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OneDrive - RPG Enterprises\Desktop\DPR\"/>
    </mc:Choice>
  </mc:AlternateContent>
  <xr:revisionPtr revIDLastSave="0" documentId="13_ncr:1_{8877A53A-3A64-42F9-8624-1C64848AEA52}" xr6:coauthVersionLast="47" xr6:coauthVersionMax="47" xr10:uidLastSave="{00000000-0000-0000-0000-000000000000}"/>
  <bookViews>
    <workbookView xWindow="-110" yWindow="-110" windowWidth="19420" windowHeight="11500" tabRatio="888" firstSheet="1" activeTab="10" xr2:uid="{00000000-000D-0000-FFFF-FFFF00000000}"/>
  </bookViews>
  <sheets>
    <sheet name="Completion Plan" sheetId="80" state="hidden" r:id="rId1"/>
    <sheet name="Project Details" sheetId="54" r:id="rId2"/>
    <sheet name="PGCIL - KEC" sheetId="6" r:id="rId3"/>
    <sheet name="PPT-Erection Part" sheetId="73" state="hidden" r:id="rId4"/>
    <sheet name="CMD-1" sheetId="78" state="hidden" r:id="rId5"/>
    <sheet name="CMD-2" sheetId="79" state="hidden" r:id="rId6"/>
    <sheet name="PPT _Statutory" sheetId="74" state="hidden" r:id="rId7"/>
    <sheet name="PPT Supply" sheetId="75" state="hidden" r:id="rId8"/>
    <sheet name="Supply Status" sheetId="76" state="hidden" r:id="rId9"/>
    <sheet name="800kV HVDC TA-602" sheetId="57" r:id="rId10"/>
    <sheet name="DPR Sheet" sheetId="7" r:id="rId11"/>
    <sheet name="Survey details 11-06-2026" sheetId="77" r:id="rId12"/>
    <sheet name="FDN" sheetId="30" r:id="rId13"/>
    <sheet name="FDN Completed" sheetId="67" state="hidden" r:id="rId14"/>
    <sheet name="Erection " sheetId="63" r:id="rId15"/>
    <sheet name="Erection Completed " sheetId="59" state="hidden" r:id="rId16"/>
    <sheet name="Erection Compiled" sheetId="70" state="hidden" r:id="rId17"/>
    <sheet name="Stringing" sheetId="46" state="hidden" r:id="rId18"/>
    <sheet name="Stringing Completed" sheetId="68" state="hidden" r:id="rId19"/>
    <sheet name="Stringing Compiled" sheetId="69" state="hidden" r:id="rId20"/>
    <sheet name="TA-602Visual Chart " sheetId="72" state="hidden" r:id="rId21"/>
    <sheet name="Visual chart" sheetId="71" r:id="rId22"/>
    <sheet name="Pile Fdn" sheetId="66" state="hidden" r:id="rId23"/>
    <sheet name="Crossing" sheetId="64" state="hidden" r:id="rId24"/>
    <sheet name="Survey" sheetId="19" state="hidden" r:id="rId25"/>
    <sheet name="Soil Inv." sheetId="3" state="hidden" r:id="rId26"/>
    <sheet name="Survey Anx" sheetId="65" state="hidden" r:id="rId27"/>
  </sheets>
  <externalReferences>
    <externalReference r:id="rId28"/>
    <externalReference r:id="rId29"/>
  </externalReferences>
  <definedNames>
    <definedName name="\0">#REF!</definedName>
    <definedName name="\A" localSheetId="9">#REF!</definedName>
    <definedName name="\A" localSheetId="19">#REF!</definedName>
    <definedName name="\A">#REF!</definedName>
    <definedName name="\A_1">"#REF!"</definedName>
    <definedName name="\aa" localSheetId="9">#REF!</definedName>
    <definedName name="\aa" localSheetId="19">#REF!</definedName>
    <definedName name="\aa">#REF!</definedName>
    <definedName name="\B" localSheetId="9">#REF!</definedName>
    <definedName name="\B" localSheetId="19">#REF!</definedName>
    <definedName name="\B">#REF!</definedName>
    <definedName name="\C" localSheetId="9">#REF!</definedName>
    <definedName name="\C" localSheetId="19">#REF!</definedName>
    <definedName name="\C">#REF!</definedName>
    <definedName name="\c1">#REF!</definedName>
    <definedName name="\D">#REF!</definedName>
    <definedName name="\DFC" localSheetId="9">#REF!</definedName>
    <definedName name="\DFC" localSheetId="19">#REF!</definedName>
    <definedName name="\DFC">#REF!</definedName>
    <definedName name="\E" localSheetId="9">#REF!</definedName>
    <definedName name="\E" localSheetId="19">#REF!</definedName>
    <definedName name="\E">#REF!</definedName>
    <definedName name="\g">#REF!</definedName>
    <definedName name="\H" localSheetId="9">#REF!</definedName>
    <definedName name="\H" localSheetId="19">#REF!</definedName>
    <definedName name="\H">#REF!</definedName>
    <definedName name="\i">#REF!</definedName>
    <definedName name="\jmns" localSheetId="9">#REF!</definedName>
    <definedName name="\jmns" localSheetId="19">#REF!</definedName>
    <definedName name="\jmns">#REF!</definedName>
    <definedName name="\L" localSheetId="9">#REF!</definedName>
    <definedName name="\L" localSheetId="19">#REF!</definedName>
    <definedName name="\L">#REF!</definedName>
    <definedName name="\LK" localSheetId="9">#REF!</definedName>
    <definedName name="\LK" localSheetId="19">#REF!</definedName>
    <definedName name="\LK">#REF!</definedName>
    <definedName name="\LKM" localSheetId="9">#REF!</definedName>
    <definedName name="\LKM" localSheetId="19">#REF!</definedName>
    <definedName name="\LKM">#REF!</definedName>
    <definedName name="\M" localSheetId="9">#REF!</definedName>
    <definedName name="\M" localSheetId="19">#REF!</definedName>
    <definedName name="\M">#REF!</definedName>
    <definedName name="\N" localSheetId="9">#REF!</definedName>
    <definedName name="\N" localSheetId="19">#REF!</definedName>
    <definedName name="\N">#REF!</definedName>
    <definedName name="\P" localSheetId="9">#REF!</definedName>
    <definedName name="\P" localSheetId="19">#REF!</definedName>
    <definedName name="\P">#REF!</definedName>
    <definedName name="\Q" localSheetId="9">#REF!</definedName>
    <definedName name="\Q" localSheetId="19">#REF!</definedName>
    <definedName name="\Q">#REF!</definedName>
    <definedName name="\R" localSheetId="9">#REF!</definedName>
    <definedName name="\R" localSheetId="19">#REF!</definedName>
    <definedName name="\R">#REF!</definedName>
    <definedName name="\S" localSheetId="9">#REF!</definedName>
    <definedName name="\S" localSheetId="19">#REF!</definedName>
    <definedName name="\S">#REF!</definedName>
    <definedName name="\Sv" localSheetId="9">#REF!</definedName>
    <definedName name="\Sv" localSheetId="19">#REF!</definedName>
    <definedName name="\Sv">#REF!</definedName>
    <definedName name="\U" localSheetId="9">#REF!</definedName>
    <definedName name="\U" localSheetId="19">#REF!</definedName>
    <definedName name="\U">#REF!</definedName>
    <definedName name="\V" localSheetId="9">#REF!</definedName>
    <definedName name="\V" localSheetId="19">#REF!</definedName>
    <definedName name="\V">#REF!</definedName>
    <definedName name="\x" localSheetId="9">#REF!</definedName>
    <definedName name="\x" localSheetId="19">#REF!</definedName>
    <definedName name="\x">#REF!</definedName>
    <definedName name="\z" localSheetId="9">#REF!</definedName>
    <definedName name="\z" localSheetId="19">#REF!</definedName>
    <definedName name="\z">#REF!</definedName>
    <definedName name="_" localSheetId="9">#REF!</definedName>
    <definedName name="_" localSheetId="19">#REF!</definedName>
    <definedName name="_">#REF!</definedName>
    <definedName name="__________________________b111121">#REF!</definedName>
    <definedName name="_________________________b111121">#REF!</definedName>
    <definedName name="________________________b111121">#REF!</definedName>
    <definedName name="_______________________b111121">#REF!</definedName>
    <definedName name="______________________b111121">#REF!</definedName>
    <definedName name="______________________TAB1">#REF!</definedName>
    <definedName name="_____________________b111121">#REF!</definedName>
    <definedName name="_____________________TAB1">#REF!</definedName>
    <definedName name="____________________b111121">#REF!</definedName>
    <definedName name="____________________KEY3" hidden="1">#REF!</definedName>
    <definedName name="____________________TAB1">#REF!</definedName>
    <definedName name="___________________b111121">#REF!</definedName>
    <definedName name="___________________KEY3" hidden="1">#REF!</definedName>
    <definedName name="___________________TAB1">#REF!</definedName>
    <definedName name="__________________b111121">#REF!</definedName>
    <definedName name="__________________KEY3" hidden="1">#REF!</definedName>
    <definedName name="__________________TAB1">#REF!</definedName>
    <definedName name="_________________b111121">#REF!</definedName>
    <definedName name="_________________KEY3" hidden="1">#REF!</definedName>
    <definedName name="_________________TAB1">#REF!</definedName>
    <definedName name="________________b111121">#REF!</definedName>
    <definedName name="________________KEY3" hidden="1">#REF!</definedName>
    <definedName name="________________TAB1">#REF!</definedName>
    <definedName name="_______________b111121">#REF!</definedName>
    <definedName name="_______________KEY3" hidden="1">#REF!</definedName>
    <definedName name="_______________TAB1">#REF!</definedName>
    <definedName name="______________b111121">#REF!</definedName>
    <definedName name="______________TAB1">#REF!</definedName>
    <definedName name="______________xlnm._FilterDatabase_1">#REF!</definedName>
    <definedName name="______________xlnm.Print_Area_2">#REF!</definedName>
    <definedName name="_____________A65537">#REF!</definedName>
    <definedName name="_____________b111121">#REF!</definedName>
    <definedName name="_____________TAB1">#REF!</definedName>
    <definedName name="_____________xlnm._FilterDatabase_2">#REF!</definedName>
    <definedName name="_____________xlnm.Print_Area_1">#REF!</definedName>
    <definedName name="_____________xlnm.Print_Area_10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A655600">#REF!</definedName>
    <definedName name="____________b111121">#REF!</definedName>
    <definedName name="____________drg1">#REF!</definedName>
    <definedName name="____________KEY3" hidden="1">#REF!</definedName>
    <definedName name="____________TAB1">#REF!</definedName>
    <definedName name="____________xlnm._FilterDatabase_1">"#REF!"</definedName>
    <definedName name="____________xlnm.Print_Area_2">#REF!</definedName>
    <definedName name="____________xlnm.Print_Area_3">#REF!</definedName>
    <definedName name="___________A65537">#REF!</definedName>
    <definedName name="___________A655600">#REF!</definedName>
    <definedName name="___________a655601">#REF!</definedName>
    <definedName name="___________b111121">#REF!</definedName>
    <definedName name="___________Ki1">#REF!</definedName>
    <definedName name="___________Ki2">#REF!</definedName>
    <definedName name="___________TAB1">#REF!</definedName>
    <definedName name="___________xlnm._FilterDatabase_1">#REF!</definedName>
    <definedName name="___________xlnm._FilterDatabase_2">#REF!</definedName>
    <definedName name="___________xlnm.Print_Area_1">#REF!</definedName>
    <definedName name="___________xlnm.Print_Area_10">#REF!</definedName>
    <definedName name="___________xlnm.Print_Area_2">#REF!</definedName>
    <definedName name="___________xlnm.Print_Area_3">"#NAME?"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A65537">#REF!</definedName>
    <definedName name="__________A655600">#REF!</definedName>
    <definedName name="__________a655601">#REF!</definedName>
    <definedName name="__________a999999">#REF!</definedName>
    <definedName name="__________b111121">#REF!</definedName>
    <definedName name="__________drg1">#REF!</definedName>
    <definedName name="__________Ki1">#REF!</definedName>
    <definedName name="__________Ki2">#REF!</definedName>
    <definedName name="__________TAB1">#REF!</definedName>
    <definedName name="__________xlnm._FilterDatabase_1">#REF!</definedName>
    <definedName name="__________xlnm._FilterDatabase_2">#REF!</definedName>
    <definedName name="__________xlnm._FilterDatabase_5">#N/A</definedName>
    <definedName name="__________xlnm.Print_Area_1">#REF!</definedName>
    <definedName name="__________xlnm.Print_Area_10">#REF!</definedName>
    <definedName name="__________xlnm.Print_Area_2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A65537">#REF!</definedName>
    <definedName name="_________A655600">#REF!</definedName>
    <definedName name="_________a655601">#REF!</definedName>
    <definedName name="_________a999999">#REF!</definedName>
    <definedName name="_________b111121">#REF!</definedName>
    <definedName name="_________Ki1">#REF!</definedName>
    <definedName name="_________Ki2">#REF!</definedName>
    <definedName name="_________TAB1">#REF!</definedName>
    <definedName name="_________xlnm._FilterDatabase_1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>#REF!</definedName>
    <definedName name="_________xlnm.Print_Area_1_1">"#REF!"</definedName>
    <definedName name="_________xlnm.Print_Area_10">#REF!</definedName>
    <definedName name="_________xlnm.Print_Area_10_1">"#REF!"</definedName>
    <definedName name="_________xlnm.Print_Area_11">#REF!</definedName>
    <definedName name="_________xlnm.Print_Area_2">#REF!</definedName>
    <definedName name="_________xlnm.Print_Area_2_1">"#REF!"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4">#REF!</definedName>
    <definedName name="_________xlnm.Print_Titles_7">#REF!</definedName>
    <definedName name="________A65537">#REF!</definedName>
    <definedName name="________A655600">#REF!</definedName>
    <definedName name="________a655601">#REF!</definedName>
    <definedName name="________a999999">#REF!</definedName>
    <definedName name="________b111121">#REF!</definedName>
    <definedName name="________drg1">#REF!</definedName>
    <definedName name="________KEY3" hidden="1">#REF!</definedName>
    <definedName name="________Ki1">#REF!</definedName>
    <definedName name="________Ki2">#REF!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TAB1">#REF!</definedName>
    <definedName name="________Xl1">#REF!</definedName>
    <definedName name="________xlnm._FilterDatabase_1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>#REF!</definedName>
    <definedName name="________xlnm.Print_Area_1_1">"#REF!"</definedName>
    <definedName name="________xlnm.Print_Area_10">#REF!</definedName>
    <definedName name="________xlnm.Print_Area_10_1">"#REF!"</definedName>
    <definedName name="________xlnm.Print_Area_11">#REF!</definedName>
    <definedName name="________xlnm.Print_Area_11_1">"#REF!"</definedName>
    <definedName name="________xlnm.Print_Area_2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4">#REF!</definedName>
    <definedName name="________xlnm.Print_Titles_7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999999">#REF!</definedName>
    <definedName name="_______aba2">#REF!</definedName>
    <definedName name="_______b111121">#REF!</definedName>
    <definedName name="_______bom1">#REF!</definedName>
    <definedName name="_______CFB1">#REF!</definedName>
    <definedName name="_______CFB2">#REF!</definedName>
    <definedName name="_______CFB3">#REF!</definedName>
    <definedName name="_______col33">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rg2">#REF!</definedName>
    <definedName name="_______Ki1">#REF!</definedName>
    <definedName name="_______Ki2">#REF!</definedName>
    <definedName name="_______mcl132">#REF!</definedName>
    <definedName name="_______ml3">#REF!</definedName>
    <definedName name="_______ml33">#REF!</definedName>
    <definedName name="_______mlc33">#REF!</definedName>
    <definedName name="_______mnk1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localSheetId="11" hidden="1">{"form-D1",#N/A,FALSE,"FORM-D1";"form-D1_amt",#N/A,FALSE,"FORM-D1"}</definedName>
    <definedName name="_______s41" localSheetId="20" hidden="1">{"form-D1",#N/A,FALSE,"FORM-D1";"form-D1_amt",#N/A,FALSE,"FORM-D1"}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k1">#REF!</definedName>
    <definedName name="_______Tkl1">#REF!</definedName>
    <definedName name="_______wp1">#REF!</definedName>
    <definedName name="_______Xl1">#REF!</definedName>
    <definedName name="_______xlnm._FilterDatabase_1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>#REF!</definedName>
    <definedName name="_______xlnm.Print_Area_1_1">"#REF!"</definedName>
    <definedName name="_______xlnm.Print_Area_10">#REF!</definedName>
    <definedName name="_______xlnm.Print_Area_10_1">"#REF!"</definedName>
    <definedName name="_______xlnm.Print_Area_11">#REF!</definedName>
    <definedName name="_______xlnm.Print_Area_11_1">"#REF!"</definedName>
    <definedName name="_______xlnm.Print_Area_2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2">(#REF!,#REF!)</definedName>
    <definedName name="_______xlnm.Print_Titles_3" localSheetId="9">(#REF!,#REF!)</definedName>
    <definedName name="_______xlnm.Print_Titles_3" localSheetId="19">(#REF!,#REF!)</definedName>
    <definedName name="_______xlnm.Print_Titles_3">(#REF!,#REF!)</definedName>
    <definedName name="_______xlnm.Print_Titles_4">#REF!</definedName>
    <definedName name="_______xlnm.Print_Titles_7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999999">#REF!</definedName>
    <definedName name="______aba2">#REF!</definedName>
    <definedName name="______axx2">#REF!</definedName>
    <definedName name="______AXX4">#REF!</definedName>
    <definedName name="______axx5">#REF!</definedName>
    <definedName name="______axx6">#REF!</definedName>
    <definedName name="______AXX7">#REF!</definedName>
    <definedName name="______axx8">#REF!</definedName>
    <definedName name="______b111121">#REF!</definedName>
    <definedName name="______bom1">#REF!</definedName>
    <definedName name="______CFB1">#REF!</definedName>
    <definedName name="______CFB2">#REF!</definedName>
    <definedName name="______CFB3">#REF!</definedName>
    <definedName name="______cli1">#REF!</definedName>
    <definedName name="______cli2">#REF!</definedName>
    <definedName name="______cli3">#REF!</definedName>
    <definedName name="______cli4">#REF!</definedName>
    <definedName name="______col33">#REF!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rg1">#REF!</definedName>
    <definedName name="______drg2">#REF!</definedName>
    <definedName name="______HCO2">#REF!</definedName>
    <definedName name="______hfi2">#REF!</definedName>
    <definedName name="______hfi3">#REF!</definedName>
    <definedName name="______hfi4">#REF!</definedName>
    <definedName name="______hfi5">#REF!</definedName>
    <definedName name="______hfi6">#REF!</definedName>
    <definedName name="______HFI7">#REF!</definedName>
    <definedName name="______hfi8">#REF!</definedName>
    <definedName name="______Hra2">#REF!</definedName>
    <definedName name="______Hso2">#REF!</definedName>
    <definedName name="______Hso3">#REF!</definedName>
    <definedName name="______Ism3">#REF!</definedName>
    <definedName name="______kd1">#REF!</definedName>
    <definedName name="______kd2">#REF!</definedName>
    <definedName name="______kd3">#REF!</definedName>
    <definedName name="______Ki1">#REF!</definedName>
    <definedName name="______Ki2">#REF!</definedName>
    <definedName name="______mcl132">#REF!</definedName>
    <definedName name="______ml3">#REF!</definedName>
    <definedName name="______ml33">#REF!</definedName>
    <definedName name="______mlc33">#REF!</definedName>
    <definedName name="______mnk1">#REF!</definedName>
    <definedName name="______out2">#REF!</definedName>
    <definedName name="______pan1">#REF!</definedName>
    <definedName name="______PAN2">#REF!</definedName>
    <definedName name="______pep99">#REF!</definedName>
    <definedName name="______Re1">#REF!</definedName>
    <definedName name="______Rl1">#REF!</definedName>
    <definedName name="______Rs1">#REF!</definedName>
    <definedName name="______run1">#REF!</definedName>
    <definedName name="______run2">#REF!</definedName>
    <definedName name="______run3">#REF!</definedName>
    <definedName name="______s41" localSheetId="11" hidden="1">{"form-D1",#N/A,FALSE,"FORM-D1";"form-D1_amt",#N/A,FALSE,"FORM-D1"}</definedName>
    <definedName name="______s41" localSheetId="20" hidden="1">{"form-D1",#N/A,FALSE,"FORM-D1";"form-D1_amt",#N/A,FALSE,"FORM-D1"}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k1">#REF!</definedName>
    <definedName name="______Tkl1">#REF!</definedName>
    <definedName name="______Vf1">#REF!</definedName>
    <definedName name="______Vf2">#REF!</definedName>
    <definedName name="______Wc1">#REF!</definedName>
    <definedName name="______WC3">#REF!</definedName>
    <definedName name="______wp1">#REF!</definedName>
    <definedName name="______Wr1">#REF!</definedName>
    <definedName name="______Wr3">#REF!</definedName>
    <definedName name="______Xl1">#REF!</definedName>
    <definedName name="______xlnm._FilterDatabase_1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>#REF!</definedName>
    <definedName name="______xlnm.Print_Area_1_1">"#REF!"</definedName>
    <definedName name="______xlnm.Print_Area_10">#REF!</definedName>
    <definedName name="______xlnm.Print_Area_10_1">"#REF!"</definedName>
    <definedName name="______xlnm.Print_Area_11">#REF!</definedName>
    <definedName name="______xlnm.Print_Area_11_1">"#REF!"</definedName>
    <definedName name="______xlnm.Print_Area_2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2">(#REF!,#REF!)</definedName>
    <definedName name="______xlnm.Print_Titles_3" localSheetId="9">(#REF!,#REF!)</definedName>
    <definedName name="______xlnm.Print_Titles_3" localSheetId="19">(#REF!,#REF!)</definedName>
    <definedName name="______xlnm.Print_Titles_3">(#REF!,#REF!)</definedName>
    <definedName name="______xlnm.Print_Titles_4">#REF!</definedName>
    <definedName name="______xlnm.Print_Titles_7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999999">#REF!</definedName>
    <definedName name="_____aba2">#REF!</definedName>
    <definedName name="_____acs1">#REF!</definedName>
    <definedName name="_____acs2">#REF!</definedName>
    <definedName name="_____axx1">#REF!</definedName>
    <definedName name="_____axx2">#REF!</definedName>
    <definedName name="_____axx3">#REF!</definedName>
    <definedName name="_____AXX4">#REF!</definedName>
    <definedName name="_____axx5">#REF!</definedName>
    <definedName name="_____axx6">#REF!</definedName>
    <definedName name="_____AXX7">#REF!</definedName>
    <definedName name="_____axx8">#REF!</definedName>
    <definedName name="_____b111121">#REF!</definedName>
    <definedName name="_____bhh2">#REF!</definedName>
    <definedName name="_____bom1">#REF!</definedName>
    <definedName name="_____cdd2">#REF!</definedName>
    <definedName name="_____CFB1">#REF!</definedName>
    <definedName name="_____CFB2">#REF!</definedName>
    <definedName name="_____CFB3">#REF!</definedName>
    <definedName name="_____cff2">#REF!</definedName>
    <definedName name="_____cli1">#REF!</definedName>
    <definedName name="_____cli2">#REF!</definedName>
    <definedName name="_____cli3">#REF!</definedName>
    <definedName name="_____cli4">#REF!</definedName>
    <definedName name="_____col33">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rg1">#REF!</definedName>
    <definedName name="_____drg2">#REF!</definedName>
    <definedName name="_____eth2">#REF!</definedName>
    <definedName name="_____Fpi1">#REF!</definedName>
    <definedName name="_____HCO2">#REF!</definedName>
    <definedName name="_____hfi1">#REF!</definedName>
    <definedName name="_____hfi2">#REF!</definedName>
    <definedName name="_____hfi3">#REF!</definedName>
    <definedName name="_____hfi4">#REF!</definedName>
    <definedName name="_____hfi5">#REF!</definedName>
    <definedName name="_____hfi6">#REF!</definedName>
    <definedName name="_____HFI7">#REF!</definedName>
    <definedName name="_____hfi8">#REF!</definedName>
    <definedName name="_____Hra2">#REF!</definedName>
    <definedName name="_____Hso2">#REF!</definedName>
    <definedName name="_____Hso3">#REF!</definedName>
    <definedName name="_____ifa1">#REF!</definedName>
    <definedName name="_____ifa2">#REF!</definedName>
    <definedName name="_____INT1">#REF!</definedName>
    <definedName name="_____Ism3">#REF!</definedName>
    <definedName name="_____kd1">#REF!</definedName>
    <definedName name="_____kd2">#REF!</definedName>
    <definedName name="_____kd3">#REF!</definedName>
    <definedName name="_____Ki1">#REF!</definedName>
    <definedName name="_____Ki2">#REF!</definedName>
    <definedName name="_____mcl132">#REF!</definedName>
    <definedName name="_____ml3">#REF!</definedName>
    <definedName name="_____ml33">#REF!</definedName>
    <definedName name="_____mlc33">#REF!</definedName>
    <definedName name="_____mnk1">#REF!</definedName>
    <definedName name="_____new1">#REF!</definedName>
    <definedName name="_____out2">#REF!</definedName>
    <definedName name="_____pan1">#REF!</definedName>
    <definedName name="_____PAN2">#REF!</definedName>
    <definedName name="_____pep99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#REF!</definedName>
    <definedName name="_____run2">#REF!</definedName>
    <definedName name="_____run3">#REF!</definedName>
    <definedName name="_____s41" localSheetId="11" hidden="1">{"form-D1",#N/A,FALSE,"FORM-D1";"form-D1_amt",#N/A,FALSE,"FORM-D1"}</definedName>
    <definedName name="_____s41" localSheetId="20" hidden="1">{"form-D1",#N/A,FALSE,"FORM-D1";"form-D1_amt",#N/A,FALSE,"FORM-D1"}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Vf1">#REF!</definedName>
    <definedName name="_____Vf2">#REF!</definedName>
    <definedName name="_____vr1">#REF!</definedName>
    <definedName name="_____Wc1">#REF!</definedName>
    <definedName name="_____WC3">#REF!</definedName>
    <definedName name="_____wp1">#REF!</definedName>
    <definedName name="_____Wr1">#REF!</definedName>
    <definedName name="_____Wr3">#REF!</definedName>
    <definedName name="_____Xl1">#REF!</definedName>
    <definedName name="_____xlnm._FilterDatabase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>#REF!</definedName>
    <definedName name="_____xlnm.Print_Area_1_1">"#REF!"</definedName>
    <definedName name="_____xlnm.Print_Area_10">#REF!</definedName>
    <definedName name="_____xlnm.Print_Area_10_1">"#REF!"</definedName>
    <definedName name="_____xlnm.Print_Area_11">#REF!</definedName>
    <definedName name="_____xlnm.Print_Area_11_1">"#REF!"</definedName>
    <definedName name="_____xlnm.Print_Area_2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>"#NAME?"</definedName>
    <definedName name="_____xlnm.Print_Titles_2">(#REF!,#REF!)</definedName>
    <definedName name="_____xlnm.Print_Titles_3" localSheetId="9">(#REF!,#REF!)</definedName>
    <definedName name="_____xlnm.Print_Titles_3" localSheetId="19">(#REF!,#REF!)</definedName>
    <definedName name="_____xlnm.Print_Titles_3">(#REF!,#REF!)</definedName>
    <definedName name="_____xlnm.Print_Titles_4">#REF!</definedName>
    <definedName name="_____xlnm.Print_Titles_7">#REF!</definedName>
    <definedName name="____a1" localSheetId="9">#REF!</definedName>
    <definedName name="____a1" localSheetId="19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999999">#REF!</definedName>
    <definedName name="____aba2">#REF!</definedName>
    <definedName name="____acs1">#REF!</definedName>
    <definedName name="____acs2">#REF!</definedName>
    <definedName name="____axx1">#REF!</definedName>
    <definedName name="____axx2">#REF!</definedName>
    <definedName name="____axx3">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11121">#REF!</definedName>
    <definedName name="____bhh2">#REF!</definedName>
    <definedName name="____bom1">#REF!</definedName>
    <definedName name="____cdd2">#REF!</definedName>
    <definedName name="____CFB1">#REF!</definedName>
    <definedName name="____CFB2">#REF!</definedName>
    <definedName name="____CFB3">#REF!</definedName>
    <definedName name="____cff2">#REF!</definedName>
    <definedName name="____cli1">#REF!</definedName>
    <definedName name="____cli2">#REF!</definedName>
    <definedName name="____cli3">#REF!</definedName>
    <definedName name="____cli4">#REF!</definedName>
    <definedName name="____col33">#REF!</definedName>
    <definedName name="____cth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#REF!</definedName>
    <definedName name="____drg1">#REF!</definedName>
    <definedName name="____drg2">#REF!</definedName>
    <definedName name="____eth2">#REF!</definedName>
    <definedName name="____f1" localSheetId="11" hidden="1">{"'PROFITABILITY'!$A$1:$F$45"}</definedName>
    <definedName name="____f1" localSheetId="20" hidden="1">{"'PROFITABILITY'!$A$1:$F$45"}</definedName>
    <definedName name="____f1" hidden="1">{"'PROFITABILITY'!$A$1:$F$45"}</definedName>
    <definedName name="____Fpi1">#REF!</definedName>
    <definedName name="____HCO2">#REF!</definedName>
    <definedName name="____hfi1">#REF!</definedName>
    <definedName name="____hfi2">#REF!</definedName>
    <definedName name="____hfi3">#REF!</definedName>
    <definedName name="____hfi4">#REF!</definedName>
    <definedName name="____hfi5">#REF!</definedName>
    <definedName name="____hfi6">#REF!</definedName>
    <definedName name="____HFI7">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#REF!</definedName>
    <definedName name="____ifa1">#REF!</definedName>
    <definedName name="____ifa2">#REF!</definedName>
    <definedName name="____INT1">#REF!</definedName>
    <definedName name="____Ism3">#REF!</definedName>
    <definedName name="____kd1">#REF!</definedName>
    <definedName name="____kd2">#REF!</definedName>
    <definedName name="____kd3">#REF!</definedName>
    <definedName name="____Ki1" localSheetId="9">#REF!</definedName>
    <definedName name="____Ki1" localSheetId="19">#REF!</definedName>
    <definedName name="____Ki1">#REF!</definedName>
    <definedName name="____Ki2" localSheetId="9">#REF!</definedName>
    <definedName name="____Ki2" localSheetId="19">#REF!</definedName>
    <definedName name="____Ki2">#REF!</definedName>
    <definedName name="____LMH1">#REF!</definedName>
    <definedName name="____LMH2">#REF!</definedName>
    <definedName name="____MAN1">#REF!</definedName>
    <definedName name="____mcl132">#REF!</definedName>
    <definedName name="____ml3">#REF!</definedName>
    <definedName name="____ml33">#REF!</definedName>
    <definedName name="____mlc33">#REF!</definedName>
    <definedName name="____mnk1">#REF!</definedName>
    <definedName name="____new1">#REF!</definedName>
    <definedName name="____Nov2007" localSheetId="11" hidden="1">{"'PROFITABILITY'!$A$1:$F$45"}</definedName>
    <definedName name="____Nov2007" localSheetId="20" hidden="1">{"'PROFITABILITY'!$A$1:$F$45"}</definedName>
    <definedName name="____Nov2007" hidden="1">{"'PROFITABILITY'!$A$1:$F$45"}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#REF!</definedName>
    <definedName name="____pp1">#REF!</definedName>
    <definedName name="____pp2">#REF!</definedName>
    <definedName name="____rcu2">#REF!</definedName>
    <definedName name="____Re1" localSheetId="9">#REF!</definedName>
    <definedName name="____Re1" localSheetId="19">#REF!</definedName>
    <definedName name="____Re1">#REF!</definedName>
    <definedName name="____Rl1">#REF!</definedName>
    <definedName name="____Rs1" localSheetId="9">#REF!</definedName>
    <definedName name="____Rs1" localSheetId="19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localSheetId="11" hidden="1">{"form-D1",#N/A,FALSE,"FORM-D1";"form-D1_amt",#N/A,FALSE,"FORM-D1"}</definedName>
    <definedName name="____s41" localSheetId="20" hidden="1">{"form-D1",#N/A,FALSE,"FORM-D1";"form-D1_amt",#N/A,FALSE,"FORM-D1"}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h2">#REF!</definedName>
    <definedName name="____sch9">#REF!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Vf1">#REF!</definedName>
    <definedName name="____Vf2">#REF!</definedName>
    <definedName name="____vr1">#REF!</definedName>
    <definedName name="____Wc1">#REF!</definedName>
    <definedName name="____WC3">#REF!</definedName>
    <definedName name="____wp1">#REF!</definedName>
    <definedName name="____Wr1">#REF!</definedName>
    <definedName name="____Wr3">#REF!</definedName>
    <definedName name="____Xl1">#REF!</definedName>
    <definedName name="____xlnm._FilterDatabase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>#REF!</definedName>
    <definedName name="____xlnm.Print_Area_1">#REF!</definedName>
    <definedName name="____xlnm.Print_Area_1_1">"#REF!"</definedName>
    <definedName name="____xlnm.Print_Area_1_2">"#REF!"</definedName>
    <definedName name="____xlnm.Print_Area_10">#REF!</definedName>
    <definedName name="____xlnm.Print_Area_10_1">"#REF!"</definedName>
    <definedName name="____xlnm.Print_Area_11">#REF!</definedName>
    <definedName name="____xlnm.Print_Area_2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>#REF!</definedName>
    <definedName name="____xlnm.Print_Titles_2">(#REF!,#REF!)</definedName>
    <definedName name="____xlnm.Print_Titles_3" localSheetId="9">(#REF!,#REF!)</definedName>
    <definedName name="____xlnm.Print_Titles_3" localSheetId="19">(#REF!,#REF!)</definedName>
    <definedName name="____xlnm.Print_Titles_3">(#REF!,#REF!)</definedName>
    <definedName name="____xlnm.Print_Titles_4">#REF!</definedName>
    <definedName name="____xlnm.Print_Titles_7">#REF!</definedName>
    <definedName name="___1__123Graph_ACHART_1" hidden="1">#REF!</definedName>
    <definedName name="___2__123Graph_BCHART_1" hidden="1">#REF!</definedName>
    <definedName name="___3__123Graph_CCHART_1" hidden="1">#REF!</definedName>
    <definedName name="___a1" localSheetId="9">#REF!</definedName>
    <definedName name="___a1" localSheetId="19">#REF!</definedName>
    <definedName name="___a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8">#REF!</definedName>
    <definedName name="___A9">#REF!</definedName>
    <definedName name="___a999999">#REF!</definedName>
    <definedName name="___aba2" localSheetId="9">#REF!</definedName>
    <definedName name="___aba2" localSheetId="19">#REF!</definedName>
    <definedName name="___aba2">#REF!</definedName>
    <definedName name="___acs1">#REF!</definedName>
    <definedName name="___acs2">#REF!</definedName>
    <definedName name="___adj1" localSheetId="9">#REF!</definedName>
    <definedName name="___adj1" localSheetId="19">#REF!</definedName>
    <definedName name="___adj1">#REF!</definedName>
    <definedName name="___ahu1">#REF!</definedName>
    <definedName name="___ahu2">#REF!</definedName>
    <definedName name="___axx1">#REF!</definedName>
    <definedName name="___axx2">#REF!</definedName>
    <definedName name="___axx3">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11121">#REF!</definedName>
    <definedName name="___bhh2">#REF!</definedName>
    <definedName name="___bom1" localSheetId="9">#REF!</definedName>
    <definedName name="___bom1" localSheetId="19">#REF!</definedName>
    <definedName name="___bom1">#REF!</definedName>
    <definedName name="___cdd2">#REF!</definedName>
    <definedName name="___CFB1" localSheetId="9">#REF!</definedName>
    <definedName name="___CFB1" localSheetId="19">#REF!</definedName>
    <definedName name="___CFB1">#REF!</definedName>
    <definedName name="___CFB2" localSheetId="9">#REF!</definedName>
    <definedName name="___CFB2" localSheetId="19">#REF!</definedName>
    <definedName name="___CFB2">#REF!</definedName>
    <definedName name="___CFB3" localSheetId="9">#REF!</definedName>
    <definedName name="___CFB3" localSheetId="19">#REF!</definedName>
    <definedName name="___CFB3">#REF!</definedName>
    <definedName name="___cff2">#REF!</definedName>
    <definedName name="___cli1">#REF!</definedName>
    <definedName name="___cli2">#REF!</definedName>
    <definedName name="___cli3">#REF!</definedName>
    <definedName name="___cli4">#REF!</definedName>
    <definedName name="___cli5">#REF!</definedName>
    <definedName name="___col33">#REF!</definedName>
    <definedName name="___cth2">#REF!</definedName>
    <definedName name="___DAT1" localSheetId="9">#REF!</definedName>
    <definedName name="___DAT1" localSheetId="19">#REF!</definedName>
    <definedName name="___DAT1">#REF!</definedName>
    <definedName name="___DAT10" localSheetId="9">#REF!</definedName>
    <definedName name="___DAT10" localSheetId="19">#REF!</definedName>
    <definedName name="___DAT10">#REF!</definedName>
    <definedName name="___DAT11" localSheetId="9">#REF!</definedName>
    <definedName name="___DAT11" localSheetId="19">#REF!</definedName>
    <definedName name="___DAT11">#REF!</definedName>
    <definedName name="___DAT12" localSheetId="9">#REF!</definedName>
    <definedName name="___DAT12" localSheetId="19">#REF!</definedName>
    <definedName name="___DAT12">#REF!</definedName>
    <definedName name="___DAT13" localSheetId="9">#REF!</definedName>
    <definedName name="___DAT13" localSheetId="19">#REF!</definedName>
    <definedName name="___DAT13">#REF!</definedName>
    <definedName name="___DAT14" localSheetId="9">#REF!</definedName>
    <definedName name="___DAT14" localSheetId="19">#REF!</definedName>
    <definedName name="___DAT14">#REF!</definedName>
    <definedName name="___DAT15" localSheetId="9">#REF!</definedName>
    <definedName name="___DAT15" localSheetId="19">#REF!</definedName>
    <definedName name="___DAT15">#REF!</definedName>
    <definedName name="___DAT16" localSheetId="9">#REF!</definedName>
    <definedName name="___DAT16" localSheetId="19">#REF!</definedName>
    <definedName name="___DAT16">#REF!</definedName>
    <definedName name="___DAT17" localSheetId="16">#REF!</definedName>
    <definedName name="___DAT17" localSheetId="15">#REF!</definedName>
    <definedName name="___DAT17" localSheetId="19">#REF!</definedName>
    <definedName name="___DAT17">#REF!</definedName>
    <definedName name="___DAT18" localSheetId="16">#REF!</definedName>
    <definedName name="___DAT18" localSheetId="15">#REF!</definedName>
    <definedName name="___DAT18" localSheetId="19">#REF!</definedName>
    <definedName name="___DAT18">#REF!</definedName>
    <definedName name="___DAT2" localSheetId="9">#REF!</definedName>
    <definedName name="___DAT2" localSheetId="19">#REF!</definedName>
    <definedName name="___DAT2">#REF!</definedName>
    <definedName name="___DAT3" localSheetId="9">#REF!</definedName>
    <definedName name="___DAT3" localSheetId="19">#REF!</definedName>
    <definedName name="___DAT3">#REF!</definedName>
    <definedName name="___DAT4" localSheetId="9">#REF!</definedName>
    <definedName name="___DAT4" localSheetId="19">#REF!</definedName>
    <definedName name="___DAT4">#REF!</definedName>
    <definedName name="___DAT5" localSheetId="9">#REF!</definedName>
    <definedName name="___DAT5" localSheetId="19">#REF!</definedName>
    <definedName name="___DAT5">#REF!</definedName>
    <definedName name="___DAT6" localSheetId="9">#REF!</definedName>
    <definedName name="___DAT6" localSheetId="19">#REF!</definedName>
    <definedName name="___DAT6">#REF!</definedName>
    <definedName name="___DAT7" localSheetId="9">#REF!</definedName>
    <definedName name="___DAT7" localSheetId="19">#REF!</definedName>
    <definedName name="___DAT7">#REF!</definedName>
    <definedName name="___DAT8" localSheetId="9">#REF!</definedName>
    <definedName name="___DAT8" localSheetId="19">#REF!</definedName>
    <definedName name="___DAT8">#REF!</definedName>
    <definedName name="___DAT9" localSheetId="9">#REF!</definedName>
    <definedName name="___DAT9" localSheetId="19">#REF!</definedName>
    <definedName name="___DAT9">#REF!</definedName>
    <definedName name="___del1">#REF!</definedName>
    <definedName name="___DET1" localSheetId="9">#REF!</definedName>
    <definedName name="___DET1" localSheetId="19">#REF!</definedName>
    <definedName name="___DET1">#REF!</definedName>
    <definedName name="___DET2" localSheetId="9">#REF!</definedName>
    <definedName name="___DET2" localSheetId="19">#REF!</definedName>
    <definedName name="___DET2">#REF!</definedName>
    <definedName name="___DET3" localSheetId="9">#REF!</definedName>
    <definedName name="___DET3" localSheetId="19">#REF!</definedName>
    <definedName name="___DET3">#REF!</definedName>
    <definedName name="___DET4" localSheetId="9">#REF!</definedName>
    <definedName name="___DET4" localSheetId="19">#REF!</definedName>
    <definedName name="___DET4">#REF!</definedName>
    <definedName name="___DET5" localSheetId="9">#REF!</definedName>
    <definedName name="___DET5" localSheetId="19">#REF!</definedName>
    <definedName name="___DET5">#REF!</definedName>
    <definedName name="___DET6" localSheetId="9">#REF!</definedName>
    <definedName name="___DET6" localSheetId="19">#REF!</definedName>
    <definedName name="___DET6">#REF!</definedName>
    <definedName name="___dev9947">#REF!</definedName>
    <definedName name="___DIS1">#REF!</definedName>
    <definedName name="___dol11">#REF!</definedName>
    <definedName name="___drg1" localSheetId="9">#REF!</definedName>
    <definedName name="___drg1" localSheetId="19">#REF!</definedName>
    <definedName name="___drg1">#REF!</definedName>
    <definedName name="___drg2" localSheetId="9">#REF!</definedName>
    <definedName name="___drg2" localSheetId="19">#REF!</definedName>
    <definedName name="___drg2">#REF!</definedName>
    <definedName name="___eth2">#REF!</definedName>
    <definedName name="___f1" localSheetId="11" hidden="1">{"'PROFITABILITY'!$A$1:$F$45"}</definedName>
    <definedName name="___f1" localSheetId="20" hidden="1">{"'PROFITABILITY'!$A$1:$F$45"}</definedName>
    <definedName name="___f1" hidden="1">{"'PROFITABILITY'!$A$1:$F$45"}</definedName>
    <definedName name="___fac1" localSheetId="9">#REF!</definedName>
    <definedName name="___fac1" localSheetId="19">#REF!</definedName>
    <definedName name="___fac1">#REF!</definedName>
    <definedName name="___fac2" localSheetId="9">#REF!</definedName>
    <definedName name="___fac2" localSheetId="19">#REF!</definedName>
    <definedName name="___fac2">#REF!</definedName>
    <definedName name="___fac3" localSheetId="9">#REF!</definedName>
    <definedName name="___fac3" localSheetId="19">#REF!</definedName>
    <definedName name="___fac3">#REF!</definedName>
    <definedName name="___Fpi1">#REF!</definedName>
    <definedName name="___HCO2">#REF!</definedName>
    <definedName name="___hfi1">#REF!</definedName>
    <definedName name="___hfi2">#REF!</definedName>
    <definedName name="___hfi3">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#REF!</definedName>
    <definedName name="___ifa1">#REF!</definedName>
    <definedName name="___ifa2">#REF!</definedName>
    <definedName name="___INT1">#REF!</definedName>
    <definedName name="___Ism3">#REF!</definedName>
    <definedName name="___kd1">#REF!</definedName>
    <definedName name="___kd2">#REF!</definedName>
    <definedName name="___kd3">#REF!</definedName>
    <definedName name="___KEY3" hidden="1">#REF!</definedName>
    <definedName name="___Ki1" localSheetId="9">#REF!</definedName>
    <definedName name="___Ki1" localSheetId="19">#REF!</definedName>
    <definedName name="___Ki1">#REF!</definedName>
    <definedName name="___Ki2" localSheetId="9">#REF!</definedName>
    <definedName name="___Ki2" localSheetId="19">#REF!</definedName>
    <definedName name="___Ki2">#REF!</definedName>
    <definedName name="___LMH1">#REF!</definedName>
    <definedName name="___LMH2">#REF!</definedName>
    <definedName name="___MAN1">#REF!</definedName>
    <definedName name="___mcc1">#REF!</definedName>
    <definedName name="___mcc2">#REF!</definedName>
    <definedName name="___mcl132">#REF!</definedName>
    <definedName name="___ml3">#REF!</definedName>
    <definedName name="___ml33">#REF!</definedName>
    <definedName name="___mlc33">#REF!</definedName>
    <definedName name="___mnk1">#REF!</definedName>
    <definedName name="___mp1">#REF!</definedName>
    <definedName name="___new1">#REF!</definedName>
    <definedName name="___Nov2007" localSheetId="11" hidden="1">{"'PROFITABILITY'!$A$1:$F$45"}</definedName>
    <definedName name="___Nov2007" localSheetId="20" hidden="1">{"'PROFITABILITY'!$A$1:$F$45"}</definedName>
    <definedName name="___Nov2007" hidden="1">{"'PROFITABILITY'!$A$1:$F$45"}</definedName>
    <definedName name="___out2" localSheetId="9">#REF!</definedName>
    <definedName name="___out2" localSheetId="19">#REF!</definedName>
    <definedName name="___out2">#REF!</definedName>
    <definedName name="___pan1">#REF!</definedName>
    <definedName name="___PAN2">#REF!</definedName>
    <definedName name="___PB1">#REF!</definedName>
    <definedName name="___pdp1">#REF!</definedName>
    <definedName name="___pdp2">#REF!</definedName>
    <definedName name="___pdp3">#REF!</definedName>
    <definedName name="___pep99" localSheetId="9">#REF!</definedName>
    <definedName name="___pep99" localSheetId="19">#REF!</definedName>
    <definedName name="___pep99">#REF!</definedName>
    <definedName name="___pfi1">#REF!</definedName>
    <definedName name="___pp1">#REF!</definedName>
    <definedName name="___pp2">#REF!</definedName>
    <definedName name="___ps1" localSheetId="9">#REF!</definedName>
    <definedName name="___ps1" localSheetId="19">#REF!</definedName>
    <definedName name="___ps1">#REF!</definedName>
    <definedName name="___rcu2">#REF!</definedName>
    <definedName name="___Re1" localSheetId="9">#REF!</definedName>
    <definedName name="___Re1" localSheetId="19">#REF!</definedName>
    <definedName name="___Re1">#REF!</definedName>
    <definedName name="___Rl1">#REF!</definedName>
    <definedName name="___row1">#REF!</definedName>
    <definedName name="___Rs1" localSheetId="9">#REF!</definedName>
    <definedName name="___Rs1" localSheetId="19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localSheetId="11" hidden="1">{"form-D1",#N/A,FALSE,"FORM-D1";"form-D1_amt",#N/A,FALSE,"FORM-D1"}</definedName>
    <definedName name="___s41" localSheetId="20" hidden="1">{"form-D1",#N/A,FALSE,"FORM-D1";"form-D1_amt",#N/A,FALSE,"FORM-D1"}</definedName>
    <definedName name="___s41" hidden="1">{"form-D1",#N/A,FALSE,"FORM-D1";"form-D1_amt",#N/A,FALSE,"FORM-D1"}</definedName>
    <definedName name="___SAP1" localSheetId="9">#REF!</definedName>
    <definedName name="___SAP1" localSheetId="19">#REF!</definedName>
    <definedName name="___SAP1">#REF!</definedName>
    <definedName name="___SAP10" localSheetId="9">#REF!</definedName>
    <definedName name="___SAP10" localSheetId="19">#REF!</definedName>
    <definedName name="___SAP10">#REF!</definedName>
    <definedName name="___SAP11" localSheetId="9">#REF!</definedName>
    <definedName name="___SAP11" localSheetId="19">#REF!</definedName>
    <definedName name="___SAP11">#REF!</definedName>
    <definedName name="___SAP2" localSheetId="9">#REF!</definedName>
    <definedName name="___SAP2" localSheetId="19">#REF!</definedName>
    <definedName name="___SAP2">#REF!</definedName>
    <definedName name="___SAP3" localSheetId="9">#REF!</definedName>
    <definedName name="___SAP3" localSheetId="19">#REF!</definedName>
    <definedName name="___SAP3">#REF!</definedName>
    <definedName name="___SAP4" localSheetId="9">#REF!</definedName>
    <definedName name="___SAP4" localSheetId="19">#REF!</definedName>
    <definedName name="___SAP4">#REF!</definedName>
    <definedName name="___SAP5" localSheetId="9">#REF!</definedName>
    <definedName name="___SAP5" localSheetId="19">#REF!</definedName>
    <definedName name="___SAP5">#REF!</definedName>
    <definedName name="___SAP6" localSheetId="9">#REF!</definedName>
    <definedName name="___SAP6" localSheetId="19">#REF!</definedName>
    <definedName name="___SAP6">#REF!</definedName>
    <definedName name="___SAP7" localSheetId="9">#REF!</definedName>
    <definedName name="___SAP7" localSheetId="19">#REF!</definedName>
    <definedName name="___SAP7">#REF!</definedName>
    <definedName name="___SAP8" localSheetId="9">#REF!</definedName>
    <definedName name="___SAP8" localSheetId="19">#REF!</definedName>
    <definedName name="___SAP8">#REF!</definedName>
    <definedName name="___SAP9" localSheetId="9">#REF!</definedName>
    <definedName name="___SAP9" localSheetId="19">#REF!</definedName>
    <definedName name="___SAP9">#REF!</definedName>
    <definedName name="___sch2" localSheetId="9">#REF!</definedName>
    <definedName name="___sch2" localSheetId="19">#REF!</definedName>
    <definedName name="___sch2">#REF!</definedName>
    <definedName name="___sch9" localSheetId="9">#REF!</definedName>
    <definedName name="___sch9" localSheetId="19">#REF!</definedName>
    <definedName name="___sch9">#REF!</definedName>
    <definedName name="_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_SS402" localSheetId="9">#REF!</definedName>
    <definedName name="___SS402" localSheetId="19">#REF!</definedName>
    <definedName name="___SS402">#REF!</definedName>
    <definedName name="___SS403" localSheetId="9">#REF!</definedName>
    <definedName name="___SS403" localSheetId="19">#REF!</definedName>
    <definedName name="___SS403">#REF!</definedName>
    <definedName name="___SS404" localSheetId="9">#REF!</definedName>
    <definedName name="___SS404" localSheetId="19">#REF!</definedName>
    <definedName name="___SS404">#REF!</definedName>
    <definedName name="___SS405" localSheetId="9">#REF!</definedName>
    <definedName name="___SS405" localSheetId="19">#REF!</definedName>
    <definedName name="___SS405">#REF!</definedName>
    <definedName name="___SS406" localSheetId="9">#REF!</definedName>
    <definedName name="___SS406" localSheetId="19">#REF!</definedName>
    <definedName name="___SS406">#REF!</definedName>
    <definedName name="___SS407" localSheetId="9">#REF!</definedName>
    <definedName name="___SS407" localSheetId="19">#REF!</definedName>
    <definedName name="___SS407">#REF!</definedName>
    <definedName name="___SS408" localSheetId="9">#REF!</definedName>
    <definedName name="___SS408" localSheetId="19">#REF!</definedName>
    <definedName name="___SS408">#REF!</definedName>
    <definedName name="___SS409" localSheetId="9">#REF!</definedName>
    <definedName name="___SS409" localSheetId="19">#REF!</definedName>
    <definedName name="___SS409">#REF!</definedName>
    <definedName name="___SS423" localSheetId="9">#REF!</definedName>
    <definedName name="___SS423" localSheetId="19">#REF!</definedName>
    <definedName name="___SS423">#REF!</definedName>
    <definedName name="___SS424" localSheetId="9">#REF!</definedName>
    <definedName name="___SS424" localSheetId="19">#REF!</definedName>
    <definedName name="___SS424">#REF!</definedName>
    <definedName name="___TAB1">#REF!</definedName>
    <definedName name="___thinkcellREMAAAAAAAAAAAAAvHkPvCRC7kWH6_CDEWVaQA" localSheetId="9" hidden="1">#REF!</definedName>
    <definedName name="___thinkcellREMAAAAAAAAAAAAAvHkPvCRC7kWH6_CDEWVaQA" localSheetId="19" hidden="1">#REF!</definedName>
    <definedName name="___thinkcellREMAAAAAAAAAAAAAvHkPvCRC7kWH6_CDEWVaQA" hidden="1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y1">#REF!</definedName>
    <definedName name="___Vf1">#REF!</definedName>
    <definedName name="___Vf2">#REF!</definedName>
    <definedName name="___vr1">#REF!</definedName>
    <definedName name="___Wc1">#REF!</definedName>
    <definedName name="___WC3">#REF!</definedName>
    <definedName name="___wp1">#REF!</definedName>
    <definedName name="___Wr1">#REF!</definedName>
    <definedName name="___Wr3">#REF!</definedName>
    <definedName name="___Xl1">#REF!</definedName>
    <definedName name="___xlfn_COUNTIFS">#N/A</definedName>
    <definedName name="___xlfn_SUMIFS">#N/A</definedName>
    <definedName name="___xlnm._FilterDatabase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>#REF!</definedName>
    <definedName name="___xlnm.Print_Area_1">#REF!</definedName>
    <definedName name="___xlnm.Print_Area_1_1">"#REF!"</definedName>
    <definedName name="___xlnm.Print_Area_1_2">"#REF!"</definedName>
    <definedName name="___xlnm.Print_Area_10">#REF!</definedName>
    <definedName name="___xlnm.Print_Area_10_1">"#REF!"</definedName>
    <definedName name="___xlnm.Print_Area_11">#REF!</definedName>
    <definedName name="___xlnm.Print_Area_2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>#REF!</definedName>
    <definedName name="___xlnm.Print_Titles_2">(#REF!,#REF!)</definedName>
    <definedName name="___xlnm.Print_Titles_3" localSheetId="9">(#REF!,#REF!)</definedName>
    <definedName name="___xlnm.Print_Titles_3" localSheetId="19">(#REF!,#REF!)</definedName>
    <definedName name="___xlnm.Print_Titles_3">(#REF!,#REF!)</definedName>
    <definedName name="___xlnm.Print_Titles_4">#REF!</definedName>
    <definedName name="___xlnm.Print_Titles_7">#REF!</definedName>
    <definedName name="__1__123Graph_ACHART_1" hidden="1">#REF!</definedName>
    <definedName name="__123Graph_A" hidden="1">#REF!</definedName>
    <definedName name="__123Graph_ASTATPROG" hidden="1">#REF!</definedName>
    <definedName name="__123Graph_B" localSheetId="9" hidden="1">#REF!</definedName>
    <definedName name="__123Graph_B" localSheetId="16" hidden="1">#REF!</definedName>
    <definedName name="__123Graph_B" localSheetId="15" hidden="1">#REF!</definedName>
    <definedName name="__123Graph_B" localSheetId="19" hidden="1">#REF!</definedName>
    <definedName name="__123Graph_B" hidden="1">#REF!</definedName>
    <definedName name="__123Graph_C" localSheetId="9" hidden="1">#REF!</definedName>
    <definedName name="__123Graph_C" localSheetId="19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9" hidden="1">#REF!</definedName>
    <definedName name="__123Graph_X" localSheetId="19" hidden="1">#REF!</definedName>
    <definedName name="__123Graph_X" hidden="1">#REF!</definedName>
    <definedName name="__123Graph_XSTATPROG" hidden="1">#REF!</definedName>
    <definedName name="__2__123Graph_BCHART_1" hidden="1">#REF!</definedName>
    <definedName name="__3__123Graph_CCHART_1" hidden="1">#REF!</definedName>
    <definedName name="__a1" localSheetId="9">#REF!</definedName>
    <definedName name="__a1" localSheetId="19">#REF!</definedName>
    <definedName name="__a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8">#REF!</definedName>
    <definedName name="__A9">#REF!</definedName>
    <definedName name="__a999999">#REF!</definedName>
    <definedName name="__aa1" localSheetId="11" hidden="1">{"'PROFITABILITY'!$A$1:$F$45"}</definedName>
    <definedName name="__aa1" localSheetId="20" hidden="1">{"'PROFITABILITY'!$A$1:$F$45"}</definedName>
    <definedName name="__aa1" hidden="1">{"'PROFITABILITY'!$A$1:$F$45"}</definedName>
    <definedName name="__aba2" localSheetId="9">#REF!</definedName>
    <definedName name="__aba2" localSheetId="19">#REF!</definedName>
    <definedName name="__aba2">#REF!</definedName>
    <definedName name="__acs1">#REF!</definedName>
    <definedName name="__acs2">#REF!</definedName>
    <definedName name="__adj1" localSheetId="9">#REF!</definedName>
    <definedName name="__adj1" localSheetId="19">#REF!</definedName>
    <definedName name="__adj1">#REF!</definedName>
    <definedName name="__ahu1">#REF!</definedName>
    <definedName name="__ahu2">#REF!</definedName>
    <definedName name="__axx1">#REF!</definedName>
    <definedName name="__axx2">#REF!</definedName>
    <definedName name="__axx3">#REF!</definedName>
    <definedName name="__axx5">#REF!</definedName>
    <definedName name="__AXX7">#REF!</definedName>
    <definedName name="__b111121">#REF!</definedName>
    <definedName name="__BAA1">#REF!</definedName>
    <definedName name="__bct75">#REF!</definedName>
    <definedName name="__bhh2">#REF!</definedName>
    <definedName name="__bom1" localSheetId="9">#REF!</definedName>
    <definedName name="__bom1" localSheetId="19">#REF!</definedName>
    <definedName name="__bom1">#REF!</definedName>
    <definedName name="__buh11">#REF!</definedName>
    <definedName name="__CCT220">#REF!</definedName>
    <definedName name="__cdd2">#REF!</definedName>
    <definedName name="__CFB1" localSheetId="9">#REF!</definedName>
    <definedName name="__CFB1" localSheetId="19">#REF!</definedName>
    <definedName name="__CFB1">#REF!</definedName>
    <definedName name="__CFB2" localSheetId="9">#REF!</definedName>
    <definedName name="__CFB2" localSheetId="19">#REF!</definedName>
    <definedName name="__CFB2">#REF!</definedName>
    <definedName name="__CFB3" localSheetId="9">#REF!</definedName>
    <definedName name="__CFB3" localSheetId="19">#REF!</definedName>
    <definedName name="__CFB3">#REF!</definedName>
    <definedName name="__cff2">#REF!</definedName>
    <definedName name="__cli1">#REF!</definedName>
    <definedName name="__cli2">#REF!</definedName>
    <definedName name="__cli3">#REF!</definedName>
    <definedName name="__cli4">#REF!</definedName>
    <definedName name="__cli5">#REF!</definedName>
    <definedName name="__col33">#REF!</definedName>
    <definedName name="__cth2">#REF!</definedName>
    <definedName name="__CVT220">#REF!</definedName>
    <definedName name="__DAT1" localSheetId="9">#REF!</definedName>
    <definedName name="__DAT1" localSheetId="19">#REF!</definedName>
    <definedName name="__DAT1">#REF!</definedName>
    <definedName name="__DAT10" localSheetId="9">#REF!</definedName>
    <definedName name="__DAT10" localSheetId="19">#REF!</definedName>
    <definedName name="__DAT10">#REF!</definedName>
    <definedName name="__DAT11" localSheetId="9">#REF!</definedName>
    <definedName name="__DAT11" localSheetId="19">#REF!</definedName>
    <definedName name="__DAT11">#REF!</definedName>
    <definedName name="__DAT12" localSheetId="9">#REF!</definedName>
    <definedName name="__DAT12" localSheetId="19">#REF!</definedName>
    <definedName name="__DAT12">#REF!</definedName>
    <definedName name="__DAT13" localSheetId="9">#REF!</definedName>
    <definedName name="__DAT13" localSheetId="19">#REF!</definedName>
    <definedName name="__DAT13">#REF!</definedName>
    <definedName name="__DAT14" localSheetId="9">#REF!</definedName>
    <definedName name="__DAT14" localSheetId="19">#REF!</definedName>
    <definedName name="__DAT14">#REF!</definedName>
    <definedName name="__DAT15" localSheetId="9">#REF!</definedName>
    <definedName name="__DAT15" localSheetId="19">#REF!</definedName>
    <definedName name="__DAT15">#REF!</definedName>
    <definedName name="__DAT16" localSheetId="9">#REF!</definedName>
    <definedName name="__DAT16" localSheetId="19">#REF!</definedName>
    <definedName name="__DAT16">#REF!</definedName>
    <definedName name="__DAT17" localSheetId="16">#REF!</definedName>
    <definedName name="__DAT17" localSheetId="15">#REF!</definedName>
    <definedName name="__DAT17" localSheetId="19">#REF!</definedName>
    <definedName name="__DAT17">#REF!</definedName>
    <definedName name="__DAT18" localSheetId="16">#REF!</definedName>
    <definedName name="__DAT18" localSheetId="15">#REF!</definedName>
    <definedName name="__DAT18" localSheetId="19">#REF!</definedName>
    <definedName name="__DAT18">#REF!</definedName>
    <definedName name="__DAT2" localSheetId="9">#REF!</definedName>
    <definedName name="__DAT2" localSheetId="19">#REF!</definedName>
    <definedName name="__DAT2">#REF!</definedName>
    <definedName name="__DAT3" localSheetId="9">#REF!</definedName>
    <definedName name="__DAT3" localSheetId="19">#REF!</definedName>
    <definedName name="__DAT3">#REF!</definedName>
    <definedName name="__DAT4" localSheetId="9">#REF!</definedName>
    <definedName name="__DAT4" localSheetId="19">#REF!</definedName>
    <definedName name="__DAT4">#REF!</definedName>
    <definedName name="__DAT5" localSheetId="9">#REF!</definedName>
    <definedName name="__DAT5" localSheetId="19">#REF!</definedName>
    <definedName name="__DAT5">#REF!</definedName>
    <definedName name="__DAT6" localSheetId="9">#REF!</definedName>
    <definedName name="__DAT6" localSheetId="19">#REF!</definedName>
    <definedName name="__DAT6">#REF!</definedName>
    <definedName name="__DAT7" localSheetId="9">#REF!</definedName>
    <definedName name="__DAT7" localSheetId="19">#REF!</definedName>
    <definedName name="__DAT7">#REF!</definedName>
    <definedName name="__DAT8" localSheetId="9">#REF!</definedName>
    <definedName name="__DAT8" localSheetId="19">#REF!</definedName>
    <definedName name="__DAT8">#REF!</definedName>
    <definedName name="__DAT9" localSheetId="9">#REF!</definedName>
    <definedName name="__DAT9" localSheetId="19">#REF!</definedName>
    <definedName name="__DAT9">#REF!</definedName>
    <definedName name="__dec05" localSheetId="11" hidden="1">{"'Sheet1'!$A$4386:$N$4591"}</definedName>
    <definedName name="__dec05" localSheetId="20" hidden="1">{"'Sheet1'!$A$4386:$N$4591"}</definedName>
    <definedName name="__dec05" hidden="1">{"'Sheet1'!$A$4386:$N$4591"}</definedName>
    <definedName name="__del1">#REF!</definedName>
    <definedName name="__DET1" localSheetId="9">#REF!</definedName>
    <definedName name="__DET1" localSheetId="19">#REF!</definedName>
    <definedName name="__DET1">#REF!</definedName>
    <definedName name="__DET2" localSheetId="9">#REF!</definedName>
    <definedName name="__DET2" localSheetId="19">#REF!</definedName>
    <definedName name="__DET2">#REF!</definedName>
    <definedName name="__DET3" localSheetId="9">#REF!</definedName>
    <definedName name="__DET3" localSheetId="19">#REF!</definedName>
    <definedName name="__DET3">#REF!</definedName>
    <definedName name="__DET4" localSheetId="9">#REF!</definedName>
    <definedName name="__DET4" localSheetId="19">#REF!</definedName>
    <definedName name="__DET4">#REF!</definedName>
    <definedName name="__DET5" localSheetId="9">#REF!</definedName>
    <definedName name="__DET5" localSheetId="19">#REF!</definedName>
    <definedName name="__DET5">#REF!</definedName>
    <definedName name="__DET6" localSheetId="9">#REF!</definedName>
    <definedName name="__DET6" localSheetId="19">#REF!</definedName>
    <definedName name="__DET6">#REF!</definedName>
    <definedName name="__dev9947">#REF!</definedName>
    <definedName name="__DIS1">#REF!</definedName>
    <definedName name="__DKT75">#REF!</definedName>
    <definedName name="__dol11">#REF!</definedName>
    <definedName name="__drg1" localSheetId="9">#REF!</definedName>
    <definedName name="__drg1" localSheetId="19">#REF!</definedName>
    <definedName name="__drg1">#REF!</definedName>
    <definedName name="__drg2" localSheetId="9">#REF!</definedName>
    <definedName name="__drg2" localSheetId="19">#REF!</definedName>
    <definedName name="__drg2">#REF!</definedName>
    <definedName name="__EdFJsKAA" localSheetId="16">#REF!</definedName>
    <definedName name="__EdFJsKAA" localSheetId="13">#REF!</definedName>
    <definedName name="__EdFJsKAA" localSheetId="19">#REF!</definedName>
    <definedName name="__EdFJsKAA" localSheetId="18">#REF!</definedName>
    <definedName name="__EdFJsKAA" localSheetId="8">#REF!</definedName>
    <definedName name="__EdFJsKAA" localSheetId="20">#REF!</definedName>
    <definedName name="__EdFJsKAA">#REF!</definedName>
    <definedName name="__eth2">#REF!</definedName>
    <definedName name="__f1" localSheetId="11" hidden="1">{"'PROFITABILITY'!$A$1:$F$45"}</definedName>
    <definedName name="__f1" localSheetId="20" hidden="1">{"'PROFITABILITY'!$A$1:$F$45"}</definedName>
    <definedName name="__f1" hidden="1">{"'PROFITABILITY'!$A$1:$F$45"}</definedName>
    <definedName name="__fac1" localSheetId="9">#REF!</definedName>
    <definedName name="__fac1" localSheetId="19">#REF!</definedName>
    <definedName name="__fac1">#REF!</definedName>
    <definedName name="__fac2" localSheetId="9">#REF!</definedName>
    <definedName name="__fac2" localSheetId="19">#REF!</definedName>
    <definedName name="__fac2">#REF!</definedName>
    <definedName name="__fac3" localSheetId="9">#REF!</definedName>
    <definedName name="__fac3" localSheetId="19">#REF!</definedName>
    <definedName name="__fac3">#REF!</definedName>
    <definedName name="__Fpi1">#REF!</definedName>
    <definedName name="__HCO2">#REF!</definedName>
    <definedName name="__hfi1">#REF!</definedName>
    <definedName name="__hfi2">#REF!</definedName>
    <definedName name="__hfi3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#REF!</definedName>
    <definedName name="__hxf1">#REF!</definedName>
    <definedName name="__ifa1">#REF!</definedName>
    <definedName name="__ifa2">#REF!</definedName>
    <definedName name="__INT1">#REF!</definedName>
    <definedName name="__Ism3">#REF!</definedName>
    <definedName name="__ISO220">#REF!</definedName>
    <definedName name="__kd1">#REF!</definedName>
    <definedName name="__kd2">#REF!</definedName>
    <definedName name="__kd3">#REF!</definedName>
    <definedName name="__KEY3" hidden="1">#REF!</definedName>
    <definedName name="__Ki1" localSheetId="9">#REF!</definedName>
    <definedName name="__Ki1" localSheetId="19">#REF!</definedName>
    <definedName name="__Ki1">#REF!</definedName>
    <definedName name="__Ki2" localSheetId="9">#REF!</definedName>
    <definedName name="__Ki2" localSheetId="19">#REF!</definedName>
    <definedName name="__Ki2">#REF!</definedName>
    <definedName name="__kvs1" localSheetId="11" hidden="1">{#N/A,#N/A,FALSE,"COVER1.XLS ";#N/A,#N/A,FALSE,"RACT1.XLS";#N/A,#N/A,FALSE,"RACT2.XLS";#N/A,#N/A,FALSE,"ECCMP";#N/A,#N/A,FALSE,"WELDER.XLS"}</definedName>
    <definedName name="__kvs1" localSheetId="20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MAN1">#REF!</definedName>
    <definedName name="__mcc1">#REF!</definedName>
    <definedName name="__mcc2">#REF!</definedName>
    <definedName name="__mcl132">#REF!</definedName>
    <definedName name="__ml3">#REF!</definedName>
    <definedName name="__ml33">#REF!</definedName>
    <definedName name="__mlc33">#REF!</definedName>
    <definedName name="__MMB220">#REF!</definedName>
    <definedName name="__mnk1">#REF!</definedName>
    <definedName name="__mp1">#REF!</definedName>
    <definedName name="__new1">#REF!</definedName>
    <definedName name="__Nov2007" localSheetId="11" hidden="1">{"'PROFITABILITY'!$A$1:$F$45"}</definedName>
    <definedName name="__Nov2007" localSheetId="20" hidden="1">{"'PROFITABILITY'!$A$1:$F$45"}</definedName>
    <definedName name="__Nov2007" hidden="1">{"'PROFITABILITY'!$A$1:$F$45"}</definedName>
    <definedName name="__ns1" localSheetId="11" hidden="1">{#N/A,#N/A,FALSE,"COVER1.XLS ";#N/A,#N/A,FALSE,"RACT1.XLS";#N/A,#N/A,FALSE,"RACT2.XLS";#N/A,#N/A,FALSE,"ECCMP";#N/A,#N/A,FALSE,"WELDER.XLS"}</definedName>
    <definedName name="__ns1" localSheetId="20" hidden="1">{#N/A,#N/A,FALSE,"COVER1.XLS ";#N/A,#N/A,FALSE,"RACT1.XLS";#N/A,#N/A,FALSE,"RACT2.XLS";#N/A,#N/A,FALSE,"ECCMP";#N/A,#N/A,FALSE,"WELDER.XLS"}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ut2" localSheetId="9">#REF!</definedName>
    <definedName name="__out2" localSheetId="19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 localSheetId="9">#REF!</definedName>
    <definedName name="__pep99" localSheetId="19">#REF!</definedName>
    <definedName name="__pep99">#REF!</definedName>
    <definedName name="__pfi1">#REF!</definedName>
    <definedName name="__pp1">#REF!</definedName>
    <definedName name="__pp2">#REF!</definedName>
    <definedName name="__ps1" localSheetId="9">#REF!</definedName>
    <definedName name="__ps1" localSheetId="19">#REF!</definedName>
    <definedName name="__ps1">#REF!</definedName>
    <definedName name="__rcu2">#REF!</definedName>
    <definedName name="__Re1" localSheetId="9">#REF!</definedName>
    <definedName name="__Re1" localSheetId="19">#REF!</definedName>
    <definedName name="__Re1">#REF!</definedName>
    <definedName name="__Rl1">#REF!</definedName>
    <definedName name="__row1">#REF!</definedName>
    <definedName name="__Rs1" localSheetId="9">#REF!</definedName>
    <definedName name="__Rs1" localSheetId="19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localSheetId="11" hidden="1">{"form-D1",#N/A,FALSE,"FORM-D1";"form-D1_amt",#N/A,FALSE,"FORM-D1"}</definedName>
    <definedName name="__s41" localSheetId="20" hidden="1">{"form-D1",#N/A,FALSE,"FORM-D1";"form-D1_amt",#N/A,FALSE,"FORM-D1"}</definedName>
    <definedName name="__s41" hidden="1">{"form-D1",#N/A,FALSE,"FORM-D1";"form-D1_amt",#N/A,FALSE,"FORM-D1"}</definedName>
    <definedName name="__SAP1" localSheetId="9">#REF!</definedName>
    <definedName name="__SAP1" localSheetId="19">#REF!</definedName>
    <definedName name="__SAP1">#REF!</definedName>
    <definedName name="__SAP10" localSheetId="9">#REF!</definedName>
    <definedName name="__SAP10" localSheetId="19">#REF!</definedName>
    <definedName name="__SAP10">#REF!</definedName>
    <definedName name="__SAP11" localSheetId="9">#REF!</definedName>
    <definedName name="__SAP11" localSheetId="19">#REF!</definedName>
    <definedName name="__SAP11">#REF!</definedName>
    <definedName name="__SAP2" localSheetId="9">#REF!</definedName>
    <definedName name="__SAP2" localSheetId="19">#REF!</definedName>
    <definedName name="__SAP2">#REF!</definedName>
    <definedName name="__SAP3" localSheetId="9">#REF!</definedName>
    <definedName name="__SAP3" localSheetId="19">#REF!</definedName>
    <definedName name="__SAP3">#REF!</definedName>
    <definedName name="__SAP4" localSheetId="9">#REF!</definedName>
    <definedName name="__SAP4" localSheetId="19">#REF!</definedName>
    <definedName name="__SAP4">#REF!</definedName>
    <definedName name="__SAP5" localSheetId="9">#REF!</definedName>
    <definedName name="__SAP5" localSheetId="19">#REF!</definedName>
    <definedName name="__SAP5">#REF!</definedName>
    <definedName name="__SAP6" localSheetId="9">#REF!</definedName>
    <definedName name="__SAP6" localSheetId="19">#REF!</definedName>
    <definedName name="__SAP6">#REF!</definedName>
    <definedName name="__SAP7" localSheetId="9">#REF!</definedName>
    <definedName name="__SAP7" localSheetId="19">#REF!</definedName>
    <definedName name="__SAP7">#REF!</definedName>
    <definedName name="__SAP8" localSheetId="9">#REF!</definedName>
    <definedName name="__SAP8" localSheetId="19">#REF!</definedName>
    <definedName name="__SAP8">#REF!</definedName>
    <definedName name="__SAP9" localSheetId="9">#REF!</definedName>
    <definedName name="__SAP9" localSheetId="19">#REF!</definedName>
    <definedName name="__SAP9">#REF!</definedName>
    <definedName name="__sch2" localSheetId="9">#REF!</definedName>
    <definedName name="__sch2" localSheetId="19">#REF!</definedName>
    <definedName name="__sch2">#REF!</definedName>
    <definedName name="__sch9" localSheetId="9">#REF!</definedName>
    <definedName name="__sch9" localSheetId="19">#REF!</definedName>
    <definedName name="__sch9">#REF!</definedName>
    <definedName name="__sig1">#REF!</definedName>
    <definedName name="__sig2">#REF!</definedName>
    <definedName name="__sig3">#REF!</definedName>
    <definedName name="__sig4">#REF!</definedName>
    <definedName name="__sig5">#REF!</definedName>
    <definedName name="__sit75">#REF!</definedName>
    <definedName name="_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 localSheetId="9">#REF!</definedName>
    <definedName name="__SS402" localSheetId="19">#REF!</definedName>
    <definedName name="__SS402">#REF!</definedName>
    <definedName name="__SS403" localSheetId="9">#REF!</definedName>
    <definedName name="__SS403" localSheetId="19">#REF!</definedName>
    <definedName name="__SS403">#REF!</definedName>
    <definedName name="__SS404" localSheetId="9">#REF!</definedName>
    <definedName name="__SS404" localSheetId="19">#REF!</definedName>
    <definedName name="__SS404">#REF!</definedName>
    <definedName name="__SS405" localSheetId="9">#REF!</definedName>
    <definedName name="__SS405" localSheetId="19">#REF!</definedName>
    <definedName name="__SS405">#REF!</definedName>
    <definedName name="__SS406" localSheetId="9">#REF!</definedName>
    <definedName name="__SS406" localSheetId="19">#REF!</definedName>
    <definedName name="__SS406">#REF!</definedName>
    <definedName name="__SS407" localSheetId="9">#REF!</definedName>
    <definedName name="__SS407" localSheetId="19">#REF!</definedName>
    <definedName name="__SS407">#REF!</definedName>
    <definedName name="__SS408" localSheetId="9">#REF!</definedName>
    <definedName name="__SS408" localSheetId="19">#REF!</definedName>
    <definedName name="__SS408">#REF!</definedName>
    <definedName name="__SS409" localSheetId="9">#REF!</definedName>
    <definedName name="__SS409" localSheetId="19">#REF!</definedName>
    <definedName name="__SS409">#REF!</definedName>
    <definedName name="__SS423" localSheetId="9">#REF!</definedName>
    <definedName name="__SS423" localSheetId="19">#REF!</definedName>
    <definedName name="__SS423">#REF!</definedName>
    <definedName name="__SS424" localSheetId="9">#REF!</definedName>
    <definedName name="__SS424" localSheetId="19">#REF!</definedName>
    <definedName name="__SS424">#REF!</definedName>
    <definedName name="__TAB1">#REF!</definedName>
    <definedName name="__TB2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75">#REF!</definedName>
    <definedName name="__trt75">#REF!</definedName>
    <definedName name="__try1">#REF!</definedName>
    <definedName name="__tt75">#REF!</definedName>
    <definedName name="__vr1">#REF!</definedName>
    <definedName name="__Wc1">#REF!</definedName>
    <definedName name="__WC3">#REF!</definedName>
    <definedName name="__wp1">#REF!</definedName>
    <definedName name="__Wr1">#REF!</definedName>
    <definedName name="__Wr3">#REF!</definedName>
    <definedName name="__wrn1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fn_COUNTIFS">#N/A</definedName>
    <definedName name="__xlfn_SUMIFS">#N/A</definedName>
    <definedName name="__xlnm._FilterDatabase">#N/A</definedName>
    <definedName name="__xlnm._FilterDatabase_1">#REF!</definedName>
    <definedName name="__xlnm._FilterDatabase_1_1">"#REF!"</definedName>
    <definedName name="__xlnm._FilterDatabase_2">#REF!</definedName>
    <definedName name="__xlnm._FilterDatabase_2_1">"#REF!"</definedName>
    <definedName name="__xlnm._FilterDatabase_3">#REF!</definedName>
    <definedName name="__xlnm._FilterDatabase_3_1">"#REF!"</definedName>
    <definedName name="__xlnm._FilterDatabase_4">#REF!</definedName>
    <definedName name="__xlnm._FilterDatabase_5">#N/A</definedName>
    <definedName name="__xlnm.Print_Area">"$#REF!.$A$1:$D$37"</definedName>
    <definedName name="__xlnm.Print_Area_1">"$#REF!.$A$1:$D$37"</definedName>
    <definedName name="__xlnm.Print_Area_1_1">"#REF!"</definedName>
    <definedName name="__xlnm.Print_Area_1_2">"#REF!"</definedName>
    <definedName name="__xlnm.Print_Area_10">#REF!</definedName>
    <definedName name="__xlnm.Print_Area_10_1">"#REF!"</definedName>
    <definedName name="__xlnm.Print_Area_11">#REF!</definedName>
    <definedName name="__xlnm.Print_Area_2">"$#REF!.$A$1:$Z$38"</definedName>
    <definedName name="__xlnm.Print_Area_3">"$#REF!.$A$1:$E$42"</definedName>
    <definedName name="__xlnm.Print_Area_4">"$#REF!.$A$1:$D$37"</definedName>
    <definedName name="__xlnm.Print_Area_5">"$#REF!.$A$1:$D$37"</definedName>
    <definedName name="__xlnm.Print_Area_6">"$#REF!.$A$1:$O$46"</definedName>
    <definedName name="__xlnm.Print_Area_7">"$#REF!.$A$1:$O$42"</definedName>
    <definedName name="__xlnm.Print_Area_8">#REF!</definedName>
    <definedName name="__xlnm.Print_Area_9">#REF!</definedName>
    <definedName name="__xlnm.Print_Titles">#REF!</definedName>
    <definedName name="__xlnm.Print_Titles_1">#REF!</definedName>
    <definedName name="__xlnm.Print_Titles_2">(#REF!,#REF!)</definedName>
    <definedName name="__xlnm.Print_Titles_3" localSheetId="9">(#REF!,#REF!)</definedName>
    <definedName name="__xlnm.Print_Titles_3" localSheetId="19">(#REF!,#REF!)</definedName>
    <definedName name="__xlnm.Print_Titles_3">(#REF!,#REF!)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0">#REF!</definedName>
    <definedName name="_0___0">#REF!</definedName>
    <definedName name="_00" localSheetId="9">#REF!</definedName>
    <definedName name="_00" localSheetId="19">#REF!</definedName>
    <definedName name="_00">#REF!</definedName>
    <definedName name="_01" localSheetId="9">#REF!</definedName>
    <definedName name="_01" localSheetId="19">#REF!</definedName>
    <definedName name="_01">#REF!</definedName>
    <definedName name="_02">#N/A</definedName>
    <definedName name="_03">#N/A</definedName>
    <definedName name="_04">#N/A</definedName>
    <definedName name="_04_DIPL___TITEL" localSheetId="9">#REF!</definedName>
    <definedName name="_04_DIPL___TITEL" localSheetId="19">#REF!</definedName>
    <definedName name="_04_DIPL___TITEL">#REF!</definedName>
    <definedName name="_05" localSheetId="9">#REF!</definedName>
    <definedName name="_05" localSheetId="19">#REF!</definedName>
    <definedName name="_05">#REF!</definedName>
    <definedName name="_06">#N/A</definedName>
    <definedName name="_09_cost" localSheetId="9">#REF!</definedName>
    <definedName name="_09_cost" localSheetId="19">#REF!</definedName>
    <definedName name="_09_cost">#REF!</definedName>
    <definedName name="_09_cost_2">#REF!</definedName>
    <definedName name="_09_IBR_marketing_manpower_cost" localSheetId="9">#REF!</definedName>
    <definedName name="_09_IBR_marketing_manpower_cost" localSheetId="19">#REF!</definedName>
    <definedName name="_09_IBR_marketing_manpower_cost">#REF!</definedName>
    <definedName name="_09_IBR_marketing_manpower_cost_1" localSheetId="9">#REF!</definedName>
    <definedName name="_09_IBR_marketing_manpower_cost_1" localSheetId="19">#REF!</definedName>
    <definedName name="_09_IBR_marketing_manpower_cost_1">#REF!</definedName>
    <definedName name="_09_IBR_marketing_sales_cost" localSheetId="9">#REF!</definedName>
    <definedName name="_09_IBR_marketing_sales_cost" localSheetId="19">#REF!</definedName>
    <definedName name="_09_IBR_marketing_sales_cost">#REF!</definedName>
    <definedName name="_09_IBR_reps" localSheetId="9">#REF!</definedName>
    <definedName name="_09_IBR_reps" localSheetId="19">#REF!</definedName>
    <definedName name="_09_IBR_reps">#REF!</definedName>
    <definedName name="_1" localSheetId="11">#REF!</definedName>
    <definedName name="_1" localSheetId="20">#REF!</definedName>
    <definedName name="_1">#N/A</definedName>
    <definedName name="_1__123Graph_ACHART_1" hidden="1">#REF!</definedName>
    <definedName name="_10Excel_BuiltIn_Print_Area_4_1_1_1_1">#REF!</definedName>
    <definedName name="_10Excel_BuiltIn_Print_Area_7">"$#REF!.$A$1:$Z$43"</definedName>
    <definedName name="_11BS">#REF!</definedName>
    <definedName name="_11Excel_BuiltIn_Print_Area_4_1_1_1_1_1">#REF!</definedName>
    <definedName name="_11Excel_BuiltIn_Print_Area_8">"$#REF!.$A$1:$Z$41"</definedName>
    <definedName name="_123">#REF!</definedName>
    <definedName name="_124" hidden="1">#REF!</definedName>
    <definedName name="_12BS">#REF!</definedName>
    <definedName name="_12Excel_BuiltIn_Print_Area_4_1_1_1_1_1_1">#REF!</definedName>
    <definedName name="_12Excel_BuiltIn_Print_Area_9">"$#REF!.$A$1:$S$38"</definedName>
    <definedName name="_13BS">#REF!</definedName>
    <definedName name="_13Excel_BuiltIn_Print_Area_1_1">"$#REF!.$A$1:$E$42"</definedName>
    <definedName name="_13Excel_BuiltIn_Print_Area_4_1_1_1_1_1_1_1_1_1_1">#REF!</definedName>
    <definedName name="_14BS">#REF!</definedName>
    <definedName name="_14Excel_BuiltIn_Print_Area_4_1_1_1_1_1_1_1_1_1_1_1">#REF!</definedName>
    <definedName name="_15BS">#REF!</definedName>
    <definedName name="_15Excel_BuiltIn_Print_Area_4_1_1_1_1_1_1_1_1_1_1_1_1">#REF!</definedName>
    <definedName name="_16BS">#REF!</definedName>
    <definedName name="_16Excel_BuiltIn_Print_Titles_4_1">#REF!</definedName>
    <definedName name="_1Excel_BuiltIn_Print_Area_1">"$#REF!.$A$1:$U$39"</definedName>
    <definedName name="_1Excel_BuiltIn_Print_Area_1_1">#REF!</definedName>
    <definedName name="_1Excel_BuiltIn_Print_Area_3_1">#REF!</definedName>
    <definedName name="_2">#N/A</definedName>
    <definedName name="_2__123Graph_BCHART_1" hidden="1">#REF!</definedName>
    <definedName name="_2Excel_BuiltIn_Print_Area_10">"$#REF!.$A$1:$V$42"</definedName>
    <definedName name="_2Excel_BuiltIn_Print_Area_3_1">#REF!</definedName>
    <definedName name="_2Excel_BuiltIn_Print_Area_4_1">#REF!</definedName>
    <definedName name="_3">#N/A</definedName>
    <definedName name="_3__123Graph_CCHART_1" hidden="1">#REF!</definedName>
    <definedName name="_3Excel_BuiltIn_Print_Area_11">"$#REF!.$A$1:$V$46"</definedName>
    <definedName name="_3Excel_BuiltIn_Print_Area_4_1_1">#REF!</definedName>
    <definedName name="_3Excel_BuiltIn_Print_Titles_3_1">#REF!</definedName>
    <definedName name="_4">#N/A</definedName>
    <definedName name="_4321">#REF!</definedName>
    <definedName name="_4Excel_BuiltIn_Print_Area_12">"$#REF!.$A$1:$P$83"</definedName>
    <definedName name="_4Excel_BuiltIn_Print_Area_4_1_1_1">#REF!</definedName>
    <definedName name="_5">#N/A</definedName>
    <definedName name="_5Excel_BuiltIn_Print_Area_2">"$#REF!.$A$1:$U$38"</definedName>
    <definedName name="_5Excel_BuiltIn_Print_Area_4_1_1_1_1">#REF!</definedName>
    <definedName name="_6">#N/A</definedName>
    <definedName name="_6382">#REF!</definedName>
    <definedName name="_6Excel_BuiltIn_Print_Area_1_1">#REF!</definedName>
    <definedName name="_6Excel_BuiltIn_Print_Area_3">"$#REF!.$A$1:$R$38"</definedName>
    <definedName name="_6Excel_BuiltIn_Print_Area_4_1_1_1_1_1">#REF!</definedName>
    <definedName name="_7">#N/A</definedName>
    <definedName name="_7Excel_BuiltIn_Print_Area_4_1">#REF!</definedName>
    <definedName name="_7Excel_BuiltIn_Print_Titles_4_1">#REF!</definedName>
    <definedName name="_8">#N/A</definedName>
    <definedName name="_8Excel_BuiltIn_Print_Area_4_1_1">#REF!</definedName>
    <definedName name="_9Excel_BuiltIn_Print_Area_4_1_1_1">#REF!</definedName>
    <definedName name="_9Excel_BuiltIn_Print_Area_6">"$#REF!.$A$1:$K$50"</definedName>
    <definedName name="_A">#REF!</definedName>
    <definedName name="_a1" localSheetId="9">#REF!</definedName>
    <definedName name="_a1" localSheetId="19">#REF!</definedName>
    <definedName name="_a1">#REF!</definedName>
    <definedName name="_A10">#REF!</definedName>
    <definedName name="_A13">#REF!</definedName>
    <definedName name="_A2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8">#REF!</definedName>
    <definedName name="_A81613">#REF!</definedName>
    <definedName name="_A9">#REF!</definedName>
    <definedName name="_a999999">#REF!</definedName>
    <definedName name="_aba2" localSheetId="9">#REF!</definedName>
    <definedName name="_aba2" localSheetId="19">#REF!</definedName>
    <definedName name="_aba2">#REF!</definedName>
    <definedName name="_acs1">#REF!</definedName>
    <definedName name="_acs2">#REF!</definedName>
    <definedName name="_adj1" localSheetId="9">#REF!</definedName>
    <definedName name="_adj1" localSheetId="19">#REF!</definedName>
    <definedName name="_adj1">#REF!</definedName>
    <definedName name="_ahu1" localSheetId="20">#REF!</definedName>
    <definedName name="_ahu1">#REF!</definedName>
    <definedName name="_ahu2" localSheetId="20">#REF!</definedName>
    <definedName name="_ahu2">#REF!</definedName>
    <definedName name="_Ann1">#REF!</definedName>
    <definedName name="_Ast1" localSheetId="9">#REF!</definedName>
    <definedName name="_Ast1" localSheetId="19">#REF!</definedName>
    <definedName name="_Ast1">#REF!</definedName>
    <definedName name="_Ast2" localSheetId="9">#REF!</definedName>
    <definedName name="_Ast2" localSheetId="19">#REF!</definedName>
    <definedName name="_Ast2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xx1">#REF!</definedName>
    <definedName name="_axx2">#REF!</definedName>
    <definedName name="_axx3">#REF!</definedName>
    <definedName name="_AXX4">#REF!</definedName>
    <definedName name="_axx5">#REF!</definedName>
    <definedName name="_axx6">#REF!</definedName>
    <definedName name="_AXX7">#REF!</definedName>
    <definedName name="_axx8">#REF!</definedName>
    <definedName name="_B">#REF!</definedName>
    <definedName name="_B1">#REF!</definedName>
    <definedName name="_b111121">#REF!</definedName>
    <definedName name="_BAA1">#REF!</definedName>
    <definedName name="_bct75">#REF!</definedName>
    <definedName name="_bhh2">#REF!</definedName>
    <definedName name="_bom1" localSheetId="9">#REF!</definedName>
    <definedName name="_bom1" localSheetId="19">#REF!</definedName>
    <definedName name="_bom1">#REF!</definedName>
    <definedName name="_buh11">#REF!</definedName>
    <definedName name="_C">#REF!</definedName>
    <definedName name="_C___0">#REF!</definedName>
    <definedName name="_C___13">#REF!</definedName>
    <definedName name="_CCT220">#REF!</definedName>
    <definedName name="_cdd2">#REF!</definedName>
    <definedName name="_CE1">#REF!</definedName>
    <definedName name="_CFB1" localSheetId="9">#REF!</definedName>
    <definedName name="_CFB1" localSheetId="19">#REF!</definedName>
    <definedName name="_CFB1">#REF!</definedName>
    <definedName name="_CFB2" localSheetId="9">#REF!</definedName>
    <definedName name="_CFB2" localSheetId="19">#REF!</definedName>
    <definedName name="_CFB2">#REF!</definedName>
    <definedName name="_CFB3" localSheetId="9">#REF!</definedName>
    <definedName name="_CFB3" localSheetId="19">#REF!</definedName>
    <definedName name="_CFB3">#REF!</definedName>
    <definedName name="_cff2">#REF!</definedName>
    <definedName name="_cli1">#REF!</definedName>
    <definedName name="_cli2">#REF!</definedName>
    <definedName name="_cli3">#REF!</definedName>
    <definedName name="_cli4">#REF!</definedName>
    <definedName name="_cli5">#REF!</definedName>
    <definedName name="_COL1">#REF!</definedName>
    <definedName name="_col33">#REF!</definedName>
    <definedName name="_cth2">#REF!</definedName>
    <definedName name="_CVT220">#REF!</definedName>
    <definedName name="_DAT1" localSheetId="9">#REF!</definedName>
    <definedName name="_DAT1" localSheetId="19">#REF!</definedName>
    <definedName name="_DAT1">#REF!</definedName>
    <definedName name="_DAT10" localSheetId="9">#REF!</definedName>
    <definedName name="_DAT10" localSheetId="19">#REF!</definedName>
    <definedName name="_DAT10">#REF!</definedName>
    <definedName name="_DAT11" localSheetId="9">#REF!</definedName>
    <definedName name="_DAT11" localSheetId="19">#REF!</definedName>
    <definedName name="_DAT11">#REF!</definedName>
    <definedName name="_DAT12" localSheetId="9">#REF!</definedName>
    <definedName name="_DAT12" localSheetId="19">#REF!</definedName>
    <definedName name="_DAT12">#REF!</definedName>
    <definedName name="_DAT13" localSheetId="9">#REF!</definedName>
    <definedName name="_DAT13" localSheetId="19">#REF!</definedName>
    <definedName name="_DAT13">#REF!</definedName>
    <definedName name="_DAT14" localSheetId="9">#REF!</definedName>
    <definedName name="_DAT14" localSheetId="19">#REF!</definedName>
    <definedName name="_DAT14">#REF!</definedName>
    <definedName name="_DAT15" localSheetId="9">#REF!</definedName>
    <definedName name="_DAT15" localSheetId="19">#REF!</definedName>
    <definedName name="_DAT15">#REF!</definedName>
    <definedName name="_DAT16" localSheetId="9">#REF!</definedName>
    <definedName name="_DAT16" localSheetId="19">#REF!</definedName>
    <definedName name="_DAT16">#REF!</definedName>
    <definedName name="_DAT17" localSheetId="16">#REF!</definedName>
    <definedName name="_DAT17" localSheetId="15">#REF!</definedName>
    <definedName name="_DAT17" localSheetId="19">#REF!</definedName>
    <definedName name="_DAT17" localSheetId="20">#REF!</definedName>
    <definedName name="_DAT17">#REF!</definedName>
    <definedName name="_DAT18" localSheetId="16">#REF!</definedName>
    <definedName name="_DAT18" localSheetId="15">#REF!</definedName>
    <definedName name="_DAT18" localSheetId="19">#REF!</definedName>
    <definedName name="_DAT18" localSheetId="20">#REF!</definedName>
    <definedName name="_DAT18">#REF!</definedName>
    <definedName name="_DAT2" localSheetId="9">#REF!</definedName>
    <definedName name="_DAT2" localSheetId="19">#REF!</definedName>
    <definedName name="_DAT2">#REF!</definedName>
    <definedName name="_DAT3" localSheetId="9">#REF!</definedName>
    <definedName name="_DAT3" localSheetId="19">#REF!</definedName>
    <definedName name="_DAT3">#REF!</definedName>
    <definedName name="_DAT4" localSheetId="9">#REF!</definedName>
    <definedName name="_DAT4" localSheetId="19">#REF!</definedName>
    <definedName name="_DAT4">#REF!</definedName>
    <definedName name="_DAT5" localSheetId="9">#REF!</definedName>
    <definedName name="_DAT5" localSheetId="19">#REF!</definedName>
    <definedName name="_DAT5">#REF!</definedName>
    <definedName name="_DAT6" localSheetId="9">#REF!</definedName>
    <definedName name="_DAT6" localSheetId="19">#REF!</definedName>
    <definedName name="_DAT6">#REF!</definedName>
    <definedName name="_DAT7" localSheetId="9">#REF!</definedName>
    <definedName name="_DAT7" localSheetId="19">#REF!</definedName>
    <definedName name="_DAT7">#REF!</definedName>
    <definedName name="_DAT8" localSheetId="9">#REF!</definedName>
    <definedName name="_DAT8" localSheetId="19">#REF!</definedName>
    <definedName name="_DAT8">#REF!</definedName>
    <definedName name="_DAT9" localSheetId="9">#REF!</definedName>
    <definedName name="_DAT9" localSheetId="19">#REF!</definedName>
    <definedName name="_DAT9">#REF!</definedName>
    <definedName name="_dec05" localSheetId="11" hidden="1">{"'Sheet1'!$A$4386:$N$4591"}</definedName>
    <definedName name="_dec05" localSheetId="20" hidden="1">{"'Sheet1'!$A$4386:$N$4591"}</definedName>
    <definedName name="_dec05" hidden="1">{"'Sheet1'!$A$4386:$N$4591"}</definedName>
    <definedName name="_del1">#REF!</definedName>
    <definedName name="_DET1" localSheetId="9">#REF!</definedName>
    <definedName name="_DET1" localSheetId="19">#REF!</definedName>
    <definedName name="_DET1">#REF!</definedName>
    <definedName name="_DET2" localSheetId="9">#REF!</definedName>
    <definedName name="_DET2" localSheetId="19">#REF!</definedName>
    <definedName name="_DET2">#REF!</definedName>
    <definedName name="_DET3" localSheetId="9">#REF!</definedName>
    <definedName name="_DET3" localSheetId="19">#REF!</definedName>
    <definedName name="_DET3">#REF!</definedName>
    <definedName name="_DET4" localSheetId="9">#REF!</definedName>
    <definedName name="_DET4" localSheetId="19">#REF!</definedName>
    <definedName name="_DET4">#REF!</definedName>
    <definedName name="_DET5" localSheetId="9">#REF!</definedName>
    <definedName name="_DET5" localSheetId="19">#REF!</definedName>
    <definedName name="_DET5">#REF!</definedName>
    <definedName name="_DET6" localSheetId="9">#REF!</definedName>
    <definedName name="_DET6" localSheetId="19">#REF!</definedName>
    <definedName name="_DET6">#REF!</definedName>
    <definedName name="_dev9947">#REF!</definedName>
    <definedName name="_DIS1">#REF!</definedName>
    <definedName name="_DKT75">#REF!</definedName>
    <definedName name="_dol11" localSheetId="20">#REF!</definedName>
    <definedName name="_dol11">#REF!</definedName>
    <definedName name="_DPS1" localSheetId="9">#REF!</definedName>
    <definedName name="_DPS1" localSheetId="19">#REF!</definedName>
    <definedName name="_DPS1">#REF!</definedName>
    <definedName name="_DPS2" localSheetId="9">#REF!</definedName>
    <definedName name="_DPS2" localSheetId="19">#REF!</definedName>
    <definedName name="_DPS2">#REF!</definedName>
    <definedName name="_drg1" localSheetId="9">#REF!</definedName>
    <definedName name="_drg1" localSheetId="19">#REF!</definedName>
    <definedName name="_drg1">#REF!</definedName>
    <definedName name="_drg2" localSheetId="9">#REF!</definedName>
    <definedName name="_drg2" localSheetId="19">#REF!</definedName>
    <definedName name="_drg2">#REF!</definedName>
    <definedName name="_eth2">#REF!</definedName>
    <definedName name="_f1" localSheetId="11" hidden="1">{"'PROFITABILITY'!$A$1:$F$45"}</definedName>
    <definedName name="_f1" localSheetId="20" hidden="1">{"'PROFITABILITY'!$A$1:$F$45"}</definedName>
    <definedName name="_f1" hidden="1">{"'PROFITABILITY'!$A$1:$F$45"}</definedName>
    <definedName name="_fac1" localSheetId="9">#REF!</definedName>
    <definedName name="_fac1" localSheetId="19">#REF!</definedName>
    <definedName name="_fac1">#REF!</definedName>
    <definedName name="_fac2" localSheetId="9">#REF!</definedName>
    <definedName name="_fac2" localSheetId="19">#REF!</definedName>
    <definedName name="_fac2">#REF!</definedName>
    <definedName name="_fac3" localSheetId="9">#REF!</definedName>
    <definedName name="_fac3" localSheetId="19">#REF!</definedName>
    <definedName name="_fac3">#REF!</definedName>
    <definedName name="_Fill" localSheetId="20" hidden="1">#REF!</definedName>
    <definedName name="_Fill" hidden="1">#REF!</definedName>
    <definedName name="_Fill_1">"#REF!"</definedName>
    <definedName name="_Fill1" hidden="1">#REF!</definedName>
    <definedName name="_xlnm._FilterDatabase" localSheetId="23" hidden="1">Crossing!$A$2:$P$72</definedName>
    <definedName name="_xlnm._FilterDatabase" localSheetId="14" hidden="1">'Erection '!$A$3:$P$79</definedName>
    <definedName name="_xlnm._FilterDatabase" localSheetId="16" hidden="1">'Erection Compiled'!$A$1:$L$1</definedName>
    <definedName name="_xlnm._FilterDatabase" localSheetId="15" hidden="1">'Erection Completed '!$A$1:$L$62</definedName>
    <definedName name="_xlnm._FilterDatabase" localSheetId="12" hidden="1">FDN!$A$2:$Q$172</definedName>
    <definedName name="_xlnm._FilterDatabase" localSheetId="13" hidden="1">'FDN Completed'!$A$2:$K$166</definedName>
    <definedName name="_xlnm._FilterDatabase" localSheetId="17" hidden="1">Stringing!$A$3:$S$24</definedName>
    <definedName name="_xlnm._FilterDatabase" localSheetId="19" hidden="1">'Stringing Compiled'!$A$2:$X$174</definedName>
    <definedName name="_xlnm._FilterDatabase" localSheetId="18" hidden="1">'Stringing Completed'!$A$4:$R$16</definedName>
    <definedName name="_xlnm._FilterDatabase" localSheetId="11">#NAME?</definedName>
    <definedName name="_xlnm._FilterDatabase" localSheetId="20" hidden="1">'TA-602Visual Chart '!$C$269:$AS$277</definedName>
    <definedName name="_xlnm._FilterDatabase" hidden="1">#REF!</definedName>
    <definedName name="_Fpi1">#REF!</definedName>
    <definedName name="_g66666">#REF!</definedName>
    <definedName name="_HCO2">#REF!</definedName>
    <definedName name="_hfi04">#REF!</definedName>
    <definedName name="_hfi1">#REF!</definedName>
    <definedName name="_hfi2">#REF!</definedName>
    <definedName name="_hfi3">#REF!</definedName>
    <definedName name="_hfi4">#REF!</definedName>
    <definedName name="_hfi5">#REF!</definedName>
    <definedName name="_hfi6">#REF!</definedName>
    <definedName name="_HFI7">#REF!</definedName>
    <definedName name="_hfi8">#REF!</definedName>
    <definedName name="_Hra2">#REF!</definedName>
    <definedName name="_Hso2">#REF!</definedName>
    <definedName name="_Hso3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#REF!</definedName>
    <definedName name="_hxf1">#REF!</definedName>
    <definedName name="_ifa1">#REF!</definedName>
    <definedName name="_ifa2">#REF!</definedName>
    <definedName name="_III7">"$C4.$#REF!$#REF!"</definedName>
    <definedName name="_in18900" localSheetId="9">#REF!</definedName>
    <definedName name="_in18900" localSheetId="19">#REF!</definedName>
    <definedName name="_in18900">#REF!</definedName>
    <definedName name="_INT1">#REF!</definedName>
    <definedName name="_Ism3">#REF!</definedName>
    <definedName name="_ISO220">#REF!</definedName>
    <definedName name="_iv19000" localSheetId="9">#REF!</definedName>
    <definedName name="_iv19000" localSheetId="19">#REF!</definedName>
    <definedName name="_iv19000">#REF!</definedName>
    <definedName name="_kd1">#REF!</definedName>
    <definedName name="_kd2">#REF!</definedName>
    <definedName name="_kd3">#REF!</definedName>
    <definedName name="_Key1" localSheetId="9" hidden="1">#REF!</definedName>
    <definedName name="_Key1" localSheetId="19" hidden="1">#REF!</definedName>
    <definedName name="_Key1" hidden="1">#REF!</definedName>
    <definedName name="_Key2" localSheetId="9" hidden="1">#REF!</definedName>
    <definedName name="_Key2" localSheetId="19" hidden="1">#REF!</definedName>
    <definedName name="_Key2" hidden="1">#REF!</definedName>
    <definedName name="_KEY3" hidden="1">#REF!</definedName>
    <definedName name="_Ki1" localSheetId="9">#REF!</definedName>
    <definedName name="_Ki1" localSheetId="19">#REF!</definedName>
    <definedName name="_Ki1">#REF!</definedName>
    <definedName name="_Ki2" localSheetId="9">#REF!</definedName>
    <definedName name="_Ki2" localSheetId="19">#REF!</definedName>
    <definedName name="_Ki2">#REF!</definedName>
    <definedName name="_klkjlo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vl1">#REF!</definedName>
    <definedName name="_M">#REF!</definedName>
    <definedName name="_mac2">200</definedName>
    <definedName name="_MAN1">#REF!</definedName>
    <definedName name="_mcc1" localSheetId="20">#REF!</definedName>
    <definedName name="_mcc1">#REF!</definedName>
    <definedName name="_mcc2" localSheetId="20">#REF!</definedName>
    <definedName name="_mcc2">#REF!</definedName>
    <definedName name="_mcl132">#REF!</definedName>
    <definedName name="_mix10">4.5</definedName>
    <definedName name="_mix15">264/50</definedName>
    <definedName name="_mix20">330/50</definedName>
    <definedName name="_mix30">352/50</definedName>
    <definedName name="_mix40">396/50</definedName>
    <definedName name="_ml3">#REF!</definedName>
    <definedName name="_ml33">#REF!</definedName>
    <definedName name="_mlc33">#REF!</definedName>
    <definedName name="_MMB220">#REF!</definedName>
    <definedName name="_mnk1">#REF!</definedName>
    <definedName name="_mp1" localSheetId="20">#REF!</definedName>
    <definedName name="_mp1">#REF!</definedName>
    <definedName name="_N">#REF!</definedName>
    <definedName name="_new1">#REF!</definedName>
    <definedName name="_Nov2007" localSheetId="11" hidden="1">{"'PROFITABILITY'!$A$1:$F$45"}</definedName>
    <definedName name="_Nov2007" localSheetId="20" hidden="1">{"'PROFITABILITY'!$A$1:$F$45"}</definedName>
    <definedName name="_Nov2007" hidden="1">{"'PROFITABILITY'!$A$1:$F$45"}</definedName>
    <definedName name="_nt75">#REF!</definedName>
    <definedName name="_OK1">#REF!</definedName>
    <definedName name="_OK2">#REF!</definedName>
    <definedName name="_Order1" hidden="1">255</definedName>
    <definedName name="_Order2" hidden="1">255</definedName>
    <definedName name="_out2" localSheetId="9">#REF!</definedName>
    <definedName name="_out2" localSheetId="19">#REF!</definedName>
    <definedName name="_out2">#REF!</definedName>
    <definedName name="_P">#REF!</definedName>
    <definedName name="_pan1">#REF!</definedName>
    <definedName name="_PAN2">#REF!</definedName>
    <definedName name="_Parse_In" hidden="1">#REF!</definedName>
    <definedName name="_PB1">#REF!</definedName>
    <definedName name="_pdp1" localSheetId="20">#REF!</definedName>
    <definedName name="_pdp1">#REF!</definedName>
    <definedName name="_pdp2" localSheetId="20">#REF!</definedName>
    <definedName name="_pdp2">#REF!</definedName>
    <definedName name="_pdp3" localSheetId="20">#REF!</definedName>
    <definedName name="_pdp3">#REF!</definedName>
    <definedName name="_pep99" localSheetId="9">#REF!</definedName>
    <definedName name="_pep99" localSheetId="19">#REF!</definedName>
    <definedName name="_pep99">#REF!</definedName>
    <definedName name="_pfi1">#REF!</definedName>
    <definedName name="_pp1">#REF!</definedName>
    <definedName name="_pp2">#REF!</definedName>
    <definedName name="_ps1" localSheetId="9">#REF!</definedName>
    <definedName name="_ps1" localSheetId="19">#REF!</definedName>
    <definedName name="_ps1">#REF!</definedName>
    <definedName name="_R">#REF!</definedName>
    <definedName name="_R1">#REF!</definedName>
    <definedName name="_rcu2">#REF!</definedName>
    <definedName name="_Re1" localSheetId="9">#REF!</definedName>
    <definedName name="_Re1" localSheetId="19">#REF!</definedName>
    <definedName name="_Re1">#REF!</definedName>
    <definedName name="_Rl1">#REF!</definedName>
    <definedName name="_row1" localSheetId="20">#REF!</definedName>
    <definedName name="_row1">#REF!</definedName>
    <definedName name="_Rs1" localSheetId="9">#REF!</definedName>
    <definedName name="_Rs1" localSheetId="19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41" localSheetId="11" hidden="1">{"form-D1",#N/A,FALSE,"FORM-D1";"form-D1_amt",#N/A,FALSE,"FORM-D1"}</definedName>
    <definedName name="_s41" localSheetId="20" hidden="1">{"form-D1",#N/A,FALSE,"FORM-D1";"form-D1_amt",#N/A,FALSE,"FORM-D1"}</definedName>
    <definedName name="_s41" hidden="1">{"form-D1",#N/A,FALSE,"FORM-D1";"form-D1_amt",#N/A,FALSE,"FORM-D1"}</definedName>
    <definedName name="_SAP1" localSheetId="9">#REF!</definedName>
    <definedName name="_SAP1" localSheetId="19">#REF!</definedName>
    <definedName name="_SAP1">#REF!</definedName>
    <definedName name="_SAP10" localSheetId="9">#REF!</definedName>
    <definedName name="_SAP10" localSheetId="19">#REF!</definedName>
    <definedName name="_SAP10">#REF!</definedName>
    <definedName name="_SAP11" localSheetId="9">#REF!</definedName>
    <definedName name="_SAP11" localSheetId="19">#REF!</definedName>
    <definedName name="_SAP11">#REF!</definedName>
    <definedName name="_SAP2" localSheetId="9">#REF!</definedName>
    <definedName name="_SAP2" localSheetId="19">#REF!</definedName>
    <definedName name="_SAP2">#REF!</definedName>
    <definedName name="_SAP3" localSheetId="9">#REF!</definedName>
    <definedName name="_SAP3" localSheetId="19">#REF!</definedName>
    <definedName name="_SAP3">#REF!</definedName>
    <definedName name="_SAP4" localSheetId="9">#REF!</definedName>
    <definedName name="_SAP4" localSheetId="19">#REF!</definedName>
    <definedName name="_SAP4">#REF!</definedName>
    <definedName name="_SAP5" localSheetId="9">#REF!</definedName>
    <definedName name="_SAP5" localSheetId="19">#REF!</definedName>
    <definedName name="_SAP5">#REF!</definedName>
    <definedName name="_SAP6" localSheetId="9">#REF!</definedName>
    <definedName name="_SAP6" localSheetId="19">#REF!</definedName>
    <definedName name="_SAP6">#REF!</definedName>
    <definedName name="_SAP7" localSheetId="9">#REF!</definedName>
    <definedName name="_SAP7" localSheetId="19">#REF!</definedName>
    <definedName name="_SAP7">#REF!</definedName>
    <definedName name="_SAP8" localSheetId="9">#REF!</definedName>
    <definedName name="_SAP8" localSheetId="19">#REF!</definedName>
    <definedName name="_SAP8">#REF!</definedName>
    <definedName name="_SAP9" localSheetId="9">#REF!</definedName>
    <definedName name="_SAP9" localSheetId="19">#REF!</definedName>
    <definedName name="_SAP9">#REF!</definedName>
    <definedName name="_sch2" localSheetId="9">#REF!</definedName>
    <definedName name="_sch2" localSheetId="19">#REF!</definedName>
    <definedName name="_sch2">#REF!</definedName>
    <definedName name="_sch9" localSheetId="9">#REF!</definedName>
    <definedName name="_sch9" localSheetId="19">#REF!</definedName>
    <definedName name="_sch9">#REF!</definedName>
    <definedName name="_sh1">90</definedName>
    <definedName name="_sh2">120</definedName>
    <definedName name="_sh3">150</definedName>
    <definedName name="_sh4">180</definedName>
    <definedName name="_sig1">#REF!</definedName>
    <definedName name="_sig2">#REF!</definedName>
    <definedName name="_sig3">#REF!</definedName>
    <definedName name="_sig4">#REF!</definedName>
    <definedName name="_sig5">#REF!</definedName>
    <definedName name="_sit75">#REF!</definedName>
    <definedName name="_Sort" localSheetId="9" hidden="1">#REF!</definedName>
    <definedName name="_Sort" localSheetId="19" hidden="1">#REF!</definedName>
    <definedName name="_Sort" hidden="1">#REF!</definedName>
    <definedName name="_sp1" localSheetId="9">#REF!</definedName>
    <definedName name="_sp1" localSheetId="19">#REF!</definedName>
    <definedName name="_sp1">#REF!</definedName>
    <definedName name="_sp10" localSheetId="9">#REF!</definedName>
    <definedName name="_sp10" localSheetId="19">#REF!</definedName>
    <definedName name="_sp10">#REF!</definedName>
    <definedName name="_sp11" localSheetId="9">#REF!</definedName>
    <definedName name="_sp11" localSheetId="19">#REF!</definedName>
    <definedName name="_sp11">#REF!</definedName>
    <definedName name="_sp12" localSheetId="9">#REF!</definedName>
    <definedName name="_sp12" localSheetId="19">#REF!</definedName>
    <definedName name="_sp12">#REF!</definedName>
    <definedName name="_sp13" localSheetId="9">#REF!</definedName>
    <definedName name="_sp13" localSheetId="19">#REF!</definedName>
    <definedName name="_sp13">#REF!</definedName>
    <definedName name="_sp14" localSheetId="9">#REF!</definedName>
    <definedName name="_sp14" localSheetId="19">#REF!</definedName>
    <definedName name="_sp14">#REF!</definedName>
    <definedName name="_sp15" localSheetId="9">#REF!</definedName>
    <definedName name="_sp15" localSheetId="19">#REF!</definedName>
    <definedName name="_sp15">#REF!</definedName>
    <definedName name="_sp2" localSheetId="9">#REF!</definedName>
    <definedName name="_sp2" localSheetId="19">#REF!</definedName>
    <definedName name="_sp2">#REF!</definedName>
    <definedName name="_sp3" localSheetId="9">#REF!</definedName>
    <definedName name="_sp3" localSheetId="19">#REF!</definedName>
    <definedName name="_sp3">#REF!</definedName>
    <definedName name="_sp4" localSheetId="9">#REF!</definedName>
    <definedName name="_sp4" localSheetId="19">#REF!</definedName>
    <definedName name="_sp4">#REF!</definedName>
    <definedName name="_sp5" localSheetId="9">#REF!</definedName>
    <definedName name="_sp5" localSheetId="19">#REF!</definedName>
    <definedName name="_sp5">#REF!</definedName>
    <definedName name="_sp6" localSheetId="9">#REF!</definedName>
    <definedName name="_sp6" localSheetId="19">#REF!</definedName>
    <definedName name="_sp6">#REF!</definedName>
    <definedName name="_sp7" localSheetId="9">#REF!</definedName>
    <definedName name="_sp7" localSheetId="19">#REF!</definedName>
    <definedName name="_sp7">#REF!</definedName>
    <definedName name="_sp8" localSheetId="9">#REF!</definedName>
    <definedName name="_sp8" localSheetId="19">#REF!</definedName>
    <definedName name="_sp8">#REF!</definedName>
    <definedName name="_sp9" localSheetId="9">#REF!</definedName>
    <definedName name="_sp9" localSheetId="19">#REF!</definedName>
    <definedName name="_sp9">#REF!</definedName>
    <definedName name="_srk1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9">#REF!</definedName>
    <definedName name="_SS402" localSheetId="19">#REF!</definedName>
    <definedName name="_SS402">#REF!</definedName>
    <definedName name="_SS403" localSheetId="9">#REF!</definedName>
    <definedName name="_SS403" localSheetId="19">#REF!</definedName>
    <definedName name="_SS403">#REF!</definedName>
    <definedName name="_SS404" localSheetId="9">#REF!</definedName>
    <definedName name="_SS404" localSheetId="19">#REF!</definedName>
    <definedName name="_SS404">#REF!</definedName>
    <definedName name="_SS405" localSheetId="9">#REF!</definedName>
    <definedName name="_SS405" localSheetId="19">#REF!</definedName>
    <definedName name="_SS405">#REF!</definedName>
    <definedName name="_SS406" localSheetId="9">#REF!</definedName>
    <definedName name="_SS406" localSheetId="19">#REF!</definedName>
    <definedName name="_SS406">#REF!</definedName>
    <definedName name="_SS407" localSheetId="9">#REF!</definedName>
    <definedName name="_SS407" localSheetId="19">#REF!</definedName>
    <definedName name="_SS407">#REF!</definedName>
    <definedName name="_SS408" localSheetId="9">#REF!</definedName>
    <definedName name="_SS408" localSheetId="19">#REF!</definedName>
    <definedName name="_SS408">#REF!</definedName>
    <definedName name="_SS409" localSheetId="9">#REF!</definedName>
    <definedName name="_SS409" localSheetId="19">#REF!</definedName>
    <definedName name="_SS409">#REF!</definedName>
    <definedName name="_SS423" localSheetId="9">#REF!</definedName>
    <definedName name="_SS423" localSheetId="19">#REF!</definedName>
    <definedName name="_SS423">#REF!</definedName>
    <definedName name="_SS424" localSheetId="9">#REF!</definedName>
    <definedName name="_SS424" localSheetId="19">#REF!</definedName>
    <definedName name="_SS424">#REF!</definedName>
    <definedName name="_TAB1" localSheetId="20">#REF!</definedName>
    <definedName name="_TAB1">#REF!</definedName>
    <definedName name="_tab3" localSheetId="9">#REF!</definedName>
    <definedName name="_tab3" localSheetId="19">#REF!</definedName>
    <definedName name="_tab3">#REF!</definedName>
    <definedName name="_tab8" localSheetId="9">#REF!</definedName>
    <definedName name="_tab8" localSheetId="19">#REF!</definedName>
    <definedName name="_tab8">#REF!</definedName>
    <definedName name="_TB2">#REF!</definedName>
    <definedName name="_te1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R100">#REF!</definedName>
    <definedName name="_TR315">#REF!</definedName>
    <definedName name="_TR33">#REF!</definedName>
    <definedName name="_tr75">#REF!</definedName>
    <definedName name="_trt75">#REF!</definedName>
    <definedName name="_try1" localSheetId="20">#REF!</definedName>
    <definedName name="_try1">#REF!</definedName>
    <definedName name="_tt75">#REF!</definedName>
    <definedName name="_U">#REF!</definedName>
    <definedName name="_V">#REF!</definedName>
    <definedName name="_Vf1">#REF!</definedName>
    <definedName name="_Vf2">#REF!</definedName>
    <definedName name="_vr1">#REF!</definedName>
    <definedName name="_VS2004" hidden="1">#REF!</definedName>
    <definedName name="_Wc1">#REF!</definedName>
    <definedName name="_WC3">#REF!</definedName>
    <definedName name="_wp1">#REF!</definedName>
    <definedName name="_Wr1">#REF!</definedName>
    <definedName name="_Wr3">#REF!</definedName>
    <definedName name="_yr1">#REF!</definedName>
    <definedName name="_yr2">#REF!</definedName>
    <definedName name="_yr3">#REF!</definedName>
    <definedName name="_yr4">#REF!</definedName>
    <definedName name="_yr5">#REF!</definedName>
    <definedName name="_yr6">#REF!</definedName>
    <definedName name="_yr7">#REF!</definedName>
    <definedName name="_yr8">#REF!</definedName>
    <definedName name="_yr9">#REF!</definedName>
    <definedName name="a" localSheetId="9">#REF!</definedName>
    <definedName name="a" localSheetId="19">#REF!</definedName>
    <definedName name="a">#REF!</definedName>
    <definedName name="A.T.RAJAN">#REF!</definedName>
    <definedName name="a___0">#REF!</definedName>
    <definedName name="a___13">#REF!</definedName>
    <definedName name="A_1">"#REF!"</definedName>
    <definedName name="A_A">#REF!</definedName>
    <definedName name="A_B">#REF!</definedName>
    <definedName name="A_sp">#REF!</definedName>
    <definedName name="a0" localSheetId="20">#REF!</definedName>
    <definedName name="a0">#REF!</definedName>
    <definedName name="A1_" localSheetId="9">#REF!</definedName>
    <definedName name="A1_" localSheetId="19">#REF!</definedName>
    <definedName name="A1_">#REF!</definedName>
    <definedName name="A1____0">#REF!</definedName>
    <definedName name="A1____13">#REF!</definedName>
    <definedName name="A10_" localSheetId="9">#REF!</definedName>
    <definedName name="A10_" localSheetId="19">#REF!</definedName>
    <definedName name="A10_">#REF!</definedName>
    <definedName name="A10____0">#REF!</definedName>
    <definedName name="A10____13">#REF!</definedName>
    <definedName name="A13_" localSheetId="9">#REF!</definedName>
    <definedName name="A13_" localSheetId="19">#REF!</definedName>
    <definedName name="A13_">#REF!</definedName>
    <definedName name="A13____0">#REF!</definedName>
    <definedName name="A13____13">#REF!</definedName>
    <definedName name="a1a">#REF!</definedName>
    <definedName name="A1HELLO">#REF!</definedName>
    <definedName name="A2_" localSheetId="9">#REF!</definedName>
    <definedName name="A2_" localSheetId="19">#REF!</definedName>
    <definedName name="A2_">#REF!</definedName>
    <definedName name="A2____0">#REF!</definedName>
    <definedName name="A2____13">#REF!</definedName>
    <definedName name="a2a">#REF!</definedName>
    <definedName name="A2hello">#REF!</definedName>
    <definedName name="A3_" localSheetId="9">#REF!</definedName>
    <definedName name="A3_" localSheetId="19">#REF!</definedName>
    <definedName name="A3_">#REF!</definedName>
    <definedName name="A3____0">#REF!</definedName>
    <definedName name="A3____13">#REF!</definedName>
    <definedName name="A4_" localSheetId="9">#REF!</definedName>
    <definedName name="A4_" localSheetId="19">#REF!</definedName>
    <definedName name="A4_">#REF!</definedName>
    <definedName name="A4____0">#REF!</definedName>
    <definedName name="A4____13">#REF!</definedName>
    <definedName name="A5_" localSheetId="9">#REF!</definedName>
    <definedName name="A5_" localSheetId="19">#REF!</definedName>
    <definedName name="A5_">#REF!</definedName>
    <definedName name="A5____0">#REF!</definedName>
    <definedName name="A5____13">#REF!</definedName>
    <definedName name="A6_" localSheetId="9">#REF!</definedName>
    <definedName name="A6_" localSheetId="19">#REF!</definedName>
    <definedName name="A6_">#REF!</definedName>
    <definedName name="A6____0">#REF!</definedName>
    <definedName name="A6____13">#REF!</definedName>
    <definedName name="A65379A10" localSheetId="9">#REF!</definedName>
    <definedName name="A65379A10" localSheetId="19">#REF!</definedName>
    <definedName name="A65379A10">#REF!</definedName>
    <definedName name="A7_" localSheetId="9">#REF!</definedName>
    <definedName name="A7_" localSheetId="19">#REF!</definedName>
    <definedName name="A7_">#REF!</definedName>
    <definedName name="A7____0">#REF!</definedName>
    <definedName name="A7____13">#REF!</definedName>
    <definedName name="A8_" localSheetId="9">#REF!</definedName>
    <definedName name="A8_" localSheetId="19">#REF!</definedName>
    <definedName name="A8_">#REF!</definedName>
    <definedName name="A8____0">#REF!</definedName>
    <definedName name="A8____13">#REF!</definedName>
    <definedName name="A9_" localSheetId="9">#REF!</definedName>
    <definedName name="A9_" localSheetId="19">#REF!</definedName>
    <definedName name="A9_">#REF!</definedName>
    <definedName name="A9____0">#REF!</definedName>
    <definedName name="A9____13">#REF!</definedName>
    <definedName name="AA" localSheetId="9">#REF!</definedName>
    <definedName name="AA" localSheetId="19">#REF!</definedName>
    <definedName name="AA">#REF!</definedName>
    <definedName name="aaa" localSheetId="9">#REF!</definedName>
    <definedName name="AAA" localSheetId="16" hidden="1">{#N/A,#N/A,FALSE,"COVER1.XLS ";#N/A,#N/A,FALSE,"RACT1.XLS";#N/A,#N/A,FALSE,"RACT2.XLS";#N/A,#N/A,FALSE,"ECCMP";#N/A,#N/A,FALSE,"WELDER.XLS"}</definedName>
    <definedName name="AAA" localSheetId="15" hidden="1">{#N/A,#N/A,FALSE,"COVER1.XLS ";#N/A,#N/A,FALSE,"RACT1.XLS";#N/A,#N/A,FALSE,"RACT2.XLS";#N/A,#N/A,FALSE,"ECCMP";#N/A,#N/A,FALSE,"WELDER.XLS"}</definedName>
    <definedName name="aaa" localSheetId="19">#REF!</definedName>
    <definedName name="AAA" localSheetId="11" hidden="1">{#N/A,#N/A,FALSE,"COVER1.XLS ";#N/A,#N/A,FALSE,"RACT1.XLS";#N/A,#N/A,FALSE,"RACT2.XLS";#N/A,#N/A,FALSE,"ECCMP";#N/A,#N/A,FALSE,"WELDER.XLS"}</definedName>
    <definedName name="AAA" localSheetId="20" hidden="1">{#N/A,#N/A,FALSE,"COVER1.XLS ";#N/A,#N/A,FALSE,"RACT1.XLS";#N/A,#N/A,FALSE,"RACT2.XLS";#N/A,#N/A,FALSE,"ECCMP";#N/A,#N/A,FALSE,"WELDER.XLS"}</definedName>
    <definedName name="aaa">#REF!</definedName>
    <definedName name="aaaa" localSheetId="16">#REF!</definedName>
    <definedName name="aaaa" localSheetId="15">#REF!</definedName>
    <definedName name="aaaa" localSheetId="20">#REF!</definedName>
    <definedName name="AAAA">#REF!</definedName>
    <definedName name="aaaaaaaaaaa">#REF!</definedName>
    <definedName name="aaaaaaaaaaaa">#REF!</definedName>
    <definedName name="aaaaaaaaaaaaa">#REF!</definedName>
    <definedName name="AAAAAAAAAAAAAAAAAAAAAAAAAAAAAAAAAAAAAAAAA">#REF!</definedName>
    <definedName name="AABC" localSheetId="9">#REF!</definedName>
    <definedName name="AABC" localSheetId="19">#REF!</definedName>
    <definedName name="AABC">#REF!</definedName>
    <definedName name="aac" localSheetId="11" hidden="1">{"'PROFITABILITY'!$A$1:$F$45"}</definedName>
    <definedName name="aac" localSheetId="20" hidden="1">{"'PROFITABILITY'!$A$1:$F$45"}</definedName>
    <definedName name="aac" hidden="1">{"'PROFITABILITY'!$A$1:$F$45"}</definedName>
    <definedName name="aaffa" localSheetId="11" hidden="1">{#N/A,#N/A,FALSE,"COVER.XLS";#N/A,#N/A,FALSE,"RACT1.XLS";#N/A,#N/A,FALSE,"RACT2.XLS";#N/A,#N/A,FALSE,"ECCMP";#N/A,#N/A,FALSE,"WELDER.XLS"}</definedName>
    <definedName name="aaffa" localSheetId="20" hidden="1">{#N/A,#N/A,FALSE,"COVER.XLS";#N/A,#N/A,FALSE,"RACT1.XLS";#N/A,#N/A,FALSE,"RACT2.XLS";#N/A,#N/A,FALSE,"ECCMP";#N/A,#N/A,FALSE,"WELDER.XLS"}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#REF!</definedName>
    <definedName name="aav" localSheetId="11" hidden="1">{"'PROFITABILITY'!$A$1:$F$45"}</definedName>
    <definedName name="aav" localSheetId="20" hidden="1">{"'PROFITABILITY'!$A$1:$F$45"}</definedName>
    <definedName name="aav" hidden="1">{"'PROFITABILITY'!$A$1:$F$45"}</definedName>
    <definedName name="aAXX1">#REF!</definedName>
    <definedName name="ab" localSheetId="9">#REF!</definedName>
    <definedName name="ab" localSheetId="19">#REF!</definedName>
    <definedName name="ab">#REF!</definedName>
    <definedName name="aba" localSheetId="11" hidden="1">{#N/A,#N/A,FALSE,"COVER1.XLS ";#N/A,#N/A,FALSE,"RACT1.XLS";#N/A,#N/A,FALSE,"RACT2.XLS";#N/A,#N/A,FALSE,"ECCMP";#N/A,#N/A,FALSE,"WELDER.XLS"}</definedName>
    <definedName name="aba" localSheetId="20" hidden="1">{#N/A,#N/A,FALSE,"COVER1.XLS 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CUS" localSheetId="9">#REF!</definedName>
    <definedName name="ABACUS" localSheetId="19">#REF!</definedName>
    <definedName name="ABACUS">#REF!</definedName>
    <definedName name="abc" localSheetId="9">#REF!</definedName>
    <definedName name="abc" localSheetId="19">#REF!</definedName>
    <definedName name="abc">#REF!</definedName>
    <definedName name="abcd" localSheetId="16">#REF!</definedName>
    <definedName name="abcd" localSheetId="15">#REF!</definedName>
    <definedName name="abcd" localSheetId="20">#REF!</definedName>
    <definedName name="ABCd">#REF!</definedName>
    <definedName name="abg">#REF!</definedName>
    <definedName name="AboveAvgGrowth" localSheetId="9">#REF!</definedName>
    <definedName name="AboveAvgGrowth" localSheetId="19">#REF!</definedName>
    <definedName name="AboveAvgGrowth">#REF!</definedName>
    <definedName name="AC" localSheetId="9">#REF!</definedName>
    <definedName name="AC" localSheetId="19">#REF!</definedName>
    <definedName name="AC">#REF!</definedName>
    <definedName name="AC_disc" localSheetId="9">#REF!</definedName>
    <definedName name="AC_disc" localSheetId="19">#REF!</definedName>
    <definedName name="AC_disc">#REF!</definedName>
    <definedName name="acc" localSheetId="9">#REF!</definedName>
    <definedName name="acc" localSheetId="19">#REF!</definedName>
    <definedName name="acc">#REF!</definedName>
    <definedName name="ACCABLESNOTINSY" localSheetId="9">#REF!</definedName>
    <definedName name="ACCABLESNOTINSY" localSheetId="19">#REF!</definedName>
    <definedName name="ACCABLESNOTINSY">#REF!</definedName>
    <definedName name="Accessories">#REF!</definedName>
    <definedName name="accp" localSheetId="20">#REF!</definedName>
    <definedName name="accp">#REF!</definedName>
    <definedName name="ACK">#REF!</definedName>
    <definedName name="Act_Gp">#REF!</definedName>
    <definedName name="Actual" localSheetId="11">(PeriodInActual*(#REF!&gt;0))*PeriodInPlan</definedName>
    <definedName name="Actual" localSheetId="20">(PeriodInActual*(#REF!&gt;0))*PeriodInPlan</definedName>
    <definedName name="Actual">(PeriodInActual*(#REF!&gt;0))*PeriodInPlan</definedName>
    <definedName name="ActualBeyond" localSheetId="11">PeriodInActual*(#REF!&gt;0)</definedName>
    <definedName name="ActualBeyond" localSheetId="20">PeriodInActual*(#REF!&gt;0)</definedName>
    <definedName name="ActualBeyond">PeriodInActual*(#REF!&gt;0)</definedName>
    <definedName name="ad">#REF!</definedName>
    <definedName name="ada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localSheetId="11" hidden="1">{#N/A,#N/A,FALSE,"COVER1.XLS ";#N/A,#N/A,FALSE,"RACT1.XLS";#N/A,#N/A,FALSE,"RACT2.XLS";#N/A,#N/A,FALSE,"ECCMP";#N/A,#N/A,FALSE,"WELDER.XLS"}</definedName>
    <definedName name="adadd" localSheetId="20" hidden="1">{#N/A,#N/A,FALSE,"COVER1.XLS ";#N/A,#N/A,FALSE,"RACT1.XLS";#N/A,#N/A,FALSE,"RACT2.XLS";#N/A,#N/A,FALSE,"ECCMP";#N/A,#N/A,FALSE,"WELDER.XLS"}</definedName>
    <definedName name="adadd" hidden="1">{#N/A,#N/A,FALSE,"COVER1.XLS ";#N/A,#N/A,FALSE,"RACT1.XLS";#N/A,#N/A,FALSE,"RACT2.XLS";#N/A,#N/A,FALSE,"ECCMP";#N/A,#N/A,FALSE,"WELDER.XLS"}</definedName>
    <definedName name="adas">#REF!</definedName>
    <definedName name="adasdas">#REF!</definedName>
    <definedName name="ADD">#REF!</definedName>
    <definedName name="addf">#REF!</definedName>
    <definedName name="adfa">#REF!</definedName>
    <definedName name="adfad">#REF!</definedName>
    <definedName name="ADFD" localSheetId="9">#REF!</definedName>
    <definedName name="ADFD" localSheetId="19">#REF!</definedName>
    <definedName name="ADFD">#REF!</definedName>
    <definedName name="ADFFG">#REF!</definedName>
    <definedName name="ADFGFG">#REF!</definedName>
    <definedName name="adfs">#REF!</definedName>
    <definedName name="ADG">#REF!</definedName>
    <definedName name="adgh">#REF!</definedName>
    <definedName name="adj" localSheetId="9">#REF!</definedName>
    <definedName name="adj" localSheetId="19">#REF!</definedName>
    <definedName name="adj">#REF!</definedName>
    <definedName name="ADosCountries" localSheetId="16">#REF!</definedName>
    <definedName name="ADosCountries" localSheetId="15">#REF!</definedName>
    <definedName name="ADosCountries" localSheetId="19">#REF!</definedName>
    <definedName name="ADosCountries">#REF!</definedName>
    <definedName name="ads" localSheetId="11" hidden="1">{#N/A,#N/A,FALSE,"COVER1.XLS ";#N/A,#N/A,FALSE,"RACT1.XLS";#N/A,#N/A,FALSE,"RACT2.XLS";#N/A,#N/A,FALSE,"ECCMP";#N/A,#N/A,FALSE,"WELDER.XLS"}</definedName>
    <definedName name="ads" localSheetId="20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VIK">#REF!</definedName>
    <definedName name="adwea">#REF!</definedName>
    <definedName name="AE">#REF!</definedName>
    <definedName name="aerawrwaraaa">#REF!</definedName>
    <definedName name="AF">#REF!</definedName>
    <definedName name="AF_00" localSheetId="9">#REF!</definedName>
    <definedName name="AF_00" localSheetId="19">#REF!</definedName>
    <definedName name="AF_00">#REF!</definedName>
    <definedName name="AF_01" localSheetId="9">#REF!</definedName>
    <definedName name="AF_01" localSheetId="19">#REF!</definedName>
    <definedName name="AF_01">#REF!</definedName>
    <definedName name="AF_02" localSheetId="9">#REF!</definedName>
    <definedName name="AF_02" localSheetId="19">#REF!</definedName>
    <definedName name="AF_02">#REF!</definedName>
    <definedName name="AF_98" localSheetId="9">#REF!</definedName>
    <definedName name="AF_98" localSheetId="19">#REF!</definedName>
    <definedName name="AF_98">#REF!</definedName>
    <definedName name="AF_99" localSheetId="9">#REF!</definedName>
    <definedName name="AF_99" localSheetId="19">#REF!</definedName>
    <definedName name="AF_99">#REF!</definedName>
    <definedName name="AF_M_98" localSheetId="20">#REF!</definedName>
    <definedName name="AF_M_98">#REF!</definedName>
    <definedName name="AF_M_99" localSheetId="20">#REF!</definedName>
    <definedName name="AF_M_99">#REF!</definedName>
    <definedName name="afafa" hidden="1">#REF!</definedName>
    <definedName name="AFF">#REF!</definedName>
    <definedName name="afsgs">#REF!</definedName>
    <definedName name="Ag" localSheetId="9">#REF!</definedName>
    <definedName name="Ag" localSheetId="19">#REF!</definedName>
    <definedName name="Ag">#REF!</definedName>
    <definedName name="Ag___0">#REF!</definedName>
    <definedName name="Ag___13">#REF!</definedName>
    <definedName name="AGE">#REF!</definedName>
    <definedName name="agra" localSheetId="9">#REF!</definedName>
    <definedName name="agra" localSheetId="19">#REF!</definedName>
    <definedName name="agra">#REF!</definedName>
    <definedName name="ah">#REF!</definedName>
    <definedName name="AICC_Serv" localSheetId="9">#REF!</definedName>
    <definedName name="AICC_Serv" localSheetId="19">#REF!</definedName>
    <definedName name="AICC_Serv">#REF!</definedName>
    <definedName name="AirConditioning" localSheetId="9">#REF!</definedName>
    <definedName name="AirConditioning" localSheetId="19">#REF!</definedName>
    <definedName name="AirConditioning">#REF!</definedName>
    <definedName name="ajslk" localSheetId="11" hidden="1">{"form-D1",#N/A,FALSE,"FORM-D1";"form-D1_amt",#N/A,FALSE,"FORM-D1"}</definedName>
    <definedName name="ajslk" localSheetId="20" hidden="1">{"form-D1",#N/A,FALSE,"FORM-D1";"form-D1_amt",#N/A,FALSE,"FORM-D1"}</definedName>
    <definedName name="ajslk" hidden="1">{"form-D1",#N/A,FALSE,"FORM-D1";"form-D1_amt",#N/A,FALSE,"FORM-D1"}</definedName>
    <definedName name="ak" localSheetId="9">#REF!</definedName>
    <definedName name="ak" localSheetId="19">#REF!</definedName>
    <definedName name="ak">#REF!</definedName>
    <definedName name="aks">#REF!</definedName>
    <definedName name="aksj" localSheetId="11" hidden="1">{"form-D1",#N/A,FALSE,"FORM-D1";"form-D1_amt",#N/A,FALSE,"FORM-D1"}</definedName>
    <definedName name="aksj" localSheetId="20" hidden="1">{"form-D1",#N/A,FALSE,"FORM-D1";"form-D1_amt",#N/A,FALSE,"FORM-D1"}</definedName>
    <definedName name="aksj" hidden="1">{"form-D1",#N/A,FALSE,"FORM-D1";"form-D1_amt",#N/A,FALSE,"FORM-D1"}</definedName>
    <definedName name="AL">#REF!</definedName>
    <definedName name="ALarea">#REF!</definedName>
    <definedName name="alarms" localSheetId="9">#REF!</definedName>
    <definedName name="alarms" localSheetId="19">#REF!</definedName>
    <definedName name="alarms">#REF!</definedName>
    <definedName name="all">#REF!</definedName>
    <definedName name="alpha" localSheetId="20">#REF!</definedName>
    <definedName name="alpha">#REF!</definedName>
    <definedName name="alpha_disc" localSheetId="9">#REF!</definedName>
    <definedName name="alpha_disc" localSheetId="19">#REF!</definedName>
    <definedName name="alpha_disc">#REF!</definedName>
    <definedName name="alpha_ed" localSheetId="9">#REF!</definedName>
    <definedName name="alpha_ed" localSheetId="19">#REF!</definedName>
    <definedName name="alpha_ed">#REF!</definedName>
    <definedName name="alphaa">#REF!</definedName>
    <definedName name="alphab">#REF!</definedName>
    <definedName name="Alw" localSheetId="9">#REF!</definedName>
    <definedName name="Alw" localSheetId="19">#REF!</definedName>
    <definedName name="Alw">#REF!</definedName>
    <definedName name="am">#REF!</definedName>
    <definedName name="ama">#REF!</definedName>
    <definedName name="AMACountries" localSheetId="16">#REF!</definedName>
    <definedName name="AMACountries" localSheetId="15">#REF!</definedName>
    <definedName name="AMACountries" localSheetId="19">#REF!</definedName>
    <definedName name="AMACountries">#REF!</definedName>
    <definedName name="amin">#REF!</definedName>
    <definedName name="amin1">#REF!</definedName>
    <definedName name="amin2">#REF!</definedName>
    <definedName name="Amit" localSheetId="9">#REF!</definedName>
    <definedName name="Amit" localSheetId="19">#REF!</definedName>
    <definedName name="Amit">#REF!</definedName>
    <definedName name="AMN" localSheetId="9">#REF!</definedName>
    <definedName name="AMN" localSheetId="19">#REF!</definedName>
    <definedName name="AMN">#REF!</definedName>
    <definedName name="analysis">#REF!</definedName>
    <definedName name="anb">#REF!</definedName>
    <definedName name="Angeb">#REF!</definedName>
    <definedName name="angle_bracket1">#REF!</definedName>
    <definedName name="ANNEX" localSheetId="9">#REF!</definedName>
    <definedName name="ANNEX" localSheetId="19">#REF!</definedName>
    <definedName name="ANNEX">#REF!</definedName>
    <definedName name="ANNEX1">#REF!</definedName>
    <definedName name="ANNEX2">#REF!</definedName>
    <definedName name="ANNEX2A">#REF!</definedName>
    <definedName name="ANNEX4" localSheetId="9">#REF!</definedName>
    <definedName name="ANNEX4" localSheetId="19">#REF!</definedName>
    <definedName name="ANNEX4">#REF!</definedName>
    <definedName name="annex4.1" localSheetId="9">#REF!</definedName>
    <definedName name="annex4.1" localSheetId="19">#REF!</definedName>
    <definedName name="annex4.1">#REF!</definedName>
    <definedName name="annex4.1a" localSheetId="9">#REF!</definedName>
    <definedName name="annex4.1a" localSheetId="19">#REF!</definedName>
    <definedName name="annex4.1a">#REF!</definedName>
    <definedName name="ANNEX4A" localSheetId="9">#REF!</definedName>
    <definedName name="ANNEX4A" localSheetId="19">#REF!</definedName>
    <definedName name="ANNEX4A">#REF!</definedName>
    <definedName name="ANNEX5" localSheetId="9">#REF!</definedName>
    <definedName name="ANNEX5" localSheetId="19">#REF!</definedName>
    <definedName name="ANNEX5">#REF!</definedName>
    <definedName name="annex6" localSheetId="20">#REF!</definedName>
    <definedName name="annex6">#REF!</definedName>
    <definedName name="annex6_9">#REF!</definedName>
    <definedName name="annexure_A" localSheetId="9">#REF!</definedName>
    <definedName name="annexure_A" localSheetId="19">#REF!</definedName>
    <definedName name="annexure_A">#REF!</definedName>
    <definedName name="ANNEXURE_FOR_BILL_NO.EUS_632_FDN_001">#REF!</definedName>
    <definedName name="ANNEXURE_FOR_BILL_NO.EUS_632_FDN_002">#REF!</definedName>
    <definedName name="ANNEXURE4A" localSheetId="9">#REF!</definedName>
    <definedName name="ANNEXURE4A" localSheetId="19">#REF!</definedName>
    <definedName name="ANNEXURE4A">#REF!</definedName>
    <definedName name="anscount" hidden="1">1</definedName>
    <definedName name="Ao">#REF!</definedName>
    <definedName name="Aone">#REF!</definedName>
    <definedName name="AP">#REF!</definedName>
    <definedName name="app" localSheetId="20">#REF!</definedName>
    <definedName name="app">#REF!</definedName>
    <definedName name="Approach">#REF!</definedName>
    <definedName name="APRIL">#REF!</definedName>
    <definedName name="april_qty">#REF!</definedName>
    <definedName name="aq">#REF!</definedName>
    <definedName name="arch">#REF!</definedName>
    <definedName name="arctanz">#REF!</definedName>
    <definedName name="arwrw">#REF!</definedName>
    <definedName name="as" localSheetId="9">#REF!</definedName>
    <definedName name="as" localSheetId="19">#REF!</definedName>
    <definedName name="as">#REF!</definedName>
    <definedName name="AS_disc" localSheetId="9">#REF!</definedName>
    <definedName name="AS_disc" localSheetId="19">#REF!</definedName>
    <definedName name="AS_disc">#REF!</definedName>
    <definedName name="As_percentage" localSheetId="9">#REF!</definedName>
    <definedName name="As_percentage" localSheetId="19">#REF!</definedName>
    <definedName name="As_percentage">#REF!</definedName>
    <definedName name="asa">#REF!</definedName>
    <definedName name="Asc" localSheetId="9">#REF!</definedName>
    <definedName name="Asc" localSheetId="19">#REF!</definedName>
    <definedName name="Asc">#REF!</definedName>
    <definedName name="ASD">#REF!</definedName>
    <definedName name="asda">#REF!</definedName>
    <definedName name="asdfd" localSheetId="9">#REF!</definedName>
    <definedName name="asdfd" localSheetId="19">#REF!</definedName>
    <definedName name="asdfd">#REF!</definedName>
    <definedName name="ASDGSG" localSheetId="11" hidden="1">{"'PROFITABILITY'!$A$1:$F$45"}</definedName>
    <definedName name="ASDGSG" localSheetId="20" hidden="1">{"'PROFITABILITY'!$A$1:$F$45"}</definedName>
    <definedName name="ASDGSG" hidden="1">{"'PROFITABILITY'!$A$1:$F$45"}</definedName>
    <definedName name="asdsad" localSheetId="9">#REF!</definedName>
    <definedName name="asdsad" localSheetId="19">#REF!</definedName>
    <definedName name="asdsad">#REF!</definedName>
    <definedName name="ASF">#REF!</definedName>
    <definedName name="asfaff">#REF!</definedName>
    <definedName name="ASFFFF">#REF!</definedName>
    <definedName name="asfsd">#REF!</definedName>
    <definedName name="ASHOKA">#REF!</definedName>
    <definedName name="asjk" localSheetId="11" hidden="1">{"form-D1",#N/A,FALSE,"FORM-D1";"form-D1_amt",#N/A,FALSE,"FORM-D1"}</definedName>
    <definedName name="asjk" localSheetId="20" hidden="1">{"form-D1",#N/A,FALSE,"FORM-D1";"form-D1_amt",#N/A,FALSE,"FORM-D1"}</definedName>
    <definedName name="asjk" hidden="1">{"form-D1",#N/A,FALSE,"FORM-D1";"form-D1_amt",#N/A,FALSE,"FORM-D1"}</definedName>
    <definedName name="ass">#REF!</definedName>
    <definedName name="assa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etno" localSheetId="9">#REF!</definedName>
    <definedName name="Assetno" localSheetId="19">#REF!</definedName>
    <definedName name="Assetno">#REF!</definedName>
    <definedName name="assets" localSheetId="9">#REF!</definedName>
    <definedName name="assets" localSheetId="19">#REF!</definedName>
    <definedName name="assets">#REF!</definedName>
    <definedName name="ASSSSSSSSSSSSSSSSSSSSSSSS">#REF!</definedName>
    <definedName name="Ast" localSheetId="9">#REF!</definedName>
    <definedName name="Ast" localSheetId="19">#REF!</definedName>
    <definedName name="Ast">#REF!</definedName>
    <definedName name="Ast_prv">#REF!</definedName>
    <definedName name="asw">#REF!</definedName>
    <definedName name="At">#REF!</definedName>
    <definedName name="Athree">#REF!</definedName>
    <definedName name="Atwo">#REF!</definedName>
    <definedName name="atype3.0">#REF!</definedName>
    <definedName name="AUD" localSheetId="9">#REF!</definedName>
    <definedName name="AUD" localSheetId="19">#REF!</definedName>
    <definedName name="AUD">#REF!</definedName>
    <definedName name="August">#REF!</definedName>
    <definedName name="AurobindoDossier" localSheetId="16">#REF!</definedName>
    <definedName name="AurobindoDossier" localSheetId="15">#REF!</definedName>
    <definedName name="AurobindoDossier" localSheetId="19">#REF!</definedName>
    <definedName name="AurobindoDossier">#REF!</definedName>
    <definedName name="AurobindoMA" localSheetId="16">#REF!</definedName>
    <definedName name="AurobindoMA" localSheetId="15">#REF!</definedName>
    <definedName name="AurobindoMA" localSheetId="19">#REF!</definedName>
    <definedName name="AurobindoMA">#REF!</definedName>
    <definedName name="Aux.items" localSheetId="9">#REF!</definedName>
    <definedName name="Aux.items" localSheetId="19">#REF!</definedName>
    <definedName name="Aux.items">#REF!</definedName>
    <definedName name="AuxRelay">#REF!</definedName>
    <definedName name="Avg_Strike_Size">#REF!</definedName>
    <definedName name="AvgGrowth" localSheetId="9">#REF!</definedName>
    <definedName name="AvgGrowth" localSheetId="19">#REF!</definedName>
    <definedName name="AvgGrowth">#REF!</definedName>
    <definedName name="AWW">#REF!</definedName>
    <definedName name="ax" localSheetId="20">#REF!</definedName>
    <definedName name="ax">#REF!</definedName>
    <definedName name="AXXX2">#REF!</definedName>
    <definedName name="AXXX3">#REF!</definedName>
    <definedName name="AXXX3d">#REF!</definedName>
    <definedName name="AXXXX2">#REF!</definedName>
    <definedName name="AXXXX3">#REF!</definedName>
    <definedName name="ay" localSheetId="20">#REF!</definedName>
    <definedName name="ay">#REF!</definedName>
    <definedName name="AZ">#REF!</definedName>
    <definedName name="azsa" localSheetId="9" hidden="1">{"'PROFITABILITY'!$A$1:$F$45"}</definedName>
    <definedName name="azsa" localSheetId="23" hidden="1">{"'PROFITABILITY'!$A$1:$F$45"}</definedName>
    <definedName name="azsa" localSheetId="14" hidden="1">{"'PROFITABILITY'!$A$1:$F$45"}</definedName>
    <definedName name="azsa" localSheetId="16" hidden="1">{"'PROFITABILITY'!$A$1:$F$45"}</definedName>
    <definedName name="azsa" localSheetId="15" hidden="1">{"'PROFITABILITY'!$A$1:$F$45"}</definedName>
    <definedName name="azsa" localSheetId="19" hidden="1">{"'PROFITABILITY'!$A$1:$F$45"}</definedName>
    <definedName name="azsa" localSheetId="26" hidden="1">{"'PROFITABILITY'!$A$1:$F$45"}</definedName>
    <definedName name="azsa" localSheetId="21" hidden="1">{"'PROFITABILITY'!$A$1:$F$45"}</definedName>
    <definedName name="azsa" hidden="1">{"'PROFITABILITY'!$A$1:$F$45"}</definedName>
    <definedName name="B" localSheetId="9">#REF!</definedName>
    <definedName name="B" localSheetId="16">#REF!</definedName>
    <definedName name="B" localSheetId="15">#REF!</definedName>
    <definedName name="B" localSheetId="19">#REF!</definedName>
    <definedName name="B">#REF!</definedName>
    <definedName name="B___0">#REF!</definedName>
    <definedName name="B___13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NK_REPORT">#REF!</definedName>
    <definedName name="base_dep" localSheetId="9">#REF!</definedName>
    <definedName name="base_dep" localSheetId="19">#REF!</definedName>
    <definedName name="base_dep">#REF!</definedName>
    <definedName name="base_len" localSheetId="9">#REF!</definedName>
    <definedName name="base_len" localSheetId="19">#REF!</definedName>
    <definedName name="base_len">#REF!</definedName>
    <definedName name="base_wid" localSheetId="9">#REF!</definedName>
    <definedName name="base_wid" localSheetId="19">#REF!</definedName>
    <definedName name="base_wid">#REF!</definedName>
    <definedName name="BaseCement">#REF!</definedName>
    <definedName name="BaseClayProducts">#REF!</definedName>
    <definedName name="BaseDiesel">#REF!</definedName>
    <definedName name="BaseIronSteel">#REF!</definedName>
    <definedName name="BaseLabour">#REF!</definedName>
    <definedName name="Baseline" localSheetId="9">#REF!</definedName>
    <definedName name="Baseline" localSheetId="19">#REF!</definedName>
    <definedName name="Baseline">#REF!</definedName>
    <definedName name="basic_rtu" localSheetId="9">#REF!</definedName>
    <definedName name="basic_rtu" localSheetId="19">#REF!</definedName>
    <definedName name="basic_rtu">#REF!</definedName>
    <definedName name="bb" localSheetId="20">#REF!</definedName>
    <definedName name="bb">#REF!</definedName>
    <definedName name="bbb">#REF!</definedName>
    <definedName name="bbbb">#REF!</definedName>
    <definedName name="bbbbbbbbbbbbb">#REF!</definedName>
    <definedName name="BBNXN">#REF!</definedName>
    <definedName name="bc" localSheetId="9">#REF!</definedName>
    <definedName name="bc" localSheetId="19">#REF!</definedName>
    <definedName name="bc">#REF!</definedName>
    <definedName name="bcgf">#REF!</definedName>
    <definedName name="bcs">#REF!</definedName>
    <definedName name="bct">#REF!</definedName>
    <definedName name="bcv" localSheetId="11" hidden="1">{"'PROFITABILITY'!$A$1:$F$45"}</definedName>
    <definedName name="bcv" localSheetId="20" hidden="1">{"'PROFITABILITY'!$A$1:$F$45"}</definedName>
    <definedName name="bcv" hidden="1">{"'PROFITABILITY'!$A$1:$F$45"}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g_Bal">#REF!</definedName>
    <definedName name="BEND">#REF!</definedName>
    <definedName name="Benefits" localSheetId="9">#REF!</definedName>
    <definedName name="Benefits" localSheetId="19">#REF!</definedName>
    <definedName name="Benefits">#REF!</definedName>
    <definedName name="BENJ">#REF!</definedName>
    <definedName name="beta" localSheetId="9">#REF!</definedName>
    <definedName name="beta" localSheetId="19">#REF!</definedName>
    <definedName name="beta">#REF!</definedName>
    <definedName name="bf" localSheetId="20">#REF!</definedName>
    <definedName name="Bf">#REF!</definedName>
    <definedName name="BG" localSheetId="9">#REF!</definedName>
    <definedName name="BG" localSheetId="19">#REF!</definedName>
    <definedName name="BG">#REF!</definedName>
    <definedName name="BG_CHGS" localSheetId="9">#REF!</definedName>
    <definedName name="BG_CHGS" localSheetId="19">#REF!</definedName>
    <definedName name="BG_CHGS">#REF!</definedName>
    <definedName name="BG_RATE" localSheetId="9">#REF!</definedName>
    <definedName name="BG_RATE" localSheetId="19">#REF!</definedName>
    <definedName name="BG_RATE">#REF!</definedName>
    <definedName name="bh">#REF!</definedName>
    <definedName name="bhbhb" localSheetId="9">#REF!</definedName>
    <definedName name="bhbhb" localSheetId="19">#REF!</definedName>
    <definedName name="bhbhb">#REF!</definedName>
    <definedName name="bhdbdhd" localSheetId="16">#REF!</definedName>
    <definedName name="bhdbdhd" localSheetId="15">#REF!</definedName>
    <definedName name="bhdbdhd" localSheetId="19">#REF!</definedName>
    <definedName name="bhdbdhd">#REF!</definedName>
    <definedName name="bhs">#REF!</definedName>
    <definedName name="BID_CURR">#REF!</definedName>
    <definedName name="biddername" localSheetId="9">#REF!</definedName>
    <definedName name="biddername" localSheetId="19">#REF!</definedName>
    <definedName name="biddername">#REF!</definedName>
    <definedName name="Bilu" localSheetId="9">#REF!</definedName>
    <definedName name="Bilu" localSheetId="19">#REF!</definedName>
    <definedName name="Bilu">#REF!</definedName>
    <definedName name="Bilu2" localSheetId="9">#REF!</definedName>
    <definedName name="Bilu2" localSheetId="19">#REF!</definedName>
    <definedName name="Bilu2">#REF!</definedName>
    <definedName name="Bilu3" localSheetId="9">#REF!</definedName>
    <definedName name="Bilu3" localSheetId="19">#REF!</definedName>
    <definedName name="Bilu3">#REF!</definedName>
    <definedName name="BKS" localSheetId="9">#REF!</definedName>
    <definedName name="BKS" localSheetId="19">#REF!</definedName>
    <definedName name="BKS">#REF!</definedName>
    <definedName name="BL2A">#REF!</definedName>
    <definedName name="BL2A2">#REF!</definedName>
    <definedName name="BL2AA">#REF!</definedName>
    <definedName name="BL2AAA">#REF!</definedName>
    <definedName name="BL2B">#REF!</definedName>
    <definedName name="BL2BB">#REF!</definedName>
    <definedName name="BL2BBB">#REF!</definedName>
    <definedName name="BL2C">#REF!</definedName>
    <definedName name="BL2CC">#REF!</definedName>
    <definedName name="BL2CCC">#REF!</definedName>
    <definedName name="BL3A">#REF!</definedName>
    <definedName name="BL3AA">#REF!</definedName>
    <definedName name="BL3AAA">#REF!</definedName>
    <definedName name="BL3B">#REF!</definedName>
    <definedName name="BL3BB">#REF!</definedName>
    <definedName name="BL3BBB">#REF!</definedName>
    <definedName name="BL3C">#REF!</definedName>
    <definedName name="BL3CC">#REF!</definedName>
    <definedName name="BL3CCC">#REF!</definedName>
    <definedName name="BL4A">#REF!</definedName>
    <definedName name="BL4AA">#REF!</definedName>
    <definedName name="BL4AAA">#REF!</definedName>
    <definedName name="BL4B">#REF!</definedName>
    <definedName name="BL4BB">#REF!</definedName>
    <definedName name="BL4BBB">#REF!</definedName>
    <definedName name="BL4C">#REF!</definedName>
    <definedName name="BL4CC">#REF!</definedName>
    <definedName name="BL4CCC">#REF!</definedName>
    <definedName name="BL5A">#REF!</definedName>
    <definedName name="BL5AA">#REF!</definedName>
    <definedName name="BL5AAA">#REF!</definedName>
    <definedName name="BL5B">#REF!</definedName>
    <definedName name="BL5BB">#REF!</definedName>
    <definedName name="BL5BBB">#REF!</definedName>
    <definedName name="BL5C">#REF!</definedName>
    <definedName name="BL5CC">#REF!</definedName>
    <definedName name="BL5CCC">#REF!</definedName>
    <definedName name="BNLM" localSheetId="9">#REF!</definedName>
    <definedName name="BNLM" localSheetId="19">#REF!</definedName>
    <definedName name="BNLM">#REF!</definedName>
    <definedName name="boisar" localSheetId="20">#REF!</definedName>
    <definedName name="boisar">#REF!</definedName>
    <definedName name="BOISAR_BAYWISE" localSheetId="9">#REF!</definedName>
    <definedName name="BOISAR_BAYWISE" localSheetId="19">#REF!</definedName>
    <definedName name="BOISAR_BAYWISE">#REF!</definedName>
    <definedName name="bol">#REF!</definedName>
    <definedName name="bom" localSheetId="9">#REF!</definedName>
    <definedName name="bom" localSheetId="19">#REF!</definedName>
    <definedName name="bom">#REF!</definedName>
    <definedName name="BOM_PR">#REF!</definedName>
    <definedName name="BOM_PR_TOT">#REF!</definedName>
    <definedName name="BOMBAY">#REF!</definedName>
    <definedName name="boml">#REF!</definedName>
    <definedName name="BONPSCHE" localSheetId="16">#REF!</definedName>
    <definedName name="BONPSCHE" localSheetId="15">#REF!</definedName>
    <definedName name="BONPSCHE" localSheetId="19">#REF!</definedName>
    <definedName name="BONPSCHE" localSheetId="20">#REF!</definedName>
    <definedName name="BONPSCHE">#REF!</definedName>
    <definedName name="boq_type">#REF!</definedName>
    <definedName name="boq_version">#REF!</definedName>
    <definedName name="botl">#REF!</definedName>
    <definedName name="botn">#REF!</definedName>
    <definedName name="bp">#REF!</definedName>
    <definedName name="bps" localSheetId="9">#REF!</definedName>
    <definedName name="bps" localSheetId="19">#REF!</definedName>
    <definedName name="bps">#REF!</definedName>
    <definedName name="BR_Resou" localSheetId="20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s" localSheetId="9">#REF!</definedName>
    <definedName name="bs" localSheetId="19">#REF!</definedName>
    <definedName name="bs">#REF!</definedName>
    <definedName name="BSS">#REF!</definedName>
    <definedName name="btb_musd" localSheetId="20">#REF!</definedName>
    <definedName name="btb_musd">#REF!</definedName>
    <definedName name="bua">#REF!</definedName>
    <definedName name="BUDDHA">#REF!</definedName>
    <definedName name="building" localSheetId="16">#REF!</definedName>
    <definedName name="building" localSheetId="15">#REF!</definedName>
    <definedName name="building" localSheetId="20">#REF!</definedName>
    <definedName name="building">#REF!</definedName>
    <definedName name="building___0">#REF!</definedName>
    <definedName name="building___11">#REF!</definedName>
    <definedName name="building___12">#REF!</definedName>
    <definedName name="BuiltIn_Print_Area">#REF!</definedName>
    <definedName name="BuiltIn_Print_Area___0">#REF!</definedName>
    <definedName name="BuiltIn_Print_Titles">#REF!</definedName>
    <definedName name="BuiltIn_Print_Titles___0">#N/A</definedName>
    <definedName name="BuiltIn_Print_Titles___0___0">#REF!</definedName>
    <definedName name="BuiltIn_Print_Titles___0___0___0">#REF!</definedName>
    <definedName name="BULIST">#REF!</definedName>
    <definedName name="BVJIOJ8FYEMF8">#REF!</definedName>
    <definedName name="Bx" localSheetId="9">#REF!</definedName>
    <definedName name="Bx" localSheetId="19">#REF!</definedName>
    <definedName name="Bx">#REF!</definedName>
    <definedName name="Bx___0">#REF!</definedName>
    <definedName name="Bx___13">#REF!</definedName>
    <definedName name="Bxx">#REF!</definedName>
    <definedName name="C_" localSheetId="9">#REF!</definedName>
    <definedName name="C_" localSheetId="19">#REF!</definedName>
    <definedName name="C_">#REF!</definedName>
    <definedName name="c_c">#REF!</definedName>
    <definedName name="C0">#REF!</definedName>
    <definedName name="cA" localSheetId="9">#REF!</definedName>
    <definedName name="cA" localSheetId="19">#REF!</definedName>
    <definedName name="cA">#REF!</definedName>
    <definedName name="caa" localSheetId="11" hidden="1">{"'PROFITABILITY'!$A$1:$F$45"}</definedName>
    <definedName name="caa" localSheetId="20" hidden="1">{"'PROFITABILITY'!$A$1:$F$45"}</definedName>
    <definedName name="caa" hidden="1">{"'PROFITABILITY'!$A$1:$F$45"}</definedName>
    <definedName name="CABLE" localSheetId="9">#REF!</definedName>
    <definedName name="CABLE" localSheetId="19">#REF!</definedName>
    <definedName name="CABLE">#REF!</definedName>
    <definedName name="camber">#REF!</definedName>
    <definedName name="camber_sides">#REF!</definedName>
    <definedName name="cant" localSheetId="20">#REF!</definedName>
    <definedName name="cant">#REF!</definedName>
    <definedName name="Cap" localSheetId="9">#REF!</definedName>
    <definedName name="Cap" localSheetId="19">#REF!</definedName>
    <definedName name="Cap">#REF!</definedName>
    <definedName name="CAPA1">#REF!</definedName>
    <definedName name="CAPA11">#REF!</definedName>
    <definedName name="CAPA111">#REF!</definedName>
    <definedName name="CAPA2">#REF!</definedName>
    <definedName name="CAPA22">#REF!</definedName>
    <definedName name="CAPA222">#REF!</definedName>
    <definedName name="CAPA3">#REF!</definedName>
    <definedName name="CAPA33">#REF!</definedName>
    <definedName name="CAPA333">#REF!</definedName>
    <definedName name="CAPA4">#REF!</definedName>
    <definedName name="CAPA44">#REF!</definedName>
    <definedName name="CAPA444">#REF!</definedName>
    <definedName name="CAPA7">#REF!</definedName>
    <definedName name="CAPA77">#REF!</definedName>
    <definedName name="CAPA777">#REF!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 localSheetId="9">#REF!</definedName>
    <definedName name="carpet" localSheetId="19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se" localSheetId="9">#REF!</definedName>
    <definedName name="Case" localSheetId="19">#REF!</definedName>
    <definedName name="Case">#REF!</definedName>
    <definedName name="cash" localSheetId="11" hidden="1">{"'Sheet1'!$A$4386:$N$4591"}</definedName>
    <definedName name="cash" localSheetId="20" hidden="1">{"'Sheet1'!$A$4386:$N$4591"}</definedName>
    <definedName name="cash" hidden="1">{"'Sheet1'!$A$4386:$N$4591"}</definedName>
    <definedName name="CB">#REF!</definedName>
    <definedName name="CBISO" localSheetId="9">#REF!</definedName>
    <definedName name="CBISO" localSheetId="19">#REF!</definedName>
    <definedName name="CBISO">#REF!</definedName>
    <definedName name="CBISO145" localSheetId="9">#REF!</definedName>
    <definedName name="CBISO145" localSheetId="19">#REF!</definedName>
    <definedName name="CBISO145">#REF!</definedName>
    <definedName name="CBISO245" localSheetId="9">#REF!</definedName>
    <definedName name="CBISO245" localSheetId="19">#REF!</definedName>
    <definedName name="CBISO245">#REF!</definedName>
    <definedName name="cc" localSheetId="9">#REF!</definedName>
    <definedName name="cc" localSheetId="19">#REF!</definedName>
    <definedName name="cc">#REF!</definedName>
    <definedName name="CCB">#REF!</definedName>
    <definedName name="CCC" localSheetId="9">#REF!</definedName>
    <definedName name="CCC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19">#REF!</definedName>
    <definedName name="CCC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>#REF!</definedName>
    <definedName name="cccc">#REF!</definedName>
    <definedName name="cccccccccc">#REF!</definedName>
    <definedName name="ccccccccccccccccccc">#REF!</definedName>
    <definedName name="ccccccddd">#REF!</definedName>
    <definedName name="Ccu" localSheetId="9">#REF!</definedName>
    <definedName name="Ccu" localSheetId="19">#REF!</definedName>
    <definedName name="Ccu">#REF!</definedName>
    <definedName name="cd" localSheetId="9">#REF!</definedName>
    <definedName name="cd" localSheetId="19">#REF!</definedName>
    <definedName name="cd">#REF!</definedName>
    <definedName name="CD_HW" localSheetId="9">#REF!</definedName>
    <definedName name="CD_HW" localSheetId="19">#REF!</definedName>
    <definedName name="CD_HW">#REF!</definedName>
    <definedName name="CD_SPLADL" localSheetId="9">#REF!</definedName>
    <definedName name="CD_SPLADL" localSheetId="19">#REF!</definedName>
    <definedName name="CD_SPLADL">#REF!</definedName>
    <definedName name="CD_SW" localSheetId="9">#REF!</definedName>
    <definedName name="CD_SW" localSheetId="19">#REF!</definedName>
    <definedName name="CD_SW">#REF!</definedName>
    <definedName name="cdds">#REF!</definedName>
    <definedName name="Cdi">#REF!</definedName>
    <definedName name="ce" localSheetId="9">#REF!</definedName>
    <definedName name="ce" localSheetId="19">#REF!</definedName>
    <definedName name="ce">#REF!</definedName>
    <definedName name="ced" localSheetId="20">#REF!</definedName>
    <definedName name="ced">#REF!</definedName>
    <definedName name="CED_BOHW" localSheetId="9">#REF!</definedName>
    <definedName name="CED_BOHW" localSheetId="19">#REF!</definedName>
    <definedName name="CED_BOHW">#REF!</definedName>
    <definedName name="CED_BOSW" localSheetId="9">#REF!</definedName>
    <definedName name="CED_BOSW" localSheetId="19">#REF!</definedName>
    <definedName name="CED_BOSW">#REF!</definedName>
    <definedName name="CED_IDTOHW" localSheetId="9">#REF!</definedName>
    <definedName name="CED_IDTOHW" localSheetId="19">#REF!</definedName>
    <definedName name="CED_IDTOHW">#REF!</definedName>
    <definedName name="CED_IDTOSW" localSheetId="9">#REF!</definedName>
    <definedName name="CED_IDTOSW" localSheetId="19">#REF!</definedName>
    <definedName name="CED_IDTOSW">#REF!</definedName>
    <definedName name="ced_own" localSheetId="9">#REF!</definedName>
    <definedName name="ced_own" localSheetId="19">#REF!</definedName>
    <definedName name="ced_own">#REF!</definedName>
    <definedName name="CED_OWNHW" localSheetId="9">#REF!</definedName>
    <definedName name="CED_OWNHW" localSheetId="19">#REF!</definedName>
    <definedName name="CED_OWNHW">#REF!</definedName>
    <definedName name="CED_OWNSW" localSheetId="9">#REF!</definedName>
    <definedName name="CED_OWNSW" localSheetId="19">#REF!</definedName>
    <definedName name="CED_OWNSW">#REF!</definedName>
    <definedName name="CED_pc" localSheetId="9">#REF!</definedName>
    <definedName name="CED_pc" localSheetId="19">#REF!</definedName>
    <definedName name="CED_pc">#REF!</definedName>
    <definedName name="CED_SW" localSheetId="9">#REF!</definedName>
    <definedName name="CED_SW" localSheetId="19">#REF!</definedName>
    <definedName name="CED_SW">#REF!</definedName>
    <definedName name="ced_tr" localSheetId="9">#REF!</definedName>
    <definedName name="ced_tr" localSheetId="19">#REF!</definedName>
    <definedName name="ced_tr">#REF!</definedName>
    <definedName name="CED_TRHW" localSheetId="9">#REF!</definedName>
    <definedName name="CED_TRHW" localSheetId="19">#REF!</definedName>
    <definedName name="CED_TRHW">#REF!</definedName>
    <definedName name="CED_TRSW" localSheetId="9">#REF!</definedName>
    <definedName name="CED_TRSW" localSheetId="19">#REF!</definedName>
    <definedName name="CED_TRSW">#REF!</definedName>
    <definedName name="cee">#REF!</definedName>
    <definedName name="cem">190</definedName>
    <definedName name="Cf">#REF!</definedName>
    <definedName name="cf_musd" localSheetId="20">#REF!</definedName>
    <definedName name="cf_musd">#REF!</definedName>
    <definedName name="cfre">#REF!</definedName>
    <definedName name="ch_area1" localSheetId="20">#REF!</definedName>
    <definedName name="ch_area1">#REF!</definedName>
    <definedName name="ch_area2" localSheetId="20">#REF!</definedName>
    <definedName name="ch_area2">#REF!</definedName>
    <definedName name="ch_area3" localSheetId="20">#REF!</definedName>
    <definedName name="ch_area3">#REF!</definedName>
    <definedName name="ch_area4" localSheetId="20">#REF!</definedName>
    <definedName name="ch_area4">#REF!</definedName>
    <definedName name="chandra">#REF!</definedName>
    <definedName name="ChartData_Monthly">#REF!</definedName>
    <definedName name="ChartData_Weekly">#REF!</definedName>
    <definedName name="CheckDate" localSheetId="9">#REF!</definedName>
    <definedName name="CheckDate" localSheetId="19">#REF!</definedName>
    <definedName name="CheckDate">#REF!</definedName>
    <definedName name="checked">#REF!</definedName>
    <definedName name="chf" localSheetId="9">#REF!</definedName>
    <definedName name="chf" localSheetId="19">#REF!</definedName>
    <definedName name="chf">#REF!</definedName>
    <definedName name="chk" localSheetId="9">#REF!</definedName>
    <definedName name="chk" localSheetId="19">#REF!</definedName>
    <definedName name="chk">#REF!</definedName>
    <definedName name="CIF_ABB_Imp" localSheetId="9">#REF!</definedName>
    <definedName name="CIF_ABB_Imp" localSheetId="19">#REF!</definedName>
    <definedName name="CIF_ABB_Imp">#REF!</definedName>
    <definedName name="CIF_ABB_local" localSheetId="9">#REF!</definedName>
    <definedName name="CIF_ABB_local" localSheetId="19">#REF!</definedName>
    <definedName name="CIF_ABB_local">#REF!</definedName>
    <definedName name="CIF_ABB_peenya" localSheetId="9">#REF!</definedName>
    <definedName name="CIF_ABB_peenya" localSheetId="19">#REF!</definedName>
    <definedName name="CIF_ABB_peenya">#REF!</definedName>
    <definedName name="CIF_AIC_Imp" localSheetId="9">#REF!</definedName>
    <definedName name="CIF_AIC_Imp" localSheetId="19">#REF!</definedName>
    <definedName name="CIF_AIC_Imp">#REF!</definedName>
    <definedName name="CIF_AIC_local" localSheetId="9">#REF!</definedName>
    <definedName name="CIF_AIC_local" localSheetId="19">#REF!</definedName>
    <definedName name="CIF_AIC_local">#REF!</definedName>
    <definedName name="CIF_NonABB_Imp" localSheetId="9">#REF!</definedName>
    <definedName name="CIF_NonABB_Imp" localSheetId="19">#REF!</definedName>
    <definedName name="CIF_NonABB_Imp">#REF!</definedName>
    <definedName name="CIF_NonABB_local" localSheetId="9">#REF!</definedName>
    <definedName name="CIF_NonABB_local" localSheetId="19">#REF!</definedName>
    <definedName name="CIF_NonABB_local">#REF!</definedName>
    <definedName name="civ">#REF!</definedName>
    <definedName name="civil" localSheetId="9">#REF!</definedName>
    <definedName name="civil" localSheetId="19">#REF!</definedName>
    <definedName name="civil">#REF!</definedName>
    <definedName name="Cl" localSheetId="9">#REF!</definedName>
    <definedName name="Cl" localSheetId="19">#REF!</definedName>
    <definedName name="Cl">#REF!</definedName>
    <definedName name="cl33kv">#REF!</definedName>
    <definedName name="clbs">#REF!</definedName>
    <definedName name="cld">#REF!</definedName>
    <definedName name="Clear" localSheetId="16">#REF!</definedName>
    <definedName name="Clear" localSheetId="13">#REF!</definedName>
    <definedName name="Clear" localSheetId="19">#REF!</definedName>
    <definedName name="Clear" localSheetId="18">#REF!</definedName>
    <definedName name="Clear" localSheetId="8">#REF!</definedName>
    <definedName name="Clear">#REF!</definedName>
    <definedName name="Clearance">#REF!</definedName>
    <definedName name="cll">#REF!</definedName>
    <definedName name="cllf">#REF!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lusters" localSheetId="9">#REF!</definedName>
    <definedName name="Clusters" localSheetId="19">#REF!</definedName>
    <definedName name="Clusters">#REF!</definedName>
    <definedName name="Co">#REF!</definedName>
    <definedName name="Code" localSheetId="20" hidden="1">#REF!</definedName>
    <definedName name="CODE">#REF!</definedName>
    <definedName name="COE" localSheetId="16">#REF!</definedName>
    <definedName name="COE" localSheetId="15">#REF!</definedName>
    <definedName name="COE" localSheetId="19">#REF!</definedName>
    <definedName name="COE" localSheetId="20">#REF!</definedName>
    <definedName name="COE">#REF!</definedName>
    <definedName name="COGSTYPE">#REF!</definedName>
    <definedName name="col" localSheetId="9">#REF!</definedName>
    <definedName name="col" localSheetId="19">#REF!</definedName>
    <definedName name="col">#REF!</definedName>
    <definedName name="col___0">#REF!</definedName>
    <definedName name="col___11">#REF!</definedName>
    <definedName name="col___12">#REF!</definedName>
    <definedName name="collection" localSheetId="9">#REF!</definedName>
    <definedName name="collection" localSheetId="19">#REF!</definedName>
    <definedName name="collection">#REF!</definedName>
    <definedName name="COLLSTATUS" localSheetId="9">#REF!</definedName>
    <definedName name="COLLSTATUS" localSheetId="19">#REF!</definedName>
    <definedName name="COLLSTATUS">#REF!</definedName>
    <definedName name="collstatuspage1" localSheetId="9">#REF!</definedName>
    <definedName name="collstatuspage1" localSheetId="19">#REF!</definedName>
    <definedName name="collstatuspage1">#REF!</definedName>
    <definedName name="collstatuspage2" localSheetId="9">#REF!</definedName>
    <definedName name="collstatuspage2" localSheetId="19">#REF!</definedName>
    <definedName name="collstatuspage2">#REF!</definedName>
    <definedName name="Columns">#REF!</definedName>
    <definedName name="Comm">#REF!</definedName>
    <definedName name="COMMERCIALDISCOUNT" localSheetId="9">#REF!</definedName>
    <definedName name="COMMERCIALDISCOUNT" localSheetId="19">#REF!</definedName>
    <definedName name="COMMERCIALDISCOUNT">#REF!</definedName>
    <definedName name="commn" localSheetId="20">#REF!</definedName>
    <definedName name="commn">#REF!</definedName>
    <definedName name="Common">#REF!</definedName>
    <definedName name="comp" localSheetId="9">#REF!</definedName>
    <definedName name="comp" localSheetId="19">#REF!</definedName>
    <definedName name="comp">#REF!</definedName>
    <definedName name="company" localSheetId="9">#REF!</definedName>
    <definedName name="company" localSheetId="19">#REF!</definedName>
    <definedName name="company">#REF!</definedName>
    <definedName name="Compression" localSheetId="9">#REF!</definedName>
    <definedName name="Compression" localSheetId="19">#REF!</definedName>
    <definedName name="Compression">#REF!</definedName>
    <definedName name="con">#REF!</definedName>
    <definedName name="concretegrade" localSheetId="9">#REF!</definedName>
    <definedName name="concretegrade" localSheetId="19">#REF!</definedName>
    <definedName name="concretegrade">#REF!</definedName>
    <definedName name="cond.span">#REF!</definedName>
    <definedName name="conductor">#REF!</definedName>
    <definedName name="ConductorType">OFFSET(#REF!,0,0,COUNTA(#REF!),1)</definedName>
    <definedName name="CONS">#REF!</definedName>
    <definedName name="const" localSheetId="11" hidden="1">{"'PROFITABILITY'!$A$1:$F$45"}</definedName>
    <definedName name="const" localSheetId="20" hidden="1">{"'PROFITABILITY'!$A$1:$F$45"}</definedName>
    <definedName name="const" hidden="1">{"'PROFITABILITY'!$A$1:$F$45"}</definedName>
    <definedName name="consultant_consultant_referrals">#REF!,#REF!,#REF!</definedName>
    <definedName name="CONTENTS" localSheetId="9">#REF!</definedName>
    <definedName name="CONTENTS" localSheetId="19">#REF!</definedName>
    <definedName name="CONTENTS">#REF!</definedName>
    <definedName name="control132">#REF!</definedName>
    <definedName name="conversion_type">#REF!</definedName>
    <definedName name="COO">#REF!</definedName>
    <definedName name="cookie" localSheetId="9">#REF!</definedName>
    <definedName name="cookie" localSheetId="23">#REF!</definedName>
    <definedName name="cookie" localSheetId="19">#REF!</definedName>
    <definedName name="cookie" localSheetId="26">#REF!</definedName>
    <definedName name="cookie">#REF!</definedName>
    <definedName name="cookie1" localSheetId="9">#REF!</definedName>
    <definedName name="cookie1" localSheetId="23">#REF!</definedName>
    <definedName name="cookie1" localSheetId="19">#REF!</definedName>
    <definedName name="cookie1" localSheetId="26">#REF!</definedName>
    <definedName name="cookie1">#REF!</definedName>
    <definedName name="COPY_OUTPUT" localSheetId="9">#REF!</definedName>
    <definedName name="COPY_OUTPUT" localSheetId="19">#REF!</definedName>
    <definedName name="COPY_OUTPUT">#REF!</definedName>
    <definedName name="cosq">#REF!</definedName>
    <definedName name="cost" localSheetId="9">'800kV HVDC TA-602'!cost</definedName>
    <definedName name="cost" localSheetId="23">Crossing!cost</definedName>
    <definedName name="cost" localSheetId="14">#N/A</definedName>
    <definedName name="cost" localSheetId="16">'Erection Compiled'!cost</definedName>
    <definedName name="cost" localSheetId="15">'Erection Completed '!cost</definedName>
    <definedName name="cost" localSheetId="19">'Stringing Compiled'!cost</definedName>
    <definedName name="cost" localSheetId="26">Crossing!cost</definedName>
    <definedName name="cost" localSheetId="11">#REF!</definedName>
    <definedName name="cost" localSheetId="20">#REF!</definedName>
    <definedName name="cost" localSheetId="21">#N/A</definedName>
    <definedName name="cost">'800kV HVDC TA-602'!cost</definedName>
    <definedName name="Cost__Ex_Works" localSheetId="20">#REF!</definedName>
    <definedName name="Cost__Ex_Works">#REF!</definedName>
    <definedName name="Cost_code">#REF!</definedName>
    <definedName name="Cost_Per_Manday">#REF!</definedName>
    <definedName name="COST_PSCH">#REF!</definedName>
    <definedName name="COST_PSCH1">#REF!</definedName>
    <definedName name="COSTING">#REF!</definedName>
    <definedName name="COSTVARIANCE" hidden="1">#REF!</definedName>
    <definedName name="COU" localSheetId="9">#REF!</definedName>
    <definedName name="COU" localSheetId="19">#REF!</definedName>
    <definedName name="COU">#REF!</definedName>
    <definedName name="COU___0">#REF!</definedName>
    <definedName name="COU___13">#REF!</definedName>
    <definedName name="countries" localSheetId="16">#REF!</definedName>
    <definedName name="countries" localSheetId="15">#REF!</definedName>
    <definedName name="countries" localSheetId="19">#REF!</definedName>
    <definedName name="countries">#REF!</definedName>
    <definedName name="COVVV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20">#REF!</definedName>
    <definedName name="cp">#REF!</definedName>
    <definedName name="CPRP" localSheetId="9">#REF!</definedName>
    <definedName name="CPRP" localSheetId="19">#REF!</definedName>
    <definedName name="CPRP">#REF!</definedName>
    <definedName name="cprp_lucknow" localSheetId="9">#REF!</definedName>
    <definedName name="cprp_lucknow" localSheetId="19">#REF!</definedName>
    <definedName name="cprp_lucknow">#REF!</definedName>
    <definedName name="cprp_mandola" localSheetId="9">#REF!</definedName>
    <definedName name="cprp_mandola" localSheetId="19">#REF!</definedName>
    <definedName name="cprp_mandola">#REF!</definedName>
    <definedName name="cr" localSheetId="20">#REF!</definedName>
    <definedName name="cr">#REF!</definedName>
    <definedName name="CRB" localSheetId="9">#REF!</definedName>
    <definedName name="CRB" localSheetId="19">#REF!</definedName>
    <definedName name="CRB">#REF!</definedName>
    <definedName name="CRP_Barelliey" localSheetId="9">#REF!</definedName>
    <definedName name="CRP_Barelliey" localSheetId="19">#REF!</definedName>
    <definedName name="CRP_Barelliey">#REF!</definedName>
    <definedName name="CRP_Unnao" localSheetId="9">#REF!</definedName>
    <definedName name="CRP_Unnao" localSheetId="19">#REF!</definedName>
    <definedName name="CRP_Unnao">#REF!</definedName>
    <definedName name="CRPANEL">#REF!</definedName>
    <definedName name="CRRSEP" localSheetId="9">#REF!</definedName>
    <definedName name="CRRSEP" localSheetId="19">#REF!</definedName>
    <definedName name="CRRSEP">#REF!</definedName>
    <definedName name="Crude_Oil_Price">#REF!</definedName>
    <definedName name="CS" localSheetId="20">#REF!</definedName>
    <definedName name="CS">#REF!</definedName>
    <definedName name="Cs___0">#REF!</definedName>
    <definedName name="Cs___13">#REF!</definedName>
    <definedName name="csd">#REF!</definedName>
    <definedName name="cst" localSheetId="9">#REF!</definedName>
    <definedName name="cst" localSheetId="19">#REF!</definedName>
    <definedName name="cst">#REF!</definedName>
    <definedName name="CST_BO" localSheetId="9">#REF!</definedName>
    <definedName name="CST_BO" localSheetId="19">#REF!</definedName>
    <definedName name="CST_BO">#REF!</definedName>
    <definedName name="CST_IDTO" localSheetId="9">#REF!</definedName>
    <definedName name="CST_IDTO" localSheetId="19">#REF!</definedName>
    <definedName name="CST_IDTO">#REF!</definedName>
    <definedName name="CST_OWN" localSheetId="9">#REF!</definedName>
    <definedName name="CST_OWN" localSheetId="19">#REF!</definedName>
    <definedName name="CST_OWN">#REF!</definedName>
    <definedName name="CST_TR" localSheetId="9">#REF!</definedName>
    <definedName name="CST_TR" localSheetId="19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_FCT">#REF!</definedName>
    <definedName name="CURR_LIST">#REF!</definedName>
    <definedName name="currency_name">#REF!</definedName>
    <definedName name="current1" localSheetId="9">#REF!</definedName>
    <definedName name="current1" localSheetId="19">#REF!</definedName>
    <definedName name="current1">#REF!</definedName>
    <definedName name="current2" localSheetId="9">#REF!</definedName>
    <definedName name="current2" localSheetId="19">#REF!</definedName>
    <definedName name="current2">#REF!</definedName>
    <definedName name="current3" localSheetId="9">#REF!</definedName>
    <definedName name="current3" localSheetId="19">#REF!</definedName>
    <definedName name="current3">#REF!</definedName>
    <definedName name="current4" localSheetId="9">#REF!</definedName>
    <definedName name="current4" localSheetId="19">#REF!</definedName>
    <definedName name="current4">#REF!</definedName>
    <definedName name="current5" localSheetId="9">#REF!</definedName>
    <definedName name="current5" localSheetId="19">#REF!</definedName>
    <definedName name="current5">#REF!</definedName>
    <definedName name="cust" localSheetId="9">#REF!</definedName>
    <definedName name="cust" localSheetId="19">#REF!</definedName>
    <definedName name="cust">#REF!</definedName>
    <definedName name="cvd" localSheetId="9">#REF!</definedName>
    <definedName name="cvd" localSheetId="19">#REF!</definedName>
    <definedName name="cvd">#REF!</definedName>
    <definedName name="CVD_HW" localSheetId="9">#REF!</definedName>
    <definedName name="CVD_HW" localSheetId="19">#REF!</definedName>
    <definedName name="CVD_HW">#REF!</definedName>
    <definedName name="CVD_SW" localSheetId="9">#REF!</definedName>
    <definedName name="CVD_SW" localSheetId="19">#REF!</definedName>
    <definedName name="CVD_SW">#REF!</definedName>
    <definedName name="CVT">#REF!</definedName>
    <definedName name="cw">10</definedName>
    <definedName name="cx">#REF!</definedName>
    <definedName name="D" localSheetId="9">#REF!</definedName>
    <definedName name="D" localSheetId="19">#REF!</definedName>
    <definedName name="D">#REF!</definedName>
    <definedName name="d___0">#REF!</definedName>
    <definedName name="d___13">#REF!</definedName>
    <definedName name="d_jp" localSheetId="11" hidden="1">{"'Sheet1'!$A$4386:$N$4591"}</definedName>
    <definedName name="d_jp" localSheetId="20" hidden="1">{"'Sheet1'!$A$4386:$N$4591"}</definedName>
    <definedName name="d_jp" hidden="1">{"'Sheet1'!$A$4386:$N$4591"}</definedName>
    <definedName name="D1__m" localSheetId="9">#REF!</definedName>
    <definedName name="D1__m" localSheetId="19">#REF!</definedName>
    <definedName name="D1__m">#REF!</definedName>
    <definedName name="D10__m" localSheetId="9">#REF!</definedName>
    <definedName name="D10__m" localSheetId="19">#REF!</definedName>
    <definedName name="D10__m">#REF!</definedName>
    <definedName name="D11__m" localSheetId="9">#REF!</definedName>
    <definedName name="D11__m" localSheetId="19">#REF!</definedName>
    <definedName name="D11__m">#REF!</definedName>
    <definedName name="D12__m" localSheetId="9">#REF!</definedName>
    <definedName name="D12__m" localSheetId="19">#REF!</definedName>
    <definedName name="D12__m">#REF!</definedName>
    <definedName name="D2__m" localSheetId="9">#REF!</definedName>
    <definedName name="D2__m" localSheetId="19">#REF!</definedName>
    <definedName name="D2__m">#REF!</definedName>
    <definedName name="D3__m" localSheetId="9">#REF!</definedName>
    <definedName name="D3__m" localSheetId="19">#REF!</definedName>
    <definedName name="D3__m">#REF!</definedName>
    <definedName name="D4__m" localSheetId="9">#REF!</definedName>
    <definedName name="D4__m" localSheetId="19">#REF!</definedName>
    <definedName name="D4__m">#REF!</definedName>
    <definedName name="D5__m" localSheetId="9">#REF!</definedName>
    <definedName name="D5__m" localSheetId="19">#REF!</definedName>
    <definedName name="D5__m">#REF!</definedName>
    <definedName name="D6__m" localSheetId="9">#REF!</definedName>
    <definedName name="D6__m" localSheetId="19">#REF!</definedName>
    <definedName name="D6__m">#REF!</definedName>
    <definedName name="D7__m" localSheetId="9">#REF!</definedName>
    <definedName name="D7__m" localSheetId="19">#REF!</definedName>
    <definedName name="D7__m">#REF!</definedName>
    <definedName name="D8__m" localSheetId="9">#REF!</definedName>
    <definedName name="D8__m" localSheetId="19">#REF!</definedName>
    <definedName name="D8__m">#REF!</definedName>
    <definedName name="D8Data" localSheetId="9">#REF!</definedName>
    <definedName name="D8Data" localSheetId="19">#REF!</definedName>
    <definedName name="D8Data">#REF!</definedName>
    <definedName name="D9__m" localSheetId="9">#REF!</definedName>
    <definedName name="D9__m" localSheetId="19">#REF!</definedName>
    <definedName name="D9__m">#REF!</definedName>
    <definedName name="dam">#REF!</definedName>
    <definedName name="Dampers" localSheetId="9" hidden="1">{"'PROFITABILITY'!$A$1:$F$45"}</definedName>
    <definedName name="Dampers" localSheetId="23" hidden="1">{"'PROFITABILITY'!$A$1:$F$45"}</definedName>
    <definedName name="Dampers" localSheetId="14" hidden="1">{"'PROFITABILITY'!$A$1:$F$45"}</definedName>
    <definedName name="Dampers" localSheetId="16" hidden="1">{"'PROFITABILITY'!$A$1:$F$45"}</definedName>
    <definedName name="Dampers" localSheetId="15" hidden="1">{"'PROFITABILITY'!$A$1:$F$45"}</definedName>
    <definedName name="Dampers" localSheetId="19" hidden="1">{"'PROFITABILITY'!$A$1:$F$45"}</definedName>
    <definedName name="Dampers" localSheetId="26" hidden="1">{"'PROFITABILITY'!$A$1:$F$45"}</definedName>
    <definedName name="Dampers" localSheetId="21" hidden="1">{"'PROFITABILITY'!$A$1:$F$45"}</definedName>
    <definedName name="Dampers" hidden="1">{"'PROFITABILITY'!$A$1:$F$45"}</definedName>
    <definedName name="DASD">#REF!</definedName>
    <definedName name="dat" localSheetId="9">#REF!</definedName>
    <definedName name="dat" localSheetId="19">#REF!</definedName>
    <definedName name="dat">#REF!</definedName>
    <definedName name="DATA">#REF!</definedName>
    <definedName name="DATA1" localSheetId="9">#REF!</definedName>
    <definedName name="DATA1" localSheetId="19">#REF!</definedName>
    <definedName name="DATA1">#REF!</definedName>
    <definedName name="DATA10" localSheetId="9">#REF!</definedName>
    <definedName name="DATA10" localSheetId="19">#REF!</definedName>
    <definedName name="DATA10">#REF!</definedName>
    <definedName name="DATA15" localSheetId="16">#REF!</definedName>
    <definedName name="DATA15" localSheetId="15">#REF!</definedName>
    <definedName name="DATA15" localSheetId="19">#REF!</definedName>
    <definedName name="DATA15" localSheetId="20">#REF!</definedName>
    <definedName name="DATA15">#REF!</definedName>
    <definedName name="DATA16" localSheetId="16">#REF!</definedName>
    <definedName name="DATA16" localSheetId="15">#REF!</definedName>
    <definedName name="DATA16" localSheetId="19">#REF!</definedName>
    <definedName name="DATA16" localSheetId="20">#REF!</definedName>
    <definedName name="DATA16">#REF!</definedName>
    <definedName name="DATA17" localSheetId="16">#REF!</definedName>
    <definedName name="DATA17" localSheetId="15">#REF!</definedName>
    <definedName name="DATA17" localSheetId="19">#REF!</definedName>
    <definedName name="DATA17" localSheetId="20">#REF!</definedName>
    <definedName name="DATA17">#REF!</definedName>
    <definedName name="DATA18" localSheetId="9">#REF!</definedName>
    <definedName name="DATA18" localSheetId="19">#REF!</definedName>
    <definedName name="DATA18">#REF!</definedName>
    <definedName name="DATA19" localSheetId="9">#REF!</definedName>
    <definedName name="DATA19" localSheetId="19">#REF!</definedName>
    <definedName name="DATA19">#REF!</definedName>
    <definedName name="DATA2" localSheetId="9">#REF!</definedName>
    <definedName name="DATA2" localSheetId="19">#REF!</definedName>
    <definedName name="DATA2">#REF!</definedName>
    <definedName name="DATA3" localSheetId="9">#REF!</definedName>
    <definedName name="DATA3" localSheetId="19">#REF!</definedName>
    <definedName name="DATA3">#REF!</definedName>
    <definedName name="DATA4" localSheetId="9">#REF!</definedName>
    <definedName name="DATA4" localSheetId="19">#REF!</definedName>
    <definedName name="DATA4">#REF!</definedName>
    <definedName name="DATA5" localSheetId="9">#REF!</definedName>
    <definedName name="DATA5" localSheetId="19">#REF!</definedName>
    <definedName name="DATA5">#REF!</definedName>
    <definedName name="DATA6" localSheetId="9">#REF!</definedName>
    <definedName name="DATA6" localSheetId="19">#REF!</definedName>
    <definedName name="DATA6">#REF!</definedName>
    <definedName name="DATA7" localSheetId="9">#REF!</definedName>
    <definedName name="DATA7" localSheetId="19">#REF!</definedName>
    <definedName name="DATA7">#REF!</definedName>
    <definedName name="DATA8" localSheetId="9">#REF!</definedName>
    <definedName name="DATA8" localSheetId="19">#REF!</definedName>
    <definedName name="DATA8">#REF!</definedName>
    <definedName name="DATA9" localSheetId="9">#REF!</definedName>
    <definedName name="DATA9" localSheetId="19">#REF!</definedName>
    <definedName name="DATA9">#REF!</definedName>
    <definedName name="_xlnm.Database" localSheetId="9">#REF!</definedName>
    <definedName name="_xlnm.Database" localSheetId="16">#N/A</definedName>
    <definedName name="_xlnm.Database" localSheetId="15">#N/A</definedName>
    <definedName name="_xlnm.Database" localSheetId="19">#REF!</definedName>
    <definedName name="_xlnm.Database">#REF!</definedName>
    <definedName name="date" localSheetId="9">#REF!</definedName>
    <definedName name="date" localSheetId="19">#REF!</definedName>
    <definedName name="date">#REF!</definedName>
    <definedName name="Dates" localSheetId="9">#REF!</definedName>
    <definedName name="Dates" localSheetId="19">#REF!</definedName>
    <definedName name="Dates">#REF!</definedName>
    <definedName name="DAY_ENGR" localSheetId="9">#REF!</definedName>
    <definedName name="DAY_ENGR" localSheetId="19">#REF!</definedName>
    <definedName name="DAY_ENGR">#REF!</definedName>
    <definedName name="DAY_TCHN" localSheetId="9">#REF!</definedName>
    <definedName name="DAY_TCHN" localSheetId="19">#REF!</definedName>
    <definedName name="DAY_TCHN">#REF!</definedName>
    <definedName name="days_in_year">#REF!</definedName>
    <definedName name="db" localSheetId="9">#REF!</definedName>
    <definedName name="db" localSheetId="19">#REF!</definedName>
    <definedName name="db">#REF!</definedName>
    <definedName name="db___0">#REF!</definedName>
    <definedName name="db___13">#REF!</definedName>
    <definedName name="dc" localSheetId="9">#REF!</definedName>
    <definedName name="dc" localSheetId="19">#REF!</definedName>
    <definedName name="dc">#REF!</definedName>
    <definedName name="dccables" localSheetId="9">#REF!</definedName>
    <definedName name="dccables" localSheetId="19">#REF!</definedName>
    <definedName name="dccables">#REF!</definedName>
    <definedName name="dcdeff" localSheetId="9">#REF!</definedName>
    <definedName name="dcdeff" localSheetId="19">#REF!</definedName>
    <definedName name="dcdeff">#REF!</definedName>
    <definedName name="DCP_start_T" localSheetId="9">#REF!</definedName>
    <definedName name="DCP_start_T" localSheetId="19">#REF!</definedName>
    <definedName name="DCP_start_T">#REF!</definedName>
    <definedName name="dd" localSheetId="9" hidden="1">{"'PROFITABILITY'!$A$1:$F$45"}</definedName>
    <definedName name="dd" localSheetId="23" hidden="1">{"'PROFITABILITY'!$A$1:$F$45"}</definedName>
    <definedName name="dd" localSheetId="14" hidden="1">{"'PROFITABILITY'!$A$1:$F$45"}</definedName>
    <definedName name="dd" localSheetId="16" hidden="1">{"'PROFITABILITY'!$A$1:$F$45"}</definedName>
    <definedName name="dd" localSheetId="15" hidden="1">{"'PROFITABILITY'!$A$1:$F$45"}</definedName>
    <definedName name="dd" localSheetId="19" hidden="1">{"'PROFITABILITY'!$A$1:$F$45"}</definedName>
    <definedName name="dd" localSheetId="26" hidden="1">{"'PROFITABILITY'!$A$1:$F$45"}</definedName>
    <definedName name="dd" localSheetId="11" hidden="1">#REF!</definedName>
    <definedName name="dd" localSheetId="20" hidden="1">#REF!</definedName>
    <definedName name="dd" localSheetId="21" hidden="1">{"'PROFITABILITY'!$A$1:$F$45"}</definedName>
    <definedName name="dd" hidden="1">{"'PROFITABILITY'!$A$1:$F$45"}</definedName>
    <definedName name="ddash">#REF!</definedName>
    <definedName name="DDD" localSheetId="9">#REF!</definedName>
    <definedName name="DDD" localSheetId="19">#REF!</definedName>
    <definedName name="DDD">#REF!</definedName>
    <definedName name="dddd">#REF!</definedName>
    <definedName name="ddddd">#REF!</definedName>
    <definedName name="dddddddd" localSheetId="9">#REF!</definedName>
    <definedName name="dddddddd" localSheetId="19">#REF!</definedName>
    <definedName name="dddddddd">#REF!</definedName>
    <definedName name="ddf">#REF!</definedName>
    <definedName name="DDK">#REF!</definedName>
    <definedName name="DE" localSheetId="11" hidden="1">{"'PROFITABILITY'!$A$1:$F$45"}</definedName>
    <definedName name="DE" localSheetId="20" hidden="1">{"'PROFITABILITY'!$A$1:$F$45"}</definedName>
    <definedName name="DE" hidden="1">{"'PROFITABILITY'!$A$1:$F$45"}</definedName>
    <definedName name="de_cost" localSheetId="20">#REF!</definedName>
    <definedName name="de_cost">#REF!</definedName>
    <definedName name="DEBTORS" localSheetId="9">#REF!</definedName>
    <definedName name="DEBTORS" localSheetId="19">#REF!</definedName>
    <definedName name="DEBTORS">#REF!</definedName>
    <definedName name="DEED" localSheetId="9">#REF!</definedName>
    <definedName name="DEED" localSheetId="19">#REF!</definedName>
    <definedName name="DEED">#REF!</definedName>
    <definedName name="def">#REF!</definedName>
    <definedName name="deff">#REF!</definedName>
    <definedName name="DEHRI" localSheetId="9">#REF!</definedName>
    <definedName name="DEHRI" localSheetId="19">#REF!</definedName>
    <definedName name="DEHRI">#REF!</definedName>
    <definedName name="delk">#REF!</definedName>
    <definedName name="delm">#REF!</definedName>
    <definedName name="delm2">#REF!</definedName>
    <definedName name="delta">#REF!</definedName>
    <definedName name="delta1">#REF!</definedName>
    <definedName name="DELTA20" localSheetId="9">#REF!</definedName>
    <definedName name="DELTA20" localSheetId="19">#REF!</definedName>
    <definedName name="DELTA20">#REF!</definedName>
    <definedName name="DELTA20___0">#REF!</definedName>
    <definedName name="DELTA20___13">#REF!</definedName>
    <definedName name="delyw">#REF!</definedName>
    <definedName name="DEM" localSheetId="9">#REF!</definedName>
    <definedName name="DEM" localSheetId="19">#REF!</definedName>
    <definedName name="DEM">#REF!</definedName>
    <definedName name="Den">#REF!</definedName>
    <definedName name="DeNovoAvail" localSheetId="16">#REF!</definedName>
    <definedName name="DeNovoAvail" localSheetId="15">#REF!</definedName>
    <definedName name="DeNovoAvail" localSheetId="19">#REF!</definedName>
    <definedName name="DeNovoAvail">#REF!</definedName>
    <definedName name="Depth" localSheetId="9">#REF!</definedName>
    <definedName name="Depth" localSheetId="19">#REF!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signed">#REF!</definedName>
    <definedName name="DEst_Price" localSheetId="9">#REF!</definedName>
    <definedName name="DEst_Price" localSheetId="19">#REF!</definedName>
    <definedName name="DEst_Price">#REF!</definedName>
    <definedName name="det_act_plan" localSheetId="9">#REF!</definedName>
    <definedName name="det_act_plan" localSheetId="19">#REF!</definedName>
    <definedName name="det_act_plan">#REF!</definedName>
    <definedName name="Detailed">#REF!</definedName>
    <definedName name="dev" localSheetId="20">#REF!</definedName>
    <definedName name="dev">#REF!</definedName>
    <definedName name="df" localSheetId="20">#REF!</definedName>
    <definedName name="Df">#REF!</definedName>
    <definedName name="dfaf">#REF!</definedName>
    <definedName name="dfd">#REF!</definedName>
    <definedName name="DFDF" localSheetId="9">#REF!</definedName>
    <definedName name="DFDF" localSheetId="19">#REF!</definedName>
    <definedName name="DFDF">#REF!</definedName>
    <definedName name="dfdfs" localSheetId="11" hidden="1">{"'Sheet1'!$A$4386:$N$4591"}</definedName>
    <definedName name="dfdfs" localSheetId="20" hidden="1">{"'Sheet1'!$A$4386:$N$4591"}</definedName>
    <definedName name="dfdfs" hidden="1">{"'Sheet1'!$A$4386:$N$4591"}</definedName>
    <definedName name="dff">#REF!</definedName>
    <definedName name="DFR">#REF!</definedName>
    <definedName name="dfrads">#REF!</definedName>
    <definedName name="dfsdf">#REF!</definedName>
    <definedName name="dfsga">#REF!</definedName>
    <definedName name="DG" localSheetId="9">#REF!</definedName>
    <definedName name="DG" localSheetId="19">#REF!</definedName>
    <definedName name="DG">#REF!</definedName>
    <definedName name="DG_Total" localSheetId="9">#REF!</definedName>
    <definedName name="DG_Total" localSheetId="19">#REF!</definedName>
    <definedName name="DG_Total">#REF!</definedName>
    <definedName name="dgfgfd" localSheetId="11" hidden="1">{#N/A,#N/A,FALSE,"COVER.XLS";#N/A,#N/A,FALSE,"RACT1.XLS";#N/A,#N/A,FALSE,"RACT2.XLS";#N/A,#N/A,FALSE,"ECCMP";#N/A,#N/A,FALSE,"WELDER.XLS"}</definedName>
    <definedName name="dgfgfd" localSheetId="20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p" localSheetId="20">#REF!</definedName>
    <definedName name="dgp">#REF!</definedName>
    <definedName name="dgv">#REF!</definedName>
    <definedName name="Dh">#REF!</definedName>
    <definedName name="DHTML" localSheetId="11" hidden="1">{"'Sheet1'!$A$4386:$N$4591"}</definedName>
    <definedName name="DHTML" localSheetId="20" hidden="1">{"'Sheet1'!$A$4386:$N$4591"}</definedName>
    <definedName name="DHTML" hidden="1">{"'Sheet1'!$A$4386:$N$4591"}</definedName>
    <definedName name="Di" localSheetId="9">#REF!</definedName>
    <definedName name="Di" localSheetId="19">#REF!</definedName>
    <definedName name="Di">#REF!</definedName>
    <definedName name="Dialog5">#N/A</definedName>
    <definedName name="diff" localSheetId="20">#REF!</definedName>
    <definedName name="diff">#REF!</definedName>
    <definedName name="diff1" localSheetId="20">#REF!</definedName>
    <definedName name="diff1">#REF!</definedName>
    <definedName name="DIns" localSheetId="20">#REF!</definedName>
    <definedName name="DIns">#REF!</definedName>
    <definedName name="Dis" localSheetId="11" hidden="1">{"'PROFITABILITY'!$A$1:$F$45"}</definedName>
    <definedName name="Dis" localSheetId="20" hidden="1">{"'PROFITABILITY'!$A$1:$F$45"}</definedName>
    <definedName name="Dis" hidden="1">{"'PROFITABILITY'!$A$1:$F$45"}</definedName>
    <definedName name="Disc" localSheetId="9">#REF!</definedName>
    <definedName name="Disc" localSheetId="19">#REF!</definedName>
    <definedName name="Disc">#REF!</definedName>
    <definedName name="Discount" hidden="1">#REF!</definedName>
    <definedName name="Discount1" localSheetId="20">#REF!</definedName>
    <definedName name="Discount1">#REF!</definedName>
    <definedName name="display_area_2" hidden="1">#REF!</definedName>
    <definedName name="DIST1">#REF!</definedName>
    <definedName name="Distrib" localSheetId="16">#REF!</definedName>
    <definedName name="Distrib" localSheetId="15">#REF!</definedName>
    <definedName name="Distrib" localSheetId="19">#REF!</definedName>
    <definedName name="Distrib" localSheetId="20">#REF!</definedName>
    <definedName name="Distrib">#REF!</definedName>
    <definedName name="Distribution">#REF!</definedName>
    <definedName name="DIV">1000000</definedName>
    <definedName name="dk">#REF!</definedName>
    <definedName name="dkd">#REF!</definedName>
    <definedName name="dks">#REF!</definedName>
    <definedName name="dkt">#REF!</definedName>
    <definedName name="dl" localSheetId="9">#REF!</definedName>
    <definedName name="dl" localSheetId="19">#REF!</definedName>
    <definedName name="dl">#REF!</definedName>
    <definedName name="dl___0">#REF!</definedName>
    <definedName name="dl___13">#REF!</definedName>
    <definedName name="Dm" localSheetId="20">#REF!</definedName>
    <definedName name="DM">#REF!</definedName>
    <definedName name="dms">#REF!</definedName>
    <definedName name="dmt">#REF!</definedName>
    <definedName name="dn" localSheetId="11" hidden="1">{#N/A,#N/A,FALSE,"COVER1.XLS ";#N/A,#N/A,FALSE,"RACT1.XLS";#N/A,#N/A,FALSE,"RACT2.XLS";#N/A,#N/A,FALSE,"ECCMP";#N/A,#N/A,FALSE,"WELDER.XLS"}</definedName>
    <definedName name="dn" localSheetId="20" hidden="1">{#N/A,#N/A,FALSE,"COVER1.XLS ";#N/A,#N/A,FALSE,"RACT1.XLS";#N/A,#N/A,FALSE,"RACT2.XLS";#N/A,#N/A,FALSE,"ECCMP";#N/A,#N/A,FALSE,"WELDER.XLS"}</definedName>
    <definedName name="dn" hidden="1">{#N/A,#N/A,FALSE,"COVER1.XLS ";#N/A,#N/A,FALSE,"RACT1.XLS";#N/A,#N/A,FALSE,"RACT2.XLS";#N/A,#N/A,FALSE,"ECCMP";#N/A,#N/A,FALSE,"WELDER.XLS"}</definedName>
    <definedName name="Do" localSheetId="9">#REF!</definedName>
    <definedName name="Do" localSheetId="19">#REF!</definedName>
    <definedName name="Do">#REF!</definedName>
    <definedName name="docu">#REF!</definedName>
    <definedName name="dol7.5" localSheetId="20">#REF!</definedName>
    <definedName name="dol7.5">#REF!</definedName>
    <definedName name="DOLLARS1">#REF!</definedName>
    <definedName name="DOLLARS2">#REF!</definedName>
    <definedName name="Dome1" localSheetId="20">#REF!</definedName>
    <definedName name="Dome1">#REF!</definedName>
    <definedName name="domestic_global">#REF!</definedName>
    <definedName name="DossierConsolidation" localSheetId="16">#REF!</definedName>
    <definedName name="DossierConsolidation" localSheetId="15">#REF!</definedName>
    <definedName name="DossierConsolidation" localSheetId="19">#REF!</definedName>
    <definedName name="DossierConsolidation">#REF!</definedName>
    <definedName name="DossierConsolidationCountries" localSheetId="16">#REF!</definedName>
    <definedName name="DossierConsolidationCountries" localSheetId="15">#REF!</definedName>
    <definedName name="DossierConsolidationCountries" localSheetId="19">#REF!</definedName>
    <definedName name="DossierConsolidationCountries">#REF!</definedName>
    <definedName name="DossierConsolidationMols" localSheetId="16">#REF!</definedName>
    <definedName name="DossierConsolidationMols" localSheetId="15">#REF!</definedName>
    <definedName name="DossierConsolidationMols" localSheetId="19">#REF!</definedName>
    <definedName name="DossierConsolidationMols">#REF!</definedName>
    <definedName name="DossierConversion" localSheetId="16">#REF!</definedName>
    <definedName name="DossierConversion" localSheetId="15">#REF!</definedName>
    <definedName name="DossierConversion" localSheetId="19">#REF!</definedName>
    <definedName name="DossierConversion">#REF!</definedName>
    <definedName name="Double">#REF!</definedName>
    <definedName name="Dq" localSheetId="9">#REF!</definedName>
    <definedName name="Dq" localSheetId="19">#REF!</definedName>
    <definedName name="Dq">#REF!</definedName>
    <definedName name="Ds" localSheetId="9">#REF!</definedName>
    <definedName name="Ds" localSheetId="19">#REF!</definedName>
    <definedName name="Ds">#REF!</definedName>
    <definedName name="Ds___0">#REF!</definedName>
    <definedName name="Ds___13">#REF!</definedName>
    <definedName name="dsat" localSheetId="9">#REF!</definedName>
    <definedName name="dsat" localSheetId="19">#REF!</definedName>
    <definedName name="dsat">#REF!</definedName>
    <definedName name="dsd">#REF!</definedName>
    <definedName name="dsda" localSheetId="9">#REF!</definedName>
    <definedName name="dsda" localSheetId="19">#REF!</definedName>
    <definedName name="dsda">#REF!</definedName>
    <definedName name="dsdb" localSheetId="9">#REF!</definedName>
    <definedName name="dsdb" localSheetId="19">#REF!</definedName>
    <definedName name="dsdb">#REF!</definedName>
    <definedName name="dsdf" hidden="1">#REF!</definedName>
    <definedName name="dsdsdls" localSheetId="9">#REF!</definedName>
    <definedName name="dsdsdls" localSheetId="19">#REF!</definedName>
    <definedName name="dsdsdls">#REF!</definedName>
    <definedName name="dsfadsf">#REF!</definedName>
    <definedName name="dsm" localSheetId="9">#REF!</definedName>
    <definedName name="dsm" localSheetId="19">#REF!</definedName>
    <definedName name="dsm">#REF!</definedName>
    <definedName name="DSR">#REF!</definedName>
    <definedName name="DSRL2">#REF!</definedName>
    <definedName name="dt" localSheetId="9">#REF!</definedName>
    <definedName name="dt" localSheetId="19">#REF!</definedName>
    <definedName name="dt">#REF!</definedName>
    <definedName name="Dv">#REF!</definedName>
    <definedName name="dvv">#REF!</definedName>
    <definedName name="E" localSheetId="9">#REF!</definedName>
    <definedName name="E" localSheetId="16">#REF!</definedName>
    <definedName name="E" localSheetId="15">#REF!</definedName>
    <definedName name="E" localSheetId="19">#REF!</definedName>
    <definedName name="E">#REF!</definedName>
    <definedName name="Eair">#REF!</definedName>
    <definedName name="earth" localSheetId="11" hidden="1">{"'Sheet1'!$A$4386:$N$4591"}</definedName>
    <definedName name="earth" localSheetId="20" hidden="1">{"'Sheet1'!$A$4386:$N$4591"}</definedName>
    <definedName name="EARTH">#REF!</definedName>
    <definedName name="Earthing" localSheetId="9">#REF!</definedName>
    <definedName name="Earthing" localSheetId="19">#REF!</definedName>
    <definedName name="Earthing" localSheetId="26">#REF!</definedName>
    <definedName name="Earthing">#REF!</definedName>
    <definedName name="eawerawea">#REF!</definedName>
    <definedName name="EB_Total" localSheetId="9">#REF!</definedName>
    <definedName name="EB_Total" localSheetId="19">#REF!</definedName>
    <definedName name="EB_Total">#REF!</definedName>
    <definedName name="ec_charges" localSheetId="9">#REF!</definedName>
    <definedName name="ec_charges" localSheetId="19">#REF!</definedName>
    <definedName name="ec_charges">#REF!</definedName>
    <definedName name="ecfact" localSheetId="9">#REF!</definedName>
    <definedName name="ecfact" localSheetId="19">#REF!</definedName>
    <definedName name="ecfact">#REF!</definedName>
    <definedName name="Econd">#REF!</definedName>
    <definedName name="ecs">#REF!</definedName>
    <definedName name="ED" localSheetId="9">#REF!</definedName>
    <definedName name="ED" localSheetId="19">#REF!</definedName>
    <definedName name="ED">#REF!</definedName>
    <definedName name="ED_list">#REF!</definedName>
    <definedName name="ED_list1">#REF!</definedName>
    <definedName name="ED_RTU" localSheetId="9">#REF!</definedName>
    <definedName name="ED_RTU" localSheetId="19">#REF!</definedName>
    <definedName name="ED_RTU">#REF!</definedName>
    <definedName name="ED_TRDR" localSheetId="9">#REF!</definedName>
    <definedName name="ED_TRDR" localSheetId="19">#REF!</definedName>
    <definedName name="ED_TRDR">#REF!</definedName>
    <definedName name="ee" localSheetId="9">#REF!</definedName>
    <definedName name="ee" localSheetId="19">#REF!</definedName>
    <definedName name="ee">#REF!</definedName>
    <definedName name="eee">#REF!</definedName>
    <definedName name="eeee">#REF!</definedName>
    <definedName name="Eela">#REF!</definedName>
    <definedName name="eela2">#REF!</definedName>
    <definedName name="eelat">#REF!</definedName>
    <definedName name="EEpi">#REF!</definedName>
    <definedName name="EEst">#REF!</definedName>
    <definedName name="Effective_Tax">#REF!</definedName>
    <definedName name="egr">#REF!</definedName>
    <definedName name="elb">#REF!</definedName>
    <definedName name="elt">#REF!</definedName>
    <definedName name="Em" localSheetId="9">#REF!</definedName>
    <definedName name="Em" localSheetId="19">#REF!</definedName>
    <definedName name="Em">#REF!</definedName>
    <definedName name="Em___0">#REF!</definedName>
    <definedName name="Em___13">#REF!</definedName>
    <definedName name="eml">#REF!</definedName>
    <definedName name="End_Bal">#REF!</definedName>
    <definedName name="ENG" localSheetId="9">#REF!</definedName>
    <definedName name="ENG" localSheetId="19">#REF!</definedName>
    <definedName name="ENG">#REF!</definedName>
    <definedName name="ENGG" localSheetId="9">#REF!</definedName>
    <definedName name="ENGG" localSheetId="19">#REF!</definedName>
    <definedName name="ENGG">#REF!</definedName>
    <definedName name="Engg_charges" localSheetId="9">#REF!</definedName>
    <definedName name="Engg_charges" localSheetId="19">#REF!</definedName>
    <definedName name="Engg_charges">#REF!</definedName>
    <definedName name="ENICL">#REF!</definedName>
    <definedName name="Enot">#REF!</definedName>
    <definedName name="EP_AGWC">#REF!</definedName>
    <definedName name="EP_AM">#REF!</definedName>
    <definedName name="EP_ANFA">#REF!</definedName>
    <definedName name="EP_ANFE">#REF!</definedName>
    <definedName name="EP_ANFEBG">#REF!</definedName>
    <definedName name="EP_ANWC">#REF!</definedName>
    <definedName name="EP_Apr">#REF!</definedName>
    <definedName name="EP_Aug">#REF!</definedName>
    <definedName name="EP_Avg_Adv">#REF!</definedName>
    <definedName name="EP_Avg_COI">#REF!</definedName>
    <definedName name="EP_Avg_OCA">#REF!</definedName>
    <definedName name="EP_Avg_OCL">#REF!</definedName>
    <definedName name="EP_Avg_OS">#REF!</definedName>
    <definedName name="EP_Avg_Stk">#REF!</definedName>
    <definedName name="EP_Avg_VC">#REF!</definedName>
    <definedName name="EP_Avg_WC_Key">#REF!</definedName>
    <definedName name="EP_COI">#REF!</definedName>
    <definedName name="EP_Dec">#REF!</definedName>
    <definedName name="EP_Deprn">#REF!</definedName>
    <definedName name="EP_Feb">#REF!</definedName>
    <definedName name="EP_GM">#REF!</definedName>
    <definedName name="EP_Jan">#REF!</definedName>
    <definedName name="EP_Jul">#REF!</definedName>
    <definedName name="EP_Jun">#REF!</definedName>
    <definedName name="EP_Key">#REF!</definedName>
    <definedName name="EP_Mar">#REF!</definedName>
    <definedName name="EP_MAT_Sales">#REF!</definedName>
    <definedName name="EP_May">#REF!</definedName>
    <definedName name="EP_Nov">#REF!</definedName>
    <definedName name="EP_NWC">#REF!</definedName>
    <definedName name="EP_OB_Cust">#REF!</definedName>
    <definedName name="EP_OB_IU">#REF!</definedName>
    <definedName name="EP_OCA">#REF!</definedName>
    <definedName name="EP_OCL">#REF!</definedName>
    <definedName name="EP_Oct">#REF!</definedName>
    <definedName name="EP_OD_Common">#REF!</definedName>
    <definedName name="EP_OI_Cust">#REF!</definedName>
    <definedName name="EP_OI_IU">#REF!</definedName>
    <definedName name="EP_OS">#REF!</definedName>
    <definedName name="EP_PBDIT">#REF!</definedName>
    <definedName name="EP_PBIT">#REF!</definedName>
    <definedName name="EP_Per_Key">#REF!</definedName>
    <definedName name="EP_Res_Key">#REF!</definedName>
    <definedName name="EP_Sales_Cust">#REF!</definedName>
    <definedName name="EP_Sales_IU">#REF!</definedName>
    <definedName name="EP_Sep">#REF!</definedName>
    <definedName name="EP_Stk">#REF!</definedName>
    <definedName name="EP_Top_Key">#REF!</definedName>
    <definedName name="EP_VC">#REF!</definedName>
    <definedName name="EP_WC_Key">#REF!</definedName>
    <definedName name="Epi">#REF!</definedName>
    <definedName name="EQUIPCOM" localSheetId="9">#REF!</definedName>
    <definedName name="EQUIPCOM" localSheetId="19">#REF!</definedName>
    <definedName name="EQUIPCOM">#REF!</definedName>
    <definedName name="ere" localSheetId="20">#REF!</definedName>
    <definedName name="ere">#REF!</definedName>
    <definedName name="ERE04SPWIPStatus">#REF!</definedName>
    <definedName name="EREBOQ132">#REF!</definedName>
    <definedName name="EREBOQ400">#REF!</definedName>
    <definedName name="erec" localSheetId="20">#REF!</definedName>
    <definedName name="erec">#REF!</definedName>
    <definedName name="erecps" localSheetId="16">#REF!</definedName>
    <definedName name="erecps" localSheetId="15">#REF!</definedName>
    <definedName name="erecps" localSheetId="19">#REF!</definedName>
    <definedName name="erecps" localSheetId="20">#REF!</definedName>
    <definedName name="erecps">#REF!</definedName>
    <definedName name="Erection" localSheetId="16">#REF!</definedName>
    <definedName name="Erection" localSheetId="15">#REF!</definedName>
    <definedName name="Erection" localSheetId="19">#REF!</definedName>
    <definedName name="erection" localSheetId="20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r">#REF!</definedName>
    <definedName name="ert" localSheetId="9">#REF!</definedName>
    <definedName name="ert" localSheetId="19">#REF!</definedName>
    <definedName name="ert">#REF!</definedName>
    <definedName name="ERV" localSheetId="9">#REF!</definedName>
    <definedName name="ERV" localSheetId="19">#REF!</definedName>
    <definedName name="ERV">#REF!</definedName>
    <definedName name="Es" localSheetId="9">#REF!</definedName>
    <definedName name="Es" localSheetId="19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 localSheetId="9">#REF!</definedName>
    <definedName name="ESC_BOHW" localSheetId="19">#REF!</definedName>
    <definedName name="ESC_BOHW">#REF!</definedName>
    <definedName name="ESC_BOSW" localSheetId="9">#REF!</definedName>
    <definedName name="ESC_BOSW" localSheetId="19">#REF!</definedName>
    <definedName name="ESC_BOSW">#REF!</definedName>
    <definedName name="ESC_IDTOHW" localSheetId="9">#REF!</definedName>
    <definedName name="ESC_IDTOHW" localSheetId="19">#REF!</definedName>
    <definedName name="ESC_IDTOHW">#REF!</definedName>
    <definedName name="ESC_IDTOSW" localSheetId="9">#REF!</definedName>
    <definedName name="ESC_IDTOSW" localSheetId="19">#REF!</definedName>
    <definedName name="ESC_IDTOSW">#REF!</definedName>
    <definedName name="ESC_IMPHW" localSheetId="9">#REF!</definedName>
    <definedName name="ESC_IMPHW" localSheetId="19">#REF!</definedName>
    <definedName name="ESC_IMPHW">#REF!</definedName>
    <definedName name="ESC_IMPSW" localSheetId="9">#REF!</definedName>
    <definedName name="ESC_IMPSW" localSheetId="19">#REF!</definedName>
    <definedName name="ESC_IMPSW">#REF!</definedName>
    <definedName name="ESC_SER" localSheetId="9">#REF!</definedName>
    <definedName name="ESC_SER" localSheetId="19">#REF!</definedName>
    <definedName name="ESC_SER">#REF!</definedName>
    <definedName name="ESC_TRHW" localSheetId="9">#REF!</definedName>
    <definedName name="ESC_TRHW" localSheetId="19">#REF!</definedName>
    <definedName name="ESC_TRHW">#REF!</definedName>
    <definedName name="ESC_TRSW" localSheetId="9">#REF!</definedName>
    <definedName name="ESC_TRSW" localSheetId="19">#REF!</definedName>
    <definedName name="ESC_TRSW">#REF!</definedName>
    <definedName name="ESCPRD_BOHW" localSheetId="9">#REF!</definedName>
    <definedName name="ESCPRD_BOHW" localSheetId="19">#REF!</definedName>
    <definedName name="ESCPRD_BOHW">#REF!</definedName>
    <definedName name="ESCPRD_BOSW" localSheetId="9">#REF!</definedName>
    <definedName name="ESCPRD_BOSW" localSheetId="19">#REF!</definedName>
    <definedName name="ESCPRD_BOSW">#REF!</definedName>
    <definedName name="ESCPRD_IDTOHW" localSheetId="9">#REF!</definedName>
    <definedName name="ESCPRD_IDTOHW" localSheetId="19">#REF!</definedName>
    <definedName name="ESCPRD_IDTOHW">#REF!</definedName>
    <definedName name="ESCPRD_IDTOSW" localSheetId="9">#REF!</definedName>
    <definedName name="ESCPRD_IDTOSW" localSheetId="19">#REF!</definedName>
    <definedName name="ESCPRD_IDTOSW">#REF!</definedName>
    <definedName name="ESCPRD_IMPHW" localSheetId="9">#REF!</definedName>
    <definedName name="ESCPRD_IMPHW" localSheetId="19">#REF!</definedName>
    <definedName name="ESCPRD_IMPHW">#REF!</definedName>
    <definedName name="ESCPRD_IMPSW" localSheetId="9">#REF!</definedName>
    <definedName name="ESCPRD_IMPSW" localSheetId="19">#REF!</definedName>
    <definedName name="ESCPRD_IMPSW">#REF!</definedName>
    <definedName name="ESCPRD_TRHW" localSheetId="9">#REF!</definedName>
    <definedName name="ESCPRD_TRHW" localSheetId="19">#REF!</definedName>
    <definedName name="ESCPRD_TRHW">#REF!</definedName>
    <definedName name="ESCPRD_TRSW" localSheetId="9">#REF!</definedName>
    <definedName name="ESCPRD_TRSW" localSheetId="19">#REF!</definedName>
    <definedName name="ESCPRD_TRSW">#REF!</definedName>
    <definedName name="ESo">#REF!</definedName>
    <definedName name="Ess">#REF!</definedName>
    <definedName name="est">#REF!</definedName>
    <definedName name="Et" localSheetId="9">#REF!</definedName>
    <definedName name="Et" localSheetId="19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uro" localSheetId="9">#REF!</definedName>
    <definedName name="euro" localSheetId="19">#REF!</definedName>
    <definedName name="euro">#REF!</definedName>
    <definedName name="EWEQEWE">#REF!</definedName>
    <definedName name="ewer" localSheetId="9" hidden="1">{"'PROFITABILITY'!$A$1:$F$45"}</definedName>
    <definedName name="ewer" localSheetId="23" hidden="1">{"'PROFITABILITY'!$A$1:$F$45"}</definedName>
    <definedName name="ewer" localSheetId="14" hidden="1">{"'PROFITABILITY'!$A$1:$F$45"}</definedName>
    <definedName name="ewer" localSheetId="16" hidden="1">{"'PROFITABILITY'!$A$1:$F$45"}</definedName>
    <definedName name="ewer" localSheetId="15" hidden="1">{"'PROFITABILITY'!$A$1:$F$45"}</definedName>
    <definedName name="ewer" localSheetId="19" hidden="1">{"'PROFITABILITY'!$A$1:$F$45"}</definedName>
    <definedName name="ewer" localSheetId="26" hidden="1">{"'PROFITABILITY'!$A$1:$F$45"}</definedName>
    <definedName name="ewer" localSheetId="21" hidden="1">{"'PROFITABILITY'!$A$1:$F$45"}</definedName>
    <definedName name="ewer" hidden="1">{"'PROFITABILITY'!$A$1:$F$45"}</definedName>
    <definedName name="ewre" hidden="1">#REF!</definedName>
    <definedName name="excavtion_offset">#REF!</definedName>
    <definedName name="Excel_BuiltIn__FilterDatabase_1" localSheetId="20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Print_Area">"$#REF!.$A$1:$Z$38"</definedName>
    <definedName name="Excel_BuiltIn_Print_Area_1" localSheetId="9">#REF!</definedName>
    <definedName name="Excel_BuiltIn_Print_Area_1" localSheetId="19">#REF!</definedName>
    <definedName name="Excel_BuiltIn_Print_Area_1" localSheetId="11">"$#REF!.$A$1:$O$46"</definedName>
    <definedName name="Excel_BuiltIn_Print_Area_1" localSheetId="20">"$#REF!.$A$1:$O$46"</definedName>
    <definedName name="Excel_BuiltIn_Print_Area_1">#REF!</definedName>
    <definedName name="Excel_BuiltIn_Print_Area_1_1" localSheetId="9">#REF!</definedName>
    <definedName name="Excel_BuiltIn_Print_Area_1_1" localSheetId="19">#REF!</definedName>
    <definedName name="Excel_BuiltIn_Print_Area_1_1">#REF!</definedName>
    <definedName name="Excel_BuiltIn_Print_Area_1_1_1" localSheetId="9">#REF!</definedName>
    <definedName name="Excel_BuiltIn_Print_Area_1_1_1" localSheetId="19">#REF!</definedName>
    <definedName name="Excel_BuiltIn_Print_Area_1_1_1">#REF!</definedName>
    <definedName name="Excel_BuiltIn_Print_Area_1_1_1_1" localSheetId="9">#REF!</definedName>
    <definedName name="Excel_BuiltIn_Print_Area_1_1_1_1" localSheetId="19">#REF!</definedName>
    <definedName name="Excel_BuiltIn_Print_Area_1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9">#REF!</definedName>
    <definedName name="Excel_BuiltIn_Print_Area_2" localSheetId="19">#REF!</definedName>
    <definedName name="Excel_BuiltIn_Print_Area_2">#REF!</definedName>
    <definedName name="Excel_BuiltIn_Print_Area_2_1" localSheetId="9">#REF!</definedName>
    <definedName name="Excel_BuiltIn_Print_Area_2_1" localSheetId="19">#REF!</definedName>
    <definedName name="Excel_BuiltIn_Print_Area_2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_1" localSheetId="9">#REF!</definedName>
    <definedName name="Excel_BuiltIn_Print_Area_4_1" localSheetId="19">#REF!</definedName>
    <definedName name="Excel_BuiltIn_Print_Area_4_1">#REF!</definedName>
    <definedName name="Excel_BuiltIn_Print_Area_4_1_1" localSheetId="9">#REF!</definedName>
    <definedName name="Excel_BuiltIn_Print_Area_4_1_1" localSheetId="19">#REF!</definedName>
    <definedName name="Excel_BuiltIn_Print_Area_4_1_1">#REF!</definedName>
    <definedName name="Excel_BuiltIn_Print_Area_4_1_1_1" localSheetId="9">#REF!</definedName>
    <definedName name="Excel_BuiltIn_Print_Area_4_1_1_1" localSheetId="19">#REF!</definedName>
    <definedName name="Excel_BuiltIn_Print_Area_4_1_1_1">#REF!</definedName>
    <definedName name="Excel_BuiltIn_Print_Area_4_1_1_1_1" localSheetId="9">#REF!</definedName>
    <definedName name="Excel_BuiltIn_Print_Area_4_1_1_1_1" localSheetId="19">#REF!</definedName>
    <definedName name="Excel_BuiltIn_Print_Area_4_1_1_1_1">#REF!</definedName>
    <definedName name="Excel_BuiltIn_Print_Area_4_1_1_1_1_1" localSheetId="9">#REF!</definedName>
    <definedName name="Excel_BuiltIn_Print_Area_4_1_1_1_1_1" localSheetId="19">#REF!</definedName>
    <definedName name="Excel_BuiltIn_Print_Area_4_1_1_1_1_1">#REF!</definedName>
    <definedName name="Excel_BuiltIn_Print_Area_4_1_1_1_1_1_1" localSheetId="9">#REF!</definedName>
    <definedName name="Excel_BuiltIn_Print_Area_4_1_1_1_1_1_1" localSheetId="19">#REF!</definedName>
    <definedName name="Excel_BuiltIn_Print_Area_4_1_1_1_1_1_1">#REF!</definedName>
    <definedName name="Excel_BuiltIn_Print_Area_4_1_1_1_1_1_1_1" localSheetId="9">#REF!</definedName>
    <definedName name="Excel_BuiltIn_Print_Area_4_1_1_1_1_1_1_1" localSheetId="19">#REF!</definedName>
    <definedName name="Excel_BuiltIn_Print_Area_4_1_1_1_1_1_1_1">#REF!</definedName>
    <definedName name="Excel_BuiltIn_Print_Area_4_1_1_1_1_1_1_1_1" localSheetId="9">#REF!</definedName>
    <definedName name="Excel_BuiltIn_Print_Area_4_1_1_1_1_1_1_1_1" localSheetId="19">#REF!</definedName>
    <definedName name="Excel_BuiltIn_Print_Area_4_1_1_1_1_1_1_1_1">#REF!</definedName>
    <definedName name="Excel_BuiltIn_Print_Area_4_1_1_1_1_1_1_1_1_1" localSheetId="9">#REF!</definedName>
    <definedName name="Excel_BuiltIn_Print_Area_4_1_1_1_1_1_1_1_1_1" localSheetId="19">#REF!</definedName>
    <definedName name="Excel_BuiltIn_Print_Area_4_1_1_1_1_1_1_1_1_1">#REF!</definedName>
    <definedName name="Excel_BuiltIn_Print_Area_4_1_1_1_1_1_1_1_1_1_1" localSheetId="9">#REF!</definedName>
    <definedName name="Excel_BuiltIn_Print_Area_4_1_1_1_1_1_1_1_1_1_1" localSheetId="19">#REF!</definedName>
    <definedName name="Excel_BuiltIn_Print_Area_4_1_1_1_1_1_1_1_1_1_1">#REF!</definedName>
    <definedName name="Excel_BuiltIn_Print_Area_4_1_1_1_1_1_1_1_1_1_1_1" localSheetId="9">#REF!</definedName>
    <definedName name="Excel_BuiltIn_Print_Area_4_1_1_1_1_1_1_1_1_1_1_1" localSheetId="19">#REF!</definedName>
    <definedName name="Excel_BuiltIn_Print_Area_4_1_1_1_1_1_1_1_1_1_1_1">#REF!</definedName>
    <definedName name="Excel_BuiltIn_Print_Area_4_1_1_1_1_1_1_1_1_1_1_1_1" localSheetId="9">#REF!</definedName>
    <definedName name="Excel_BuiltIn_Print_Area_4_1_1_1_1_1_1_1_1_1_1_1_1" localSheetId="19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_1">#REF!</definedName>
    <definedName name="Excel_BuiltIn_Print_Area_6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_1" localSheetId="9">#REF!</definedName>
    <definedName name="Excel_BuiltIn_Print_Titles_1" localSheetId="19">#REF!</definedName>
    <definedName name="Excel_BuiltIn_Print_Titles_1" localSheetId="11">"$#REF!.$A$1:$AMJ$6"</definedName>
    <definedName name="Excel_BuiltIn_Print_Titles_1" localSheetId="20">"$#REF!.$A$1:$AMJ$6"</definedName>
    <definedName name="Excel_BuiltIn_Print_Titles_1">#REF!</definedName>
    <definedName name="Excel_BuiltIn_Print_Titles_1_1">"$#REF!.$A$1:$IU$6"</definedName>
    <definedName name="Excel_BuiltIn_Print_Titles_1_1_1">"$#REF!.$A$1:$IU$6"</definedName>
    <definedName name="Excel_BuiltIn_Print_Titles_1_4">#REF!</definedName>
    <definedName name="Excel_BuiltIn_Print_Titles_10">#REF!,#REF!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#REF!,#REF!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_1">(#REF!,#REF!)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_1">#REF!</definedName>
    <definedName name="Excel_BuiltIn_Print_Titles_4_1" localSheetId="16">#REF!</definedName>
    <definedName name="Excel_BuiltIn_Print_Titles_4_1" localSheetId="15">#REF!</definedName>
    <definedName name="Excel_BuiltIn_Print_Titles_4_1" localSheetId="19">#REF!</definedName>
    <definedName name="Excel_BuiltIn_Print_Titles_4_1" localSheetId="20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_1">#REF!,#REF!</definedName>
    <definedName name="Excel_BuiltIn_Print_Titles_5_1_1">#REF!,#REF!</definedName>
    <definedName name="Excel_BuiltIn_Print_Titles_5_1_1_1">#REF!,#REF!</definedName>
    <definedName name="Excel_BuiltIn_Print_Titles_9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clusiveSupplier" localSheetId="16">#REF!</definedName>
    <definedName name="ExclusiveSupplier" localSheetId="15">#REF!</definedName>
    <definedName name="ExclusiveSupplier" localSheetId="19">#REF!</definedName>
    <definedName name="ExclusiveSupplier">#REF!</definedName>
    <definedName name="EXF" localSheetId="11" hidden="1">{"'PROFITABILITY'!$A$1:$F$45"}</definedName>
    <definedName name="EXF" localSheetId="20" hidden="1">{"'PROFITABILITY'!$A$1:$F$45"}</definedName>
    <definedName name="EXF" hidden="1">{"'PROFITABILITY'!$A$1:$F$45"}</definedName>
    <definedName name="exist">#REF!</definedName>
    <definedName name="EXIT">#REF!</definedName>
    <definedName name="exp_ch" localSheetId="20">#REF!</definedName>
    <definedName name="exp_ch">#REF!</definedName>
    <definedName name="Exp_Success_Rate">#REF!</definedName>
    <definedName name="Exp_Success_Rate_Core_Basin">#REF!</definedName>
    <definedName name="EXPHEADS" localSheetId="9">#REF!</definedName>
    <definedName name="EXPHEADS" localSheetId="19">#REF!</definedName>
    <definedName name="EXPHEADS">#REF!</definedName>
    <definedName name="EXST" localSheetId="11" hidden="1">{"'PROFITABILITY'!$A$1:$F$45"}</definedName>
    <definedName name="EXST" localSheetId="20" hidden="1">{"'PROFITABILITY'!$A$1:$F$45"}</definedName>
    <definedName name="EXST" hidden="1">{"'PROFITABILITY'!$A$1:$F$45"}</definedName>
    <definedName name="external" localSheetId="9">#REF!</definedName>
    <definedName name="external" localSheetId="19">#REF!</definedName>
    <definedName name="external">#REF!</definedName>
    <definedName name="Extra_Pay">#REF!</definedName>
    <definedName name="exwks" localSheetId="9">#REF!</definedName>
    <definedName name="exwks" localSheetId="19">#REF!</definedName>
    <definedName name="exwks">#REF!</definedName>
    <definedName name="f" localSheetId="9" hidden="1">{"'PROFITABILITY'!$A$1:$F$45"}</definedName>
    <definedName name="f" localSheetId="23" hidden="1">{"'PROFITABILITY'!$A$1:$F$45"}</definedName>
    <definedName name="f" localSheetId="14" hidden="1">{"'PROFITABILITY'!$A$1:$F$45"}</definedName>
    <definedName name="f" localSheetId="16" hidden="1">{"'PROFITABILITY'!$A$1:$F$45"}</definedName>
    <definedName name="f" localSheetId="15" hidden="1">{"'PROFITABILITY'!$A$1:$F$45"}</definedName>
    <definedName name="f" localSheetId="19" hidden="1">{"'PROFITABILITY'!$A$1:$F$45"}</definedName>
    <definedName name="f" localSheetId="26" hidden="1">{"'PROFITABILITY'!$A$1:$F$45"}</definedName>
    <definedName name="F" localSheetId="11">#REF!</definedName>
    <definedName name="F" localSheetId="20">#REF!</definedName>
    <definedName name="f" localSheetId="21" hidden="1">{"'PROFITABILITY'!$A$1:$F$45"}</definedName>
    <definedName name="f" hidden="1">{"'PROFITABILITY'!$A$1:$F$45"}</definedName>
    <definedName name="FA">#REF!</definedName>
    <definedName name="fac">0.825</definedName>
    <definedName name="facplc" localSheetId="9">#REF!</definedName>
    <definedName name="facplc" localSheetId="19">#REF!</definedName>
    <definedName name="facplc">#REF!</definedName>
    <definedName name="fact" localSheetId="9">#REF!</definedName>
    <definedName name="fact" localSheetId="19">#REF!</definedName>
    <definedName name="fact">#REF!</definedName>
    <definedName name="FACT1" localSheetId="9">#REF!</definedName>
    <definedName name="FACT1" localSheetId="19">#REF!</definedName>
    <definedName name="FACT1">#REF!</definedName>
    <definedName name="Factor" localSheetId="20">#REF!</definedName>
    <definedName name="Factor">#REF!</definedName>
    <definedName name="fafas">#REF!</definedName>
    <definedName name="FAH">#REF!</definedName>
    <definedName name="fasdfasdf">#REF!</definedName>
    <definedName name="FASDFSD">#REF!</definedName>
    <definedName name="fasf">#REF!</definedName>
    <definedName name="Fb" localSheetId="9">#REF!</definedName>
    <definedName name="Fb" localSheetId="19">#REF!</definedName>
    <definedName name="Fb">#REF!</definedName>
    <definedName name="FC">#REF!</definedName>
    <definedName name="fck" localSheetId="9">#REF!</definedName>
    <definedName name="fck" localSheetId="19">#REF!</definedName>
    <definedName name="fck">#REF!</definedName>
    <definedName name="FCL">#REF!</definedName>
    <definedName name="FCode" hidden="1">#REF!</definedName>
    <definedName name="FCR">#REF!</definedName>
    <definedName name="FD">#REF!</definedName>
    <definedName name="fda">#REF!</definedName>
    <definedName name="fdb">#REF!</definedName>
    <definedName name="FDF">#REF!</definedName>
    <definedName name="fdhd">#REF!</definedName>
    <definedName name="Fdl">#REF!</definedName>
    <definedName name="Fdn">#REF!</definedName>
    <definedName name="FDN_Data">#REF!</definedName>
    <definedName name="FDNBOQ132">#REF!</definedName>
    <definedName name="FDNBOQ400">#REF!</definedName>
    <definedName name="Fdr">#REF!</definedName>
    <definedName name="Fdr_name">#REF!</definedName>
    <definedName name="fdsdafas" localSheetId="11" hidden="1">{"'TP-SUMMARY'!$I$11:$K$11"}</definedName>
    <definedName name="fdsdafas" localSheetId="20" hidden="1">{"'TP-SUMMARY'!$I$11:$K$11"}</definedName>
    <definedName name="fdsdafas" hidden="1">{"'TP-SUMMARY'!$I$11:$K$11"}</definedName>
    <definedName name="fdsdf">#REF!</definedName>
    <definedName name="feb_qty_rev_3">#REF!</definedName>
    <definedName name="feb_rev4_qty">#REF!</definedName>
    <definedName name="FebMarLaunch" localSheetId="16">#REF!</definedName>
    <definedName name="FebMarLaunch" localSheetId="15">#REF!</definedName>
    <definedName name="FebMarLaunch" localSheetId="19">#REF!</definedName>
    <definedName name="FebMarLaunch">#REF!</definedName>
    <definedName name="fEQAvz">#REF!</definedName>
    <definedName name="ff" hidden="1">#REF!</definedName>
    <definedName name="FFB">#REF!</definedName>
    <definedName name="fff">#REF!</definedName>
    <definedName name="ffff">#REF!</definedName>
    <definedName name="fffffffff">#REF!</definedName>
    <definedName name="fffffffffff">#REF!</definedName>
    <definedName name="fffffg" localSheetId="11" hidden="1">{"form-D1",#N/A,FALSE,"FORM-D1";"form-D1_amt",#N/A,FALSE,"FORM-D1"}</definedName>
    <definedName name="fffffg" localSheetId="20" hidden="1">{"form-D1",#N/A,FALSE,"FORM-D1";"form-D1_amt",#N/A,FALSE,"FORM-D1"}</definedName>
    <definedName name="fffffg" hidden="1">{"form-D1",#N/A,FALSE,"FORM-D1";"form-D1_amt",#N/A,FALSE,"FORM-D1"}</definedName>
    <definedName name="FFR" localSheetId="9">#REF!</definedName>
    <definedName name="FFR" localSheetId="19">#REF!</definedName>
    <definedName name="FFR">#REF!</definedName>
    <definedName name="ffvvv">#REF!</definedName>
    <definedName name="fgdfgg" localSheetId="9">#REF!</definedName>
    <definedName name="fgdfgg" localSheetId="19">#REF!</definedName>
    <definedName name="fgdfgg">#REF!</definedName>
    <definedName name="fgdt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dt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FGNFN">#REF!</definedName>
    <definedName name="Fh" localSheetId="9">#REF!</definedName>
    <definedName name="Fh" localSheetId="19">#REF!</definedName>
    <definedName name="Fh">#REF!</definedName>
    <definedName name="Fha">#REF!</definedName>
    <definedName name="FHH">#REF!</definedName>
    <definedName name="fhhhh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 localSheetId="9">#REF!</definedName>
    <definedName name="Fhwl" localSheetId="19">#REF!</definedName>
    <definedName name="Fhwl">#REF!</definedName>
    <definedName name="FI" localSheetId="9">#REF!</definedName>
    <definedName name="FI" localSheetId="19">#REF!</definedName>
    <definedName name="FI">#REF!</definedName>
    <definedName name="FI_AIRHW" localSheetId="9">#REF!</definedName>
    <definedName name="FI_AIRHW" localSheetId="19">#REF!</definedName>
    <definedName name="FI_AIRHW">#REF!</definedName>
    <definedName name="FI_AIRSW" localSheetId="9">#REF!</definedName>
    <definedName name="FI_AIRSW" localSheetId="19">#REF!</definedName>
    <definedName name="FI_AIRSW">#REF!</definedName>
    <definedName name="FI_BOHW" localSheetId="9">#REF!</definedName>
    <definedName name="FI_BOHW" localSheetId="19">#REF!</definedName>
    <definedName name="FI_BOHW">#REF!</definedName>
    <definedName name="FI_BOSW" localSheetId="9">#REF!</definedName>
    <definedName name="FI_BOSW" localSheetId="19">#REF!</definedName>
    <definedName name="FI_BOSW">#REF!</definedName>
    <definedName name="FI_IDTOHW" localSheetId="9">#REF!</definedName>
    <definedName name="FI_IDTOHW" localSheetId="19">#REF!</definedName>
    <definedName name="FI_IDTOHW">#REF!</definedName>
    <definedName name="FI_IDTOSW" localSheetId="9">#REF!</definedName>
    <definedName name="FI_IDTOSW" localSheetId="19">#REF!</definedName>
    <definedName name="FI_IDTOSW">#REF!</definedName>
    <definedName name="FI_SITEHW" localSheetId="9">#REF!</definedName>
    <definedName name="FI_SITEHW" localSheetId="19">#REF!</definedName>
    <definedName name="FI_SITEHW">#REF!</definedName>
    <definedName name="FI_SITESW" localSheetId="9">#REF!</definedName>
    <definedName name="FI_SITESW" localSheetId="19">#REF!</definedName>
    <definedName name="FI_SITESW">#REF!</definedName>
    <definedName name="fiI">#REF!</definedName>
    <definedName name="FilingDate">#REF!</definedName>
    <definedName name="fill" hidden="1">#REF!</definedName>
    <definedName name="fill2" hidden="1">#REF!</definedName>
    <definedName name="FIM" localSheetId="9">#REF!</definedName>
    <definedName name="FIM" localSheetId="19">#REF!</definedName>
    <definedName name="FIM">#REF!</definedName>
    <definedName name="Fin_charges" localSheetId="9">#REF!</definedName>
    <definedName name="Fin_charges" localSheetId="19">#REF!</definedName>
    <definedName name="Fin_charges">#REF!</definedName>
    <definedName name="FireFighting" localSheetId="9">#REF!</definedName>
    <definedName name="FireFighting" localSheetId="19">#REF!</definedName>
    <definedName name="FireFighting">#REF!</definedName>
    <definedName name="FIT" localSheetId="9">#REF!</definedName>
    <definedName name="FIT" localSheetId="19">#REF!</definedName>
    <definedName name="FIT">#REF!</definedName>
    <definedName name="FIT___0">#REF!</definedName>
    <definedName name="FIT___13">#REF!</definedName>
    <definedName name="fjhgfd" localSheetId="11" hidden="1">{"'Sheet1'!$A$4386:$N$4591"}</definedName>
    <definedName name="fjhgfd" localSheetId="20" hidden="1">{"'Sheet1'!$A$4386:$N$4591"}</definedName>
    <definedName name="fjhgfd" hidden="1">{"'Sheet1'!$A$4386:$N$4591"}</definedName>
    <definedName name="Floor" localSheetId="9">#REF!</definedName>
    <definedName name="Floor" localSheetId="16">#REF!</definedName>
    <definedName name="Floor" localSheetId="15">#REF!</definedName>
    <definedName name="Floor" localSheetId="19">#REF!</definedName>
    <definedName name="Floor">#REF!</definedName>
    <definedName name="Fm">#REF!</definedName>
    <definedName name="Fmg">#REF!</definedName>
    <definedName name="Fml">#REF!</definedName>
    <definedName name="Fmr">#REF!</definedName>
    <definedName name="fn">#REF!</definedName>
    <definedName name="fo" localSheetId="9">#REF!</definedName>
    <definedName name="fo" localSheetId="19">#REF!</definedName>
    <definedName name="fo">#REF!</definedName>
    <definedName name="foa">#REF!</definedName>
    <definedName name="for_typ" localSheetId="9">#REF!</definedName>
    <definedName name="for_typ" localSheetId="19">#REF!</definedName>
    <definedName name="for_typ">#REF!</definedName>
    <definedName name="Forecast" localSheetId="9">#REF!</definedName>
    <definedName name="Forecast" localSheetId="19">#REF!</definedName>
    <definedName name="Forecast">#REF!</definedName>
    <definedName name="Forecast_Receivables" localSheetId="16">#REF!</definedName>
    <definedName name="Forecast_Receivables" localSheetId="15">#REF!</definedName>
    <definedName name="Forecast_Receivables" localSheetId="19">#REF!</definedName>
    <definedName name="Forecast_Receivables" localSheetId="20">#REF!</definedName>
    <definedName name="Forecast_Receivables">#REF!</definedName>
    <definedName name="foreststatus">#REF!</definedName>
    <definedName name="forex" localSheetId="9">#REF!</definedName>
    <definedName name="forex" localSheetId="19">#REF!</definedName>
    <definedName name="forex">#REF!</definedName>
    <definedName name="form_type">#REF!</definedName>
    <definedName name="Formula">#REF!</definedName>
    <definedName name="forthemonth" localSheetId="9">#REF!</definedName>
    <definedName name="forthemonth" localSheetId="19">#REF!</definedName>
    <definedName name="forthemonth">#REF!</definedName>
    <definedName name="FOS.NLC">#REF!</definedName>
    <definedName name="FOS.SCF">#REF!</definedName>
    <definedName name="Foundation" localSheetId="16">#REF!</definedName>
    <definedName name="Foundation" localSheetId="15">#REF!</definedName>
    <definedName name="Foundation" localSheetId="19">#REF!</definedName>
    <definedName name="Foundation">#REF!</definedName>
    <definedName name="fourhundred">#REF!</definedName>
    <definedName name="Fp" localSheetId="20">#REF!</definedName>
    <definedName name="Fp">#REF!</definedName>
    <definedName name="Fpi">#REF!</definedName>
    <definedName name="Fpi0">#REF!</definedName>
    <definedName name="Fr" localSheetId="9" hidden="1">{"'PROFITABILITY'!$A$1:$F$45"}</definedName>
    <definedName name="Fr" localSheetId="23" hidden="1">{"'PROFITABILITY'!$A$1:$F$45"}</definedName>
    <definedName name="Fr" localSheetId="14" hidden="1">{"'PROFITABILITY'!$A$1:$F$45"}</definedName>
    <definedName name="Fr" localSheetId="16" hidden="1">{"'PROFITABILITY'!$A$1:$F$45"}</definedName>
    <definedName name="Fr" localSheetId="15" hidden="1">{"'PROFITABILITY'!$A$1:$F$45"}</definedName>
    <definedName name="Fr" localSheetId="19" hidden="1">{"'PROFITABILITY'!$A$1:$F$45"}</definedName>
    <definedName name="Fr" localSheetId="26" hidden="1">{"'PROFITABILITY'!$A$1:$F$45"}</definedName>
    <definedName name="Fr" localSheetId="11">#REF!</definedName>
    <definedName name="Fr" localSheetId="20">#REF!</definedName>
    <definedName name="Fr" localSheetId="21" hidden="1">{"'PROFITABILITY'!$A$1:$F$45"}</definedName>
    <definedName name="Fr" hidden="1">{"'PROFITABILITY'!$A$1:$F$45"}</definedName>
    <definedName name="Fr_charges" localSheetId="9">#REF!</definedName>
    <definedName name="Fr_charges" localSheetId="19">#REF!</definedName>
    <definedName name="Fr_charges">#REF!</definedName>
    <definedName name="FRANCS">#REF!</definedName>
    <definedName name="free">#REF!</definedName>
    <definedName name="frierect" localSheetId="9">#REF!</definedName>
    <definedName name="frierect" localSheetId="19">#REF!</definedName>
    <definedName name="frierect">#REF!</definedName>
    <definedName name="Frl">#REF!</definedName>
    <definedName name="frnorms" localSheetId="9">#REF!</definedName>
    <definedName name="frnorms" localSheetId="19">#REF!</definedName>
    <definedName name="frnorms">#REF!</definedName>
    <definedName name="fromDCP" localSheetId="16">#REF!</definedName>
    <definedName name="fromDCP" localSheetId="15">#REF!</definedName>
    <definedName name="fromDCP" localSheetId="19">#REF!</definedName>
    <definedName name="fromDCP">#REF!</definedName>
    <definedName name="Frr">#REF!</definedName>
    <definedName name="Fs" localSheetId="20">#REF!</definedName>
    <definedName name="Fs">#REF!</definedName>
    <definedName name="fsadfds">#REF!</definedName>
    <definedName name="Fsc" localSheetId="9">#REF!</definedName>
    <definedName name="Fsc" localSheetId="19">#REF!</definedName>
    <definedName name="Fsc">#REF!</definedName>
    <definedName name="Fst">#REF!</definedName>
    <definedName name="Ft">#REF!</definedName>
    <definedName name="FT0">#REF!</definedName>
    <definedName name="fto">#REF!</definedName>
    <definedName name="Full_Print">#REF!</definedName>
    <definedName name="funds" localSheetId="11" hidden="1">{"'Sheet1'!$A$4386:$N$4591"}</definedName>
    <definedName name="funds" localSheetId="20" hidden="1">{"'Sheet1'!$A$4386:$N$4591"}</definedName>
    <definedName name="funds" hidden="1">{"'Sheet1'!$A$4386:$N$4591"}</definedName>
    <definedName name="Fv" localSheetId="9">#REF!</definedName>
    <definedName name="Fv" localSheetId="19">#REF!</definedName>
    <definedName name="Fv">#REF!</definedName>
    <definedName name="Fvl">#REF!</definedName>
    <definedName name="Fvr">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m" localSheetId="9">#REF!</definedName>
    <definedName name="fym" localSheetId="19">#REF!</definedName>
    <definedName name="fym">#REF!</definedName>
    <definedName name="fys" localSheetId="9">#REF!</definedName>
    <definedName name="fys" localSheetId="19">#REF!</definedName>
    <definedName name="fys">#REF!</definedName>
    <definedName name="G" localSheetId="20">#REF!</definedName>
    <definedName name="g">#REF!</definedName>
    <definedName name="GA">#REF!</definedName>
    <definedName name="gama" localSheetId="9">#REF!</definedName>
    <definedName name="gama" localSheetId="19">#REF!</definedName>
    <definedName name="gama">#REF!</definedName>
    <definedName name="gamah" localSheetId="9">#REF!</definedName>
    <definedName name="gamah" localSheetId="19">#REF!</definedName>
    <definedName name="gamah">#REF!</definedName>
    <definedName name="gamma" localSheetId="9">#REF!</definedName>
    <definedName name="gamma" localSheetId="19">#REF!</definedName>
    <definedName name="gamma">#REF!</definedName>
    <definedName name="Gas_Price">#REF!</definedName>
    <definedName name="GATE" localSheetId="9">#REF!</definedName>
    <definedName name="GATE" localSheetId="19">#REF!</definedName>
    <definedName name="GATE">#REF!</definedName>
    <definedName name="GBDFG">#REF!</definedName>
    <definedName name="Gc">#REF!</definedName>
    <definedName name="Gcc" localSheetId="9">#REF!</definedName>
    <definedName name="Gcc" localSheetId="19">#REF!</definedName>
    <definedName name="Gcc">#REF!</definedName>
    <definedName name="Gci">#REF!</definedName>
    <definedName name="Gcm" localSheetId="9">#REF!</definedName>
    <definedName name="Gcm" localSheetId="19">#REF!</definedName>
    <definedName name="Gcm">#REF!</definedName>
    <definedName name="Gcr" localSheetId="9">#REF!</definedName>
    <definedName name="Gcr" localSheetId="19">#REF!</definedName>
    <definedName name="Gcr">#REF!</definedName>
    <definedName name="gd">#REF!</definedName>
    <definedName name="GDGSDGG">#REF!</definedName>
    <definedName name="ge">#REF!</definedName>
    <definedName name="ge_1">#REF!</definedName>
    <definedName name="Gen" localSheetId="9">'800kV HVDC TA-602'!Gen</definedName>
    <definedName name="Gen" localSheetId="23">Crossing!Gen</definedName>
    <definedName name="Gen" localSheetId="14">#N/A</definedName>
    <definedName name="Gen" localSheetId="16">'Erection Compiled'!Gen</definedName>
    <definedName name="Gen" localSheetId="15">'Erection Completed '!Gen</definedName>
    <definedName name="Gen" localSheetId="19">'Stringing Compiled'!Gen</definedName>
    <definedName name="Gen" localSheetId="26">Crossing!Gen</definedName>
    <definedName name="Gen" localSheetId="21">#N/A</definedName>
    <definedName name="Gen">'800kV HVDC TA-602'!Gen</definedName>
    <definedName name="GeneralInformation" localSheetId="9">'800kV HVDC TA-602'!GeneralInformation</definedName>
    <definedName name="GeneralInformation" localSheetId="23">Crossing!GeneralInformation</definedName>
    <definedName name="GeneralInformation" localSheetId="14">#N/A</definedName>
    <definedName name="GeneralInformation" localSheetId="16">'Erection Compiled'!GeneralInformation</definedName>
    <definedName name="GeneralInformation" localSheetId="15">'Erection Completed '!GeneralInformation</definedName>
    <definedName name="GeneralInformation" localSheetId="19">'Stringing Compiled'!GeneralInformation</definedName>
    <definedName name="GeneralInformation" localSheetId="26">Crossing!GeneralInformation</definedName>
    <definedName name="GeneralInformation" localSheetId="21">#N/A</definedName>
    <definedName name="GeneralInformation">'800kV HVDC TA-602'!GeneralInformation</definedName>
    <definedName name="gfiopbhg">#REF!</definedName>
    <definedName name="GG" localSheetId="20">#REF!</definedName>
    <definedName name="gg">#REF!</definedName>
    <definedName name="GGF">#REF!</definedName>
    <definedName name="GGG" hidden="1">#REF!</definedName>
    <definedName name="GH">#REF!</definedName>
    <definedName name="ghmgm" localSheetId="11" hidden="1">{"'PROFITABILITY'!$A$1:$F$45"}</definedName>
    <definedName name="ghmgm" localSheetId="20" hidden="1">{"'PROFITABILITY'!$A$1:$F$45"}</definedName>
    <definedName name="ghmgm" hidden="1">{"'PROFITABILITY'!$A$1:$F$45"}</definedName>
    <definedName name="GI" localSheetId="9">'800kV HVDC TA-602'!GI</definedName>
    <definedName name="GI" localSheetId="23">Crossing!GI</definedName>
    <definedName name="GI" localSheetId="14">#N/A</definedName>
    <definedName name="GI" localSheetId="16">'Erection Compiled'!GI</definedName>
    <definedName name="GI" localSheetId="15">'Erection Completed '!GI</definedName>
    <definedName name="GI" localSheetId="19">'Stringing Compiled'!GI</definedName>
    <definedName name="GI" localSheetId="26">Crossing!GI</definedName>
    <definedName name="Gi" localSheetId="11">#REF!</definedName>
    <definedName name="Gi" localSheetId="20">#REF!</definedName>
    <definedName name="GI" localSheetId="21">#N/A</definedName>
    <definedName name="GI">'800kV HVDC TA-602'!GI</definedName>
    <definedName name="GInfo" localSheetId="9">'800kV HVDC TA-602'!GInfo</definedName>
    <definedName name="GInfo" localSheetId="23">Crossing!GInfo</definedName>
    <definedName name="GInfo" localSheetId="14">#N/A</definedName>
    <definedName name="GInfo" localSheetId="16">'Erection Compiled'!GInfo</definedName>
    <definedName name="GInfo" localSheetId="15">'Erection Completed '!GInfo</definedName>
    <definedName name="GInfo" localSheetId="19">'Stringing Compiled'!GInfo</definedName>
    <definedName name="GInfo" localSheetId="26">Crossing!GInfo</definedName>
    <definedName name="GInfo" localSheetId="21">#N/A</definedName>
    <definedName name="GInfo">'800kV HVDC TA-602'!GInfo</definedName>
    <definedName name="girder.span">#REF!</definedName>
    <definedName name="GM_B_10">#REF!</definedName>
    <definedName name="GM_B_11">#REF!</definedName>
    <definedName name="GM_B_12">#REF!</definedName>
    <definedName name="GM_B_13">#REF!</definedName>
    <definedName name="GM_B_14">#REF!</definedName>
    <definedName name="GM_B_15">#REF!</definedName>
    <definedName name="GM_M_10">#REF!</definedName>
    <definedName name="GM_M_11">#REF!</definedName>
    <definedName name="GM_M_12">#REF!</definedName>
    <definedName name="GM_M_13">#REF!</definedName>
    <definedName name="GM_M_14">#REF!</definedName>
    <definedName name="GM_M_15">#REF!</definedName>
    <definedName name="GM_P_10">#REF!</definedName>
    <definedName name="GM_P_11">#REF!</definedName>
    <definedName name="GM_P_12">#REF!</definedName>
    <definedName name="GM_P_13">#REF!</definedName>
    <definedName name="GM_P_14">#REF!</definedName>
    <definedName name="GM_P_15">#REF!</definedName>
    <definedName name="GM_R_10">#REF!</definedName>
    <definedName name="GM_R_11">#REF!</definedName>
    <definedName name="GM_R_12">#REF!</definedName>
    <definedName name="GM_R_13">#REF!</definedName>
    <definedName name="GM_R_14">#REF!</definedName>
    <definedName name="GM_R_15">#REF!</definedName>
    <definedName name="GM_T_10">#REF!</definedName>
    <definedName name="GM_T_11">#REF!</definedName>
    <definedName name="GM_T_12">#REF!</definedName>
    <definedName name="GM_T_13">#REF!</definedName>
    <definedName name="GM_T_14">#REF!</definedName>
    <definedName name="GM_T_15">#REF!</definedName>
    <definedName name="GM_Total_10">#REF!</definedName>
    <definedName name="GM_Total_11">#REF!</definedName>
    <definedName name="GM_Total_12">#REF!</definedName>
    <definedName name="GM_Total_13">#REF!</definedName>
    <definedName name="GM_Total_14">#REF!</definedName>
    <definedName name="GM_Total_15">#REF!</definedName>
    <definedName name="gn">#REF!</definedName>
    <definedName name="gngn">#REF!</definedName>
    <definedName name="GP" localSheetId="9">#REF!</definedName>
    <definedName name="GP" localSheetId="19">#REF!</definedName>
    <definedName name="GP">#REF!</definedName>
    <definedName name="GPs" localSheetId="9">#REF!</definedName>
    <definedName name="GPs" localSheetId="19">#REF!</definedName>
    <definedName name="GPs">#REF!</definedName>
    <definedName name="GPTL">#REF!</definedName>
    <definedName name="grg" localSheetId="9">#REF!</definedName>
    <definedName name="grg" localSheetId="19">#REF!</definedName>
    <definedName name="grg">#REF!</definedName>
    <definedName name="GRGRREG">#REF!</definedName>
    <definedName name="gross" localSheetId="9">#REF!</definedName>
    <definedName name="gross" localSheetId="19">#REF!</definedName>
    <definedName name="gross">#REF!</definedName>
    <definedName name="Groundinga" localSheetId="9" hidden="1">{"'PROFITABILITY'!$A$1:$F$45"}</definedName>
    <definedName name="Groundinga" localSheetId="23" hidden="1">{"'PROFITABILITY'!$A$1:$F$45"}</definedName>
    <definedName name="Groundinga" localSheetId="14" hidden="1">{"'PROFITABILITY'!$A$1:$F$45"}</definedName>
    <definedName name="Groundinga" localSheetId="16" hidden="1">{"'PROFITABILITY'!$A$1:$F$45"}</definedName>
    <definedName name="Groundinga" localSheetId="15" hidden="1">{"'PROFITABILITY'!$A$1:$F$45"}</definedName>
    <definedName name="Groundinga" localSheetId="19" hidden="1">{"'PROFITABILITY'!$A$1:$F$45"}</definedName>
    <definedName name="Groundinga" localSheetId="26" hidden="1">{"'PROFITABILITY'!$A$1:$F$45"}</definedName>
    <definedName name="Groundinga" localSheetId="21" hidden="1">{"'PROFITABILITY'!$A$1:$F$45"}</definedName>
    <definedName name="Groundinga" hidden="1">{"'PROFITABILITY'!$A$1:$F$45"}</definedName>
    <definedName name="GROUP1">#REF!</definedName>
    <definedName name="GROUPIIE">#REF!</definedName>
    <definedName name="GROUPIIP">#REF!</definedName>
    <definedName name="GROUPX">#REF!</definedName>
    <definedName name="GROUPXI">#REF!</definedName>
    <definedName name="Growth" localSheetId="9">#REF!</definedName>
    <definedName name="Growth" localSheetId="19">#REF!</definedName>
    <definedName name="Growth">#REF!</definedName>
    <definedName name="GRR" localSheetId="9">#REF!</definedName>
    <definedName name="GRR" localSheetId="19">#REF!</definedName>
    <definedName name="GRR">#REF!</definedName>
    <definedName name="gs">#REF!</definedName>
    <definedName name="GSDFGFHGH">#REF!</definedName>
    <definedName name="GSDGG">#REF!</definedName>
    <definedName name="gtst" localSheetId="9">#REF!</definedName>
    <definedName name="gtst" localSheetId="19">#REF!</definedName>
    <definedName name="gtst">#REF!</definedName>
    <definedName name="GTTPL">#REF!</definedName>
    <definedName name="Gw" localSheetId="9">#REF!</definedName>
    <definedName name="Gw" localSheetId="19">#REF!</definedName>
    <definedName name="Gw">#REF!</definedName>
    <definedName name="H" localSheetId="9">#REF!</definedName>
    <definedName name="H" localSheetId="19">#REF!</definedName>
    <definedName name="H">#REF!</definedName>
    <definedName name="H___0">#REF!</definedName>
    <definedName name="H___13">#REF!</definedName>
    <definedName name="H0" localSheetId="9">#REF!</definedName>
    <definedName name="H0" localSheetId="19">#REF!</definedName>
    <definedName name="H0">#REF!</definedName>
    <definedName name="H0___0">#REF!</definedName>
    <definedName name="H0___13">#REF!</definedName>
    <definedName name="hai">#REF!</definedName>
    <definedName name="HALag" localSheetId="16">#REF!</definedName>
    <definedName name="HALag" localSheetId="15">#REF!</definedName>
    <definedName name="HALag" localSheetId="19">#REF!</definedName>
    <definedName name="HALag">#REF!</definedName>
    <definedName name="HANDL" localSheetId="9">#REF!</definedName>
    <definedName name="HANDL" localSheetId="19">#REF!</definedName>
    <definedName name="HANDL">#REF!</definedName>
    <definedName name="HARI">#REF!</definedName>
    <definedName name="Hcbdw">#REF!</definedName>
    <definedName name="Hcw">#REF!</definedName>
    <definedName name="head1">#REF!</definedName>
    <definedName name="head2">#REF!</definedName>
    <definedName name="head3">#REF!</definedName>
    <definedName name="Header_Row">ROW(#REF!)</definedName>
    <definedName name="her">#REF!</definedName>
    <definedName name="hf">#REF!</definedName>
    <definedName name="hfh" localSheetId="11" hidden="1">{"'PROFITABILITY'!$A$1:$F$45"}</definedName>
    <definedName name="hfh" localSheetId="20" hidden="1">{"'PROFITABILITY'!$A$1:$F$45"}</definedName>
    <definedName name="hfh" hidden="1">{"'PROFITABILITY'!$A$1:$F$45"}</definedName>
    <definedName name="hfi">#REF!</definedName>
    <definedName name="hfjtyu" localSheetId="11" hidden="1">{"'PROFITABILITY'!$A$1:$F$45"}</definedName>
    <definedName name="hfjtyu" localSheetId="20" hidden="1">{"'PROFITABILITY'!$A$1:$F$45"}</definedName>
    <definedName name="hfjtyu" hidden="1">{"'PROFITABILITY'!$A$1:$F$45"}</definedName>
    <definedName name="HFL">#REF!</definedName>
    <definedName name="hg">#REF!</definedName>
    <definedName name="hgdfhfjkg">#REF!</definedName>
    <definedName name="hgr">#REF!</definedName>
    <definedName name="hh" localSheetId="9">#REF!</definedName>
    <definedName name="hh" localSheetId="19">#REF!</definedName>
    <definedName name="hh">#REF!</definedName>
    <definedName name="hh___0">#REF!</definedName>
    <definedName name="hh___13">#REF!</definedName>
    <definedName name="hhgg">#REF!</definedName>
    <definedName name="hhhhhhh">#REF!</definedName>
    <definedName name="hhhhhhhh">#REF!</definedName>
    <definedName name="hhhhhhhhh">#REF!</definedName>
    <definedName name="Hhpc">#REF!</definedName>
    <definedName name="hhs" localSheetId="9">#REF!</definedName>
    <definedName name="hhs" localSheetId="19">#REF!</definedName>
    <definedName name="hhs">#REF!</definedName>
    <definedName name="hi" localSheetId="20">#REF!</definedName>
    <definedName name="hi">#REF!</definedName>
    <definedName name="HiddenRows" hidden="1">#REF!</definedName>
    <definedName name="HINDHUSTAN">#REF!</definedName>
    <definedName name="HINDI" localSheetId="9">#REF!</definedName>
    <definedName name="HINDI" localSheetId="19">#REF!</definedName>
    <definedName name="HINDI">#REF!</definedName>
    <definedName name="HIns" localSheetId="20">#REF!</definedName>
    <definedName name="HIns">#REF!</definedName>
    <definedName name="Hipc">#REF!</definedName>
    <definedName name="hiuhiuhpoho">#REF!</definedName>
    <definedName name="HJ">#REF!</definedName>
    <definedName name="hjjjjjj" localSheetId="11" hidden="1">{"form-D1",#N/A,FALSE,"FORM-D1";"form-D1_amt",#N/A,FALSE,"FORM-D1"}</definedName>
    <definedName name="hjjjjjj" localSheetId="20" hidden="1">{"form-D1",#N/A,FALSE,"FORM-D1";"form-D1_amt",#N/A,FALSE,"FORM-D1"}</definedName>
    <definedName name="hjjjjjj" hidden="1">{"form-D1",#N/A,FALSE,"FORM-D1";"form-D1_amt",#N/A,FALSE,"FORM-D1"}</definedName>
    <definedName name="hkg">#REF!</definedName>
    <definedName name="hl">#REF!</definedName>
    <definedName name="hleft">#REF!</definedName>
    <definedName name="Hlp">#REF!</definedName>
    <definedName name="HNDCLR_CHGS" localSheetId="9">#REF!</definedName>
    <definedName name="HNDCLR_CHGS" localSheetId="19">#REF!</definedName>
    <definedName name="HNDCLR_CHGS">#REF!</definedName>
    <definedName name="ho" localSheetId="9">#REF!</definedName>
    <definedName name="ho" localSheetId="19">#REF!</definedName>
    <definedName name="ho">#REF!</definedName>
    <definedName name="ho___0">#REF!</definedName>
    <definedName name="ho___13">#REF!</definedName>
    <definedName name="hoi" localSheetId="20">#REF!</definedName>
    <definedName name="hoi">#REF!</definedName>
    <definedName name="hone">#REF!</definedName>
    <definedName name="Hosp_Disc" localSheetId="16">#REF!</definedName>
    <definedName name="Hosp_Disc" localSheetId="15">#REF!</definedName>
    <definedName name="Hosp_Disc" localSheetId="19">#REF!</definedName>
    <definedName name="Hosp_Disc">#REF!</definedName>
    <definedName name="Hospital_Intervention_Team">#REF!,#REF!,#REF!</definedName>
    <definedName name="hotwo">#REF!</definedName>
    <definedName name="HP" localSheetId="11" hidden="1">{"form-D1",#N/A,FALSE,"FORM-D1";"form-D1_amt",#N/A,FALSE,"FORM-D1"}</definedName>
    <definedName name="HP" localSheetId="20" hidden="1">{"form-D1",#N/A,FALSE,"FORM-D1";"form-D1_amt",#N/A,FALSE,"FORM-D1"}</definedName>
    <definedName name="HP" hidden="1">{"form-D1",#N/A,FALSE,"FORM-D1";"form-D1_amt",#N/A,FALSE,"FORM-D1"}</definedName>
    <definedName name="hr">#REF!</definedName>
    <definedName name="hright">#REF!</definedName>
    <definedName name="hS" localSheetId="9">#REF!</definedName>
    <definedName name="hS" localSheetId="19">#REF!</definedName>
    <definedName name="hS">#REF!</definedName>
    <definedName name="hS___0">#REF!</definedName>
    <definedName name="hS___13">#REF!</definedName>
    <definedName name="Hs_atm">#REF!</definedName>
    <definedName name="HSS">#REF!</definedName>
    <definedName name="ht">#REF!</definedName>
    <definedName name="hthree">#REF!</definedName>
    <definedName name="html" localSheetId="9" hidden="1">{"'PROFITABILITY'!$A$1:$F$45"}</definedName>
    <definedName name="html" localSheetId="23" hidden="1">{"'PROFITABILITY'!$A$1:$F$45"}</definedName>
    <definedName name="html" localSheetId="14" hidden="1">{"'PROFITABILITY'!$A$1:$F$45"}</definedName>
    <definedName name="html" localSheetId="16" hidden="1">{"'PROFITABILITY'!$A$1:$F$45"}</definedName>
    <definedName name="html" localSheetId="15" hidden="1">{"'PROFITABILITY'!$A$1:$F$45"}</definedName>
    <definedName name="html" localSheetId="19" hidden="1">{"'PROFITABILITY'!$A$1:$F$45"}</definedName>
    <definedName name="html" localSheetId="26" hidden="1">{"'PROFITABILITY'!$A$1:$F$45"}</definedName>
    <definedName name="html" localSheetId="21" hidden="1">{"'PROFITABILITY'!$A$1:$F$45"}</definedName>
    <definedName name="html" hidden="1">{"'PROFITABILITY'!$A$1:$F$45"}</definedName>
    <definedName name="HTML_CodePage" hidden="1">1252</definedName>
    <definedName name="HTML_Control" localSheetId="9" hidden="1">{"'PROFITABILITY'!$A$1:$F$45"}</definedName>
    <definedName name="HTML_Control" localSheetId="23" hidden="1">{"'PROFITABILITY'!$A$1:$F$45"}</definedName>
    <definedName name="HTML_Control" localSheetId="14" hidden="1">{"'PROFITABILITY'!$A$1:$F$45"}</definedName>
    <definedName name="HTML_Control" localSheetId="16" hidden="1">{"'PROFITABILITY'!$A$1:$F$45"}</definedName>
    <definedName name="HTML_Control" localSheetId="15" hidden="1">{"'PROFITABILITY'!$A$1:$F$45"}</definedName>
    <definedName name="HTML_Control" localSheetId="19" hidden="1">{"'PROFITABILITY'!$A$1:$F$45"}</definedName>
    <definedName name="HTML_Control" localSheetId="26" hidden="1">{"'PROFITABILITY'!$A$1:$F$45"}</definedName>
    <definedName name="HTML_Control" localSheetId="11" hidden="1">{"'TP-SUMMARY'!$I$11:$K$11"}</definedName>
    <definedName name="HTML_Control" localSheetId="20" hidden="1">{"'TP-SUMMARY'!$I$11:$K$11"}</definedName>
    <definedName name="HTML_Control" localSheetId="21" hidden="1">{"'PROFITABILITY'!$A$1:$F$45"}</definedName>
    <definedName name="HTML_Control" hidden="1">{"'PROFITABILITY'!$A$1:$F$45"}</definedName>
    <definedName name="HTML_control2" localSheetId="11" hidden="1">{"'Sheet1'!$A$4386:$N$4591"}</definedName>
    <definedName name="HTML_control2" localSheetId="20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16" hidden="1">"TP-SUMMARY"</definedName>
    <definedName name="HTML_Header" localSheetId="15" hidden="1">"TP-SUMMARY"</definedName>
    <definedName name="HTML_Header" localSheetId="11" hidden="1">"TP-SUMMARY"</definedName>
    <definedName name="HTML_Header" localSheetId="20" hidden="1">"TP-SUMMARY"</definedName>
    <definedName name="HTML_Header" hidden="1">"PRICE AND PROFOTABILITY"</definedName>
    <definedName name="HTML_LastUpdate" localSheetId="16" hidden="1">"12/10/04"</definedName>
    <definedName name="HTML_LastUpdate" localSheetId="15" hidden="1">"12/10/04"</definedName>
    <definedName name="HTML_LastUpdate" localSheetId="11" hidden="1">"12/10/04"</definedName>
    <definedName name="HTML_LastUpdate" localSheetId="20" hidden="1">"12/10/04"</definedName>
    <definedName name="HTML_LastUpdate" hidden="1">"2/9/99"</definedName>
    <definedName name="HTML_LineAfter" localSheetId="16" hidden="1">FALSE</definedName>
    <definedName name="HTML_LineAfter" localSheetId="15" hidden="1">FALSE</definedName>
    <definedName name="HTML_LineAfter" localSheetId="11" hidden="1">FALSE</definedName>
    <definedName name="HTML_LineAfter" localSheetId="20" hidden="1">FALSE</definedName>
    <definedName name="HTML_LineAfter" hidden="1">TRUE</definedName>
    <definedName name="HTML_LineBefore" localSheetId="16" hidden="1">FALSE</definedName>
    <definedName name="HTML_LineBefore" localSheetId="15" hidden="1">FALSE</definedName>
    <definedName name="HTML_LineBefore" localSheetId="11" hidden="1">FALSE</definedName>
    <definedName name="HTML_LineBefore" localSheetId="20" hidden="1">FALSE</definedName>
    <definedName name="HTML_LineBefore" hidden="1">TRUE</definedName>
    <definedName name="HTML_Name" localSheetId="16" hidden="1">"DEEPAK"</definedName>
    <definedName name="HTML_Name" localSheetId="15" hidden="1">"DEEPAK"</definedName>
    <definedName name="HTML_Name" localSheetId="11" hidden="1">"DEEPAK"</definedName>
    <definedName name="HTML_Name" localSheetId="20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16" hidden="1">"C:\My Documents\TATA RECORD\TLTS 2385 TATA  POWER\NEW TATA\tata\MyHTML.htm"</definedName>
    <definedName name="HTML_PathFile" localSheetId="15" hidden="1">"C:\My Documents\TATA RECORD\TLTS 2385 TATA  POWER\NEW TATA\tata\MyHTML.htm"</definedName>
    <definedName name="HTML_PathFile" localSheetId="11" hidden="1">"C:\My Documents\TATA RECORD\TLTS 2385 TATA  POWER\NEW TATA\tata\MyHTML.htm"</definedName>
    <definedName name="HTML_PathFile" localSheetId="20" hidden="1">"C:\My Documents\TATA RECORD\TLTS 2385 TATA  POWER\NEW TATA\tata\MyHTML.htm"</definedName>
    <definedName name="HTML_PathFile" hidden="1">"C:\My Documents\XLS.htm"</definedName>
    <definedName name="HTML_Title" localSheetId="16" hidden="1">"JEERAT - SG INSP"</definedName>
    <definedName name="HTML_Title" localSheetId="15" hidden="1">"JEERAT - SG INSP"</definedName>
    <definedName name="HTML_Title" localSheetId="11" hidden="1">"JEERAT - SG INSP"</definedName>
    <definedName name="HTML_Title" localSheetId="20" hidden="1">"JEERAT - SG INSP"</definedName>
    <definedName name="HTML_Title" hidden="1">"MANANTALI PROJECT"</definedName>
    <definedName name="htwo">#REF!</definedName>
    <definedName name="Hu" localSheetId="9">#REF!</definedName>
    <definedName name="Hu" localSheetId="19">#REF!</definedName>
    <definedName name="Hu">#REF!</definedName>
    <definedName name="Hu___0">#REF!</definedName>
    <definedName name="Hu___13">#REF!</definedName>
    <definedName name="Hw_atm">#REF!</definedName>
    <definedName name="HX">#REF!</definedName>
    <definedName name="hxa">#REF!</definedName>
    <definedName name="hxb" localSheetId="20">#REF!</definedName>
    <definedName name="hxb">#REF!</definedName>
    <definedName name="hxc">#REF!</definedName>
    <definedName name="hxd">#REF!</definedName>
    <definedName name="hxdd">#REF!</definedName>
    <definedName name="hxe">#REF!</definedName>
    <definedName name="hxee">#REF!</definedName>
    <definedName name="hxf">#REF!</definedName>
    <definedName name="Hxg">#REF!</definedName>
    <definedName name="hxi" localSheetId="20">#REF!</definedName>
    <definedName name="hxi">#REF!</definedName>
    <definedName name="hyio">#REF!</definedName>
    <definedName name="Hz">#REF!</definedName>
    <definedName name="i" localSheetId="9" hidden="1">{"'PROFITABILITY'!$A$1:$F$45"}</definedName>
    <definedName name="i" localSheetId="23" hidden="1">{"'PROFITABILITY'!$A$1:$F$45"}</definedName>
    <definedName name="i" localSheetId="14" hidden="1">{"'PROFITABILITY'!$A$1:$F$45"}</definedName>
    <definedName name="i" localSheetId="16" hidden="1">{"'PROFITABILITY'!$A$1:$F$45"}</definedName>
    <definedName name="i" localSheetId="15" hidden="1">{"'PROFITABILITY'!$A$1:$F$45"}</definedName>
    <definedName name="i" localSheetId="19" hidden="1">{"'PROFITABILITY'!$A$1:$F$45"}</definedName>
    <definedName name="i" localSheetId="26" hidden="1">{"'PROFITABILITY'!$A$1:$F$45"}</definedName>
    <definedName name="I" localSheetId="11">#REF!</definedName>
    <definedName name="I" localSheetId="20">#REF!</definedName>
    <definedName name="i" localSheetId="21" hidden="1">{"'PROFITABILITY'!$A$1:$F$45"}</definedName>
    <definedName name="i" hidden="1">{"'PROFITABILITY'!$A$1:$F$45"}</definedName>
    <definedName name="I___0">#REF!</definedName>
    <definedName name="I___13">#REF!</definedName>
    <definedName name="I2m">#REF!</definedName>
    <definedName name="i3phf">#REF!</definedName>
    <definedName name="IAH">#REF!</definedName>
    <definedName name="IAM" localSheetId="11" hidden="1">{"'Sheet1'!$A$4386:$N$4591"}</definedName>
    <definedName name="IAM" localSheetId="20" hidden="1">{"'Sheet1'!$A$4386:$N$4591"}</definedName>
    <definedName name="IAM" hidden="1">{"'Sheet1'!$A$4386:$N$4591"}</definedName>
    <definedName name="ic">5%</definedName>
    <definedName name="icb">#REF!</definedName>
    <definedName name="ICS_DISCUSSION_C_ISSUES_List" localSheetId="9">#REF!</definedName>
    <definedName name="ICS_DISCUSSION_C_ISSUES_List" localSheetId="19">#REF!</definedName>
    <definedName name="ICS_DISCUSSION_C_ISSUES_List">#REF!</definedName>
    <definedName name="idb">#REF!</definedName>
    <definedName name="IDosCountries" localSheetId="16">#REF!</definedName>
    <definedName name="IDosCountries" localSheetId="15">#REF!</definedName>
    <definedName name="IDosCountries" localSheetId="19">#REF!</definedName>
    <definedName name="IDosCountries">#REF!</definedName>
    <definedName name="idt">#REF!</definedName>
    <definedName name="idto" localSheetId="9">#REF!</definedName>
    <definedName name="idto" localSheetId="19">#REF!</definedName>
    <definedName name="idto">#REF!</definedName>
    <definedName name="idyn">#REF!</definedName>
    <definedName name="IE_Adv">#REF!</definedName>
    <definedName name="IE_AGWC">#REF!</definedName>
    <definedName name="IE_AM">#REF!</definedName>
    <definedName name="IE_ANFA">#REF!</definedName>
    <definedName name="IE_ANFE">#REF!</definedName>
    <definedName name="IE_ANFEBG">#REF!</definedName>
    <definedName name="IE_ANWC">#REF!</definedName>
    <definedName name="IE_Apr">#REF!</definedName>
    <definedName name="IE_Aug">#REF!</definedName>
    <definedName name="IE_Avg_Adv">#REF!</definedName>
    <definedName name="IE_Avg_COI">#REF!</definedName>
    <definedName name="IE_Avg_OCA">#REF!</definedName>
    <definedName name="IE_Avg_OCL">#REF!</definedName>
    <definedName name="IE_Avg_OS">#REF!</definedName>
    <definedName name="IE_Avg_Stk">#REF!</definedName>
    <definedName name="IE_Avg_VC">#REF!</definedName>
    <definedName name="IE_Avg_WC_Key">#REF!</definedName>
    <definedName name="IE_COI">#REF!</definedName>
    <definedName name="IE_Dec">#REF!</definedName>
    <definedName name="IE_Deprn">#REF!</definedName>
    <definedName name="IE_Feb">#REF!</definedName>
    <definedName name="IE_GM">#REF!</definedName>
    <definedName name="IE_Jan">#REF!</definedName>
    <definedName name="IE_Jul">#REF!</definedName>
    <definedName name="IE_Jun">#REF!</definedName>
    <definedName name="IE_Key">#REF!</definedName>
    <definedName name="IE_Mar">#REF!</definedName>
    <definedName name="IE_MAT_Sales">#REF!</definedName>
    <definedName name="IE_May">#REF!</definedName>
    <definedName name="IE_Nov">#REF!</definedName>
    <definedName name="IE_NWC">#REF!</definedName>
    <definedName name="IE_OB_Cust">#REF!</definedName>
    <definedName name="IE_OB_IU">#REF!</definedName>
    <definedName name="IE_OCA">#REF!</definedName>
    <definedName name="IE_OCL">#REF!</definedName>
    <definedName name="IE_Oct">#REF!</definedName>
    <definedName name="IE_OD_Common">#REF!</definedName>
    <definedName name="IE_OI_Cust">#REF!</definedName>
    <definedName name="IE_OI_IU">#REF!</definedName>
    <definedName name="IE_OS">#REF!</definedName>
    <definedName name="IE_PBDIT">#REF!</definedName>
    <definedName name="IE_PBIT">#REF!</definedName>
    <definedName name="IE_Per_Key">#REF!</definedName>
    <definedName name="IE_Res_Key">#REF!</definedName>
    <definedName name="IE_Sales_Cust">#REF!</definedName>
    <definedName name="IE_Sales_IU">#REF!</definedName>
    <definedName name="IE_Sep">#REF!</definedName>
    <definedName name="IE_Stk">#REF!</definedName>
    <definedName name="IE_Top_Key">#REF!</definedName>
    <definedName name="IE_VC">#REF!</definedName>
    <definedName name="IE_WC_Key">#REF!</definedName>
    <definedName name="If" localSheetId="9">#REF!</definedName>
    <definedName name="If" localSheetId="19">#REF!</definedName>
    <definedName name="If">#REF!</definedName>
    <definedName name="IF_J_1_RUN__PROG1" localSheetId="9">#REF!</definedName>
    <definedName name="IF_J_1_RUN__PROG1" localSheetId="19">#REF!</definedName>
    <definedName name="IF_J_1_RUN__PROG1">#REF!</definedName>
    <definedName name="IFB">#REF!</definedName>
    <definedName name="Ig" localSheetId="9">#REF!</definedName>
    <definedName name="Ig" localSheetId="19">#REF!</definedName>
    <definedName name="Ig">#REF!</definedName>
    <definedName name="Ig___0">#REF!</definedName>
    <definedName name="Ig___13">#REF!</definedName>
    <definedName name="IGP_M" localSheetId="9">#REF!</definedName>
    <definedName name="IGP_M" localSheetId="19">#REF!</definedName>
    <definedName name="IGP_M">#REF!</definedName>
    <definedName name="II" localSheetId="9">#REF!</definedName>
    <definedName name="II" localSheetId="19">#REF!</definedName>
    <definedName name="II">#REF!</definedName>
    <definedName name="iii" localSheetId="9">#REF!</definedName>
    <definedName name="iii" localSheetId="19">#REF!</definedName>
    <definedName name="iii">#REF!</definedName>
    <definedName name="iiiiii">#REF!</definedName>
    <definedName name="ijui">#REF!</definedName>
    <definedName name="ik" localSheetId="9">#REF!</definedName>
    <definedName name="ik" localSheetId="19">#REF!</definedName>
    <definedName name="ik">#REF!</definedName>
    <definedName name="ikmax">#REF!</definedName>
    <definedName name="IL">#REF!</definedName>
    <definedName name="ilgf">#REF!</definedName>
    <definedName name="illgf">#REF!</definedName>
    <definedName name="Illumination" localSheetId="9">#REF!</definedName>
    <definedName name="Illumination" localSheetId="19">#REF!</definedName>
    <definedName name="Illumination">#REF!</definedName>
    <definedName name="Im">#REF!</definedName>
    <definedName name="IMACountries" localSheetId="16">#REF!</definedName>
    <definedName name="IMACountries" localSheetId="15">#REF!</definedName>
    <definedName name="IMACountries" localSheetId="19">#REF!</definedName>
    <definedName name="IMACountries">#REF!</definedName>
    <definedName name="IMo">#REF!</definedName>
    <definedName name="Increase" localSheetId="9">#REF!</definedName>
    <definedName name="Increase" localSheetId="19">#REF!</definedName>
    <definedName name="Increase">#REF!</definedName>
    <definedName name="INDEX">#REF!</definedName>
    <definedName name="Index_Sheet_Kutools">#REF!</definedName>
    <definedName name="IndicesRange">#REF!</definedName>
    <definedName name="Indra" localSheetId="9">#REF!</definedName>
    <definedName name="Indra" localSheetId="19">#REF!</definedName>
    <definedName name="Indra">#REF!</definedName>
    <definedName name="INFLOW">#REF!</definedName>
    <definedName name="INNCAGRS" localSheetId="9">#REF!</definedName>
    <definedName name="INNCAGRS" localSheetId="19">#REF!</definedName>
    <definedName name="INNCAGRS">#REF!</definedName>
    <definedName name="INOUT" localSheetId="16">#REF!</definedName>
    <definedName name="INOUT" localSheetId="15">#REF!</definedName>
    <definedName name="INOUT" localSheetId="19">#REF!</definedName>
    <definedName name="INOUT">#REF!</definedName>
    <definedName name="insertplate_and_exp_joint">#REF!</definedName>
    <definedName name="Insurance" localSheetId="9">#REF!</definedName>
    <definedName name="Insurance" localSheetId="19">#REF!</definedName>
    <definedName name="Insurance">#REF!</definedName>
    <definedName name="INT">#REF!</definedName>
    <definedName name="INT_CHGS" localSheetId="9">#REF!</definedName>
    <definedName name="INT_CHGS" localSheetId="19">#REF!</definedName>
    <definedName name="INT_CHGS">#REF!</definedName>
    <definedName name="IntasDossier" localSheetId="16">#REF!</definedName>
    <definedName name="IntasDossier" localSheetId="15">#REF!</definedName>
    <definedName name="IntasDossier" localSheetId="19">#REF!</definedName>
    <definedName name="IntasDossier">#REF!</definedName>
    <definedName name="IntasMA" localSheetId="16">#REF!</definedName>
    <definedName name="IntasMA" localSheetId="15">#REF!</definedName>
    <definedName name="IntasMA" localSheetId="19">#REF!</definedName>
    <definedName name="IntasMA">#REF!</definedName>
    <definedName name="Interest_Rate">#REF!</definedName>
    <definedName name="internaluse" localSheetId="9">#REF!</definedName>
    <definedName name="internaluse" localSheetId="19">#REF!</definedName>
    <definedName name="internaluse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n">#REF!</definedName>
    <definedName name="IPRestrictions" localSheetId="9">#REF!</definedName>
    <definedName name="IPRestrictions" localSheetId="19">#REF!</definedName>
    <definedName name="IPRestrictions">#REF!</definedName>
    <definedName name="ipu" localSheetId="9">#REF!</definedName>
    <definedName name="ipu" localSheetId="19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s" localSheetId="9">#REF!</definedName>
    <definedName name="Is" localSheetId="19">#REF!</definedName>
    <definedName name="Is">#REF!</definedName>
    <definedName name="Isc">#REF!</definedName>
    <definedName name="isn">#REF!</definedName>
    <definedName name="ISO">#REF!</definedName>
    <definedName name="issue_summ">#REF!</definedName>
    <definedName name="ITEMCODE">#REF!</definedName>
    <definedName name="itmax">#REF!</definedName>
    <definedName name="Ix" localSheetId="9">#REF!</definedName>
    <definedName name="Ix" localSheetId="19">#REF!</definedName>
    <definedName name="Ix">#REF!</definedName>
    <definedName name="Iy" localSheetId="9">#REF!</definedName>
    <definedName name="Iy" localSheetId="19">#REF!</definedName>
    <definedName name="Iy">#REF!</definedName>
    <definedName name="J" localSheetId="9">#REF!</definedName>
    <definedName name="J" localSheetId="19">#REF!</definedName>
    <definedName name="J">#REF!</definedName>
    <definedName name="jawed">#REF!</definedName>
    <definedName name="jddd" localSheetId="11" hidden="1">{"form-D1",#N/A,FALSE,"FORM-D1";"form-D1_amt",#N/A,FALSE,"FORM-D1"}</definedName>
    <definedName name="jddd" localSheetId="20" hidden="1">{"form-D1",#N/A,FALSE,"FORM-D1";"form-D1_amt",#N/A,FALSE,"FORM-D1"}</definedName>
    <definedName name="jddd" hidden="1">{"form-D1",#N/A,FALSE,"FORM-D1";"form-D1_amt",#N/A,FALSE,"FORM-D1"}</definedName>
    <definedName name="JEERATE" localSheetId="16">#REF!</definedName>
    <definedName name="JEERATE" localSheetId="15">#REF!</definedName>
    <definedName name="JEERATE" localSheetId="19">#REF!</definedName>
    <definedName name="JEERATE" localSheetId="20">#REF!</definedName>
    <definedName name="JEERATE">#REF!</definedName>
    <definedName name="JEJS" localSheetId="9">#REF!</definedName>
    <definedName name="JEJS" localSheetId="19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jfj">#REF!</definedName>
    <definedName name="jgjg" localSheetId="11" hidden="1">{"'PROFITABILITY'!$A$1:$F$45"}</definedName>
    <definedName name="jgjg" localSheetId="20" hidden="1">{"'PROFITABILITY'!$A$1:$F$45"}</definedName>
    <definedName name="jgjg" hidden="1">{"'PROFITABILITY'!$A$1:$F$45"}</definedName>
    <definedName name="JH">#REF!</definedName>
    <definedName name="jj">#REF!</definedName>
    <definedName name="jjdzjjklb6f6e8f7f">#REF!</definedName>
    <definedName name="jjj" localSheetId="11" hidden="1">{"form-D1",#N/A,FALSE,"FORM-D1";"form-D1_amt",#N/A,FALSE,"FORM-D1"}</definedName>
    <definedName name="jjj" localSheetId="20" hidden="1">{"form-D1",#N/A,FALSE,"FORM-D1";"form-D1_amt",#N/A,FALSE,"FORM-D1"}</definedName>
    <definedName name="jjj" hidden="1">{"form-D1",#N/A,FALSE,"FORM-D1";"form-D1_amt",#N/A,FALSE,"FORM-D1"}</definedName>
    <definedName name="jjjjjj" localSheetId="11" hidden="1">{"form-D1",#N/A,FALSE,"FORM-D1";"form-D1_amt",#N/A,FALSE,"FORM-D1"}</definedName>
    <definedName name="jjjjjj" localSheetId="20" hidden="1">{"form-D1",#N/A,FALSE,"FORM-D1";"form-D1_amt",#N/A,FALSE,"FORM-D1"}</definedName>
    <definedName name="jjjjjj" hidden="1">{"form-D1",#N/A,FALSE,"FORM-D1";"form-D1_amt",#N/A,FALSE,"FORM-D1"}</definedName>
    <definedName name="jjjjjjjjj" localSheetId="11" hidden="1">{"form-D1",#N/A,FALSE,"FORM-D1";"form-D1_amt",#N/A,FALSE,"FORM-D1"}</definedName>
    <definedName name="jjjjjjjjj" localSheetId="20" hidden="1">{"form-D1",#N/A,FALSE,"FORM-D1";"form-D1_amt",#N/A,FALSE,"FORM-D1"}</definedName>
    <definedName name="jjjjjjjjj" hidden="1">{"form-D1",#N/A,FALSE,"FORM-D1";"form-D1_amt",#N/A,FALSE,"FORM-D1"}</definedName>
    <definedName name="jjjjjjjjjjjj" localSheetId="11" hidden="1">{"form-D1",#N/A,FALSE,"FORM-D1";"form-D1_amt",#N/A,FALSE,"FORM-D1"}</definedName>
    <definedName name="jjjjjjjjjjjj" localSheetId="20" hidden="1">{"form-D1",#N/A,FALSE,"FORM-D1";"form-D1_amt",#N/A,FALSE,"FORM-D1"}</definedName>
    <definedName name="jjjjjjjjjjjj" hidden="1">{"form-D1",#N/A,FALSE,"FORM-D1";"form-D1_amt",#N/A,FALSE,"FORM-D1"}</definedName>
    <definedName name="JJKL">#REF!</definedName>
    <definedName name="jk">#REF!</definedName>
    <definedName name="jkbuj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kbuj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job" localSheetId="16">#REF!</definedName>
    <definedName name="job" localSheetId="15">#REF!</definedName>
    <definedName name="job" localSheetId="20">#REF!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R_Line">#REF!</definedName>
    <definedName name="k" localSheetId="9" hidden="1">{"'PROFITABILITY'!$A$1:$F$45"}</definedName>
    <definedName name="k" localSheetId="23" hidden="1">{"'PROFITABILITY'!$A$1:$F$45"}</definedName>
    <definedName name="k" localSheetId="14" hidden="1">{"'PROFITABILITY'!$A$1:$F$45"}</definedName>
    <definedName name="k" localSheetId="16" hidden="1">{"'PROFITABILITY'!$A$1:$F$45"}</definedName>
    <definedName name="k" localSheetId="15" hidden="1">{"'PROFITABILITY'!$A$1:$F$45"}</definedName>
    <definedName name="k" localSheetId="19" hidden="1">{"'PROFITABILITY'!$A$1:$F$45"}</definedName>
    <definedName name="k" localSheetId="26" hidden="1">{"'PROFITABILITY'!$A$1:$F$45"}</definedName>
    <definedName name="K" localSheetId="11">#REF!</definedName>
    <definedName name="K" localSheetId="20">#REF!</definedName>
    <definedName name="k" localSheetId="21" hidden="1">{"'PROFITABILITY'!$A$1:$F$45"}</definedName>
    <definedName name="k" hidden="1">{"'PROFITABILITY'!$A$1:$F$45"}</definedName>
    <definedName name="K___0">#REF!</definedName>
    <definedName name="K___13">#REF!</definedName>
    <definedName name="K_1">#REF!</definedName>
    <definedName name="K_183_PKTCL_LM_15">#REF!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9">#REF!</definedName>
    <definedName name="k1s" localSheetId="19">#REF!</definedName>
    <definedName name="k1s">#REF!</definedName>
    <definedName name="K1V">#REF!</definedName>
    <definedName name="k1x">#REF!</definedName>
    <definedName name="k1y">#REF!</definedName>
    <definedName name="k2s" localSheetId="9">#REF!</definedName>
    <definedName name="k2s" localSheetId="19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9">#REF!</definedName>
    <definedName name="ka" localSheetId="19">#REF!</definedName>
    <definedName name="ka">#REF!</definedName>
    <definedName name="KAMAL" localSheetId="11" hidden="1">{"form-D1",#N/A,FALSE,"FORM-D1";"form-D1_amt",#N/A,FALSE,"FORM-D1"}</definedName>
    <definedName name="KAMAL" localSheetId="20" hidden="1">{"form-D1",#N/A,FALSE,"FORM-D1";"form-D1_amt",#N/A,FALSE,"FORM-D1"}</definedName>
    <definedName name="KAMAL" hidden="1">{"form-D1",#N/A,FALSE,"FORM-D1";"form-D1_amt",#N/A,FALSE,"FORM-D1"}</definedName>
    <definedName name="kaml" localSheetId="11" hidden="1">{"form-D1",#N/A,FALSE,"FORM-D1";"form-D1_amt",#N/A,FALSE,"FORM-D1"}</definedName>
    <definedName name="kaml" localSheetId="20" hidden="1">{"form-D1",#N/A,FALSE,"FORM-D1";"form-D1_amt",#N/A,FALSE,"FORM-D1"}</definedName>
    <definedName name="kaml" hidden="1">{"form-D1",#N/A,FALSE,"FORM-D1";"form-D1_amt",#N/A,FALSE,"FORM-D1"}</definedName>
    <definedName name="KARNA">#REF!</definedName>
    <definedName name="kb" localSheetId="9">#REF!</definedName>
    <definedName name="kb" localSheetId="19">#REF!</definedName>
    <definedName name="kb">#REF!</definedName>
    <definedName name="kc" localSheetId="9">#REF!</definedName>
    <definedName name="kc" localSheetId="19">#REF!</definedName>
    <definedName name="kc">#REF!</definedName>
    <definedName name="kec" localSheetId="9" hidden="1">{"'PROFITABILITY'!$A$1:$F$45"}</definedName>
    <definedName name="kec" localSheetId="23" hidden="1">{"'PROFITABILITY'!$A$1:$F$45"}</definedName>
    <definedName name="kec" localSheetId="14" hidden="1">{"'PROFITABILITY'!$A$1:$F$45"}</definedName>
    <definedName name="kec" localSheetId="16" hidden="1">{"'PROFITABILITY'!$A$1:$F$45"}</definedName>
    <definedName name="kec" localSheetId="15" hidden="1">{"'PROFITABILITY'!$A$1:$F$45"}</definedName>
    <definedName name="kec" localSheetId="19" hidden="1">{"'PROFITABILITY'!$A$1:$F$45"}</definedName>
    <definedName name="kec" localSheetId="26" hidden="1">{"'PROFITABILITY'!$A$1:$F$45"}</definedName>
    <definedName name="kec" localSheetId="21" hidden="1">{"'PROFITABILITY'!$A$1:$F$45"}</definedName>
    <definedName name="kec" hidden="1">{"'PROFITABILITY'!$A$1:$F$45"}</definedName>
    <definedName name="KEL" localSheetId="9">#REF!</definedName>
    <definedName name="KEL" localSheetId="19">#REF!</definedName>
    <definedName name="KEL">#REF!</definedName>
    <definedName name="KET" localSheetId="9">#REF!</definedName>
    <definedName name="KET" localSheetId="19">#REF!</definedName>
    <definedName name="KET">#REF!</definedName>
    <definedName name="key" hidden="1">#REF!</definedName>
    <definedName name="Key_EP">#REF!</definedName>
    <definedName name="Key_IE">#REF!</definedName>
    <definedName name="Key_SS">#REF!</definedName>
    <definedName name="Key_TL">#REF!</definedName>
    <definedName name="Kh" localSheetId="9">#REF!</definedName>
    <definedName name="Kh" localSheetId="19">#REF!</definedName>
    <definedName name="Kh">#REF!</definedName>
    <definedName name="Kh___0">#REF!</definedName>
    <definedName name="Kh___13">#REF!</definedName>
    <definedName name="Ki" localSheetId="9">#REF!</definedName>
    <definedName name="Ki" localSheetId="19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i" localSheetId="9">#REF!</definedName>
    <definedName name="Kii" localSheetId="19">#REF!</definedName>
    <definedName name="Kii">#REF!</definedName>
    <definedName name="Kii___0">#REF!</definedName>
    <definedName name="Kii___13">#REF!</definedName>
    <definedName name="kjlk">#REF!</definedName>
    <definedName name="kjnol">#REF!</definedName>
    <definedName name="KK">#REF!</definedName>
    <definedName name="KKK">#REF!</definedName>
    <definedName name="kklhl" localSheetId="11" hidden="1">{"'PROFITABILITY'!$A$1:$F$45"}</definedName>
    <definedName name="kklhl" localSheetId="20" hidden="1">{"'PROFITABILITY'!$A$1:$F$45"}</definedName>
    <definedName name="kklhl" hidden="1">{"'PROFITABILITY'!$A$1:$F$45"}</definedName>
    <definedName name="kl">#REF!</definedName>
    <definedName name="klkml">#REF!</definedName>
    <definedName name="kllkl">#REF!</definedName>
    <definedName name="KLM" localSheetId="9">#REF!</definedName>
    <definedName name="KLM" localSheetId="19">#REF!</definedName>
    <definedName name="KLM">#REF!</definedName>
    <definedName name="klmkl">#REF!</definedName>
    <definedName name="klsasK">#REF!</definedName>
    <definedName name="kltp" localSheetId="11" hidden="1">{"'PROFITABILITY'!$A$1:$F$45"}</definedName>
    <definedName name="kltp" localSheetId="20" hidden="1">{"'PROFITABILITY'!$A$1:$F$45"}</definedName>
    <definedName name="kltp" hidden="1">{"'PROFITABILITY'!$A$1:$F$45"}</definedName>
    <definedName name="Km" localSheetId="9">#REF!</definedName>
    <definedName name="Km" localSheetId="19">#REF!</definedName>
    <definedName name="Km">#REF!</definedName>
    <definedName name="Km___0">#REF!</definedName>
    <definedName name="Km___13">#REF!</definedName>
    <definedName name="knlkk">#REF!</definedName>
    <definedName name="ko">#REF!</definedName>
    <definedName name="Kone">#REF!</definedName>
    <definedName name="KP">#REF!</definedName>
    <definedName name="kptl" localSheetId="9">#REF!</definedName>
    <definedName name="kptl" localSheetId="19">#REF!</definedName>
    <definedName name="kptl">#REF!</definedName>
    <definedName name="kr">#REF!</definedName>
    <definedName name="Ks" localSheetId="9">#REF!</definedName>
    <definedName name="Ks" localSheetId="19">#REF!</definedName>
    <definedName name="Ks">#REF!</definedName>
    <definedName name="Ks___0">#REF!</definedName>
    <definedName name="Ks___13">#REF!</definedName>
    <definedName name="kscc">#REF!</definedName>
    <definedName name="kskk" localSheetId="11" hidden="1">{#N/A,#N/A,FALSE,"COVER.XLS";#N/A,#N/A,FALSE,"RACT1.XLS";#N/A,#N/A,FALSE,"RACT2.XLS";#N/A,#N/A,FALSE,"ECCMP";#N/A,#N/A,FALSE,"WELDER.XLS"}</definedName>
    <definedName name="kskk" localSheetId="20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T" localSheetId="9">#REF!</definedName>
    <definedName name="KST" localSheetId="19">#REF!</definedName>
    <definedName name="KST">#REF!</definedName>
    <definedName name="kst_4.20" localSheetId="9">#REF!</definedName>
    <definedName name="kst_4.20" localSheetId="19">#REF!</definedName>
    <definedName name="kst_4.20">#REF!</definedName>
    <definedName name="kt">#REF!</definedName>
    <definedName name="ktd">#REF!</definedName>
    <definedName name="KTL">#REF!</definedName>
    <definedName name="KUKULE_GANGA_HYDROPOWER_PROJECT">#REF!,#REF!,#REF!,#REF!,#REF!,#REF!,#REF!,#REF!,#REF!</definedName>
    <definedName name="kvs" localSheetId="11" hidden="1">{#N/A,#N/A,FALSE,"COVER1.XLS ";#N/A,#N/A,FALSE,"RACT1.XLS";#N/A,#N/A,FALSE,"RACT2.XLS";#N/A,#N/A,FALSE,"ECCMP";#N/A,#N/A,FALSE,"WELDER.XLS"}</definedName>
    <definedName name="kvs" localSheetId="20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oe">#REF!</definedName>
    <definedName name="L" localSheetId="9" hidden="1">#REF!</definedName>
    <definedName name="L" localSheetId="19" hidden="1">#REF!</definedName>
    <definedName name="L" hidden="1">#REF!</definedName>
    <definedName name="L___0">#REF!</definedName>
    <definedName name="L___13">#REF!</definedName>
    <definedName name="L__m" localSheetId="9">#REF!</definedName>
    <definedName name="L__m" localSheetId="19">#REF!</definedName>
    <definedName name="L__m">#REF!</definedName>
    <definedName name="L_Bhisti">#REF!</definedName>
    <definedName name="L_Blacksmith">#REF!</definedName>
    <definedName name="L_Mason_1stClass">#REF!</definedName>
    <definedName name="L_Mate">#REF!</definedName>
    <definedName name="L_Mazdoor">#REF!</definedName>
    <definedName name="L_T_PY_RSTL_RB_55">#REF!</definedName>
    <definedName name="L1__m" localSheetId="9">#REF!</definedName>
    <definedName name="L1__m" localSheetId="19">#REF!</definedName>
    <definedName name="L1__m">#REF!</definedName>
    <definedName name="l1x">#REF!</definedName>
    <definedName name="l1xx">#REF!</definedName>
    <definedName name="L2__m" localSheetId="9">#REF!</definedName>
    <definedName name="L2__m" localSheetId="19">#REF!</definedName>
    <definedName name="L2__m">#REF!</definedName>
    <definedName name="l2x">#REF!</definedName>
    <definedName name="l2xx">#REF!</definedName>
    <definedName name="La" localSheetId="9">#REF!</definedName>
    <definedName name="La" localSheetId="19">#REF!</definedName>
    <definedName name="La">#REF!</definedName>
    <definedName name="LACS">#REF!</definedName>
    <definedName name="lakh" localSheetId="20">#REF!</definedName>
    <definedName name="lakh">#REF!</definedName>
    <definedName name="lamda">#REF!</definedName>
    <definedName name="LAMP" localSheetId="9">#REF!</definedName>
    <definedName name="LAMP" localSheetId="19">#REF!</definedName>
    <definedName name="LAMP">#REF!</definedName>
    <definedName name="LAMP___0">#REF!</definedName>
    <definedName name="LAMP___13">#REF!</definedName>
    <definedName name="lane_width" localSheetId="9">#REF!</definedName>
    <definedName name="lane_width" localSheetId="19">#REF!</definedName>
    <definedName name="lane_width">#REF!</definedName>
    <definedName name="LanguageComment" localSheetId="9">#REF!</definedName>
    <definedName name="LanguageComment" localSheetId="19">#REF!</definedName>
    <definedName name="LanguageComment">#REF!</definedName>
    <definedName name="Lap_length_for_side_wall_reiforcemnt">#REF!</definedName>
    <definedName name="Last_Row" localSheetId="11">IF(#REF!,Header_Row+#REF!,Header_Row)</definedName>
    <definedName name="Last_Row" localSheetId="20">IF(#REF!,Header_Row+#REF!,Header_Row)</definedName>
    <definedName name="Last_Row">IF(#REF!,Header_Row+#REF!,Header_Row)</definedName>
    <definedName name="Lb" localSheetId="9">#REF!</definedName>
    <definedName name="Lb" localSheetId="19">#REF!</definedName>
    <definedName name="Lb">#REF!</definedName>
    <definedName name="LBA">#REF!</definedName>
    <definedName name="LBA_1">#REF!</definedName>
    <definedName name="lc" localSheetId="9">#REF!</definedName>
    <definedName name="lc" localSheetId="19">#REF!</definedName>
    <definedName name="lc">#REF!</definedName>
    <definedName name="Lc___0">#REF!</definedName>
    <definedName name="Lc___13">#REF!</definedName>
    <definedName name="LC_CHGS" localSheetId="9">#REF!</definedName>
    <definedName name="LC_CHGS" localSheetId="19">#REF!</definedName>
    <definedName name="LC_CHGS">#REF!</definedName>
    <definedName name="lc1i4f" localSheetId="9">#REF!</definedName>
    <definedName name="lc1i4f" localSheetId="19">#REF!</definedName>
    <definedName name="lc1i4f">#REF!</definedName>
    <definedName name="lc1i5f" localSheetId="9">#REF!</definedName>
    <definedName name="lc1i5f" localSheetId="19">#REF!</definedName>
    <definedName name="lc1i5f">#REF!</definedName>
    <definedName name="lc2i1bc8f" localSheetId="9">#REF!</definedName>
    <definedName name="lc2i1bc8f" localSheetId="19">#REF!</definedName>
    <definedName name="lc2i1bc8f">#REF!</definedName>
    <definedName name="lc350mcbc" localSheetId="9">#REF!</definedName>
    <definedName name="lc350mcbc" localSheetId="19">#REF!</definedName>
    <definedName name="lc350mcbc">#REF!</definedName>
    <definedName name="lc350mcfdr" localSheetId="9">#REF!</definedName>
    <definedName name="lc350mcfdr" localSheetId="19">#REF!</definedName>
    <definedName name="lc350mcfdr">#REF!</definedName>
    <definedName name="lc350mcic" localSheetId="9">#REF!</definedName>
    <definedName name="lc350mcic" localSheetId="19">#REF!</definedName>
    <definedName name="lc350mcic">#REF!</definedName>
    <definedName name="lc350pcfdr" localSheetId="9">#REF!</definedName>
    <definedName name="lc350pcfdr" localSheetId="19">#REF!</definedName>
    <definedName name="lc350pcfdr">#REF!</definedName>
    <definedName name="lc350pcic" localSheetId="9">#REF!</definedName>
    <definedName name="lc350pcic" localSheetId="19">#REF!</definedName>
    <definedName name="lc350pcic">#REF!</definedName>
    <definedName name="lc500mcbc" localSheetId="9">#REF!</definedName>
    <definedName name="lc500mcbc" localSheetId="19">#REF!</definedName>
    <definedName name="lc500mcbc">#REF!</definedName>
    <definedName name="lc500mcfdr" localSheetId="9">#REF!</definedName>
    <definedName name="lc500mcfdr" localSheetId="19">#REF!</definedName>
    <definedName name="lc500mcfdr">#REF!</definedName>
    <definedName name="lc500mcic" localSheetId="9">#REF!</definedName>
    <definedName name="lc500mcic" localSheetId="19">#REF!</definedName>
    <definedName name="lc500mcic">#REF!</definedName>
    <definedName name="lcabbbc" localSheetId="9">#REF!</definedName>
    <definedName name="lcabbbc" localSheetId="19">#REF!</definedName>
    <definedName name="lcabbbc">#REF!</definedName>
    <definedName name="lcabbfdr" localSheetId="9">#REF!</definedName>
    <definedName name="lcabbfdr" localSheetId="19">#REF!</definedName>
    <definedName name="lcabbfdr">#REF!</definedName>
    <definedName name="lcabbic" localSheetId="9">#REF!</definedName>
    <definedName name="lcabbic" localSheetId="19">#REF!</definedName>
    <definedName name="lcabbic">#REF!</definedName>
    <definedName name="lcs" localSheetId="9">#REF!</definedName>
    <definedName name="lcs" localSheetId="19">#REF!</definedName>
    <definedName name="lcs">#REF!</definedName>
    <definedName name="LD">#REF!</definedName>
    <definedName name="LD_Analysis" localSheetId="9">#REF!</definedName>
    <definedName name="LD_Analysis" localSheetId="19">#REF!</definedName>
    <definedName name="LD_Analysis">#REF!</definedName>
    <definedName name="ldlen1">#REF!</definedName>
    <definedName name="ldlen2">#REF!</definedName>
    <definedName name="le" localSheetId="9">#REF!</definedName>
    <definedName name="le" localSheetId="19">#REF!</definedName>
    <definedName name="le">#REF!</definedName>
    <definedName name="least" localSheetId="9">#REF!</definedName>
    <definedName name="least" localSheetId="19">#REF!</definedName>
    <definedName name="least">#REF!</definedName>
    <definedName name="lef">#REF!</definedName>
    <definedName name="lel">#REF!</definedName>
    <definedName name="len" localSheetId="9">#REF!</definedName>
    <definedName name="len" localSheetId="19">#REF!</definedName>
    <definedName name="len">#REF!</definedName>
    <definedName name="length" localSheetId="9">#REF!</definedName>
    <definedName name="length" localSheetId="19">#REF!</definedName>
    <definedName name="length">#REF!</definedName>
    <definedName name="Length_of_cable_tray">#REF!</definedName>
    <definedName name="LG">#REF!</definedName>
    <definedName name="li">#REF!</definedName>
    <definedName name="light">#REF!</definedName>
    <definedName name="limcount" hidden="1">1</definedName>
    <definedName name="line" localSheetId="9">#REF!</definedName>
    <definedName name="line" localSheetId="19">#REF!</definedName>
    <definedName name="line">#REF!</definedName>
    <definedName name="LineType">OFFSET(#REF!,0,0,COUNTA(#REF!),1)</definedName>
    <definedName name="LineVoltage">OFFSET(#REF!,0,0,COUNTA(#REF!),1)</definedName>
    <definedName name="LIRA">#REF!</definedName>
    <definedName name="lk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R">#REF!</definedName>
    <definedName name="Ll">#REF!</definedName>
    <definedName name="LLL">#REF!</definedName>
    <definedName name="llll">#REF!</definedName>
    <definedName name="Lm" localSheetId="9">#REF!</definedName>
    <definedName name="Lm" localSheetId="19">#REF!</definedName>
    <definedName name="Lm">#REF!</definedName>
    <definedName name="lmcaccp" localSheetId="20">#REF!</definedName>
    <definedName name="lmcaccp">#REF!</definedName>
    <definedName name="lmcecp" localSheetId="20">#REF!</definedName>
    <definedName name="lmcecp">#REF!</definedName>
    <definedName name="lmcmcc.1" localSheetId="20">#REF!</definedName>
    <definedName name="lmcmcc.1">#REF!</definedName>
    <definedName name="lmcmcc.2" localSheetId="20">#REF!</definedName>
    <definedName name="lmcmcc.2">#REF!</definedName>
    <definedName name="lmcmcc.3" localSheetId="20">#REF!</definedName>
    <definedName name="lmcmcc.3">#REF!</definedName>
    <definedName name="lmcmltsb" localSheetId="20">#REF!</definedName>
    <definedName name="lmcmltsb">#REF!</definedName>
    <definedName name="lmcmsb.ups" localSheetId="20">#REF!</definedName>
    <definedName name="lmcmsb.ups">#REF!</definedName>
    <definedName name="lmcsmsb.1" localSheetId="20">#REF!</definedName>
    <definedName name="lmcsmsb.1">#REF!</definedName>
    <definedName name="lmcsmsb.2" localSheetId="20">#REF!</definedName>
    <definedName name="lmcsmsb.2">#REF!</definedName>
    <definedName name="lmcsmsb.3" localSheetId="20">#REF!</definedName>
    <definedName name="lmcsmsb.3">#REF!</definedName>
    <definedName name="lmcsmsb.b" localSheetId="20">#REF!</definedName>
    <definedName name="lmcsmsb.b">#REF!</definedName>
    <definedName name="lmcsmsb.g" localSheetId="20">#REF!</definedName>
    <definedName name="lmcsmsb.g">#REF!</definedName>
    <definedName name="lmcsmsb.lab" localSheetId="20">#REF!</definedName>
    <definedName name="lmcsmsb.lab">#REF!</definedName>
    <definedName name="lmcsmsb.main" localSheetId="20">#REF!</definedName>
    <definedName name="lmcsmsb.main">#REF!</definedName>
    <definedName name="lmcsmsb.t" localSheetId="20">#REF!</definedName>
    <definedName name="lmcsmsb.t">#REF!</definedName>
    <definedName name="lmcsmsb.ups" localSheetId="20">#REF!</definedName>
    <definedName name="lmcsmsb.ups">#REF!</definedName>
    <definedName name="lmcup.1" localSheetId="20">#REF!</definedName>
    <definedName name="lmcup.1">#REF!</definedName>
    <definedName name="lmcup.2" localSheetId="20">#REF!</definedName>
    <definedName name="lmcup.2">#REF!</definedName>
    <definedName name="LMO">#REF!</definedName>
    <definedName name="LMO_1">#REF!</definedName>
    <definedName name="LND_CHGS" localSheetId="9">#REF!</definedName>
    <definedName name="LND_CHGS" localSheetId="19">#REF!</definedName>
    <definedName name="LND_CHGS">#REF!</definedName>
    <definedName name="Lo">#REF!</definedName>
    <definedName name="LOA">#REF!</definedName>
    <definedName name="Load" localSheetId="20">#REF!</definedName>
    <definedName name="load">#REF!</definedName>
    <definedName name="Loan_Amount">#REF!</definedName>
    <definedName name="Loan_Start">#REF!</definedName>
    <definedName name="Loan_Years">#REF!</definedName>
    <definedName name="Location" localSheetId="9">#REF!</definedName>
    <definedName name="Location" localSheetId="19">#REF!</definedName>
    <definedName name="Location">#REF!</definedName>
    <definedName name="logo1">"Picture 7"</definedName>
    <definedName name="logoa" localSheetId="9">#REF!</definedName>
    <definedName name="logoa" localSheetId="19">#REF!</definedName>
    <definedName name="logoa">#REF!</definedName>
    <definedName name="loi">#REF!</definedName>
    <definedName name="Lp">#REF!</definedName>
    <definedName name="Lr" localSheetId="9">#REF!</definedName>
    <definedName name="Lr" localSheetId="19">#REF!</definedName>
    <definedName name="Lr">#REF!</definedName>
    <definedName name="Lr___0">#REF!</definedName>
    <definedName name="Lr___13">#REF!</definedName>
    <definedName name="ls" localSheetId="9">#REF!</definedName>
    <definedName name="ls" localSheetId="19">#REF!</definedName>
    <definedName name="ls">#REF!</definedName>
    <definedName name="lso">#REF!</definedName>
    <definedName name="LTCG">#REF!</definedName>
    <definedName name="LTR">#REF!</definedName>
    <definedName name="LTR_1">#REF!</definedName>
    <definedName name="LTswitchgear" localSheetId="9">#REF!</definedName>
    <definedName name="LTswitchgear" localSheetId="19">#REF!</definedName>
    <definedName name="LTswitchgear">#REF!</definedName>
    <definedName name="LTTrafo" localSheetId="20">#REF!</definedName>
    <definedName name="LTTrafo">#REF!</definedName>
    <definedName name="Ltwo400">#REF!</definedName>
    <definedName name="Ltwo765">#REF!</definedName>
    <definedName name="LUMEN" localSheetId="9">#REF!</definedName>
    <definedName name="LUMEN" localSheetId="19">#REF!</definedName>
    <definedName name="LUMEN">#REF!</definedName>
    <definedName name="LUMEN___0">#REF!</definedName>
    <definedName name="LUMEN___13">#REF!</definedName>
    <definedName name="LUX" localSheetId="9">#REF!</definedName>
    <definedName name="LUX" localSheetId="19">#REF!</definedName>
    <definedName name="LUX">#REF!</definedName>
    <definedName name="LUX___0">#REF!</definedName>
    <definedName name="LUX___13">#REF!</definedName>
    <definedName name="LWL">#REF!</definedName>
    <definedName name="Lx" localSheetId="9">#REF!</definedName>
    <definedName name="Lx" localSheetId="19">#REF!</definedName>
    <definedName name="Lx">#REF!</definedName>
    <definedName name="Lx___0">#REF!</definedName>
    <definedName name="Lx___13">#REF!</definedName>
    <definedName name="Lxx">#REF!</definedName>
    <definedName name="M" localSheetId="9">#REF!</definedName>
    <definedName name="M" localSheetId="19">#REF!</definedName>
    <definedName name="M">#REF!</definedName>
    <definedName name="m___0">#REF!</definedName>
    <definedName name="m___13">#REF!</definedName>
    <definedName name="M_A">#REF!</definedName>
    <definedName name="M_Aggregate_10">#REF!</definedName>
    <definedName name="M_Aggregate_20">#REF!</definedName>
    <definedName name="M_Aggregate_40">#REF!</definedName>
    <definedName name="M_B">#REF!</definedName>
    <definedName name="M_BindingWire">#REF!</definedName>
    <definedName name="M_Cement">#REF!</definedName>
    <definedName name="M_RCCPipeNP4_1000mm">#REF!</definedName>
    <definedName name="M_s.MAMTHA_CONTRACTORS">#REF!</definedName>
    <definedName name="M_Sand_Coarse">#REF!</definedName>
    <definedName name="M0">#REF!</definedName>
    <definedName name="M1x">#REF!</definedName>
    <definedName name="M1y">#REF!</definedName>
    <definedName name="M2x">#REF!</definedName>
    <definedName name="M2y">#REF!</definedName>
    <definedName name="Ma">#REF!</definedName>
    <definedName name="MA_incountry" localSheetId="16">#REF!</definedName>
    <definedName name="MA_incountry" localSheetId="15">#REF!</definedName>
    <definedName name="MA_incountry" localSheetId="19">#REF!</definedName>
    <definedName name="MA_incountry">#REF!</definedName>
    <definedName name="MA_incountry_T" localSheetId="16">#REF!</definedName>
    <definedName name="MA_incountry_T" localSheetId="15">#REF!</definedName>
    <definedName name="MA_incountry_T" localSheetId="19">#REF!</definedName>
    <definedName name="MA_incountry_T">#REF!</definedName>
    <definedName name="MA_intercountry" localSheetId="16">#REF!</definedName>
    <definedName name="MA_intercountry" localSheetId="15">#REF!</definedName>
    <definedName name="MA_intercountry" localSheetId="19">#REF!</definedName>
    <definedName name="MA_intercountry">#REF!</definedName>
    <definedName name="MA_intercountry_T" localSheetId="16">#REF!</definedName>
    <definedName name="MA_intercountry_T" localSheetId="15">#REF!</definedName>
    <definedName name="MA_intercountry_T" localSheetId="19">#REF!</definedName>
    <definedName name="MA_intercountry_T">#REF!</definedName>
    <definedName name="Ma_v">#REF!</definedName>
    <definedName name="MAACONSTN">#REF!</definedName>
    <definedName name="mac">75</definedName>
    <definedName name="MAConsolidation" localSheetId="16">#REF!</definedName>
    <definedName name="MAConsolidation" localSheetId="15">#REF!</definedName>
    <definedName name="MAConsolidation" localSheetId="19">#REF!</definedName>
    <definedName name="MAConsolidation">#REF!</definedName>
    <definedName name="MAConsolidationCountries" localSheetId="16">#REF!</definedName>
    <definedName name="MAConsolidationCountries" localSheetId="15">#REF!</definedName>
    <definedName name="MAConsolidationCountries" localSheetId="19">#REF!</definedName>
    <definedName name="MAConsolidationCountries">#REF!</definedName>
    <definedName name="MAConsolidationMols" localSheetId="16">#REF!</definedName>
    <definedName name="MAConsolidationMols" localSheetId="15">#REF!</definedName>
    <definedName name="MAConsolidationMols" localSheetId="19">#REF!</definedName>
    <definedName name="MAConsolidationMols">#REF!</definedName>
    <definedName name="Maharastra">#REF!</definedName>
    <definedName name="Main" localSheetId="16">#REF!</definedName>
    <definedName name="Main" localSheetId="13">#REF!</definedName>
    <definedName name="Main" localSheetId="19">#REF!</definedName>
    <definedName name="Main" localSheetId="18">#REF!</definedName>
    <definedName name="Main" localSheetId="8">#REF!</definedName>
    <definedName name="main" localSheetId="20">#REF!</definedName>
    <definedName name="Main">#REF!</definedName>
    <definedName name="MainRelay">#REF!</definedName>
    <definedName name="major" localSheetId="16">#REF!</definedName>
    <definedName name="major" localSheetId="15">#REF!</definedName>
    <definedName name="major" localSheetId="19">#REF!</definedName>
    <definedName name="major">#REF!</definedName>
    <definedName name="majord" localSheetId="9">#REF!</definedName>
    <definedName name="majord" localSheetId="19">#REF!</definedName>
    <definedName name="majord">#REF!</definedName>
    <definedName name="majororders" localSheetId="9">#REF!</definedName>
    <definedName name="majororders" localSheetId="19">#REF!</definedName>
    <definedName name="majororders">#REF!</definedName>
    <definedName name="man" localSheetId="9">#REF!</definedName>
    <definedName name="man" localSheetId="19">#REF!</definedName>
    <definedName name="man">#REF!</definedName>
    <definedName name="man___0">#REF!</definedName>
    <definedName name="man___11">#REF!</definedName>
    <definedName name="man___12">#REF!</definedName>
    <definedName name="Mandatory" localSheetId="9">'800kV HVDC TA-602'!Mandatory</definedName>
    <definedName name="Mandatory" localSheetId="23">Crossing!Mandatory</definedName>
    <definedName name="Mandatory" localSheetId="14">#N/A</definedName>
    <definedName name="Mandatory" localSheetId="16">'Erection Compiled'!Mandatory</definedName>
    <definedName name="Mandatory" localSheetId="15">'Erection Completed '!Mandatory</definedName>
    <definedName name="Mandatory" localSheetId="19">'Stringing Compiled'!Mandatory</definedName>
    <definedName name="Mandatory" localSheetId="26">Crossing!Mandatory</definedName>
    <definedName name="Mandatory" localSheetId="21">#N/A</definedName>
    <definedName name="Mandatory">'800kV HVDC TA-602'!Mandatory</definedName>
    <definedName name="Manday_Rate" localSheetId="9">#REF!</definedName>
    <definedName name="Manday_Rate" localSheetId="19">#REF!</definedName>
    <definedName name="Manday_Rate">#REF!</definedName>
    <definedName name="manday1" localSheetId="9">#REF!</definedName>
    <definedName name="manday1" localSheetId="19">#REF!</definedName>
    <definedName name="manday1">#REF!</definedName>
    <definedName name="manday1___0">#REF!</definedName>
    <definedName name="manday1___11">#REF!</definedName>
    <definedName name="manday1___12">#REF!</definedName>
    <definedName name="mani" localSheetId="11" hidden="1">{"form-D1",#N/A,FALSE,"FORM-D1";"form-D1_amt",#N/A,FALSE,"FORM-D1"}</definedName>
    <definedName name="mani" localSheetId="20" hidden="1">{"form-D1",#N/A,FALSE,"FORM-D1";"form-D1_amt",#N/A,FALSE,"FORM-D1"}</definedName>
    <definedName name="mani" hidden="1">{"form-D1",#N/A,FALSE,"FORM-D1";"form-D1_amt",#N/A,FALSE,"FORM-D1"}</definedName>
    <definedName name="Manish" localSheetId="11" hidden="1">{"form-D1",#N/A,FALSE,"FORM-D1";"form-D1_amt",#N/A,FALSE,"FORM-D1"}</definedName>
    <definedName name="Manish" localSheetId="20" hidden="1">{"form-D1",#N/A,FALSE,"FORM-D1";"form-D1_amt",#N/A,FALSE,"FORM-D1"}</definedName>
    <definedName name="Manish" hidden="1">{"form-D1",#N/A,FALSE,"FORM-D1";"form-D1_amt",#N/A,FALSE,"FORM-D1"}</definedName>
    <definedName name="manpower" localSheetId="9">#REF!</definedName>
    <definedName name="manpower" localSheetId="19">#REF!</definedName>
    <definedName name="manpower">#REF!</definedName>
    <definedName name="MANU1">#REF!</definedName>
    <definedName name="MANU11">#REF!</definedName>
    <definedName name="MANU111">#REF!</definedName>
    <definedName name="MANU2">#REF!</definedName>
    <definedName name="MANU22">#REF!</definedName>
    <definedName name="MANU222">#REF!</definedName>
    <definedName name="MANU3">#REF!</definedName>
    <definedName name="MANU33">#REF!</definedName>
    <definedName name="MANU333">#REF!</definedName>
    <definedName name="MANU4">#REF!</definedName>
    <definedName name="MANU44">#REF!</definedName>
    <definedName name="MANU444">#REF!</definedName>
    <definedName name="MANU5">#REF!</definedName>
    <definedName name="MANU55">#REF!</definedName>
    <definedName name="MANU555">#REF!</definedName>
    <definedName name="march_qty">#REF!</definedName>
    <definedName name="MarginalCosts" localSheetId="9">#REF!</definedName>
    <definedName name="MarginalCosts" localSheetId="19">#REF!</definedName>
    <definedName name="MarginalCosts">#REF!</definedName>
    <definedName name="MarginalCostsSM" localSheetId="9">#REF!</definedName>
    <definedName name="MarginalCostsSM" localSheetId="19">#REF!</definedName>
    <definedName name="MarginalCostsSM">#REF!</definedName>
    <definedName name="MARKETSHAREPYHIGH" localSheetId="9">#REF!</definedName>
    <definedName name="MARKETSHAREPYHIGH" localSheetId="19">#REF!</definedName>
    <definedName name="MARKETSHAREPYHIGH">#REF!</definedName>
    <definedName name="MARKETSHAREPYLOW" localSheetId="9">#REF!</definedName>
    <definedName name="MARKETSHAREPYLOW" localSheetId="19">#REF!</definedName>
    <definedName name="MARKETSHAREPYLOW">#REF!</definedName>
    <definedName name="MAS" localSheetId="9">#REF!</definedName>
    <definedName name="MAS" localSheetId="19">#REF!</definedName>
    <definedName name="MAS">#REF!</definedName>
    <definedName name="MasterMolDoseList">#REF!</definedName>
    <definedName name="Masterpreisliste_Access_ohne_CHAR_10_" localSheetId="9">#REF!</definedName>
    <definedName name="Masterpreisliste_Access_ohne_CHAR_10_" localSheetId="19">#REF!</definedName>
    <definedName name="Masterpreisliste_Access_ohne_CHAR_10_">#REF!</definedName>
    <definedName name="MATHS" localSheetId="9">#REF!</definedName>
    <definedName name="MATHS" localSheetId="19">#REF!</definedName>
    <definedName name="MATHS">#REF!</definedName>
    <definedName name="Mb" localSheetId="9">#REF!</definedName>
    <definedName name="Mb" localSheetId="19">#REF!</definedName>
    <definedName name="Mb">#REF!</definedName>
    <definedName name="Mb_v">#REF!</definedName>
    <definedName name="mbn">#REF!</definedName>
    <definedName name="Mc" localSheetId="9">#REF!</definedName>
    <definedName name="Mc" localSheetId="19">#REF!</definedName>
    <definedName name="Mc">#REF!</definedName>
    <definedName name="MC_ABB_Imp" localSheetId="9">#REF!</definedName>
    <definedName name="MC_ABB_Imp" localSheetId="19">#REF!</definedName>
    <definedName name="MC_ABB_Imp">#REF!</definedName>
    <definedName name="MC_ABB_local" localSheetId="9">#REF!</definedName>
    <definedName name="MC_ABB_local" localSheetId="19">#REF!</definedName>
    <definedName name="MC_ABB_local">#REF!</definedName>
    <definedName name="MC_ABB_peenya" localSheetId="9">#REF!</definedName>
    <definedName name="MC_ABB_peenya" localSheetId="19">#REF!</definedName>
    <definedName name="MC_ABB_peenya">#REF!</definedName>
    <definedName name="MC_AIC_Imp" localSheetId="9">#REF!</definedName>
    <definedName name="MC_AIC_Imp" localSheetId="19">#REF!</definedName>
    <definedName name="MC_AIC_Imp">#REF!</definedName>
    <definedName name="MC_AIC_local" localSheetId="9">#REF!</definedName>
    <definedName name="MC_AIC_local" localSheetId="19">#REF!</definedName>
    <definedName name="MC_AIC_local">#REF!</definedName>
    <definedName name="MC_DEMHW" localSheetId="9">#REF!</definedName>
    <definedName name="MC_DEMHW" localSheetId="19">#REF!</definedName>
    <definedName name="MC_DEMHW">#REF!</definedName>
    <definedName name="MC_DEMSW" localSheetId="9">#REF!</definedName>
    <definedName name="MC_DEMSW" localSheetId="19">#REF!</definedName>
    <definedName name="MC_DEMSW">#REF!</definedName>
    <definedName name="MC_FFRHW" localSheetId="9">#REF!</definedName>
    <definedName name="MC_FFRHW" localSheetId="19">#REF!</definedName>
    <definedName name="MC_FFRHW">#REF!</definedName>
    <definedName name="MC_FFRSW" localSheetId="9">#REF!</definedName>
    <definedName name="MC_FFRSW" localSheetId="19">#REF!</definedName>
    <definedName name="MC_FFRSW">#REF!</definedName>
    <definedName name="MC_FIMHW" localSheetId="9">#REF!</definedName>
    <definedName name="MC_FIMHW" localSheetId="19">#REF!</definedName>
    <definedName name="MC_FIMHW">#REF!</definedName>
    <definedName name="MC_FIMSW" localSheetId="9">#REF!</definedName>
    <definedName name="MC_FIMSW" localSheetId="19">#REF!</definedName>
    <definedName name="MC_FIMSW">#REF!</definedName>
    <definedName name="MC_NOKHW" localSheetId="9">#REF!</definedName>
    <definedName name="MC_NOKHW" localSheetId="19">#REF!</definedName>
    <definedName name="MC_NOKHW">#REF!</definedName>
    <definedName name="MC_NOKSW" localSheetId="9">#REF!</definedName>
    <definedName name="MC_NOKSW" localSheetId="19">#REF!</definedName>
    <definedName name="MC_NOKSW">#REF!</definedName>
    <definedName name="MC_NonABB_Imp" localSheetId="9">#REF!</definedName>
    <definedName name="MC_NonABB_Imp" localSheetId="19">#REF!</definedName>
    <definedName name="MC_NonABB_Imp">#REF!</definedName>
    <definedName name="MC_NonABB_local" localSheetId="9">#REF!</definedName>
    <definedName name="MC_NonABB_local" localSheetId="19">#REF!</definedName>
    <definedName name="MC_NonABB_local">#REF!</definedName>
    <definedName name="MC_SEKHW" localSheetId="9">#REF!</definedName>
    <definedName name="MC_SEKHW" localSheetId="19">#REF!</definedName>
    <definedName name="MC_SEKHW">#REF!</definedName>
    <definedName name="MC_SEKSW" localSheetId="9">#REF!</definedName>
    <definedName name="MC_SEKSW" localSheetId="19">#REF!</definedName>
    <definedName name="MC_SEKSW">#REF!</definedName>
    <definedName name="MC_SFRHW" localSheetId="9">#REF!</definedName>
    <definedName name="MC_SFRHW" localSheetId="19">#REF!</definedName>
    <definedName name="MC_SFRHW">#REF!</definedName>
    <definedName name="MC_SFRSW" localSheetId="9">#REF!</definedName>
    <definedName name="MC_SFRSW" localSheetId="19">#REF!</definedName>
    <definedName name="MC_SFRSW">#REF!</definedName>
    <definedName name="MC_UKPHW" localSheetId="9">#REF!</definedName>
    <definedName name="MC_UKPHW" localSheetId="19">#REF!</definedName>
    <definedName name="MC_UKPHW">#REF!</definedName>
    <definedName name="MC_UKPSW" localSheetId="9">#REF!</definedName>
    <definedName name="MC_UKPSW" localSheetId="19">#REF!</definedName>
    <definedName name="MC_UKPSW">#REF!</definedName>
    <definedName name="MC_USDHW" localSheetId="9">#REF!</definedName>
    <definedName name="MC_USDHW" localSheetId="19">#REF!</definedName>
    <definedName name="MC_USDHW">#REF!</definedName>
    <definedName name="MC_USDSW" localSheetId="9">#REF!</definedName>
    <definedName name="MC_USDSW" localSheetId="19">#REF!</definedName>
    <definedName name="MC_USDSW">#REF!</definedName>
    <definedName name="Mc_v">#REF!</definedName>
    <definedName name="MC_YENHW" localSheetId="9">#REF!</definedName>
    <definedName name="MC_YENHW" localSheetId="19">#REF!</definedName>
    <definedName name="MC_YENHW">#REF!</definedName>
    <definedName name="MC_YENSW" localSheetId="9">#REF!</definedName>
    <definedName name="MC_YENSW" localSheetId="19">#REF!</definedName>
    <definedName name="MC_YENSW">#REF!</definedName>
    <definedName name="mcabb3501i5f" localSheetId="9">#REF!</definedName>
    <definedName name="mcabb3501i5f" localSheetId="19">#REF!</definedName>
    <definedName name="mcabb3501i5f">#REF!</definedName>
    <definedName name="mcabb3502i1bc8f" localSheetId="9">#REF!</definedName>
    <definedName name="mcabb3502i1bc8f" localSheetId="19">#REF!</definedName>
    <definedName name="mcabb3502i1bc8f">#REF!</definedName>
    <definedName name="mcabb5002i1bc8f" localSheetId="9">#REF!</definedName>
    <definedName name="mcabb5002i1bc8f" localSheetId="19">#REF!</definedName>
    <definedName name="mcabb5002i1bc8f">#REF!</definedName>
    <definedName name="Mcbdo">#REF!</definedName>
    <definedName name="MCi" localSheetId="20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9">#REF!</definedName>
    <definedName name="mcmc1i5f" localSheetId="19">#REF!</definedName>
    <definedName name="mcmc1i5f">#REF!</definedName>
    <definedName name="mcmc3502i1bc8f" localSheetId="9">#REF!</definedName>
    <definedName name="mcmc3502i1bc8f" localSheetId="19">#REF!</definedName>
    <definedName name="mcmc3502i1bc8f">#REF!</definedName>
    <definedName name="mcmc5002i1bc8f" localSheetId="9">#REF!</definedName>
    <definedName name="mcmc5002i1bc8f" localSheetId="19">#REF!</definedName>
    <definedName name="mcmc5002i1bc8f">#REF!</definedName>
    <definedName name="mcpc1i4f" localSheetId="9">#REF!</definedName>
    <definedName name="mcpc1i4f" localSheetId="19">#REF!</definedName>
    <definedName name="mcpc1i4f">#REF!</definedName>
    <definedName name="mcvr">#REF!</definedName>
    <definedName name="Mcwc">#REF!</definedName>
    <definedName name="Mcws">#REF!</definedName>
    <definedName name="Md">#REF!</definedName>
    <definedName name="Md_v">#REF!</definedName>
    <definedName name="mdp" localSheetId="20">#REF!</definedName>
    <definedName name="mdp">#REF!</definedName>
    <definedName name="MDVT_ABSP" localSheetId="9">#REF!</definedName>
    <definedName name="MDVT_ABSP" localSheetId="19">#REF!</definedName>
    <definedName name="MDVT_ABSP">#REF!</definedName>
    <definedName name="Me">#REF!</definedName>
    <definedName name="Me_v">#REF!</definedName>
    <definedName name="MeanDepth_Inclusive_of_cover_sl._thk.">#REF!</definedName>
    <definedName name="Med" localSheetId="9">#REF!</definedName>
    <definedName name="Med" localSheetId="19">#REF!</definedName>
    <definedName name="Med">#REF!</definedName>
    <definedName name="method">#REF!</definedName>
    <definedName name="mf" localSheetId="9" hidden="1">{"'PROFITABILITY'!$A$1:$F$45"}</definedName>
    <definedName name="mf" localSheetId="23" hidden="1">{"'PROFITABILITY'!$A$1:$F$45"}</definedName>
    <definedName name="mf" localSheetId="14" hidden="1">{"'PROFITABILITY'!$A$1:$F$45"}</definedName>
    <definedName name="mf" localSheetId="16" hidden="1">{"'PROFITABILITY'!$A$1:$F$45"}</definedName>
    <definedName name="mf" localSheetId="15" hidden="1">{"'PROFITABILITY'!$A$1:$F$45"}</definedName>
    <definedName name="mf" localSheetId="19" hidden="1">{"'PROFITABILITY'!$A$1:$F$45"}</definedName>
    <definedName name="mf" localSheetId="26" hidden="1">{"'PROFITABILITY'!$A$1:$F$45"}</definedName>
    <definedName name="MF" localSheetId="11">#REF!</definedName>
    <definedName name="MF" localSheetId="20">#REF!</definedName>
    <definedName name="mf" localSheetId="21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 localSheetId="9">#REF!</definedName>
    <definedName name="MF_ABB_local" localSheetId="19">#REF!</definedName>
    <definedName name="MF_ABB_local">#REF!</definedName>
    <definedName name="MF_ABB_peenya" localSheetId="9">#REF!</definedName>
    <definedName name="MF_ABB_peenya" localSheetId="19">#REF!</definedName>
    <definedName name="MF_ABB_peenya">#REF!</definedName>
    <definedName name="MF_AIC_Imp" localSheetId="9">#REF!</definedName>
    <definedName name="MF_AIC_Imp" localSheetId="19">#REF!</definedName>
    <definedName name="MF_AIC_Imp">#REF!</definedName>
    <definedName name="MF_AIC_local" localSheetId="9">#REF!</definedName>
    <definedName name="MF_AIC_local" localSheetId="19">#REF!</definedName>
    <definedName name="MF_AIC_local">#REF!</definedName>
    <definedName name="MF_AUTImp_ABB" localSheetId="9">#REF!</definedName>
    <definedName name="MF_AUTImp_ABB" localSheetId="19">#REF!</definedName>
    <definedName name="MF_AUTImp_ABB">#REF!</definedName>
    <definedName name="MF_AUTImp_NonABB" localSheetId="9">#REF!</definedName>
    <definedName name="MF_AUTImp_NonABB" localSheetId="19">#REF!</definedName>
    <definedName name="MF_AUTImp_NonABB">#REF!</definedName>
    <definedName name="MF_NonABB_local" localSheetId="9">#REF!</definedName>
    <definedName name="MF_NonABB_local" localSheetId="19">#REF!</definedName>
    <definedName name="MF_NonABB_local">#REF!</definedName>
    <definedName name="Mf_v">#REF!</definedName>
    <definedName name="mff">#REF!</definedName>
    <definedName name="Mfour">#REF!</definedName>
    <definedName name="Mg">#REF!</definedName>
    <definedName name="Mg_v">#REF!</definedName>
    <definedName name="Mh">#REF!</definedName>
    <definedName name="Mh_v">#REF!</definedName>
    <definedName name="Mhpc">#REF!:#REF!</definedName>
    <definedName name="Mhpipd">#REF!</definedName>
    <definedName name="Mhps">#REF!</definedName>
    <definedName name="mhr">#REF!</definedName>
    <definedName name="mile">#REF!</definedName>
    <definedName name="Min_Exp_Well">#REF!</definedName>
    <definedName name="minor" localSheetId="16">#REF!</definedName>
    <definedName name="minor" localSheetId="15">#REF!</definedName>
    <definedName name="minor" localSheetId="19">#REF!</definedName>
    <definedName name="minor">#REF!</definedName>
    <definedName name="Mipc">#REF!:#REF!</definedName>
    <definedName name="Mips">#REF!</definedName>
    <definedName name="Misc_charges" localSheetId="9">#REF!</definedName>
    <definedName name="Misc_charges" localSheetId="19">#REF!</definedName>
    <definedName name="Misc_charges">#REF!</definedName>
    <definedName name="mk">#REF!</definedName>
    <definedName name="ml">#REF!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>#REF!</definedName>
    <definedName name="Mlpd">#REF!</definedName>
    <definedName name="Mlps">#REF!</definedName>
    <definedName name="mlt">#REF!</definedName>
    <definedName name="mltf">#REF!</definedName>
    <definedName name="mm" localSheetId="9" hidden="1">#REF!</definedName>
    <definedName name="mm" localSheetId="19" hidden="1">#REF!</definedName>
    <definedName name="mm" hidden="1">#REF!</definedName>
    <definedName name="mmm" localSheetId="16">#REF!</definedName>
    <definedName name="mmm" localSheetId="15">#REF!</definedName>
    <definedName name="mmm" localSheetId="19">#REF!</definedName>
    <definedName name="mmm" localSheetId="20">#REF!</definedName>
    <definedName name="mmm">#REF!</definedName>
    <definedName name="mnk">#REF!</definedName>
    <definedName name="modassar">#REF!</definedName>
    <definedName name="mode_list">#REF!</definedName>
    <definedName name="Model_Comparison" localSheetId="9">#REF!</definedName>
    <definedName name="Model_Comparison" localSheetId="19">#REF!</definedName>
    <definedName name="Model_Comparison">#REF!</definedName>
    <definedName name="modified">#REF!</definedName>
    <definedName name="modvat" localSheetId="9">#REF!</definedName>
    <definedName name="modvat" localSheetId="19">#REF!</definedName>
    <definedName name="modvat">#REF!</definedName>
    <definedName name="molecules" localSheetId="16">#REF!</definedName>
    <definedName name="molecules" localSheetId="15">#REF!</definedName>
    <definedName name="molecules" localSheetId="19">#REF!</definedName>
    <definedName name="molecules">#REF!</definedName>
    <definedName name="Mone">#REF!</definedName>
    <definedName name="Month">#REF!</definedName>
    <definedName name="monthprogress">#REF!</definedName>
    <definedName name="MonthYear" localSheetId="20">#REF!</definedName>
    <definedName name="MonthYear">#REF!</definedName>
    <definedName name="MQAKAM" localSheetId="9">#REF!</definedName>
    <definedName name="MQAKAM" localSheetId="19">#REF!</definedName>
    <definedName name="MQAKAM">#REF!</definedName>
    <definedName name="Ms" localSheetId="9">#REF!</definedName>
    <definedName name="Ms" localSheetId="19">#REF!</definedName>
    <definedName name="Ms">#REF!</definedName>
    <definedName name="MS_Royalty" localSheetId="9">#REF!</definedName>
    <definedName name="MS_Royalty" localSheetId="19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s">#REF!</definedName>
    <definedName name="Mthree">#REF!</definedName>
    <definedName name="mujj" localSheetId="9">#REF!</definedName>
    <definedName name="mujj" localSheetId="19">#REF!</definedName>
    <definedName name="mujj">#REF!</definedName>
    <definedName name="Mulimit" localSheetId="9">#REF!</definedName>
    <definedName name="Mulimit" localSheetId="19">#REF!</definedName>
    <definedName name="Mulimit">#REF!</definedName>
    <definedName name="Musculoskeletal_Interface_clinic">#REF!,#REF!,#REF!</definedName>
    <definedName name="MVAR50">#REF!</definedName>
    <definedName name="MVAR63">#REF!</definedName>
    <definedName name="MVAR80">#REF!</definedName>
    <definedName name="MVP_Total" localSheetId="9">#REF!</definedName>
    <definedName name="MVP_Total" localSheetId="19">#REF!</definedName>
    <definedName name="MVP_Total">#REF!</definedName>
    <definedName name="MyList">#REF!</definedName>
    <definedName name="MyPBRScenario" localSheetId="9">#REF!</definedName>
    <definedName name="MyPBRScenario" localSheetId="19">#REF!</definedName>
    <definedName name="MyPBRScenario">#REF!</definedName>
    <definedName name="N" localSheetId="9">#REF!</definedName>
    <definedName name="N" localSheetId="19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#REF!</definedName>
    <definedName name="Name_Company">#REF!</definedName>
    <definedName name="Name_Project">#REF!</definedName>
    <definedName name="Nature">#REF!</definedName>
    <definedName name="nb">#REF!</definedName>
    <definedName name="Nc" localSheetId="9">#REF!</definedName>
    <definedName name="Nc" localSheetId="19">#REF!</definedName>
    <definedName name="Nc">#REF!</definedName>
    <definedName name="ncfnvo">#REF!</definedName>
    <definedName name="NcIS" localSheetId="9">#REF!</definedName>
    <definedName name="NcIS" localSheetId="19">#REF!</definedName>
    <definedName name="NcIS">#REF!</definedName>
    <definedName name="nd">#REF!</definedName>
    <definedName name="ND1VisualChart">#REF!</definedName>
    <definedName name="ne">#REF!</definedName>
    <definedName name="NERSS">#REF!</definedName>
    <definedName name="new">#REF!</definedName>
    <definedName name="Ni">#REF!</definedName>
    <definedName name="NIL" localSheetId="9">#REF!</definedName>
    <definedName name="NIL" localSheetId="19">#REF!</definedName>
    <definedName name="NIL">#REF!</definedName>
    <definedName name="NJPE" localSheetId="16">#REF!</definedName>
    <definedName name="NJPE" localSheetId="15">#REF!</definedName>
    <definedName name="NJPE" localSheetId="19">#REF!</definedName>
    <definedName name="NJPE" localSheetId="20">#REF!</definedName>
    <definedName name="NJPE">#REF!</definedName>
    <definedName name="njspsche" localSheetId="16">#REF!</definedName>
    <definedName name="njspsche" localSheetId="15">#REF!</definedName>
    <definedName name="njspsche" localSheetId="19">#REF!</definedName>
    <definedName name="njspsche" localSheetId="20">#REF!</definedName>
    <definedName name="njspsche">#REF!</definedName>
    <definedName name="nlg_cd" localSheetId="9">#REF!</definedName>
    <definedName name="nlg_cd" localSheetId="19">#REF!</definedName>
    <definedName name="nlg_cd">#REF!</definedName>
    <definedName name="nlg_er" localSheetId="9">#REF!</definedName>
    <definedName name="nlg_er" localSheetId="19">#REF!</definedName>
    <definedName name="nlg_er">#REF!</definedName>
    <definedName name="nlg_fi" localSheetId="9">#REF!</definedName>
    <definedName name="nlg_fi" localSheetId="19">#REF!</definedName>
    <definedName name="nlg_fi">#REF!</definedName>
    <definedName name="nlllk" localSheetId="11" hidden="1">{"'PROFITABILITY'!$A$1:$F$45"}</definedName>
    <definedName name="nlllk" localSheetId="20" hidden="1">{"'PROFITABILITY'!$A$1:$F$45"}</definedName>
    <definedName name="nlllk" hidden="1">{"'PROFITABILITY'!$A$1:$F$45"}</definedName>
    <definedName name="nmk">#REF!</definedName>
    <definedName name="NN" localSheetId="9">#REF!</definedName>
    <definedName name="NN" localSheetId="19">#REF!</definedName>
    <definedName name="NN">#REF!</definedName>
    <definedName name="NN___0">#REF!</definedName>
    <definedName name="NN___13">#REF!</definedName>
    <definedName name="no_name" localSheetId="9">#REF!</definedName>
    <definedName name="no_name" localSheetId="19">#REF!</definedName>
    <definedName name="no_name">#REF!</definedName>
    <definedName name="NOK" localSheetId="9">#REF!</definedName>
    <definedName name="NOK" localSheetId="19">#REF!</definedName>
    <definedName name="NOK">#REF!</definedName>
    <definedName name="non">#REF!</definedName>
    <definedName name="NONSOR">#REF!</definedName>
    <definedName name="Nos" localSheetId="9">#REF!</definedName>
    <definedName name="Nos" localSheetId="19">#REF!</definedName>
    <definedName name="Nos">#REF!</definedName>
    <definedName name="NPV_Risk" localSheetId="9">#REF!</definedName>
    <definedName name="NPV_Risk" localSheetId="19">#REF!</definedName>
    <definedName name="NPV_Risk">#REF!</definedName>
    <definedName name="NqIS" localSheetId="9">#REF!</definedName>
    <definedName name="NqIS" localSheetId="19">#REF!</definedName>
    <definedName name="NqIS">#REF!</definedName>
    <definedName name="NrIS" localSheetId="9">#REF!</definedName>
    <definedName name="NrIS" localSheetId="19">#REF!</definedName>
    <definedName name="NrIS">#REF!</definedName>
    <definedName name="Ns">#REF!</definedName>
    <definedName name="Nsd">#REF!</definedName>
    <definedName name="Nsda" localSheetId="9">#REF!</definedName>
    <definedName name="Nsda" localSheetId="19">#REF!</definedName>
    <definedName name="Nsda">#REF!</definedName>
    <definedName name="Nsdb" localSheetId="9">#REF!</definedName>
    <definedName name="Nsdb" localSheetId="19">#REF!</definedName>
    <definedName name="Nsdb">#REF!</definedName>
    <definedName name="Nsm" localSheetId="9">#REF!</definedName>
    <definedName name="Nsm" localSheetId="19">#REF!</definedName>
    <definedName name="Nsm">#REF!</definedName>
    <definedName name="NSS">#REF!</definedName>
    <definedName name="Nst">#REF!</definedName>
    <definedName name="Nsu">#REF!</definedName>
    <definedName name="Nt" localSheetId="9">#REF!</definedName>
    <definedName name="Nt" localSheetId="19">#REF!</definedName>
    <definedName name="Nt">#REF!</definedName>
    <definedName name="nt0">#REF!</definedName>
    <definedName name="Num_Pmt_Per_Year">#REF!</definedName>
    <definedName name="num2text" localSheetId="20">#REF!</definedName>
    <definedName name="num2text">#REF!</definedName>
    <definedName name="Number_of_Payments">#N/A</definedName>
    <definedName name="Nur" localSheetId="9">#REF!</definedName>
    <definedName name="Nur" localSheetId="19">#REF!</definedName>
    <definedName name="Nur">#REF!</definedName>
    <definedName name="Nx" localSheetId="9">#REF!</definedName>
    <definedName name="Nx" localSheetId="19">#REF!</definedName>
    <definedName name="Nx">#REF!</definedName>
    <definedName name="Nx___0">#REF!</definedName>
    <definedName name="Nx___13">#REF!</definedName>
    <definedName name="nxs" localSheetId="9">#REF!</definedName>
    <definedName name="nxs" localSheetId="19">#REF!</definedName>
    <definedName name="nxs">#REF!</definedName>
    <definedName name="Nxx">#REF!</definedName>
    <definedName name="Ny" localSheetId="9">#REF!</definedName>
    <definedName name="Ny" localSheetId="19">#REF!</definedName>
    <definedName name="Ny">#REF!</definedName>
    <definedName name="Ny___0">#REF!</definedName>
    <definedName name="Ny___13">#REF!</definedName>
    <definedName name="nys" localSheetId="9">#REF!</definedName>
    <definedName name="nys" localSheetId="19">#REF!</definedName>
    <definedName name="nys">#REF!</definedName>
    <definedName name="Nyy">#REF!</definedName>
    <definedName name="O" localSheetId="9">#REF!</definedName>
    <definedName name="O" localSheetId="19">#REF!</definedName>
    <definedName name="O">#REF!</definedName>
    <definedName name="oct">#REF!</definedName>
    <definedName name="OCTROI" localSheetId="9">#REF!</definedName>
    <definedName name="OCTROI" localSheetId="19">#REF!</definedName>
    <definedName name="OCTROI">#REF!</definedName>
    <definedName name="OCTROI_HW" localSheetId="9">#REF!</definedName>
    <definedName name="OCTROI_HW" localSheetId="19">#REF!</definedName>
    <definedName name="OCTROI_HW">#REF!</definedName>
    <definedName name="OCTROI_SW" localSheetId="9">#REF!</definedName>
    <definedName name="OCTROI_SW" localSheetId="19">#REF!</definedName>
    <definedName name="OCTROI_SW">#REF!</definedName>
    <definedName name="OD">#REF!</definedName>
    <definedName name="OFFICE_LIGHTING" localSheetId="9">#REF!</definedName>
    <definedName name="OFFICE_LIGHTING" localSheetId="19">#REF!</definedName>
    <definedName name="OFFICE_LIGHTING">#REF!</definedName>
    <definedName name="OGPTL">#REF!</definedName>
    <definedName name="oh" localSheetId="9">#REF!</definedName>
    <definedName name="oh" localSheetId="19">#REF!</definedName>
    <definedName name="oh">#REF!</definedName>
    <definedName name="oh_work_sept">#REF!</definedName>
    <definedName name="OH_workings_sept">#REF!</definedName>
    <definedName name="ohe" localSheetId="9">#REF!</definedName>
    <definedName name="ohe" localSheetId="19">#REF!</definedName>
    <definedName name="ohe">#REF!</definedName>
    <definedName name="Oilpit">#REF!</definedName>
    <definedName name="oirr">#REF!</definedName>
    <definedName name="ok" localSheetId="9">#REF!</definedName>
    <definedName name="ok" localSheetId="19">#REF!</definedName>
    <definedName name="ok">#REF!</definedName>
    <definedName name="OldLaunch" localSheetId="16">#REF!</definedName>
    <definedName name="OldLaunch" localSheetId="15">#REF!</definedName>
    <definedName name="OldLaunch" localSheetId="19">#REF!</definedName>
    <definedName name="OldLaunch">#REF!</definedName>
    <definedName name="ongoingDCP" localSheetId="16">#REF!</definedName>
    <definedName name="ongoingDCP" localSheetId="15">#REF!</definedName>
    <definedName name="ongoingDCP" localSheetId="19">#REF!</definedName>
    <definedName name="ongoingDCP">#REF!</definedName>
    <definedName name="ooc" localSheetId="9">#REF!</definedName>
    <definedName name="ooc" localSheetId="19">#REF!</definedName>
    <definedName name="ooc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rd_musd" localSheetId="20">#REF!</definedName>
    <definedName name="ord_musd">#REF!</definedName>
    <definedName name="orderbacklog" localSheetId="9">#REF!</definedName>
    <definedName name="orderbacklog" localSheetId="19">#REF!</definedName>
    <definedName name="orderbacklog">#REF!</definedName>
    <definedName name="orderbooked98" localSheetId="20">#REF!</definedName>
    <definedName name="orderbooked98">#REF!</definedName>
    <definedName name="ORDERSTATUS" localSheetId="9">#REF!</definedName>
    <definedName name="ORDERSTATUS" localSheetId="19">#REF!</definedName>
    <definedName name="ORDERSTATUS">#REF!</definedName>
    <definedName name="OrderTable" hidden="1">#REF!</definedName>
    <definedName name="ORDREVCOLL" localSheetId="9">#REF!</definedName>
    <definedName name="ORDREVCOLL" localSheetId="19">#REF!</definedName>
    <definedName name="ORDREVCOLL">#REF!</definedName>
    <definedName name="Org_Codes">#REF!</definedName>
    <definedName name="Origin">#REF!</definedName>
    <definedName name="osm">#REF!</definedName>
    <definedName name="OT">#REF!</definedName>
    <definedName name="other_boq">#REF!</definedName>
    <definedName name="OTHR_CST_HD">#REF!</definedName>
    <definedName name="Overall">#REF!</definedName>
    <definedName name="P" localSheetId="9" hidden="1">{"'PROFITABILITY'!$A$1:$F$45"}</definedName>
    <definedName name="P" localSheetId="23" hidden="1">{"'PROFITABILITY'!$A$1:$F$45"}</definedName>
    <definedName name="P" localSheetId="14" hidden="1">{"'PROFITABILITY'!$A$1:$F$45"}</definedName>
    <definedName name="P" localSheetId="16" hidden="1">{"'PROFITABILITY'!$A$1:$F$45"}</definedName>
    <definedName name="P" localSheetId="15" hidden="1">{"'PROFITABILITY'!$A$1:$F$45"}</definedName>
    <definedName name="P" localSheetId="19" hidden="1">{"'PROFITABILITY'!$A$1:$F$45"}</definedName>
    <definedName name="P" localSheetId="26" hidden="1">{"'PROFITABILITY'!$A$1:$F$45"}</definedName>
    <definedName name="p" localSheetId="11">#REF!</definedName>
    <definedName name="p" localSheetId="20">#REF!</definedName>
    <definedName name="P" localSheetId="21" hidden="1">{"'PROFITABILITY'!$A$1:$F$45"}</definedName>
    <definedName name="P" hidden="1">{"'PROFITABILITY'!$A$1:$F$45"}</definedName>
    <definedName name="p.s" localSheetId="9">#REF!</definedName>
    <definedName name="p.s" localSheetId="19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20">#REF!</definedName>
    <definedName name="P_1">#REF!</definedName>
    <definedName name="P_3" localSheetId="20">#REF!</definedName>
    <definedName name="P_3">#REF!</definedName>
    <definedName name="P_4" localSheetId="20">#REF!</definedName>
    <definedName name="P_4">#REF!</definedName>
    <definedName name="P_5" localSheetId="20">#REF!</definedName>
    <definedName name="P_5">#REF!</definedName>
    <definedName name="P_6DSO" localSheetId="9">#REF!</definedName>
    <definedName name="P_6DSO" localSheetId="19">#REF!</definedName>
    <definedName name="P_6DSO">#REF!</definedName>
    <definedName name="P_7DPO" localSheetId="20">#REF!</definedName>
    <definedName name="P_7DPO">#REF!</definedName>
    <definedName name="P_A">#REF!</definedName>
    <definedName name="P_B">#REF!</definedName>
    <definedName name="P_M">#REF!</definedName>
    <definedName name="p11i4f" localSheetId="9">#REF!</definedName>
    <definedName name="p11i4f" localSheetId="19">#REF!</definedName>
    <definedName name="p11i4f">#REF!</definedName>
    <definedName name="p11i5f" localSheetId="9">#REF!</definedName>
    <definedName name="p11i5f" localSheetId="19">#REF!</definedName>
    <definedName name="p11i5f">#REF!</definedName>
    <definedName name="p12i1bc8f" localSheetId="9">#REF!</definedName>
    <definedName name="p12i1bc8f" localSheetId="19">#REF!</definedName>
    <definedName name="p12i1bc8f">#REF!</definedName>
    <definedName name="p1350mcbc" localSheetId="9">#REF!</definedName>
    <definedName name="p1350mcbc" localSheetId="19">#REF!</definedName>
    <definedName name="p1350mcbc">#REF!</definedName>
    <definedName name="p1350mcfdr" localSheetId="9">#REF!</definedName>
    <definedName name="p1350mcfdr" localSheetId="19">#REF!</definedName>
    <definedName name="p1350mcfdr">#REF!</definedName>
    <definedName name="p1350mcic" localSheetId="9">#REF!</definedName>
    <definedName name="p1350mcic" localSheetId="19">#REF!</definedName>
    <definedName name="p1350mcic">#REF!</definedName>
    <definedName name="p1350pcfdr" localSheetId="9">#REF!</definedName>
    <definedName name="p1350pcfdr" localSheetId="19">#REF!</definedName>
    <definedName name="p1350pcfdr">#REF!</definedName>
    <definedName name="p1350pcic" localSheetId="9">#REF!</definedName>
    <definedName name="p1350pcic" localSheetId="19">#REF!</definedName>
    <definedName name="p1350pcic">#REF!</definedName>
    <definedName name="p1500mcbc" localSheetId="9">#REF!</definedName>
    <definedName name="p1500mcbc" localSheetId="19">#REF!</definedName>
    <definedName name="p1500mcbc">#REF!</definedName>
    <definedName name="p1500mcfdr" localSheetId="9">#REF!</definedName>
    <definedName name="p1500mcfdr" localSheetId="19">#REF!</definedName>
    <definedName name="p1500mcfdr">#REF!</definedName>
    <definedName name="p1500mcic" localSheetId="9">#REF!</definedName>
    <definedName name="p1500mcic" localSheetId="19">#REF!</definedName>
    <definedName name="p1500mcic">#REF!</definedName>
    <definedName name="p1abbbc" localSheetId="9">#REF!</definedName>
    <definedName name="p1abbbc" localSheetId="19">#REF!</definedName>
    <definedName name="p1abbbc">#REF!</definedName>
    <definedName name="p1abbfdr" localSheetId="9">#REF!</definedName>
    <definedName name="p1abbfdr" localSheetId="19">#REF!</definedName>
    <definedName name="p1abbfdr">#REF!</definedName>
    <definedName name="p1abbic" localSheetId="9">#REF!</definedName>
    <definedName name="p1abbic" localSheetId="19">#REF!</definedName>
    <definedName name="p1abbic">#REF!</definedName>
    <definedName name="p1accp" localSheetId="9">#REF!</definedName>
    <definedName name="p1accp" localSheetId="19">#REF!</definedName>
    <definedName name="p1accp">#REF!</definedName>
    <definedName name="p1acdb1" localSheetId="9">#REF!</definedName>
    <definedName name="p1acdb1" localSheetId="19">#REF!</definedName>
    <definedName name="p1acdb1">#REF!</definedName>
    <definedName name="p1acdb2" localSheetId="9">#REF!</definedName>
    <definedName name="p1acdb2" localSheetId="19">#REF!</definedName>
    <definedName name="p1acdb2">#REF!</definedName>
    <definedName name="p1acdb3" localSheetId="9">#REF!</definedName>
    <definedName name="p1acdb3" localSheetId="19">#REF!</definedName>
    <definedName name="p1acdb3">#REF!</definedName>
    <definedName name="p1amf" localSheetId="20">#REF!</definedName>
    <definedName name="p1amf">#REF!</definedName>
    <definedName name="p1apcc1" localSheetId="9">#REF!</definedName>
    <definedName name="p1apcc1" localSheetId="19">#REF!</definedName>
    <definedName name="p1apcc1">#REF!</definedName>
    <definedName name="p1apcc2" localSheetId="9">#REF!</definedName>
    <definedName name="p1apcc2" localSheetId="19">#REF!</definedName>
    <definedName name="p1apcc2">#REF!</definedName>
    <definedName name="p1apcc3" localSheetId="9">#REF!</definedName>
    <definedName name="p1apcc3" localSheetId="19">#REF!</definedName>
    <definedName name="p1apcc3">#REF!</definedName>
    <definedName name="p1clp" localSheetId="9">#REF!</definedName>
    <definedName name="p1clp" localSheetId="19">#REF!</definedName>
    <definedName name="p1clp">#REF!</definedName>
    <definedName name="p1csp" localSheetId="20">#REF!</definedName>
    <definedName name="p1csp">#REF!</definedName>
    <definedName name="p1db" localSheetId="20">#REF!</definedName>
    <definedName name="p1db">#REF!</definedName>
    <definedName name="p1ht" localSheetId="9">#REF!</definedName>
    <definedName name="p1ht" localSheetId="19">#REF!</definedName>
    <definedName name="p1ht">#REF!</definedName>
    <definedName name="p1ksk" localSheetId="20">#REF!</definedName>
    <definedName name="p1ksk">#REF!</definedName>
    <definedName name="p1ldb" localSheetId="9">#REF!</definedName>
    <definedName name="p1ldb" localSheetId="19">#REF!</definedName>
    <definedName name="p1ldb">#REF!</definedName>
    <definedName name="p1lift" localSheetId="9">#REF!</definedName>
    <definedName name="p1lift" localSheetId="19">#REF!</definedName>
    <definedName name="p1lift">#REF!</definedName>
    <definedName name="p1ltsba1" localSheetId="9">#REF!</definedName>
    <definedName name="p1ltsba1" localSheetId="19">#REF!</definedName>
    <definedName name="p1ltsba1">#REF!</definedName>
    <definedName name="p1ltsba2" localSheetId="9">#REF!</definedName>
    <definedName name="p1ltsba2" localSheetId="19">#REF!</definedName>
    <definedName name="p1ltsba2">#REF!</definedName>
    <definedName name="p1ltsbb1" localSheetId="9">#REF!</definedName>
    <definedName name="p1ltsbb1" localSheetId="19">#REF!</definedName>
    <definedName name="p1ltsbb1">#REF!</definedName>
    <definedName name="p1ltsbb2" localSheetId="9">#REF!</definedName>
    <definedName name="p1ltsbb2" localSheetId="19">#REF!</definedName>
    <definedName name="p1ltsbb2">#REF!</definedName>
    <definedName name="p1mcc1" localSheetId="9">#REF!</definedName>
    <definedName name="p1mcc1" localSheetId="19">#REF!</definedName>
    <definedName name="p1mcc1">#REF!</definedName>
    <definedName name="p1mcc10" localSheetId="9">#REF!</definedName>
    <definedName name="p1mcc10" localSheetId="19">#REF!</definedName>
    <definedName name="p1mcc10">#REF!</definedName>
    <definedName name="p1mcc11" localSheetId="9">#REF!</definedName>
    <definedName name="p1mcc11" localSheetId="19">#REF!</definedName>
    <definedName name="p1mcc11">#REF!</definedName>
    <definedName name="p1mcc12" localSheetId="9">#REF!</definedName>
    <definedName name="p1mcc12" localSheetId="19">#REF!</definedName>
    <definedName name="p1mcc12">#REF!</definedName>
    <definedName name="p1mcc13" localSheetId="9">#REF!</definedName>
    <definedName name="p1mcc13" localSheetId="19">#REF!</definedName>
    <definedName name="p1mcc13">#REF!</definedName>
    <definedName name="p1mcc14" localSheetId="9">#REF!</definedName>
    <definedName name="p1mcc14" localSheetId="19">#REF!</definedName>
    <definedName name="p1mcc14">#REF!</definedName>
    <definedName name="p1mcc15" localSheetId="9">#REF!</definedName>
    <definedName name="p1mcc15" localSheetId="19">#REF!</definedName>
    <definedName name="p1mcc15">#REF!</definedName>
    <definedName name="p1mcc17" localSheetId="9">#REF!</definedName>
    <definedName name="p1mcc17" localSheetId="19">#REF!</definedName>
    <definedName name="p1mcc17">#REF!</definedName>
    <definedName name="p1mcc2" localSheetId="9">#REF!</definedName>
    <definedName name="p1mcc2" localSheetId="19">#REF!</definedName>
    <definedName name="p1mcc2">#REF!</definedName>
    <definedName name="p1mcc3" localSheetId="9">#REF!</definedName>
    <definedName name="p1mcc3" localSheetId="19">#REF!</definedName>
    <definedName name="p1mcc3">#REF!</definedName>
    <definedName name="p1mcc4" localSheetId="9">#REF!</definedName>
    <definedName name="p1mcc4" localSheetId="19">#REF!</definedName>
    <definedName name="p1mcc4">#REF!</definedName>
    <definedName name="p1mcc5" localSheetId="9">#REF!</definedName>
    <definedName name="p1mcc5" localSheetId="19">#REF!</definedName>
    <definedName name="p1mcc5">#REF!</definedName>
    <definedName name="p1mcc6" localSheetId="9">#REF!</definedName>
    <definedName name="p1mcc6" localSheetId="19">#REF!</definedName>
    <definedName name="p1mcc6">#REF!</definedName>
    <definedName name="p1mcc7" localSheetId="9">#REF!</definedName>
    <definedName name="p1mcc7" localSheetId="19">#REF!</definedName>
    <definedName name="p1mcc7">#REF!</definedName>
    <definedName name="p1mcc8" localSheetId="9">#REF!</definedName>
    <definedName name="p1mcc8" localSheetId="19">#REF!</definedName>
    <definedName name="p1mcc8">#REF!</definedName>
    <definedName name="p1mcc9" localSheetId="9">#REF!</definedName>
    <definedName name="p1mcc9" localSheetId="19">#REF!</definedName>
    <definedName name="p1mcc9">#REF!</definedName>
    <definedName name="p1mldb" localSheetId="9">#REF!</definedName>
    <definedName name="p1mldb" localSheetId="19">#REF!</definedName>
    <definedName name="p1mldb">#REF!</definedName>
    <definedName name="p1mlp" localSheetId="9">#REF!</definedName>
    <definedName name="p1mlp" localSheetId="19">#REF!</definedName>
    <definedName name="p1mlp">#REF!</definedName>
    <definedName name="p1mltp" localSheetId="20">#REF!</definedName>
    <definedName name="p1mltp">#REF!</definedName>
    <definedName name="p1mpcc" localSheetId="9">#REF!</definedName>
    <definedName name="p1mpcc" localSheetId="19">#REF!</definedName>
    <definedName name="p1mpcc">#REF!</definedName>
    <definedName name="p1mpdb" localSheetId="9">#REF!</definedName>
    <definedName name="p1mpdb" localSheetId="19">#REF!</definedName>
    <definedName name="p1mpdb">#REF!</definedName>
    <definedName name="p1mpdp" localSheetId="9">#REF!</definedName>
    <definedName name="p1mpdp" localSheetId="19">#REF!</definedName>
    <definedName name="p1mpdp">#REF!</definedName>
    <definedName name="p1mrlp" localSheetId="9">#REF!</definedName>
    <definedName name="p1mrlp" localSheetId="19">#REF!</definedName>
    <definedName name="p1mrlp">#REF!</definedName>
    <definedName name="p1pcc" localSheetId="9">#REF!</definedName>
    <definedName name="p1pcc" localSheetId="19">#REF!</definedName>
    <definedName name="p1pcc">#REF!</definedName>
    <definedName name="p1pccm" localSheetId="9">#REF!</definedName>
    <definedName name="p1pccm" localSheetId="19">#REF!</definedName>
    <definedName name="p1pccm">#REF!</definedName>
    <definedName name="p1pdb" localSheetId="9">#REF!</definedName>
    <definedName name="p1pdb" localSheetId="19">#REF!</definedName>
    <definedName name="p1pdb">#REF!</definedName>
    <definedName name="p1ssb1" localSheetId="20">#REF!</definedName>
    <definedName name="p1ssb1">#REF!</definedName>
    <definedName name="p1ssb2" localSheetId="20">#REF!</definedName>
    <definedName name="p1ssb2">#REF!</definedName>
    <definedName name="p1upsdb" localSheetId="20">#REF!</definedName>
    <definedName name="p1upsdb">#REF!</definedName>
    <definedName name="p1upsip" localSheetId="9">#REF!</definedName>
    <definedName name="p1upsip" localSheetId="19">#REF!</definedName>
    <definedName name="p1upsip">#REF!</definedName>
    <definedName name="p1upsmdb" localSheetId="9">#REF!</definedName>
    <definedName name="p1upsmdb" localSheetId="19">#REF!</definedName>
    <definedName name="p1upsmdb">#REF!</definedName>
    <definedName name="p1upsop" localSheetId="9">#REF!</definedName>
    <definedName name="p1upsop" localSheetId="19">#REF!</definedName>
    <definedName name="p1upsop">#REF!</definedName>
    <definedName name="pa" localSheetId="9">#REF!</definedName>
    <definedName name="pa" localSheetId="19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_baywise" localSheetId="9">#REF!</definedName>
    <definedName name="pad_baywise" localSheetId="19">#REF!</definedName>
    <definedName name="pad_baywise">#REF!</definedName>
    <definedName name="Page1" localSheetId="9">#REF!</definedName>
    <definedName name="Page1" localSheetId="19">#REF!</definedName>
    <definedName name="Page1">#REF!</definedName>
    <definedName name="PAGE1_1">"#REF!"</definedName>
    <definedName name="PAGE1_2">"#REF!"</definedName>
    <definedName name="PAGE10" localSheetId="9">#REF!</definedName>
    <definedName name="PAGE10" localSheetId="19">#REF!</definedName>
    <definedName name="PAGE10">#REF!</definedName>
    <definedName name="PAGE11" localSheetId="9">#REF!</definedName>
    <definedName name="PAGE11" localSheetId="19">#REF!</definedName>
    <definedName name="PAGE11">#REF!</definedName>
    <definedName name="PAGE2" localSheetId="9">#REF!</definedName>
    <definedName name="PAGE2" localSheetId="19">#REF!</definedName>
    <definedName name="PAGE2">#REF!</definedName>
    <definedName name="PAGE3" localSheetId="9">#REF!</definedName>
    <definedName name="PAGE3" localSheetId="19">#REF!</definedName>
    <definedName name="PAGE3">#REF!</definedName>
    <definedName name="PAGE4" localSheetId="9">#REF!</definedName>
    <definedName name="PAGE4" localSheetId="19">#REF!</definedName>
    <definedName name="PAGE4">#REF!</definedName>
    <definedName name="PAGE5" localSheetId="9">#REF!</definedName>
    <definedName name="PAGE5" localSheetId="19">#REF!</definedName>
    <definedName name="PAGE5">#REF!</definedName>
    <definedName name="PAGE6" localSheetId="9">#REF!</definedName>
    <definedName name="PAGE6" localSheetId="19">#REF!</definedName>
    <definedName name="PAGE6">#REF!</definedName>
    <definedName name="PAGE7" localSheetId="9">#REF!</definedName>
    <definedName name="PAGE7" localSheetId="19">#REF!</definedName>
    <definedName name="PAGE7">#REF!</definedName>
    <definedName name="PAGE8" localSheetId="9">#REF!</definedName>
    <definedName name="PAGE8" localSheetId="19">#REF!</definedName>
    <definedName name="PAGE8">#REF!</definedName>
    <definedName name="PAGE9" localSheetId="9">#REF!</definedName>
    <definedName name="PAGE9" localSheetId="19">#REF!</definedName>
    <definedName name="PAGE9">#REF!</definedName>
    <definedName name="Pal_Workbook_GUID" hidden="1">"I4MQBSQIYS7ZIKLGDAQFMW49"</definedName>
    <definedName name="Pancham" localSheetId="9">#REF!</definedName>
    <definedName name="Pancham" localSheetId="19">#REF!</definedName>
    <definedName name="Pancham">#REF!</definedName>
    <definedName name="PANDU">#REF!</definedName>
    <definedName name="pandu123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t" localSheetId="20">#REF!</definedName>
    <definedName name="part">#REF!</definedName>
    <definedName name="part2">0.91</definedName>
    <definedName name="PAT_A">#REF!</definedName>
    <definedName name="PAT_B">#REF!</definedName>
    <definedName name="PATH1">#REF!</definedName>
    <definedName name="PATH11">#REF!</definedName>
    <definedName name="PATH111">#REF!</definedName>
    <definedName name="PATH2">#REF!</definedName>
    <definedName name="PATH22">#REF!</definedName>
    <definedName name="PATH222">#REF!</definedName>
    <definedName name="PATH3">#REF!</definedName>
    <definedName name="PATH33">#REF!</definedName>
    <definedName name="PATH333">#REF!</definedName>
    <definedName name="PATH4">#REF!</definedName>
    <definedName name="PATH44">#REF!</definedName>
    <definedName name="PATH444">#REF!</definedName>
    <definedName name="PATH5">#REF!</definedName>
    <definedName name="PATH55">#REF!</definedName>
    <definedName name="PATH555">#REF!</definedName>
    <definedName name="PATHAR1">#REF!</definedName>
    <definedName name="PATHAR2">#REF!</definedName>
    <definedName name="PATHAR3">#REF!</definedName>
    <definedName name="PATHJV1">#REF!</definedName>
    <definedName name="PATHJV11">#REF!</definedName>
    <definedName name="PATHJV111">#REF!</definedName>
    <definedName name="PATHJV2">#REF!</definedName>
    <definedName name="PATHJV22">#REF!</definedName>
    <definedName name="PATHJV222">#REF!</definedName>
    <definedName name="PATHJV3">#REF!</definedName>
    <definedName name="PATHJV33">#REF!</definedName>
    <definedName name="PATHJV333">#REF!</definedName>
    <definedName name="PATHJVPR1">#REF!</definedName>
    <definedName name="PATHJVPR11">#REF!</definedName>
    <definedName name="PATHJVPR111">#REF!</definedName>
    <definedName name="PATHJVPR2">#REF!</definedName>
    <definedName name="PATHJVPR22">#REF!</definedName>
    <definedName name="PATHJVPR222">#REF!</definedName>
    <definedName name="PATHLA1">#REF!</definedName>
    <definedName name="PATHLA2">#REF!</definedName>
    <definedName name="PATHLA3">#REF!</definedName>
    <definedName name="PATHLP1">#REF!</definedName>
    <definedName name="PATHLP2">#REF!</definedName>
    <definedName name="PATHLP3">#REF!</definedName>
    <definedName name="PATHPR1">#REF!</definedName>
    <definedName name="PATHPR2">#REF!</definedName>
    <definedName name="Pay_Date">#REF!</definedName>
    <definedName name="Pay_Num">#REF!</definedName>
    <definedName name="Payment_Date">#N/A</definedName>
    <definedName name="pb" localSheetId="9">#REF!</definedName>
    <definedName name="pb" localSheetId="19">#REF!</definedName>
    <definedName name="pb">#REF!</definedName>
    <definedName name="pb___0">#REF!</definedName>
    <definedName name="pb___11">#REF!</definedName>
    <definedName name="pb___12">#REF!</definedName>
    <definedName name="PbRScenario" localSheetId="9">#REF!</definedName>
    <definedName name="PbRScenario" localSheetId="19">#REF!</definedName>
    <definedName name="PbRScenario">#REF!</definedName>
    <definedName name="Pbx">#REF!</definedName>
    <definedName name="Pby">#REF!</definedName>
    <definedName name="pc" localSheetId="9">#REF!</definedName>
    <definedName name="pc" localSheetId="19">#REF!</definedName>
    <definedName name="pc">#REF!</definedName>
    <definedName name="PC_ED" localSheetId="9">#REF!</definedName>
    <definedName name="PC_ED" localSheetId="19">#REF!</definedName>
    <definedName name="PC_ED">#REF!</definedName>
    <definedName name="PCC">#REF!</definedName>
    <definedName name="PCC_Offset">#REF!</definedName>
    <definedName name="PCD">#REF!</definedName>
    <definedName name="pctacutescore" localSheetId="9">#REF!</definedName>
    <definedName name="pctacutescore" localSheetId="19">#REF!</definedName>
    <definedName name="pctacutescore">#REF!</definedName>
    <definedName name="pctformatted" localSheetId="9">#REF!</definedName>
    <definedName name="pctformatted" localSheetId="19">#REF!</definedName>
    <definedName name="pctformatted">#REF!</definedName>
    <definedName name="PCTs" localSheetId="9">#REF!</definedName>
    <definedName name="PCTs" localSheetId="19">#REF!</definedName>
    <definedName name="PCTs">#REF!</definedName>
    <definedName name="Pd">#REF!</definedName>
    <definedName name="PER" localSheetId="9">#REF!</definedName>
    <definedName name="PER" localSheetId="19">#REF!</definedName>
    <definedName name="PER">#REF!</definedName>
    <definedName name="Percent_Text">#REF!</definedName>
    <definedName name="Percent_Value">#REF!</definedName>
    <definedName name="PercentComplete" localSheetId="11">PercentCompleteBeyond*PeriodInPlan</definedName>
    <definedName name="PercentComplete" localSheetId="20">PercentCompleteBeyond*PeriodInPlan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ncrease" localSheetId="9">#REF!</definedName>
    <definedName name="PerIncrease" localSheetId="19">#REF!</definedName>
    <definedName name="PerIncrease">#REF!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_TRANSPORT" localSheetId="9">#REF!</definedName>
    <definedName name="PERSONAL_TRANSPORT" localSheetId="19">#REF!</definedName>
    <definedName name="PERSONAL_TRANSPORT">#REF!</definedName>
    <definedName name="PF">#REF!</definedName>
    <definedName name="pge" localSheetId="9">#REF!</definedName>
    <definedName name="pge" localSheetId="19">#REF!</definedName>
    <definedName name="pge">#REF!</definedName>
    <definedName name="pH" localSheetId="9">#REF!</definedName>
    <definedName name="pH" localSheetId="19">#REF!</definedName>
    <definedName name="pH">#REF!</definedName>
    <definedName name="pH___0">#REF!</definedName>
    <definedName name="pH___13">#REF!</definedName>
    <definedName name="phi">#REF!</definedName>
    <definedName name="phis">#REF!</definedName>
    <definedName name="phit">#REF!</definedName>
    <definedName name="PHYSICAL_STATUS_OF_CONDUCTOR_AS_ON_DATE">#REF!</definedName>
    <definedName name="PI">#REF!</definedName>
    <definedName name="pIaccp" localSheetId="9">#REF!</definedName>
    <definedName name="pIaccp" localSheetId="19">#REF!</definedName>
    <definedName name="pIaccp">#REF!</definedName>
    <definedName name="picture_1">"Picture 1"</definedName>
    <definedName name="pIecp" localSheetId="9">#REF!</definedName>
    <definedName name="pIecp" localSheetId="19">#REF!</definedName>
    <definedName name="pIecp">#REF!</definedName>
    <definedName name="Piling">#REF!</definedName>
    <definedName name="PILLTYPE">#REF!</definedName>
    <definedName name="pImcc.1" localSheetId="9">#REF!</definedName>
    <definedName name="pImcc.1" localSheetId="19">#REF!</definedName>
    <definedName name="pImcc.1">#REF!</definedName>
    <definedName name="pImcc.2" localSheetId="9">#REF!</definedName>
    <definedName name="pImcc.2" localSheetId="19">#REF!</definedName>
    <definedName name="pImcc.2">#REF!</definedName>
    <definedName name="pImcc.3" localSheetId="9">#REF!</definedName>
    <definedName name="pImcc.3" localSheetId="19">#REF!</definedName>
    <definedName name="pImcc.3">#REF!</definedName>
    <definedName name="pImltsb" localSheetId="9">#REF!</definedName>
    <definedName name="pImltsb" localSheetId="19">#REF!</definedName>
    <definedName name="pImltsb">#REF!</definedName>
    <definedName name="pImsb.ups" localSheetId="9">#REF!</definedName>
    <definedName name="pImsb.ups" localSheetId="19">#REF!</definedName>
    <definedName name="pImsb.ups">#REF!</definedName>
    <definedName name="pIsmsb.1" localSheetId="9">#REF!</definedName>
    <definedName name="pIsmsb.1" localSheetId="19">#REF!</definedName>
    <definedName name="pIsmsb.1">#REF!</definedName>
    <definedName name="pIsmsb.2" localSheetId="9">#REF!</definedName>
    <definedName name="pIsmsb.2" localSheetId="19">#REF!</definedName>
    <definedName name="pIsmsb.2">#REF!</definedName>
    <definedName name="pIsmsb.3" localSheetId="9">#REF!</definedName>
    <definedName name="pIsmsb.3" localSheetId="19">#REF!</definedName>
    <definedName name="pIsmsb.3">#REF!</definedName>
    <definedName name="pIsmsb.b" localSheetId="9">#REF!</definedName>
    <definedName name="pIsmsb.b" localSheetId="19">#REF!</definedName>
    <definedName name="pIsmsb.b">#REF!</definedName>
    <definedName name="pIsmsb.g" localSheetId="9">#REF!</definedName>
    <definedName name="pIsmsb.g" localSheetId="19">#REF!</definedName>
    <definedName name="pIsmsb.g">#REF!</definedName>
    <definedName name="pIsmsb.lab" localSheetId="9">#REF!</definedName>
    <definedName name="pIsmsb.lab" localSheetId="19">#REF!</definedName>
    <definedName name="pIsmsb.lab">#REF!</definedName>
    <definedName name="pIsmsb.main" localSheetId="9">#REF!</definedName>
    <definedName name="pIsmsb.main" localSheetId="19">#REF!</definedName>
    <definedName name="pIsmsb.main">#REF!</definedName>
    <definedName name="pIsmsb.t" localSheetId="9">#REF!</definedName>
    <definedName name="pIsmsb.t" localSheetId="19">#REF!</definedName>
    <definedName name="pIsmsb.t">#REF!</definedName>
    <definedName name="pIsmsb.ups" localSheetId="9">#REF!</definedName>
    <definedName name="pIsmsb.ups" localSheetId="19">#REF!</definedName>
    <definedName name="pIsmsb.ups">#REF!</definedName>
    <definedName name="pIup.1" localSheetId="9">#REF!</definedName>
    <definedName name="pIup.1" localSheetId="19">#REF!</definedName>
    <definedName name="pIup.1">#REF!</definedName>
    <definedName name="pIup.2" localSheetId="9">#REF!</definedName>
    <definedName name="pIup.2" localSheetId="19">#REF!</definedName>
    <definedName name="pIup.2">#REF!</definedName>
    <definedName name="PKG_NO">#REF!</definedName>
    <definedName name="PKGFRD_HW" localSheetId="9">#REF!</definedName>
    <definedName name="PKGFRD_HW" localSheetId="19">#REF!</definedName>
    <definedName name="PKGFRD_HW">#REF!</definedName>
    <definedName name="PKGFRD_SW" localSheetId="9">#REF!</definedName>
    <definedName name="PKGFRD_SW" localSheetId="19">#REF!</definedName>
    <definedName name="PKGFRD_SW">#REF!</definedName>
    <definedName name="place">#REF!</definedName>
    <definedName name="Plan" localSheetId="11">PeriodInPlan*(#REF!&gt;0)</definedName>
    <definedName name="Plan" localSheetId="20">PeriodInPlan*(#REF!&gt;0)</definedName>
    <definedName name="Plan">PeriodInPlan*(#REF!&gt;0)</definedName>
    <definedName name="PLASTER">#REF!</definedName>
    <definedName name="PLCC">#REF!</definedName>
    <definedName name="PLO">#REF!</definedName>
    <definedName name="plsdata" localSheetId="9">#REF!</definedName>
    <definedName name="plsdata" localSheetId="19">#REF!</definedName>
    <definedName name="plsdata">#REF!</definedName>
    <definedName name="PM">#REF!</definedName>
    <definedName name="PM_ConcreteMixer">#REF!</definedName>
    <definedName name="pmsnonacutescore" localSheetId="9">#REF!</definedName>
    <definedName name="pmsnonacutescore" localSheetId="19">#REF!</definedName>
    <definedName name="pmsnonacutescore">#REF!</definedName>
    <definedName name="PmtFreq_PS" localSheetId="9">#REF!</definedName>
    <definedName name="PmtFreq_PS" localSheetId="19">#REF!</definedName>
    <definedName name="PmtFreq_PS">#REF!</definedName>
    <definedName name="pn">#REF!</definedName>
    <definedName name="pnu_soil" localSheetId="9">#REF!</definedName>
    <definedName name="pnu_soil" localSheetId="19">#REF!</definedName>
    <definedName name="pnu_soil">#REF!</definedName>
    <definedName name="PNum" localSheetId="9">#REF!</definedName>
    <definedName name="PNum" localSheetId="19">#REF!</definedName>
    <definedName name="PNum">#REF!</definedName>
    <definedName name="PO">#REF!</definedName>
    <definedName name="PONDA" localSheetId="9">#REF!</definedName>
    <definedName name="PONDA" localSheetId="19">#REF!</definedName>
    <definedName name="PONDA">#REF!</definedName>
    <definedName name="POOJA">#REF!</definedName>
    <definedName name="POST" localSheetId="9">#REF!</definedName>
    <definedName name="POST" localSheetId="19">#REF!</definedName>
    <definedName name="POST">#REF!</definedName>
    <definedName name="Potential_All" localSheetId="16">#REF!</definedName>
    <definedName name="Potential_All" localSheetId="15">#REF!</definedName>
    <definedName name="Potential_All" localSheetId="19">#REF!</definedName>
    <definedName name="Potential_All">#REF!</definedName>
    <definedName name="Potential_Brazil" localSheetId="9">#REF!</definedName>
    <definedName name="Potential_Brazil" localSheetId="19">#REF!</definedName>
    <definedName name="Potential_Brazil">#REF!</definedName>
    <definedName name="Potential_EU" localSheetId="9">#REF!</definedName>
    <definedName name="Potential_EU" localSheetId="19">#REF!</definedName>
    <definedName name="Potential_EU">#REF!</definedName>
    <definedName name="Potential_US" localSheetId="9">#REF!</definedName>
    <definedName name="Potential_US" localSheetId="19">#REF!</definedName>
    <definedName name="Potential_US">#REF!</definedName>
    <definedName name="POUNDS">#REF!</definedName>
    <definedName name="pp" localSheetId="20">#REF!</definedName>
    <definedName name="pp">#REF!</definedName>
    <definedName name="PPPPPP" localSheetId="9" hidden="1">{#N/A,#N/A,FALSE,"COVER1.XLS ";#N/A,#N/A,FALSE,"RACT1.XLS";#N/A,#N/A,FALSE,"RACT2.XLS";#N/A,#N/A,FALSE,"ECCMP";#N/A,#N/A,FALSE,"WELDER.XLS"}</definedName>
    <definedName name="PPPPPP" localSheetId="23" hidden="1">{#N/A,#N/A,FALSE,"COVER1.XLS ";#N/A,#N/A,FALSE,"RACT1.XLS";#N/A,#N/A,FALSE,"RACT2.XLS";#N/A,#N/A,FALSE,"ECCMP";#N/A,#N/A,FALSE,"WELDER.XLS"}</definedName>
    <definedName name="PPPPPP" localSheetId="14" hidden="1">{#N/A,#N/A,FALSE,"COVER1.XLS ";#N/A,#N/A,FALSE,"RACT1.XLS";#N/A,#N/A,FALSE,"RACT2.XLS";#N/A,#N/A,FALSE,"ECCMP";#N/A,#N/A,FALSE,"WELDER.XLS"}</definedName>
    <definedName name="PPPPPP" localSheetId="16" hidden="1">{#N/A,#N/A,FALSE,"COVER1.XLS ";#N/A,#N/A,FALSE,"RACT1.XLS";#N/A,#N/A,FALSE,"RACT2.XLS";#N/A,#N/A,FALSE,"ECCMP";#N/A,#N/A,FALSE,"WELDER.XLS"}</definedName>
    <definedName name="PPPPPP" localSheetId="15" hidden="1">{#N/A,#N/A,FALSE,"COVER1.XLS ";#N/A,#N/A,FALSE,"RACT1.XLS";#N/A,#N/A,FALSE,"RACT2.XLS";#N/A,#N/A,FALSE,"ECCMP";#N/A,#N/A,FALSE,"WELDER.XLS"}</definedName>
    <definedName name="PPPPPP" localSheetId="19" hidden="1">{#N/A,#N/A,FALSE,"COVER1.XLS ";#N/A,#N/A,FALSE,"RACT1.XLS";#N/A,#N/A,FALSE,"RACT2.XLS";#N/A,#N/A,FALSE,"ECCMP";#N/A,#N/A,FALSE,"WELDER.XLS"}</definedName>
    <definedName name="PPPPPP" localSheetId="26" hidden="1">{#N/A,#N/A,FALSE,"COVER1.XLS ";#N/A,#N/A,FALSE,"RACT1.XLS";#N/A,#N/A,FALSE,"RACT2.XLS";#N/A,#N/A,FALSE,"ECCMP";#N/A,#N/A,FALSE,"WELDER.XLS"}</definedName>
    <definedName name="PPPPPP" localSheetId="11" hidden="1">{#N/A,#N/A,FALSE,"COVER1.XLS ";#N/A,#N/A,FALSE,"RACT1.XLS";#N/A,#N/A,FALSE,"RACT2.XLS";#N/A,#N/A,FALSE,"ECCMP";#N/A,#N/A,FALSE,"WELDER.XLS"}</definedName>
    <definedName name="PPPPPP" localSheetId="20" hidden="1">{#N/A,#N/A,FALSE,"COVER1.XLS ";#N/A,#N/A,FALSE,"RACT1.XLS";#N/A,#N/A,FALSE,"RACT2.XLS";#N/A,#N/A,FALSE,"ECCMP";#N/A,#N/A,FALSE,"WELDER.XLS"}</definedName>
    <definedName name="PPPPPP" localSheetId="21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PS">#REF!</definedName>
    <definedName name="PR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9">#REF!</definedName>
    <definedName name="PR_BO" localSheetId="19">#REF!</definedName>
    <definedName name="PR_BO">#REF!</definedName>
    <definedName name="PR_IDTO" localSheetId="9">#REF!</definedName>
    <definedName name="PR_IDTO" localSheetId="19">#REF!</definedName>
    <definedName name="PR_IDTO">#REF!</definedName>
    <definedName name="PR_IMP" localSheetId="9">#REF!</definedName>
    <definedName name="PR_IMP" localSheetId="19">#REF!</definedName>
    <definedName name="PR_IMP">#REF!</definedName>
    <definedName name="PR_TR" localSheetId="9">#REF!</definedName>
    <definedName name="PR_TR" localSheetId="19">#REF!</definedName>
    <definedName name="PR_TR">#REF!</definedName>
    <definedName name="PRA_DETAILSMAR01">#REF!</definedName>
    <definedName name="PRADETAILS">#REF!</definedName>
    <definedName name="prashant" localSheetId="9">#REF!</definedName>
    <definedName name="prashant" localSheetId="19">#REF!</definedName>
    <definedName name="prashant">#REF!</definedName>
    <definedName name="pratap" localSheetId="11" hidden="1">{"'Sheet1'!$A$4386:$N$4591"}</definedName>
    <definedName name="pratap" localSheetId="20" hidden="1">{"'Sheet1'!$A$4386:$N$4591"}</definedName>
    <definedName name="pratap" hidden="1">{"'Sheet1'!$A$4386:$N$4591"}</definedName>
    <definedName name="PrepareDate" localSheetId="9">#REF!</definedName>
    <definedName name="PrepareDate" localSheetId="19">#REF!</definedName>
    <definedName name="PrepareDate">#REF!</definedName>
    <definedName name="price">#REF!</definedName>
    <definedName name="priced_end" localSheetId="20">#REF!</definedName>
    <definedName name="priced_end">#REF!</definedName>
    <definedName name="PRICEDISCOUNT" localSheetId="9">#REF!</definedName>
    <definedName name="PRICEDISCOUNT" localSheetId="19">#REF!</definedName>
    <definedName name="PRICEDISCOUNT">#REF!</definedName>
    <definedName name="Princ">#REF!</definedName>
    <definedName name="Print" localSheetId="9">#REF!</definedName>
    <definedName name="Print" localSheetId="19">#REF!</definedName>
    <definedName name="Print">#REF!</definedName>
    <definedName name="print_activity_by_Commissioner" localSheetId="9">#REF!</definedName>
    <definedName name="print_activity_by_Commissioner" localSheetId="19">#REF!</definedName>
    <definedName name="print_activity_by_Commissioner">#REF!</definedName>
    <definedName name="_xlnm.Print_Area" localSheetId="9">'800kV HVDC TA-602'!$A$1:$O$20</definedName>
    <definedName name="_xlnm.Print_Area" localSheetId="10">'DPR Sheet'!$A$1:$G$33</definedName>
    <definedName name="_xlnm.Print_Area" localSheetId="14">'Erection '!$A$1:$P$71</definedName>
    <definedName name="_xlnm.Print_Area" localSheetId="12">FDN!$A$1:$Q$159</definedName>
    <definedName name="_xlnm.Print_Area" localSheetId="13">'FDN Completed'!$A$1:$K$166</definedName>
    <definedName name="_xlnm.Print_Area" localSheetId="2">'PGCIL - KEC'!$A$1:$M$19</definedName>
    <definedName name="_xlnm.Print_Area" localSheetId="19">'Stringing Compiled'!$A$1:$R$11</definedName>
    <definedName name="_xlnm.Print_Area" localSheetId="20">'TA-602Visual Chart '!$A$1:$BB$417</definedName>
    <definedName name="_xlnm.Print_Area" localSheetId="21">'Visual chart'!$A$1:$AL$581</definedName>
    <definedName name="_xlnm.Print_Area">#REF!</definedName>
    <definedName name="Print_Area_MI" localSheetId="9">#REF!</definedName>
    <definedName name="Print_Area_MI" localSheetId="19">#REF!</definedName>
    <definedName name="Print_Area_MI">#REF!</definedName>
    <definedName name="PRINT_AREA_MI___0">#REF!</definedName>
    <definedName name="print_area_mi_1">#REF!</definedName>
    <definedName name="Print_Area_MI1">#REF!</definedName>
    <definedName name="Print_Area_Reset">#N/A</definedName>
    <definedName name="Print_Area1">#REF!</definedName>
    <definedName name="print_title">#REF!</definedName>
    <definedName name="_xlnm.Print_Titles" localSheetId="9">#REF!</definedName>
    <definedName name="_xlnm.Print_Titles" localSheetId="16">#N/A</definedName>
    <definedName name="_xlnm.Print_Titles" localSheetId="15">#N/A</definedName>
    <definedName name="_xlnm.Print_Titles" localSheetId="12">FDN!$1:$2</definedName>
    <definedName name="_xlnm.Print_Titles" localSheetId="13">'FDN Completed'!$1:$2</definedName>
    <definedName name="_xlnm.Print_Titles" localSheetId="19">#REF!</definedName>
    <definedName name="_xlnm.Print_Titles" localSheetId="11">#N/A</definedName>
    <definedName name="_xlnm.Print_Titles" localSheetId="20">'TA-602Visual Chart '!$1:$10</definedName>
    <definedName name="_xlnm.Print_Titles" localSheetId="21">'Visual chart'!$1:$5</definedName>
    <definedName name="_xlnm.Print_Titles">#REF!</definedName>
    <definedName name="PRINT_TITLES_MI" localSheetId="9">#REF!</definedName>
    <definedName name="PRINT_TITLES_MI" localSheetId="19">#REF!</definedName>
    <definedName name="PRINT_TITLES_MI">#REF!</definedName>
    <definedName name="print1">#REF!</definedName>
    <definedName name="printarea">#REF!</definedName>
    <definedName name="printedname" localSheetId="9">#REF!</definedName>
    <definedName name="printedname" localSheetId="19">#REF!</definedName>
    <definedName name="printedname">#REF!</definedName>
    <definedName name="printn">#REF!</definedName>
    <definedName name="PRMIL_HW" localSheetId="9">#REF!</definedName>
    <definedName name="PRMIL_HW" localSheetId="19">#REF!</definedName>
    <definedName name="PRMIL_HW">#REF!</definedName>
    <definedName name="PRMIL_SW" localSheetId="9">#REF!</definedName>
    <definedName name="PRMIL_SW" localSheetId="19">#REF!</definedName>
    <definedName name="PRMIL_SW">#REF!</definedName>
    <definedName name="PROBADJUSTMENT" localSheetId="9">#REF!</definedName>
    <definedName name="PROBADJUSTMENT" localSheetId="19">#REF!</definedName>
    <definedName name="PROBADJUSTMENT">#REF!</definedName>
    <definedName name="prod_cost_gas_mmbtu">#REF!</definedName>
    <definedName name="prod_cost_oil">#REF!</definedName>
    <definedName name="ProdForm" hidden="1">#REF!</definedName>
    <definedName name="Product" hidden="1">#REF!</definedName>
    <definedName name="Professional___Audit_Fees" localSheetId="9">#REF!</definedName>
    <definedName name="Professional___Audit_Fees" localSheetId="19">#REF!</definedName>
    <definedName name="Professional___Audit_Fees">#REF!</definedName>
    <definedName name="Proffees">#REF!</definedName>
    <definedName name="Progress">#REF!</definedName>
    <definedName name="Progress_data">#REF!</definedName>
    <definedName name="progress01">#REF!</definedName>
    <definedName name="progress1">#REF!</definedName>
    <definedName name="progress11">#REF!</definedName>
    <definedName name="progress12">#REF!</definedName>
    <definedName name="progress13">#REF!</definedName>
    <definedName name="progress2">#REF!</definedName>
    <definedName name="Progress20">#REF!</definedName>
    <definedName name="progress24">#REF!</definedName>
    <definedName name="progress3">#REF!</definedName>
    <definedName name="progress4">#REF!</definedName>
    <definedName name="project" localSheetId="9">#REF!</definedName>
    <definedName name="project" localSheetId="19">#REF!</definedName>
    <definedName name="project">#REF!</definedName>
    <definedName name="Projects" localSheetId="9">#REF!</definedName>
    <definedName name="Projects" localSheetId="19">#REF!</definedName>
    <definedName name="Projects">#REF!</definedName>
    <definedName name="PROVISIONS" localSheetId="16">#REF!</definedName>
    <definedName name="PROVISIONS" localSheetId="15">#REF!</definedName>
    <definedName name="PROVISIONS" localSheetId="19">#REF!</definedName>
    <definedName name="PROVISIONS" localSheetId="20">#REF!</definedName>
    <definedName name="PROVISIONS">#REF!</definedName>
    <definedName name="PS" localSheetId="9">#REF!</definedName>
    <definedName name="PS" localSheetId="19">#REF!</definedName>
    <definedName name="PS">#REF!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9">#REF!</definedName>
    <definedName name="PublicDocuments" localSheetId="19">#REF!</definedName>
    <definedName name="PublicDocuments">#REF!</definedName>
    <definedName name="Puz">#REF!</definedName>
    <definedName name="PW">#REF!</definedName>
    <definedName name="Pwl">#REF!</definedName>
    <definedName name="PWr">#REF!</definedName>
    <definedName name="PY1_Q1">#REF!</definedName>
    <definedName name="PY1_Q2">#REF!</definedName>
    <definedName name="PY1_Q3">#REF!</definedName>
    <definedName name="PY1_Q4">#REF!</definedName>
    <definedName name="PY2_Q1">#REF!</definedName>
    <definedName name="PY2_Q2">#REF!</definedName>
    <definedName name="PY2_Q3">#REF!</definedName>
    <definedName name="PY2_Q4">#REF!</definedName>
    <definedName name="PY3_Q1">#REF!</definedName>
    <definedName name="PY3_Q2">#REF!</definedName>
    <definedName name="PY3_Q3">#REF!</definedName>
    <definedName name="PY3_Q4">#REF!</definedName>
    <definedName name="q" localSheetId="9" hidden="1">{"'PROFITABILITY'!$A$1:$F$45"}</definedName>
    <definedName name="q" localSheetId="23" hidden="1">{"'PROFITABILITY'!$A$1:$F$45"}</definedName>
    <definedName name="q" localSheetId="14" hidden="1">{"'PROFITABILITY'!$A$1:$F$45"}</definedName>
    <definedName name="q" localSheetId="16" hidden="1">{"'PROFITABILITY'!$A$1:$F$45"}</definedName>
    <definedName name="q" localSheetId="15" hidden="1">{"'PROFITABILITY'!$A$1:$F$45"}</definedName>
    <definedName name="q" localSheetId="19" hidden="1">{"'PROFITABILITY'!$A$1:$F$45"}</definedName>
    <definedName name="q" localSheetId="26" hidden="1">{"'PROFITABILITY'!$A$1:$F$45"}</definedName>
    <definedName name="q" localSheetId="11">#REF!</definedName>
    <definedName name="q" localSheetId="20">#REF!</definedName>
    <definedName name="q" localSheetId="21" hidden="1">{"'PROFITABILITY'!$A$1:$F$45"}</definedName>
    <definedName name="q" hidden="1">{"'PROFITABILITY'!$A$1:$F$45"}</definedName>
    <definedName name="q_all" localSheetId="9">#REF!</definedName>
    <definedName name="q_all" localSheetId="19">#REF!</definedName>
    <definedName name="q_all">#REF!</definedName>
    <definedName name="qar">#REF!</definedName>
    <definedName name="Qc" localSheetId="9">#REF!</definedName>
    <definedName name="Qc" localSheetId="19">#REF!</definedName>
    <definedName name="Qc">#REF!</definedName>
    <definedName name="Qc___0">#REF!</definedName>
    <definedName name="Qc___13">#REF!</definedName>
    <definedName name="QC_Bajaj" localSheetId="9">#REF!</definedName>
    <definedName name="QC_Bajaj" localSheetId="19">#REF!</definedName>
    <definedName name="QC_Bajaj">#REF!</definedName>
    <definedName name="qder" localSheetId="9">#REF!</definedName>
    <definedName name="qder" localSheetId="19">#REF!</definedName>
    <definedName name="qder">#REF!</definedName>
    <definedName name="qegweng">#REF!</definedName>
    <definedName name="Qf" localSheetId="9">#REF!</definedName>
    <definedName name="Qf" localSheetId="19">#REF!</definedName>
    <definedName name="Qf">#REF!</definedName>
    <definedName name="Qf___0">#REF!</definedName>
    <definedName name="Qf___13">#REF!</definedName>
    <definedName name="qfc" localSheetId="9">#REF!</definedName>
    <definedName name="qfc" localSheetId="19">#REF!</definedName>
    <definedName name="qfc">#REF!</definedName>
    <definedName name="QFC_AUDh" localSheetId="9">#REF!</definedName>
    <definedName name="QFC_AUDh" localSheetId="19">#REF!</definedName>
    <definedName name="QFC_AUDh">#REF!</definedName>
    <definedName name="QFC_AUDs" localSheetId="9">#REF!</definedName>
    <definedName name="QFC_AUDs" localSheetId="19">#REF!</definedName>
    <definedName name="QFC_AUDs">#REF!</definedName>
    <definedName name="QFC_AUDspa" localSheetId="9">#REF!</definedName>
    <definedName name="QFC_AUDspa" localSheetId="19">#REF!</definedName>
    <definedName name="QFC_AUDspa">#REF!</definedName>
    <definedName name="QFC_BO" localSheetId="9">#REF!</definedName>
    <definedName name="QFC_BO" localSheetId="19">#REF!</definedName>
    <definedName name="QFC_BO">#REF!</definedName>
    <definedName name="QFC_DEMh" localSheetId="9">#REF!</definedName>
    <definedName name="QFC_DEMh" localSheetId="19">#REF!</definedName>
    <definedName name="QFC_DEMh">#REF!</definedName>
    <definedName name="QFC_DEMs" localSheetId="9">#REF!</definedName>
    <definedName name="QFC_DEMs" localSheetId="19">#REF!</definedName>
    <definedName name="QFC_DEMs">#REF!</definedName>
    <definedName name="QFC_DEMspa" localSheetId="9">#REF!</definedName>
    <definedName name="QFC_DEMspa" localSheetId="19">#REF!</definedName>
    <definedName name="QFC_DEMspa">#REF!</definedName>
    <definedName name="QFC_FIMh" localSheetId="9">#REF!</definedName>
    <definedName name="QFC_FIMh" localSheetId="19">#REF!</definedName>
    <definedName name="QFC_FIMh">#REF!</definedName>
    <definedName name="QFC_FIMs" localSheetId="9">#REF!</definedName>
    <definedName name="QFC_FIMs" localSheetId="19">#REF!</definedName>
    <definedName name="QFC_FIMs">#REF!</definedName>
    <definedName name="QFC_FIMspa" localSheetId="9">#REF!</definedName>
    <definedName name="QFC_FIMspa" localSheetId="19">#REF!</definedName>
    <definedName name="QFC_FIMspa">#REF!</definedName>
    <definedName name="QFC_FIs" localSheetId="9">#REF!</definedName>
    <definedName name="QFC_FIs" localSheetId="19">#REF!</definedName>
    <definedName name="QFC_FIs">#REF!</definedName>
    <definedName name="QFC_NOKh" localSheetId="9">#REF!</definedName>
    <definedName name="QFC_NOKh" localSheetId="19">#REF!</definedName>
    <definedName name="QFC_NOKh">#REF!</definedName>
    <definedName name="QFC_NOKs" localSheetId="9">#REF!</definedName>
    <definedName name="QFC_NOKs" localSheetId="19">#REF!</definedName>
    <definedName name="QFC_NOKs">#REF!</definedName>
    <definedName name="QFC_NOKspa" localSheetId="9">#REF!</definedName>
    <definedName name="QFC_NOKspa" localSheetId="19">#REF!</definedName>
    <definedName name="QFC_NOKspa">#REF!</definedName>
    <definedName name="QFC_OWN" localSheetId="9">#REF!</definedName>
    <definedName name="QFC_OWN" localSheetId="19">#REF!</definedName>
    <definedName name="QFC_OWN">#REF!</definedName>
    <definedName name="qfc_s00" localSheetId="9">#REF!</definedName>
    <definedName name="qfc_s00" localSheetId="19">#REF!</definedName>
    <definedName name="qfc_s00">#REF!</definedName>
    <definedName name="QFC_S01" localSheetId="9">#REF!</definedName>
    <definedName name="QFC_S01" localSheetId="19">#REF!</definedName>
    <definedName name="QFC_S01">#REF!</definedName>
    <definedName name="QFC_S02" localSheetId="9">#REF!</definedName>
    <definedName name="QFC_S02" localSheetId="19">#REF!</definedName>
    <definedName name="QFC_S02">#REF!</definedName>
    <definedName name="QFC_S03" localSheetId="9">#REF!</definedName>
    <definedName name="QFC_S03" localSheetId="19">#REF!</definedName>
    <definedName name="QFC_S03">#REF!</definedName>
    <definedName name="qfc_s98" localSheetId="9">#REF!</definedName>
    <definedName name="qfc_s98" localSheetId="19">#REF!</definedName>
    <definedName name="qfc_s98">#REF!</definedName>
    <definedName name="qfc_s99" localSheetId="9">#REF!</definedName>
    <definedName name="qfc_s99" localSheetId="19">#REF!</definedName>
    <definedName name="qfc_s99">#REF!</definedName>
    <definedName name="QFC_SEKh" localSheetId="9">#REF!</definedName>
    <definedName name="QFC_SEKh" localSheetId="19">#REF!</definedName>
    <definedName name="QFC_SEKh">#REF!</definedName>
    <definedName name="QFC_SEKs" localSheetId="9">#REF!</definedName>
    <definedName name="QFC_SEKs" localSheetId="19">#REF!</definedName>
    <definedName name="QFC_SEKs">#REF!</definedName>
    <definedName name="QFC_SFRh" localSheetId="9">#REF!</definedName>
    <definedName name="QFC_SFRh" localSheetId="19">#REF!</definedName>
    <definedName name="QFC_SFRh">#REF!</definedName>
    <definedName name="QFC_SFRs" localSheetId="9">#REF!</definedName>
    <definedName name="QFC_SFRs" localSheetId="19">#REF!</definedName>
    <definedName name="QFC_SFRs">#REF!</definedName>
    <definedName name="QFC_SPC" localSheetId="9">#REF!</definedName>
    <definedName name="QFC_SPC" localSheetId="19">#REF!</definedName>
    <definedName name="QFC_SPC">#REF!</definedName>
    <definedName name="QFC_TR" localSheetId="9">#REF!</definedName>
    <definedName name="QFC_TR" localSheetId="19">#REF!</definedName>
    <definedName name="QFC_TR">#REF!</definedName>
    <definedName name="QFC_UKPh" localSheetId="9">#REF!</definedName>
    <definedName name="QFC_UKPh" localSheetId="19">#REF!</definedName>
    <definedName name="QFC_UKPh">#REF!</definedName>
    <definedName name="QFC_UKPs" localSheetId="9">#REF!</definedName>
    <definedName name="QFC_UKPs" localSheetId="19">#REF!</definedName>
    <definedName name="QFC_UKPs">#REF!</definedName>
    <definedName name="QFC_USDh" localSheetId="9">#REF!</definedName>
    <definedName name="QFC_USDh" localSheetId="19">#REF!</definedName>
    <definedName name="QFC_USDh">#REF!</definedName>
    <definedName name="QFC_USDs" localSheetId="9">#REF!</definedName>
    <definedName name="QFC_USDs" localSheetId="19">#REF!</definedName>
    <definedName name="QFC_USDs">#REF!</definedName>
    <definedName name="QFC_USDspa" localSheetId="9">#REF!</definedName>
    <definedName name="QFC_USDspa" localSheetId="19">#REF!</definedName>
    <definedName name="QFC_USDspa">#REF!</definedName>
    <definedName name="Qi" localSheetId="9">#REF!</definedName>
    <definedName name="Qi" localSheetId="19">#REF!</definedName>
    <definedName name="Qi">#REF!</definedName>
    <definedName name="Qi___0">#REF!</definedName>
    <definedName name="Qi___13">#REF!</definedName>
    <definedName name="Ql" localSheetId="9">#REF!</definedName>
    <definedName name="Ql" localSheetId="19">#REF!</definedName>
    <definedName name="Ql">#REF!</definedName>
    <definedName name="Ql___0">#REF!</definedName>
    <definedName name="Ql___13">#REF!</definedName>
    <definedName name="qq" localSheetId="11" hidden="1">{#N/A,#N/A,FALSE,"COVER1.XLS ";#N/A,#N/A,FALSE,"RACT1.XLS";#N/A,#N/A,FALSE,"RACT2.XLS";#N/A,#N/A,FALSE,"ECCMP";#N/A,#N/A,FALSE,"WELDER.XLS"}</definedName>
    <definedName name="qq" localSheetId="20" hidden="1">{#N/A,#N/A,FALSE,"COVER1.XLS ";#N/A,#N/A,FALSE,"RACT1.XLS";#N/A,#N/A,FALSE,"RACT2.XLS";#N/A,#N/A,FALSE,"ECCMP";#N/A,#N/A,FALSE,"WELDER.XLS"}</definedName>
    <definedName name="qq" hidden="1">{#N/A,#N/A,FALSE,"COVER1.XLS ";#N/A,#N/A,FALSE,"RACT1.XLS";#N/A,#N/A,FALSE,"RACT2.XLS";#N/A,#N/A,FALSE,"ECCMP";#N/A,#N/A,FALSE,"WELDER.XLS"}</definedName>
    <definedName name="qqqqqqqqqqqqqqqqqq">#REF!</definedName>
    <definedName name="qryEqptOrdDelyETAProfile_byConstrMgr" localSheetId="9">#REF!</definedName>
    <definedName name="qryEqptOrdDelyETAProfile_byConstrMgr" localSheetId="19">#REF!</definedName>
    <definedName name="qryEqptOrdDelyETAProfile_byConstrMgr">#REF!</definedName>
    <definedName name="qryEqptOrdPODelProfile_ByConstrMgr" localSheetId="9">#REF!</definedName>
    <definedName name="qryEqptOrdPODelProfile_ByConstrMgr" localSheetId="19">#REF!</definedName>
    <definedName name="qryEqptOrdPODelProfile_ByConstrMgr">#REF!</definedName>
    <definedName name="qryMonitorIP_9SpecialByContractToXLS" localSheetId="9">#REF!</definedName>
    <definedName name="qryMonitorIP_9SpecialByContractToXLS" localSheetId="19">#REF!</definedName>
    <definedName name="qryMonitorIP_9SpecialByContractToXLS">#REF!</definedName>
    <definedName name="Qspan" localSheetId="9">#REF!</definedName>
    <definedName name="Qspan" localSheetId="19">#REF!</definedName>
    <definedName name="Qspan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NTITY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9" hidden="1">{"'PROFITABILITY'!$A$1:$F$45"}</definedName>
    <definedName name="qw" localSheetId="23" hidden="1">{"'PROFITABILITY'!$A$1:$F$45"}</definedName>
    <definedName name="qw" localSheetId="14" hidden="1">{"'PROFITABILITY'!$A$1:$F$45"}</definedName>
    <definedName name="qw" localSheetId="16" hidden="1">{"'PROFITABILITY'!$A$1:$F$45"}</definedName>
    <definedName name="qw" localSheetId="15" hidden="1">{"'PROFITABILITY'!$A$1:$F$45"}</definedName>
    <definedName name="qw" localSheetId="19" hidden="1">{"'PROFITABILITY'!$A$1:$F$45"}</definedName>
    <definedName name="qw" localSheetId="26" hidden="1">{"'PROFITABILITY'!$A$1:$F$45"}</definedName>
    <definedName name="qw" localSheetId="21" hidden="1">{"'PROFITABILITY'!$A$1:$F$45"}</definedName>
    <definedName name="qw" hidden="1">{"'PROFITABILITY'!$A$1:$F$45"}</definedName>
    <definedName name="qwer" localSheetId="9">#REF!</definedName>
    <definedName name="qwer" localSheetId="19">#REF!</definedName>
    <definedName name="qwer">#REF!</definedName>
    <definedName name="QWEWEQ">#REF!</definedName>
    <definedName name="QWMKS" localSheetId="9">#REF!</definedName>
    <definedName name="QWMKS" localSheetId="19">#REF!</definedName>
    <definedName name="QWMKS">#REF!</definedName>
    <definedName name="qwrqrqwrq">#REF!</definedName>
    <definedName name="qwwwee">#REF!</definedName>
    <definedName name="r_" localSheetId="20">#REF!</definedName>
    <definedName name="r_">#REF!</definedName>
    <definedName name="R___variation_factor_in_capacity_per_degree_Celcius">#REF!</definedName>
    <definedName name="Ra">#REF!</definedName>
    <definedName name="raaa" localSheetId="11" hidden="1">{"'Sheet1'!$A$4386:$N$4591"}</definedName>
    <definedName name="raaa" localSheetId="20" hidden="1">{"'Sheet1'!$A$4386:$N$4591"}</definedName>
    <definedName name="raaa" hidden="1">{"'Sheet1'!$A$4386:$N$4591"}</definedName>
    <definedName name="Rac">#REF!</definedName>
    <definedName name="Radio" localSheetId="9" hidden="1">{"'PROFITABILITY'!$A$1:$F$45"}</definedName>
    <definedName name="Radio" localSheetId="23" hidden="1">{"'PROFITABILITY'!$A$1:$F$45"}</definedName>
    <definedName name="Radio" localSheetId="14" hidden="1">{"'PROFITABILITY'!$A$1:$F$45"}</definedName>
    <definedName name="Radio" localSheetId="16" hidden="1">{"'PROFITABILITY'!$A$1:$F$45"}</definedName>
    <definedName name="Radio" localSheetId="15" hidden="1">{"'PROFITABILITY'!$A$1:$F$45"}</definedName>
    <definedName name="Radio" localSheetId="19" hidden="1">{"'PROFITABILITY'!$A$1:$F$45"}</definedName>
    <definedName name="Radio" localSheetId="26" hidden="1">{"'PROFITABILITY'!$A$1:$F$45"}</definedName>
    <definedName name="Radio" localSheetId="21" hidden="1">{"'PROFITABILITY'!$A$1:$F$45"}</definedName>
    <definedName name="Radio" hidden="1">{"'PROFITABILITY'!$A$1:$F$45"}</definedName>
    <definedName name="raghu" localSheetId="9">#REF!</definedName>
    <definedName name="raghu" localSheetId="19">#REF!</definedName>
    <definedName name="raghu">#REF!</definedName>
    <definedName name="Rahul">#REF!</definedName>
    <definedName name="Rahul1">#REF!</definedName>
    <definedName name="RAIL">#REF!</definedName>
    <definedName name="Raj" localSheetId="11" hidden="1">{"'Sheet1'!$A$4386:$N$4591"}</definedName>
    <definedName name="Raj" localSheetId="20" hidden="1">{"'Sheet1'!$A$4386:$N$4591"}</definedName>
    <definedName name="Raj" hidden="1">{"'Sheet1'!$A$4386:$N$4591"}</definedName>
    <definedName name="raja" localSheetId="9">#REF!</definedName>
    <definedName name="raja" localSheetId="19">#REF!</definedName>
    <definedName name="raja">#REF!</definedName>
    <definedName name="RAJEEV_ERECTORS">#REF!</definedName>
    <definedName name="rani">#REF!</definedName>
    <definedName name="RARA">#REF!</definedName>
    <definedName name="rate">#REF!</definedName>
    <definedName name="rate1">#REF!</definedName>
    <definedName name="RAVI">#REF!</definedName>
    <definedName name="RAWRAR">#REF!</definedName>
    <definedName name="rb">#REF!</definedName>
    <definedName name="RbyP">#REF!</definedName>
    <definedName name="RCArea" hidden="1">#REF!</definedName>
    <definedName name="RCC">#REF!</definedName>
    <definedName name="RCC_Offset">#REF!</definedName>
    <definedName name="RCT">#REF!</definedName>
    <definedName name="RDC">#REF!</definedName>
    <definedName name="Re" localSheetId="9">#REF!</definedName>
    <definedName name="Re" localSheetId="16">#REF!</definedName>
    <definedName name="Re" localSheetId="15">#REF!</definedName>
    <definedName name="Re" localSheetId="19">#REF!</definedName>
    <definedName name="Re" localSheetId="20">#REF!</definedName>
    <definedName name="re">#REF!</definedName>
    <definedName name="Re___0">#REF!</definedName>
    <definedName name="Re___13">#REF!</definedName>
    <definedName name="REACTOR">#REF!</definedName>
    <definedName name="REBAR">#REF!</definedName>
    <definedName name="Receivables_yearwise" localSheetId="16">#REF!</definedName>
    <definedName name="Receivables_yearwise" localSheetId="15">#REF!</definedName>
    <definedName name="Receivables_yearwise" localSheetId="19">#REF!</definedName>
    <definedName name="Receivables_yearwise" localSheetId="20">#REF!</definedName>
    <definedName name="Receivables_yearwise">#REF!</definedName>
    <definedName name="RECON" localSheetId="11" hidden="1">{"form-D1",#N/A,FALSE,"FORM-D1";"form-D1_amt",#N/A,FALSE,"FORM-D1"}</definedName>
    <definedName name="RECON" localSheetId="20" hidden="1">{"form-D1",#N/A,FALSE,"FORM-D1";"form-D1_amt",#N/A,FALSE,"FORM-D1"}</definedName>
    <definedName name="RECON" hidden="1">{"form-D1",#N/A,FALSE,"FORM-D1";"form-D1_amt",#N/A,FALSE,"FORM-D1"}</definedName>
    <definedName name="_xlnm.Recorder" localSheetId="9">#REF!</definedName>
    <definedName name="_xlnm.Recorder" localSheetId="19">#REF!</definedName>
    <definedName name="_xlnm.Recorder">#REF!</definedName>
    <definedName name="Recorder1">#REF!</definedName>
    <definedName name="rect_4_415">#REF!</definedName>
    <definedName name="redmdn" localSheetId="9">#REF!</definedName>
    <definedName name="redmdn" localSheetId="19">#REF!</definedName>
    <definedName name="redmdn">#REF!</definedName>
    <definedName name="Reduction_of_Outpatient_ratios">#REF!,#REF!,#REF!</definedName>
    <definedName name="REE">#REF!</definedName>
    <definedName name="Ref__EUS_632_FDN_001" localSheetId="20">#REF!</definedName>
    <definedName name="Ref__EUS_632_FDN_001">#REF!</definedName>
    <definedName name="Ref__EUS_632_FDN_002" localSheetId="20">#REF!</definedName>
    <definedName name="Ref__EUS_632_FDN_002">#REF!</definedName>
    <definedName name="regionnames">#REF!</definedName>
    <definedName name="regions">#REF!</definedName>
    <definedName name="Regulatory_costs">#REF!</definedName>
    <definedName name="rel">#REF!</definedName>
    <definedName name="Rel.per">#REF!</definedName>
    <definedName name="Rel.perm">#REF!</definedName>
    <definedName name="RENT" localSheetId="9">#REF!</definedName>
    <definedName name="RENT" localSheetId="19">#REF!</definedName>
    <definedName name="RENT">#REF!</definedName>
    <definedName name="Repairs" localSheetId="9">#REF!</definedName>
    <definedName name="Repairs" localSheetId="19">#REF!</definedName>
    <definedName name="Repairs">#REF!</definedName>
    <definedName name="req">#REF!</definedName>
    <definedName name="rer">#REF!</definedName>
    <definedName name="RERE">#REF!</definedName>
    <definedName name="rerere">#REF!</definedName>
    <definedName name="res_sum" localSheetId="11" hidden="1">{#N/A,#N/A,FALSE,"COVER1.XLS ";#N/A,#N/A,FALSE,"RACT1.XLS";#N/A,#N/A,FALSE,"RACT2.XLS";#N/A,#N/A,FALSE,"ECCMP";#N/A,#N/A,FALSE,"WELDER.XLS"}</definedName>
    <definedName name="res_sum" localSheetId="20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ult33">#REF!</definedName>
    <definedName name="Result51">#REF!</definedName>
    <definedName name="Result61">#REF!</definedName>
    <definedName name="Retail_Disc" localSheetId="16">#REF!</definedName>
    <definedName name="Retail_Disc" localSheetId="15">#REF!</definedName>
    <definedName name="Retail_Disc" localSheetId="19">#REF!</definedName>
    <definedName name="Retail_Disc">#REF!</definedName>
    <definedName name="Rev" localSheetId="9">#REF!</definedName>
    <definedName name="Rev" localSheetId="19">#REF!</definedName>
    <definedName name="Rev">#REF!</definedName>
    <definedName name="REVENUE_MODEL" localSheetId="9">#REF!</definedName>
    <definedName name="REVENUE_MODEL" localSheetId="19">#REF!</definedName>
    <definedName name="REVENUE_MODEL">#REF!</definedName>
    <definedName name="Revision">#REF!</definedName>
    <definedName name="REVSTATUS" localSheetId="9">#REF!</definedName>
    <definedName name="REVSTATUS" localSheetId="19">#REF!</definedName>
    <definedName name="REVSTATUS">#REF!</definedName>
    <definedName name="revstatuspage1" localSheetId="9">#REF!</definedName>
    <definedName name="revstatuspage1" localSheetId="19">#REF!</definedName>
    <definedName name="revstatuspage1">#REF!</definedName>
    <definedName name="revstatuspage2" localSheetId="9">#REF!</definedName>
    <definedName name="revstatuspage2" localSheetId="19">#REF!</definedName>
    <definedName name="revstatuspage2">#REF!</definedName>
    <definedName name="rewre" hidden="1">#REF!</definedName>
    <definedName name="rewrewwre" hidden="1">#REF!</definedName>
    <definedName name="rewrwewe" hidden="1">#REF!</definedName>
    <definedName name="RFGF">#REF!</definedName>
    <definedName name="Rg" localSheetId="9">#REF!</definedName>
    <definedName name="Rg" localSheetId="19">#REF!</definedName>
    <definedName name="Rg">#REF!</definedName>
    <definedName name="rgns">#REF!</definedName>
    <definedName name="rgs" localSheetId="9">#REF!</definedName>
    <definedName name="rgs" localSheetId="19">#REF!</definedName>
    <definedName name="rgs">#REF!</definedName>
    <definedName name="rho">#REF!</definedName>
    <definedName name="rig">#REF!</definedName>
    <definedName name="rishraetc" localSheetId="9">#REF!</definedName>
    <definedName name="rishraetc" localSheetId="19">#REF!</definedName>
    <definedName name="rishraetc">#REF!</definedName>
    <definedName name="risk">#REF!</definedName>
    <definedName name="Risk_Table_Complete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jrj" localSheetId="11" hidden="1">{"'PROFITABILITY'!$A$1:$F$45"}</definedName>
    <definedName name="rjrj" localSheetId="20" hidden="1">{"'PROFITABILITY'!$A$1:$F$45"}</definedName>
    <definedName name="rjrj" hidden="1">{"'PROFITABILITY'!$A$1:$F$45"}</definedName>
    <definedName name="rjrjj" localSheetId="11" hidden="1">{"'PROFITABILITY'!$A$1:$F$45"}</definedName>
    <definedName name="rjrjj" localSheetId="20" hidden="1">{"'PROFITABILITY'!$A$1:$F$45"}</definedName>
    <definedName name="rjrjj" hidden="1">{"'PROFITABILITY'!$A$1:$F$45"}</definedName>
    <definedName name="Rl" localSheetId="9">#REF!</definedName>
    <definedName name="Rl" localSheetId="19">#REF!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m">#REF!</definedName>
    <definedName name="rmcaccp" localSheetId="20">#REF!</definedName>
    <definedName name="rmcaccp">#REF!</definedName>
    <definedName name="rmcecp" localSheetId="20">#REF!</definedName>
    <definedName name="rmcecp">#REF!</definedName>
    <definedName name="rmcmcc.1" localSheetId="20">#REF!</definedName>
    <definedName name="rmcmcc.1">#REF!</definedName>
    <definedName name="rmcmcc.2" localSheetId="20">#REF!</definedName>
    <definedName name="rmcmcc.2">#REF!</definedName>
    <definedName name="rmcmcc.3" localSheetId="20">#REF!</definedName>
    <definedName name="rmcmcc.3">#REF!</definedName>
    <definedName name="rmcmltsb" localSheetId="20">#REF!</definedName>
    <definedName name="rmcmltsb">#REF!</definedName>
    <definedName name="rmcmsb.ups" localSheetId="20">#REF!</definedName>
    <definedName name="rmcmsb.ups">#REF!</definedName>
    <definedName name="rmcsmsb.1" localSheetId="20">#REF!</definedName>
    <definedName name="rmcsmsb.1">#REF!</definedName>
    <definedName name="rmcsmsb.2" localSheetId="20">#REF!</definedName>
    <definedName name="rmcsmsb.2">#REF!</definedName>
    <definedName name="rmcsmsb.3" localSheetId="20">#REF!</definedName>
    <definedName name="rmcsmsb.3">#REF!</definedName>
    <definedName name="rmcsmsb.b" localSheetId="20">#REF!</definedName>
    <definedName name="rmcsmsb.b">#REF!</definedName>
    <definedName name="rmcsmsb.g" localSheetId="20">#REF!</definedName>
    <definedName name="rmcsmsb.g">#REF!</definedName>
    <definedName name="rmcsmsb.lab" localSheetId="20">#REF!</definedName>
    <definedName name="rmcsmsb.lab">#REF!</definedName>
    <definedName name="rmcsmsb.main" localSheetId="20">#REF!</definedName>
    <definedName name="rmcsmsb.main">#REF!</definedName>
    <definedName name="rmcsmsb.t" localSheetId="20">#REF!</definedName>
    <definedName name="rmcsmsb.t">#REF!</definedName>
    <definedName name="rmcsmsb.ups" localSheetId="20">#REF!</definedName>
    <definedName name="rmcsmsb.ups">#REF!</definedName>
    <definedName name="rmcup.1" localSheetId="20">#REF!</definedName>
    <definedName name="rmcup.1">#REF!</definedName>
    <definedName name="rmcup.2" localSheetId="20">#REF!</definedName>
    <definedName name="rmcup.2">#REF!</definedName>
    <definedName name="robot">#REF!</definedName>
    <definedName name="ROLLFCCASHFLOW" localSheetId="9">#REF!</definedName>
    <definedName name="ROLLFCCASHFLOW" localSheetId="19">#REF!</definedName>
    <definedName name="ROLLFCCASHFLOW">#REF!</definedName>
    <definedName name="ROLLFCWKGS" localSheetId="9">#REF!</definedName>
    <definedName name="ROLLFCWKGS" localSheetId="19">#REF!</definedName>
    <definedName name="ROLLFCWKGS">#REF!</definedName>
    <definedName name="ROLLGFC" localSheetId="9">#REF!</definedName>
    <definedName name="ROLLGFC" localSheetId="19">#REF!</definedName>
    <definedName name="ROLLGFC">#REF!</definedName>
    <definedName name="root1">#REF!</definedName>
    <definedName name="root2">#REF!</definedName>
    <definedName name="root3">#REF!</definedName>
    <definedName name="rosid">#REF!</definedName>
    <definedName name="Roxy" localSheetId="9">#REF!</definedName>
    <definedName name="Roxy" localSheetId="19">#REF!</definedName>
    <definedName name="Roxy">#REF!</definedName>
    <definedName name="rqf" localSheetId="9">#REF!</definedName>
    <definedName name="rqf" localSheetId="19">#REF!</definedName>
    <definedName name="rqf">#REF!</definedName>
    <definedName name="rr">#REF!</definedName>
    <definedName name="rrammv">#REF!</definedName>
    <definedName name="Rrelay">#REF!</definedName>
    <definedName name="RRR" hidden="1">#REF!</definedName>
    <definedName name="rrrrtrt">#REF!</definedName>
    <definedName name="Rs" localSheetId="9">#REF!</definedName>
    <definedName name="Rs" localSheetId="19">#REF!</definedName>
    <definedName name="Rs">#REF!</definedName>
    <definedName name="Rs___0">#REF!</definedName>
    <definedName name="Rs___13">#REF!</definedName>
    <definedName name="rsat" localSheetId="9">#REF!</definedName>
    <definedName name="rsat" localSheetId="19">#REF!</definedName>
    <definedName name="rsat">#REF!</definedName>
    <definedName name="Rse" localSheetId="9">#REF!</definedName>
    <definedName name="Rse" localSheetId="19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r">#REF!</definedName>
    <definedName name="rttj" localSheetId="11" hidden="1">{"'PROFITABILITY'!$A$1:$F$45"}</definedName>
    <definedName name="rttj" localSheetId="20" hidden="1">{"'PROFITABILITY'!$A$1:$F$45"}</definedName>
    <definedName name="rttj" hidden="1">{"'PROFITABILITY'!$A$1:$F$45"}</definedName>
    <definedName name="rttqv" localSheetId="9">#REF!</definedName>
    <definedName name="rttqv" localSheetId="19">#REF!</definedName>
    <definedName name="rttqv">#REF!</definedName>
    <definedName name="rttrt" localSheetId="11" hidden="1">{"form-D1",#N/A,FALSE,"FORM-D1";"form-D1_amt",#N/A,FALSE,"FORM-D1"}</definedName>
    <definedName name="rttrt" localSheetId="20" hidden="1">{"form-D1",#N/A,FALSE,"FORM-D1";"form-D1_amt",#N/A,FALSE,"FORM-D1"}</definedName>
    <definedName name="rttrt" hidden="1">{"form-D1",#N/A,FALSE,"FORM-D1";"form-D1_amt",#N/A,FALSE,"FORM-D1"}</definedName>
    <definedName name="RTU1_AI" localSheetId="9">#REF!</definedName>
    <definedName name="RTU1_AI" localSheetId="19">#REF!</definedName>
    <definedName name="RTU1_AI">#REF!</definedName>
    <definedName name="RTU1_DI" localSheetId="9">#REF!</definedName>
    <definedName name="RTU1_DI" localSheetId="19">#REF!</definedName>
    <definedName name="RTU1_DI">#REF!</definedName>
    <definedName name="RTU1_DO" localSheetId="9">#REF!</definedName>
    <definedName name="RTU1_DO" localSheetId="19">#REF!</definedName>
    <definedName name="RTU1_DO">#REF!</definedName>
    <definedName name="RTU1_PC" localSheetId="9">#REF!</definedName>
    <definedName name="RTU1_PC" localSheetId="19">#REF!</definedName>
    <definedName name="RTU1_PC">#REF!</definedName>
    <definedName name="RTU2_AI" localSheetId="9">#REF!</definedName>
    <definedName name="RTU2_AI" localSheetId="19">#REF!</definedName>
    <definedName name="RTU2_AI">#REF!</definedName>
    <definedName name="RTU2_DI" localSheetId="9">#REF!</definedName>
    <definedName name="RTU2_DI" localSheetId="19">#REF!</definedName>
    <definedName name="RTU2_DI">#REF!</definedName>
    <definedName name="RTU2_DO" localSheetId="9">#REF!</definedName>
    <definedName name="RTU2_DO" localSheetId="19">#REF!</definedName>
    <definedName name="RTU2_DO">#REF!</definedName>
    <definedName name="RTU2_PC" localSheetId="9">#REF!</definedName>
    <definedName name="RTU2_PC" localSheetId="19">#REF!</definedName>
    <definedName name="RTU2_PC">#REF!</definedName>
    <definedName name="rty">#REF!</definedName>
    <definedName name="Running_begin" localSheetId="16">#REF!</definedName>
    <definedName name="Running_begin" localSheetId="15">#REF!</definedName>
    <definedName name="Running_begin" localSheetId="19">#REF!</definedName>
    <definedName name="Running_begin">#REF!</definedName>
    <definedName name="Running_incr" localSheetId="16">#REF!</definedName>
    <definedName name="Running_incr" localSheetId="15">#REF!</definedName>
    <definedName name="Running_incr" localSheetId="19">#REF!</definedName>
    <definedName name="Running_incr">#REF!</definedName>
    <definedName name="RUPEES">#REF!</definedName>
    <definedName name="rwere" localSheetId="11" hidden="1">{#N/A,#N/A,FALSE,"COVER1.XLS ";#N/A,#N/A,FALSE,"RACT1.XLS";#N/A,#N/A,FALSE,"RACT2.XLS";#N/A,#N/A,FALSE,"ECCMP";#N/A,#N/A,FALSE,"WELDER.XLS"}</definedName>
    <definedName name="rwere" localSheetId="20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#REF!</definedName>
    <definedName name="ry" localSheetId="9">#REF!</definedName>
    <definedName name="ry" localSheetId="19">#REF!</definedName>
    <definedName name="ry">#REF!</definedName>
    <definedName name="S" localSheetId="16">#REF!</definedName>
    <definedName name="S" localSheetId="15">#REF!</definedName>
    <definedName name="s" localSheetId="19">#REF!</definedName>
    <definedName name="S" localSheetId="20">#REF!</definedName>
    <definedName name="s">#REF!</definedName>
    <definedName name="S_41" localSheetId="11" hidden="1">{0,0,0,0;0,#N/A,FALSE,0}</definedName>
    <definedName name="S_41" localSheetId="20" hidden="1">{0,0,0,0;0,#N/A,FALSE,0}</definedName>
    <definedName name="S_41" hidden="1">{0,0,0,0;0,#N/A,FALSE,0}</definedName>
    <definedName name="s_all" localSheetId="9">#REF!</definedName>
    <definedName name="s_all" localSheetId="19">#REF!</definedName>
    <definedName name="s_all">#REF!</definedName>
    <definedName name="S_S_Name">#REF!</definedName>
    <definedName name="S_T_Q_E_MI">#REF!</definedName>
    <definedName name="S0">#REF!</definedName>
    <definedName name="s0ne">#REF!</definedName>
    <definedName name="Sa" localSheetId="9">#REF!</definedName>
    <definedName name="Sa" localSheetId="19">#REF!</definedName>
    <definedName name="Sa">#REF!</definedName>
    <definedName name="saa" localSheetId="11" hidden="1">{"form-D1",#N/A,FALSE,"FORM-D1";"form-D1_amt",#N/A,FALSE,"FORM-D1"}</definedName>
    <definedName name="saa" localSheetId="20" hidden="1">{"form-D1",#N/A,FALSE,"FORM-D1";"form-D1_amt",#N/A,FALSE,"FORM-D1"}</definedName>
    <definedName name="saa" hidden="1">{"form-D1",#N/A,FALSE,"FORM-D1";"form-D1_amt",#N/A,FALSE,"FORM-D1"}</definedName>
    <definedName name="sadafas">#REF!</definedName>
    <definedName name="SAFAFSDF">#REF!</definedName>
    <definedName name="sak">#REF!</definedName>
    <definedName name="SALARIES___WAGES" localSheetId="9">#REF!</definedName>
    <definedName name="SALARIES___WAGES" localSheetId="19">#REF!</definedName>
    <definedName name="SALARIES___WAGES">#REF!</definedName>
    <definedName name="SALEFACT" localSheetId="9">#REF!</definedName>
    <definedName name="SALEFACT" localSheetId="19">#REF!</definedName>
    <definedName name="SALEFACT">#REF!</definedName>
    <definedName name="sales">#REF!</definedName>
    <definedName name="Sales_Per_Manday">#REF!</definedName>
    <definedName name="SAME">#REF!</definedName>
    <definedName name="SAP_SUMM" localSheetId="9">#REF!</definedName>
    <definedName name="SAP_SUMM" localSheetId="19">#REF!</definedName>
    <definedName name="SAP_SUMM">#REF!</definedName>
    <definedName name="sarita" localSheetId="9">#REF!</definedName>
    <definedName name="sarita" localSheetId="19">#REF!</definedName>
    <definedName name="sarita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z" localSheetId="9">#REF!</definedName>
    <definedName name="saz" localSheetId="19">#REF!</definedName>
    <definedName name="saz">#REF!</definedName>
    <definedName name="sb" localSheetId="9">#REF!</definedName>
    <definedName name="sb" localSheetId="19">#REF!</definedName>
    <definedName name="sb">#REF!</definedName>
    <definedName name="Sc" localSheetId="9">#REF!</definedName>
    <definedName name="Sc" localSheetId="19">#REF!</definedName>
    <definedName name="Sc">#REF!</definedName>
    <definedName name="Scenario">#REF!</definedName>
    <definedName name="Scenario_table">#REF!</definedName>
    <definedName name="SCF">#REF!</definedName>
    <definedName name="sch">#REF!</definedName>
    <definedName name="sCHE4">#REF!</definedName>
    <definedName name="Sched_Pay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d_Extra_Payments">#REF!</definedName>
    <definedName name="Scheduled_Interest_Rate">#REF!</definedName>
    <definedName name="Scheduled_Monthly_Payment">#REF!</definedName>
    <definedName name="SchList">#REF!</definedName>
    <definedName name="schools">#REF!</definedName>
    <definedName name="SCIENCE" localSheetId="9">#REF!</definedName>
    <definedName name="SCIENCE" localSheetId="19">#REF!</definedName>
    <definedName name="SCIENCE">#REF!</definedName>
    <definedName name="scrb">#REF!</definedName>
    <definedName name="sd" localSheetId="9">#REF!</definedName>
    <definedName name="sd" localSheetId="19">#REF!</definedName>
    <definedName name="sd">#REF!</definedName>
    <definedName name="sda" localSheetId="9">#REF!</definedName>
    <definedName name="sda" localSheetId="19">#REF!</definedName>
    <definedName name="sda" localSheetId="11" hidden="1">{"form-D1",#N/A,FALSE,"FORM-D1";"form-D1_amt",#N/A,FALSE,"FORM-D1"}</definedName>
    <definedName name="sda" localSheetId="20" hidden="1">{"form-D1",#N/A,FALSE,"FORM-D1";"form-D1_amt",#N/A,FALSE,"FORM-D1"}</definedName>
    <definedName name="sda">#REF!</definedName>
    <definedName name="sdaa">#REF!</definedName>
    <definedName name="Sdate">#REF!</definedName>
    <definedName name="sdb" localSheetId="9">#REF!</definedName>
    <definedName name="sdb" localSheetId="19">#REF!</definedName>
    <definedName name="sdb">#REF!</definedName>
    <definedName name="sdf" localSheetId="9">#REF!</definedName>
    <definedName name="sdf" localSheetId="19">#REF!</definedName>
    <definedName name="sdf">#REF!</definedName>
    <definedName name="sdfd" localSheetId="9">#REF!</definedName>
    <definedName name="sdfd" localSheetId="19">#REF!</definedName>
    <definedName name="sdfd">#REF!</definedName>
    <definedName name="sdfds" localSheetId="11" hidden="1">{"'PROFITABILITY'!$A$1:$F$45"}</definedName>
    <definedName name="sdfds" localSheetId="20" hidden="1">{"'PROFITABILITY'!$A$1:$F$45"}</definedName>
    <definedName name="sdfds" hidden="1">{"'PROFITABILITY'!$A$1:$F$45"}</definedName>
    <definedName name="SDGDSHGD" localSheetId="11" hidden="1">{"'PROFITABILITY'!$A$1:$F$45"}</definedName>
    <definedName name="SDGDSHGD" localSheetId="20" hidden="1">{"'PROFITABILITY'!$A$1:$F$45"}</definedName>
    <definedName name="SDGDSHGD" hidden="1">{"'PROFITABILITY'!$A$1:$F$45"}</definedName>
    <definedName name="SDGSDG" localSheetId="11" hidden="1">{"'PROFITABILITY'!$A$1:$F$45"}</definedName>
    <definedName name="SDGSDG" localSheetId="20" hidden="1">{"'PROFITABILITY'!$A$1:$F$45"}</definedName>
    <definedName name="SDGSDG" hidden="1">{"'PROFITABILITY'!$A$1:$F$45"}</definedName>
    <definedName name="SDGSG" localSheetId="11" hidden="1">{"'PROFITABILITY'!$A$1:$F$45"}</definedName>
    <definedName name="SDGSG" localSheetId="20" hidden="1">{"'PROFITABILITY'!$A$1:$F$45"}</definedName>
    <definedName name="SDGSG" hidden="1">{"'PROFITABILITY'!$A$1:$F$45"}</definedName>
    <definedName name="sdr">#REF!</definedName>
    <definedName name="sdrt">#REF!</definedName>
    <definedName name="sds">#REF!</definedName>
    <definedName name="sdsdsd" localSheetId="9">#REF!</definedName>
    <definedName name="sdsdsd" localSheetId="19">#REF!</definedName>
    <definedName name="sdsdsd">#REF!</definedName>
    <definedName name="se">#REF!</definedName>
    <definedName name="se_">#REF!</definedName>
    <definedName name="sect_table">#REF!:#REF!</definedName>
    <definedName name="SECTAB">#REF!:#REF!</definedName>
    <definedName name="see">#REF!</definedName>
    <definedName name="sek" localSheetId="9">#REF!</definedName>
    <definedName name="sek" localSheetId="19">#REF!</definedName>
    <definedName name="sek">#REF!</definedName>
    <definedName name="SEK_C" localSheetId="9">#REF!</definedName>
    <definedName name="SEK_C" localSheetId="19">#REF!</definedName>
    <definedName name="SEK_C">#REF!</definedName>
    <definedName name="Sel_SiteInfra_PS" localSheetId="9">#REF!</definedName>
    <definedName name="Sel_SiteInfra_PS" localSheetId="19">#REF!</definedName>
    <definedName name="Sel_SiteInfra_PS">#REF!</definedName>
    <definedName name="Select">#REF!</definedName>
    <definedName name="SelectD1OrC1">#REF!</definedName>
    <definedName name="SelectLessOrExcess">#REF!</definedName>
    <definedName name="sencount" hidden="1">1</definedName>
    <definedName name="SEPT">#REF!</definedName>
    <definedName name="SEQUENCING" localSheetId="9">#REF!</definedName>
    <definedName name="SEQUENCING" localSheetId="19">#REF!</definedName>
    <definedName name="SEQUENCING">#REF!</definedName>
    <definedName name="SER_TAX" localSheetId="9">#REF!</definedName>
    <definedName name="SER_TAX" localSheetId="19">#REF!</definedName>
    <definedName name="SER_TAX">#REF!</definedName>
    <definedName name="Service">#REF!</definedName>
    <definedName name="ServiceTax">#REF!</definedName>
    <definedName name="SESHA_SAI_CONSTRUCTION">#REF!</definedName>
    <definedName name="SF" localSheetId="20">#REF!</definedName>
    <definedName name="SF">#REF!</definedName>
    <definedName name="sfdf">#REF!</definedName>
    <definedName name="sff" localSheetId="9">#REF!</definedName>
    <definedName name="sff" localSheetId="19">#REF!</definedName>
    <definedName name="sff">#REF!</definedName>
    <definedName name="SFR" localSheetId="9">#REF!</definedName>
    <definedName name="SFR" localSheetId="19">#REF!</definedName>
    <definedName name="SFR">#REF!</definedName>
    <definedName name="sh_mod" localSheetId="9">#REF!</definedName>
    <definedName name="sh_mod" localSheetId="19">#REF!</definedName>
    <definedName name="sh_mod">#REF!</definedName>
    <definedName name="SHEET">#REF!</definedName>
    <definedName name="sheet1">#REF!</definedName>
    <definedName name="sheet1___0">#REF!</definedName>
    <definedName name="sheet1___13">#REF!</definedName>
    <definedName name="SHEET2">#REF!</definedName>
    <definedName name="shis">#REF!</definedName>
    <definedName name="Shri1">#REF!</definedName>
    <definedName name="SHS">#REF!</definedName>
    <definedName name="SHTA" localSheetId="9">#REF!</definedName>
    <definedName name="SHTA" localSheetId="19">#REF!</definedName>
    <definedName name="SHTA">#REF!</definedName>
    <definedName name="si" localSheetId="20">#REF!</definedName>
    <definedName name="si">#REF!</definedName>
    <definedName name="sigma0.2" localSheetId="9">#REF!</definedName>
    <definedName name="sigma0.2" localSheetId="19">#REF!</definedName>
    <definedName name="sigma0.2">#REF!</definedName>
    <definedName name="sigma0_2">#REF!</definedName>
    <definedName name="sigmab" localSheetId="9">#REF!</definedName>
    <definedName name="sigmab" localSheetId="19">#REF!</definedName>
    <definedName name="sigmab">#REF!</definedName>
    <definedName name="sigmah" localSheetId="9">#REF!</definedName>
    <definedName name="sigmah" localSheetId="19">#REF!</definedName>
    <definedName name="sigmah">#REF!</definedName>
    <definedName name="sigmat" localSheetId="9">#REF!</definedName>
    <definedName name="sigmat" localSheetId="19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q">#REF!</definedName>
    <definedName name="sis">#REF!</definedName>
    <definedName name="sit">#REF!</definedName>
    <definedName name="sit0">#REF!</definedName>
    <definedName name="slab" localSheetId="11" hidden="1">{"form-D1",#N/A,FALSE,"FORM-D1";"form-D1_amt",#N/A,FALSE,"FORM-D1"}</definedName>
    <definedName name="slab" localSheetId="20" hidden="1">{"form-D1",#N/A,FALSE,"FORM-D1";"form-D1_amt",#N/A,FALSE,"FORM-D1"}</definedName>
    <definedName name="slab" hidden="1">{"form-D1",#N/A,FALSE,"FORM-D1";"form-D1_amt",#N/A,FALSE,"FORM-D1"}</definedName>
    <definedName name="slab_p" localSheetId="11" hidden="1">{"form-D1",#N/A,FALSE,"FORM-D1";"form-D1_amt",#N/A,FALSE,"FORM-D1"}</definedName>
    <definedName name="slab_p" localSheetId="20" hidden="1">{"form-D1",#N/A,FALSE,"FORM-D1";"form-D1_amt",#N/A,FALSE,"FORM-D1"}</definedName>
    <definedName name="slab_p" hidden="1">{"form-D1",#N/A,FALSE,"FORM-D1";"form-D1_amt",#N/A,FALSE,"FORM-D1"}</definedName>
    <definedName name="sm" localSheetId="9">#REF!</definedName>
    <definedName name="sm" localSheetId="19">#REF!</definedName>
    <definedName name="sm">#REF!</definedName>
    <definedName name="smsb" localSheetId="20">#REF!</definedName>
    <definedName name="smsb">#REF!</definedName>
    <definedName name="soh">1%</definedName>
    <definedName name="Soil">#REF!</definedName>
    <definedName name="soil_damp" localSheetId="9">#REF!</definedName>
    <definedName name="soil_damp" localSheetId="19">#REF!</definedName>
    <definedName name="soil_damp">#REF!</definedName>
    <definedName name="soil_unitwt" localSheetId="9">#REF!</definedName>
    <definedName name="soil_unitwt" localSheetId="19">#REF!</definedName>
    <definedName name="soil_unitwt">#REF!</definedName>
    <definedName name="SoilClass">#REF!</definedName>
    <definedName name="sone">#REF!</definedName>
    <definedName name="SOR">#REF!</definedName>
    <definedName name="sort1" hidden="1">#REF!</definedName>
    <definedName name="SOURCE">#REF!</definedName>
    <definedName name="Source_Price" localSheetId="9">#REF!</definedName>
    <definedName name="Source_Price" localSheetId="19">#REF!</definedName>
    <definedName name="Source_Price">#REF!</definedName>
    <definedName name="SP">#REF!</definedName>
    <definedName name="SpacerDamper" localSheetId="9" hidden="1">{"'PROFITABILITY'!$A$1:$F$45"}</definedName>
    <definedName name="SpacerDamper" localSheetId="23" hidden="1">{"'PROFITABILITY'!$A$1:$F$45"}</definedName>
    <definedName name="SpacerDamper" localSheetId="14" hidden="1">{"'PROFITABILITY'!$A$1:$F$45"}</definedName>
    <definedName name="SpacerDamper" localSheetId="16" hidden="1">{"'PROFITABILITY'!$A$1:$F$45"}</definedName>
    <definedName name="SpacerDamper" localSheetId="15" hidden="1">{"'PROFITABILITY'!$A$1:$F$45"}</definedName>
    <definedName name="SpacerDamper" localSheetId="19" hidden="1">{"'PROFITABILITY'!$A$1:$F$45"}</definedName>
    <definedName name="SpacerDamper" localSheetId="26" hidden="1">{"'PROFITABILITY'!$A$1:$F$45"}</definedName>
    <definedName name="SpacerDamper" localSheetId="21" hidden="1">{"'PROFITABILITY'!$A$1:$F$45"}</definedName>
    <definedName name="SpacerDamper" hidden="1">{"'PROFITABILITY'!$A$1:$F$45"}</definedName>
    <definedName name="Spanner_Auto_File">"C:\Documents and Settings\pcsai\My Documents\DRAIN_De.x2a"</definedName>
    <definedName name="SPAR" localSheetId="9">#REF!</definedName>
    <definedName name="SPAR" localSheetId="19">#REF!</definedName>
    <definedName name="SPAR">#REF!</definedName>
    <definedName name="Spare" localSheetId="9" hidden="1">{"'PROFITABILITY'!$A$1:$F$45"}</definedName>
    <definedName name="Spare" localSheetId="23" hidden="1">{"'PROFITABILITY'!$A$1:$F$45"}</definedName>
    <definedName name="Spare" localSheetId="14" hidden="1">{"'PROFITABILITY'!$A$1:$F$45"}</definedName>
    <definedName name="Spare" localSheetId="16" hidden="1">{"'PROFITABILITY'!$A$1:$F$45"}</definedName>
    <definedName name="Spare" localSheetId="15" hidden="1">{"'PROFITABILITY'!$A$1:$F$45"}</definedName>
    <definedName name="Spare" localSheetId="19" hidden="1">{"'PROFITABILITY'!$A$1:$F$45"}</definedName>
    <definedName name="Spare" localSheetId="26" hidden="1">{"'PROFITABILITY'!$A$1:$F$45"}</definedName>
    <definedName name="Spare" localSheetId="21" hidden="1">{"'PROFITABILITY'!$A$1:$F$45"}</definedName>
    <definedName name="Spare" hidden="1">{"'PROFITABILITY'!$A$1:$F$45"}</definedName>
    <definedName name="SpecialPrice" hidden="1">#REF!</definedName>
    <definedName name="spfactor" localSheetId="20">#REF!</definedName>
    <definedName name="spfactor">#REF!</definedName>
    <definedName name="Spl">#REF!</definedName>
    <definedName name="SPTNP" localSheetId="20">#REF!</definedName>
    <definedName name="SPTNP">#REF!</definedName>
    <definedName name="Sq" localSheetId="9">#REF!</definedName>
    <definedName name="Sq" localSheetId="19">#REF!</definedName>
    <definedName name="Sq">#REF!</definedName>
    <definedName name="SQRT__1___0.6___1.0" localSheetId="9">#REF!</definedName>
    <definedName name="SQRT__1___0.6___1.0" localSheetId="19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 localSheetId="9">#REF!</definedName>
    <definedName name="Sr" localSheetId="19">#REF!</definedName>
    <definedName name="Sr">#REF!</definedName>
    <definedName name="sraica">#REF!</definedName>
    <definedName name="sri">#REF!</definedName>
    <definedName name="srk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9">#REF!</definedName>
    <definedName name="SS" localSheetId="19">#REF!</definedName>
    <definedName name="SS">#REF!</definedName>
    <definedName name="SS_Adv">#REF!</definedName>
    <definedName name="SS_AGWC">#REF!</definedName>
    <definedName name="SS_AM">#REF!</definedName>
    <definedName name="SS_ANFA">#REF!</definedName>
    <definedName name="SS_ANFE">#REF!</definedName>
    <definedName name="SS_ANFEBG">#REF!</definedName>
    <definedName name="SS_ANWC">#REF!</definedName>
    <definedName name="SS_Apr">#REF!</definedName>
    <definedName name="SS_Aug">#REF!</definedName>
    <definedName name="SS_Avg_Adv">#REF!</definedName>
    <definedName name="SS_Avg_COI">#REF!</definedName>
    <definedName name="SS_Avg_OCA">#REF!</definedName>
    <definedName name="SS_Avg_OCL">#REF!</definedName>
    <definedName name="SS_Avg_OS">#REF!</definedName>
    <definedName name="SS_Avg_Stk">#REF!</definedName>
    <definedName name="SS_Avg_VC">#REF!</definedName>
    <definedName name="SS_Avg_WC_Key">#REF!</definedName>
    <definedName name="ss_coi">#REF!</definedName>
    <definedName name="SS_COU">#REF!</definedName>
    <definedName name="SS_Dec">#REF!</definedName>
    <definedName name="SS_Deprn">#REF!</definedName>
    <definedName name="SS_Feb">#REF!</definedName>
    <definedName name="SS_GM">#REF!</definedName>
    <definedName name="SS_Jan">#REF!</definedName>
    <definedName name="SS_Jul">#REF!</definedName>
    <definedName name="SS_Jun">#REF!</definedName>
    <definedName name="SS_Key">#REF!</definedName>
    <definedName name="SS_Mar">#REF!</definedName>
    <definedName name="SS_MAT_Sales">#REF!</definedName>
    <definedName name="SS_May">#REF!</definedName>
    <definedName name="SS_Nov">#REF!</definedName>
    <definedName name="SS_NWC">#REF!</definedName>
    <definedName name="SS_OB_Cust">#REF!</definedName>
    <definedName name="SS_OB_IU">#REF!</definedName>
    <definedName name="SS_OCA">#REF!</definedName>
    <definedName name="SS_OCL">#REF!</definedName>
    <definedName name="SS_Oct">#REF!</definedName>
    <definedName name="SS_OD_Common">#REF!</definedName>
    <definedName name="SS_OI_Cust">#REF!</definedName>
    <definedName name="SS_OI_IU">#REF!</definedName>
    <definedName name="SS_OS">#REF!</definedName>
    <definedName name="SS_PBDIT">#REF!</definedName>
    <definedName name="SS_PBIT">#REF!</definedName>
    <definedName name="SS_Per_Key">#REF!</definedName>
    <definedName name="SS_Res_Key">#REF!</definedName>
    <definedName name="SS_Sales_Cust">#REF!</definedName>
    <definedName name="SS_Sales_IU">#REF!</definedName>
    <definedName name="SS_Sep">#REF!</definedName>
    <definedName name="SS_Stk">#REF!</definedName>
    <definedName name="SS_Top_Key">#REF!</definedName>
    <definedName name="SS_VC">#REF!</definedName>
    <definedName name="SS_WC_Key">#REF!</definedName>
    <definedName name="SS400_401" localSheetId="9">#REF!</definedName>
    <definedName name="SS400_401" localSheetId="19">#REF!</definedName>
    <definedName name="SS400_401">#REF!</definedName>
    <definedName name="ss401_404" localSheetId="9">#REF!</definedName>
    <definedName name="ss401_404" localSheetId="19">#REF!</definedName>
    <definedName name="ss401_404">#REF!</definedName>
    <definedName name="ss405_408" localSheetId="9">#REF!</definedName>
    <definedName name="ss405_408" localSheetId="19">#REF!</definedName>
    <definedName name="ss405_408">#REF!</definedName>
    <definedName name="SS421_422" localSheetId="9">#REF!</definedName>
    <definedName name="SS421_422" localSheetId="19">#REF!</definedName>
    <definedName name="SS421_422">#REF!</definedName>
    <definedName name="ss421_424" localSheetId="9">#REF!</definedName>
    <definedName name="ss421_424" localSheetId="19">#REF!</definedName>
    <definedName name="ss421_424">#REF!</definedName>
    <definedName name="ssa">#REF!</definedName>
    <definedName name="ssb">#REF!</definedName>
    <definedName name="ssf" localSheetId="9">#REF!</definedName>
    <definedName name="ssf" localSheetId="19">#REF!</definedName>
    <definedName name="ssf">#REF!</definedName>
    <definedName name="ssl">#REF!</definedName>
    <definedName name="sss" localSheetId="16">#REF!</definedName>
    <definedName name="sss" localSheetId="15">#REF!</definedName>
    <definedName name="sss" localSheetId="19">#REF!</definedName>
    <definedName name="SSS" localSheetId="20">#REF!</definedName>
    <definedName name="sss">#REF!</definedName>
    <definedName name="ssss" localSheetId="9">#REF!</definedName>
    <definedName name="ssss" localSheetId="19">#REF!</definedName>
    <definedName name="ssss">#REF!</definedName>
    <definedName name="sssssssss" localSheetId="11" hidden="1">{"form-D1",#N/A,FALSE,"FORM-D1";"form-D1_amt",#N/A,FALSE,"FORM-D1"}</definedName>
    <definedName name="sssssssss" localSheetId="20" hidden="1">{"form-D1",#N/A,FALSE,"FORM-D1";"form-D1_amt",#N/A,FALSE,"FORM-D1"}</definedName>
    <definedName name="sssssssss" hidden="1">{"form-D1",#N/A,FALSE,"FORM-D1";"form-D1_amt",#N/A,FALSE,"FORM-D1"}</definedName>
    <definedName name="sssssssssssss" localSheetId="11" hidden="1">{"form-D1",#N/A,FALSE,"FORM-D1";"form-D1_amt",#N/A,FALSE,"FORM-D1"}</definedName>
    <definedName name="sssssssssssss" localSheetId="20" hidden="1">{"form-D1",#N/A,FALSE,"FORM-D1";"form-D1_amt",#N/A,FALSE,"FORM-D1"}</definedName>
    <definedName name="sssssssssssss" hidden="1">{"form-D1",#N/A,FALSE,"FORM-D1";"form-D1_amt",#N/A,FALSE,"FORM-D1"}</definedName>
    <definedName name="sssssssssssssas" localSheetId="11" hidden="1">{"form-D1",#N/A,FALSE,"FORM-D1";"form-D1_amt",#N/A,FALSE,"FORM-D1"}</definedName>
    <definedName name="sssssssssssssas" localSheetId="20" hidden="1">{"form-D1",#N/A,FALSE,"FORM-D1";"form-D1_amt",#N/A,FALSE,"FORM-D1"}</definedName>
    <definedName name="sssssssssssssas" hidden="1">{"form-D1",#N/A,FALSE,"FORM-D1";"form-D1_amt",#N/A,FALSE,"FORM-D1"}</definedName>
    <definedName name="ST" localSheetId="9">#REF!</definedName>
    <definedName name="ST" localSheetId="19">#REF!</definedName>
    <definedName name="ST">#REF!</definedName>
    <definedName name="st_list">#REF!</definedName>
    <definedName name="state">#REF!</definedName>
    <definedName name="STATEMENT_1">#REF!</definedName>
    <definedName name="STATEMENT_2">#REF!</definedName>
    <definedName name="STATEMENT_3">#REF!</definedName>
    <definedName name="STATEMENT_4">#REF!</definedName>
    <definedName name="STD" localSheetId="9">#REF!</definedName>
    <definedName name="STD" localSheetId="19">#REF!</definedName>
    <definedName name="STD">#REF!</definedName>
    <definedName name="steam_props">#REF!</definedName>
    <definedName name="SteelSection" localSheetId="9">#REF!</definedName>
    <definedName name="SteelSection" localSheetId="19">#REF!</definedName>
    <definedName name="SteelSection">#REF!</definedName>
    <definedName name="stfr">#REF!</definedName>
    <definedName name="stock">#REF!</definedName>
    <definedName name="STR">#REF!</definedName>
    <definedName name="Stra" localSheetId="9">#REF!</definedName>
    <definedName name="Stra" localSheetId="19">#REF!</definedName>
    <definedName name="Stra">#REF!</definedName>
    <definedName name="Strb" localSheetId="9">#REF!</definedName>
    <definedName name="Strb" localSheetId="19">#REF!</definedName>
    <definedName name="Strb">#REF!</definedName>
    <definedName name="stretch" localSheetId="20">#REF!</definedName>
    <definedName name="Stretch">#REF!</definedName>
    <definedName name="StrID">#REF!</definedName>
    <definedName name="Stringing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ingin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trm" localSheetId="9">#REF!</definedName>
    <definedName name="Strm" localSheetId="19">#REF!</definedName>
    <definedName name="Strm">#REF!</definedName>
    <definedName name="Structure" localSheetId="9">#REF!</definedName>
    <definedName name="Structure" localSheetId="19">#REF!</definedName>
    <definedName name="Structure">#REF!</definedName>
    <definedName name="stub400">#REF!</definedName>
    <definedName name="stubtype">#REF!</definedName>
    <definedName name="stubtype1">#REF!</definedName>
    <definedName name="Subject">#REF!</definedName>
    <definedName name="substation" localSheetId="9">#REF!</definedName>
    <definedName name="substation" localSheetId="19">#REF!</definedName>
    <definedName name="substation">#REF!</definedName>
    <definedName name="SUBSTN_LST">#REF!</definedName>
    <definedName name="SUM">#REF!</definedName>
    <definedName name="SUMM">#REF!</definedName>
    <definedName name="SUMMARY" localSheetId="9">#REF!</definedName>
    <definedName name="SUMMARY" localSheetId="19">#REF!</definedName>
    <definedName name="SUMMARY">#REF!</definedName>
    <definedName name="SUMMARY_OTHER_EXPS" localSheetId="9">#REF!</definedName>
    <definedName name="SUMMARY_OTHER_EXPS" localSheetId="19">#REF!</definedName>
    <definedName name="SUMMARY_OTHER_EXPS">#REF!</definedName>
    <definedName name="SUMMARYII">#REF!</definedName>
    <definedName name="SUMMARYR">#REF!</definedName>
    <definedName name="SUMMERY">#REF!</definedName>
    <definedName name="sUNDR">#REF!</definedName>
    <definedName name="Supplies" localSheetId="9">#REF!</definedName>
    <definedName name="Supplies" localSheetId="23">#REF!</definedName>
    <definedName name="Supplies" localSheetId="19">#REF!</definedName>
    <definedName name="Supplies" localSheetId="26">#REF!</definedName>
    <definedName name="Supplies">#REF!</definedName>
    <definedName name="Supply" localSheetId="16">#REF!</definedName>
    <definedName name="Supply" localSheetId="15">#REF!</definedName>
    <definedName name="SUPPLY" localSheetId="20">#REF!</definedName>
    <definedName name="Supply">#REF!</definedName>
    <definedName name="supplysch" localSheetId="9">#REF!</definedName>
    <definedName name="supplysch" localSheetId="19">#REF!</definedName>
    <definedName name="supplysch">#REF!</definedName>
    <definedName name="Sv" localSheetId="20">#REF!</definedName>
    <definedName name="SV" hidden="1">#REF!</definedName>
    <definedName name="sw">#REF!</definedName>
    <definedName name="swd_Adl_dis" localSheetId="9">#REF!</definedName>
    <definedName name="swd_Adl_dis" localSheetId="19">#REF!</definedName>
    <definedName name="swd_Adl_dis">#REF!</definedName>
    <definedName name="swd_cd" localSheetId="9">#REF!</definedName>
    <definedName name="swd_cd" localSheetId="19">#REF!</definedName>
    <definedName name="swd_cd">#REF!</definedName>
    <definedName name="swd_er" localSheetId="9">#REF!</definedName>
    <definedName name="swd_er" localSheetId="19">#REF!</definedName>
    <definedName name="swd_er">#REF!</definedName>
    <definedName name="swd_fi" localSheetId="9">#REF!</definedName>
    <definedName name="swd_fi" localSheetId="19">#REF!</definedName>
    <definedName name="swd_fi">#REF!</definedName>
    <definedName name="SWH">#REF!</definedName>
    <definedName name="SWH_">#REF!</definedName>
    <definedName name="t" localSheetId="16">#REF!</definedName>
    <definedName name="t" localSheetId="15">#REF!</definedName>
    <definedName name="t" localSheetId="19">#REF!</definedName>
    <definedName name="t" localSheetId="20">#REF!</definedName>
    <definedName name="t">#REF!</definedName>
    <definedName name="t___0">#REF!</definedName>
    <definedName name="t___13">#REF!</definedName>
    <definedName name="T0">#REF!</definedName>
    <definedName name="t1_">#REF!</definedName>
    <definedName name="Ta">#REF!</definedName>
    <definedName name="taa">#REF!</definedName>
    <definedName name="Table">#REF!</definedName>
    <definedName name="TABLE_4">#REF!</definedName>
    <definedName name="table1">#REF!</definedName>
    <definedName name="TABLE2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NTRANSCO">#REF!</definedName>
    <definedName name="TaperedGrowth" localSheetId="9">#REF!</definedName>
    <definedName name="TaperedGrowth" localSheetId="19">#REF!</definedName>
    <definedName name="TaperedGrowth">#REF!</definedName>
    <definedName name="Target" localSheetId="9">#REF!</definedName>
    <definedName name="Target" localSheetId="19">#REF!</definedName>
    <definedName name="Target">#REF!</definedName>
    <definedName name="Tav">#REF!</definedName>
    <definedName name="TAX">#REF!</definedName>
    <definedName name="Tax_Rate" localSheetId="16">#REF!</definedName>
    <definedName name="Tax_Rate" localSheetId="15">#REF!</definedName>
    <definedName name="Tax_Rate" localSheetId="19">#REF!</definedName>
    <definedName name="Tax_Rate">#REF!</definedName>
    <definedName name="TaxTV">10%</definedName>
    <definedName name="TaxXL">5%</definedName>
    <definedName name="tb">#REF!</definedName>
    <definedName name="Tbf">#REF!</definedName>
    <definedName name="tbl_ProdInfo" hidden="1">#REF!</definedName>
    <definedName name="TBo">#REF!</definedName>
    <definedName name="Tc" localSheetId="9">#REF!</definedName>
    <definedName name="Tc" localSheetId="19">#REF!</definedName>
    <definedName name="Tc">#REF!</definedName>
    <definedName name="tcap">#REF!</definedName>
    <definedName name="TD">#REF!</definedName>
    <definedName name="td1__m" localSheetId="9">#REF!</definedName>
    <definedName name="td1__m" localSheetId="19">#REF!</definedName>
    <definedName name="td1__m">#REF!</definedName>
    <definedName name="td2__m" localSheetId="9">#REF!</definedName>
    <definedName name="td2__m" localSheetId="19">#REF!</definedName>
    <definedName name="td2__m">#REF!</definedName>
    <definedName name="TDosCountries" localSheetId="16">#REF!</definedName>
    <definedName name="TDosCountries" localSheetId="15">#REF!</definedName>
    <definedName name="TDosCountries" localSheetId="19">#REF!</definedName>
    <definedName name="TDosCountries">#REF!</definedName>
    <definedName name="te" localSheetId="20">#REF!</definedName>
    <definedName name="te">#REF!</definedName>
    <definedName name="TEAMS" localSheetId="16">#REF!</definedName>
    <definedName name="TEAMS" localSheetId="15">#REF!</definedName>
    <definedName name="TEAMS" localSheetId="19">#REF!</definedName>
    <definedName name="TEAMS">#REF!</definedName>
    <definedName name="teesta">#REF!,#REF!,#REF!,#REF!,#REF!,#REF!,#REF!,#REF!,#REF!</definedName>
    <definedName name="tel" localSheetId="9">#REF!</definedName>
    <definedName name="tel" localSheetId="19">#REF!</definedName>
    <definedName name="tel">#REF!</definedName>
    <definedName name="temp" localSheetId="20">#REF!</definedName>
    <definedName name="TEMP">#REF!</definedName>
    <definedName name="temp1">#REF!</definedName>
    <definedName name="tempcoeff">#REF!</definedName>
    <definedName name="Tension" localSheetId="9">#REF!</definedName>
    <definedName name="Tension" localSheetId="19">#REF!</definedName>
    <definedName name="Tension">#REF!</definedName>
    <definedName name="ter_vapi">#REF!</definedName>
    <definedName name="TERM">#REF!</definedName>
    <definedName name="TEs" localSheetId="9">#REF!</definedName>
    <definedName name="TEs" localSheetId="19">#REF!</definedName>
    <definedName name="TEs">#REF!</definedName>
    <definedName name="TEs___0">#REF!</definedName>
    <definedName name="TEs___13">#REF!</definedName>
    <definedName name="TEST" localSheetId="9">#REF!</definedName>
    <definedName name="TEST" localSheetId="19">#REF!</definedName>
    <definedName name="TEST">#REF!</definedName>
    <definedName name="TEST_1">"#REF!"</definedName>
    <definedName name="TEST0" localSheetId="9">#REF!</definedName>
    <definedName name="TEST0" localSheetId="19">#REF!</definedName>
    <definedName name="TEST0">#REF!</definedName>
    <definedName name="TEST1" localSheetId="9">#REF!</definedName>
    <definedName name="TEST1" localSheetId="19">#REF!</definedName>
    <definedName name="TEST1">#REF!</definedName>
    <definedName name="TEST10" localSheetId="9">#REF!</definedName>
    <definedName name="TEST10" localSheetId="19">#REF!</definedName>
    <definedName name="TEST10">#REF!</definedName>
    <definedName name="TEST11" localSheetId="9">#REF!</definedName>
    <definedName name="TEST11" localSheetId="19">#REF!</definedName>
    <definedName name="TEST11">#REF!</definedName>
    <definedName name="TEST12" localSheetId="9">#REF!</definedName>
    <definedName name="TEST12" localSheetId="19">#REF!</definedName>
    <definedName name="TEST12">#REF!</definedName>
    <definedName name="TEST13" localSheetId="9">#REF!</definedName>
    <definedName name="TEST13" localSheetId="19">#REF!</definedName>
    <definedName name="TEST13">#REF!</definedName>
    <definedName name="TEST14" localSheetId="9">#REF!</definedName>
    <definedName name="TEST14" localSheetId="19">#REF!</definedName>
    <definedName name="TEST14">#REF!</definedName>
    <definedName name="TEST2" localSheetId="9">#REF!</definedName>
    <definedName name="TEST2" localSheetId="19">#REF!</definedName>
    <definedName name="TEST2">#REF!</definedName>
    <definedName name="TEST3" localSheetId="9">#REF!</definedName>
    <definedName name="TEST3" localSheetId="19">#REF!</definedName>
    <definedName name="TEST3">#REF!</definedName>
    <definedName name="TEST4" localSheetId="9">#REF!</definedName>
    <definedName name="TEST4" localSheetId="19">#REF!</definedName>
    <definedName name="TEST4">#REF!</definedName>
    <definedName name="TEST5" localSheetId="9">#REF!</definedName>
    <definedName name="TEST5" localSheetId="19">#REF!</definedName>
    <definedName name="TEST5">#REF!</definedName>
    <definedName name="TEST6" localSheetId="9">#REF!</definedName>
    <definedName name="TEST6" localSheetId="19">#REF!</definedName>
    <definedName name="TEST6">#REF!</definedName>
    <definedName name="TEST7" localSheetId="9">#REF!</definedName>
    <definedName name="TEST7" localSheetId="19">#REF!</definedName>
    <definedName name="TEST7">#REF!</definedName>
    <definedName name="TEST8" localSheetId="9">#REF!</definedName>
    <definedName name="TEST8" localSheetId="19">#REF!</definedName>
    <definedName name="TEST8">#REF!</definedName>
    <definedName name="TEST9" localSheetId="9">#REF!</definedName>
    <definedName name="TEST9" localSheetId="19">#REF!</definedName>
    <definedName name="TEST9">#REF!</definedName>
    <definedName name="TESTHKEY" localSheetId="9">#REF!</definedName>
    <definedName name="TESTHKEY" localSheetId="19">#REF!</definedName>
    <definedName name="TESTHKEY">#REF!</definedName>
    <definedName name="TESTKEYS" localSheetId="9">#REF!</definedName>
    <definedName name="TESTKEYS" localSheetId="19">#REF!</definedName>
    <definedName name="TESTKEYS">#REF!</definedName>
    <definedName name="TESTVKEY" localSheetId="9">#REF!</definedName>
    <definedName name="TESTVKEY" localSheetId="19">#REF!</definedName>
    <definedName name="TESTVKEY">#REF!</definedName>
    <definedName name="TEt" localSheetId="9">#REF!</definedName>
    <definedName name="TEt" localSheetId="19">#REF!</definedName>
    <definedName name="TEt">#REF!</definedName>
    <definedName name="TEt___0">#REF!</definedName>
    <definedName name="TEt___13">#REF!</definedName>
    <definedName name="Tf" localSheetId="9">#REF!</definedName>
    <definedName name="Tf" localSheetId="19">#REF!</definedName>
    <definedName name="Tf">#REF!</definedName>
    <definedName name="Tfc">#REF!</definedName>
    <definedName name="Tfd">#REF!</definedName>
    <definedName name="th">#REF!</definedName>
    <definedName name="theta" localSheetId="9">#REF!</definedName>
    <definedName name="theta" localSheetId="19">#REF!</definedName>
    <definedName name="theta">#REF!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ITLE">#REF!</definedName>
    <definedName name="Title1">#REF!</definedName>
    <definedName name="Title2">#REF!</definedName>
    <definedName name="Tk" localSheetId="9">#REF!</definedName>
    <definedName name="Tk" localSheetId="19">#REF!</definedName>
    <definedName name="Tk">#REF!</definedName>
    <definedName name="Tkl">#REF!</definedName>
    <definedName name="TL_Adv">#REF!</definedName>
    <definedName name="TL_AGWC">#REF!</definedName>
    <definedName name="TL_AM">#REF!</definedName>
    <definedName name="TL_ANFA">#REF!</definedName>
    <definedName name="TL_ANFE">#REF!</definedName>
    <definedName name="TL_ANFEBG">#REF!</definedName>
    <definedName name="TL_ANWC">#REF!</definedName>
    <definedName name="TL_APr">#REF!</definedName>
    <definedName name="TL_Aug">#REF!</definedName>
    <definedName name="TL_Avg_Adv">#REF!</definedName>
    <definedName name="TL_Avg_COI">#REF!</definedName>
    <definedName name="TL_Avg_OCA">#REF!</definedName>
    <definedName name="TL_Avg_OCL">#REF!</definedName>
    <definedName name="TL_Avg_OS">#REF!</definedName>
    <definedName name="TL_Avg_Stk">#REF!</definedName>
    <definedName name="TL_Avg_VC">#REF!</definedName>
    <definedName name="TL_Avg_WC_Key">#REF!</definedName>
    <definedName name="TL_COI">#REF!</definedName>
    <definedName name="TL_Dec">#REF!</definedName>
    <definedName name="TL_Deprn">#REF!</definedName>
    <definedName name="TL_Feb">#REF!</definedName>
    <definedName name="TL_GM">#REF!</definedName>
    <definedName name="TL_Jan">#REF!</definedName>
    <definedName name="TL_Jul">#REF!</definedName>
    <definedName name="TL_Jun">#REF!</definedName>
    <definedName name="TL_Key">#REF!</definedName>
    <definedName name="TL_Mar">#REF!</definedName>
    <definedName name="TL_MAT_Sales">#REF!</definedName>
    <definedName name="TL_May">#REF!</definedName>
    <definedName name="TL_Nov">#REF!</definedName>
    <definedName name="TL_NWC">#REF!</definedName>
    <definedName name="TL_OB_Cust">#REF!</definedName>
    <definedName name="TL_OB_IU">#REF!</definedName>
    <definedName name="TL_OCA">#REF!</definedName>
    <definedName name="TL_OCL">#REF!</definedName>
    <definedName name="TL_Oct">#REF!</definedName>
    <definedName name="TL_OD_Common">#REF!</definedName>
    <definedName name="TL_OI_Cust">#REF!</definedName>
    <definedName name="TL_OI_IU">#REF!</definedName>
    <definedName name="TL_OS">#REF!</definedName>
    <definedName name="TL_PBDIT">#REF!</definedName>
    <definedName name="TL_PBIT">#REF!</definedName>
    <definedName name="TL_Per_Key">#REF!</definedName>
    <definedName name="TL_Res_Key">#REF!</definedName>
    <definedName name="TL_Sales_Cust">#REF!</definedName>
    <definedName name="TL_Sales_IU">#REF!</definedName>
    <definedName name="TL_Sep">#REF!</definedName>
    <definedName name="TL_Stk">#REF!</definedName>
    <definedName name="TL_Top_Key">#REF!</definedName>
    <definedName name="TL_VC">#REF!</definedName>
    <definedName name="TL_WC_Key">#REF!</definedName>
    <definedName name="Tm">#REF!</definedName>
    <definedName name="TMACountries" localSheetId="16">#REF!</definedName>
    <definedName name="TMACountries" localSheetId="15">#REF!</definedName>
    <definedName name="TMACountries" localSheetId="19">#REF!</definedName>
    <definedName name="TMACountries">#REF!</definedName>
    <definedName name="TMD">#REF!</definedName>
    <definedName name="TNEB">#REF!</definedName>
    <definedName name="TNEBJSR" localSheetId="9">#REF!</definedName>
    <definedName name="TNEBJSR" localSheetId="19">#REF!</definedName>
    <definedName name="TNEBJSR">#REF!</definedName>
    <definedName name="ToE_MATRIX">#REF!</definedName>
    <definedName name="tol">#REF!</definedName>
    <definedName name="top_ser" localSheetId="9">#REF!</definedName>
    <definedName name="top_ser" localSheetId="19">#REF!</definedName>
    <definedName name="top_ser">#REF!</definedName>
    <definedName name="TOP_SUP" localSheetId="9">#REF!</definedName>
    <definedName name="TOP_SUP" localSheetId="19">#REF!</definedName>
    <definedName name="TOP_SUP">#REF!</definedName>
    <definedName name="topl">#REF!</definedName>
    <definedName name="topn">#REF!</definedName>
    <definedName name="TorrentDossier" localSheetId="16">#REF!</definedName>
    <definedName name="TorrentDossier" localSheetId="15">#REF!</definedName>
    <definedName name="TorrentDossier" localSheetId="19">#REF!</definedName>
    <definedName name="TorrentDossier">#REF!</definedName>
    <definedName name="TorrentMA" localSheetId="16">#REF!</definedName>
    <definedName name="TorrentMA" localSheetId="15">#REF!</definedName>
    <definedName name="TorrentMA" localSheetId="19">#REF!</definedName>
    <definedName name="TorrentMA">#REF!</definedName>
    <definedName name="TOT_ST">#REF!</definedName>
    <definedName name="tot_wt" localSheetId="9">#REF!</definedName>
    <definedName name="tot_wt" localSheetId="19">#REF!</definedName>
    <definedName name="tot_wt">#REF!</definedName>
    <definedName name="total" localSheetId="9">#REF!</definedName>
    <definedName name="total" localSheetId="19">#REF!</definedName>
    <definedName name="total">#REF!</definedName>
    <definedName name="Total_EB" localSheetId="9">#REF!</definedName>
    <definedName name="Total_EB" localSheetId="19">#REF!</definedName>
    <definedName name="Total_EB">#REF!</definedName>
    <definedName name="Total_Interest">#REF!</definedName>
    <definedName name="Total_Mandays">#REF!</definedName>
    <definedName name="Total_Pay">#REF!</definedName>
    <definedName name="totalmc" localSheetId="9">#REF!</definedName>
    <definedName name="totalmc" localSheetId="19">#REF!</definedName>
    <definedName name="totalmc">#REF!</definedName>
    <definedName name="totalmc1" localSheetId="9">#REF!</definedName>
    <definedName name="totalmc1" localSheetId="19">#REF!</definedName>
    <definedName name="totalmc1">#REF!</definedName>
    <definedName name="tower" localSheetId="9" hidden="1">{"'PROFITABILITY'!$A$1:$F$45"}</definedName>
    <definedName name="tower" localSheetId="23" hidden="1">{"'PROFITABILITY'!$A$1:$F$45"}</definedName>
    <definedName name="tower" localSheetId="14" hidden="1">{"'PROFITABILITY'!$A$1:$F$45"}</definedName>
    <definedName name="tower" localSheetId="16" hidden="1">{"'PROFITABILITY'!$A$1:$F$45"}</definedName>
    <definedName name="tower" localSheetId="15" hidden="1">{"'PROFITABILITY'!$A$1:$F$45"}</definedName>
    <definedName name="tower" localSheetId="19" hidden="1">{"'PROFITABILITY'!$A$1:$F$45"}</definedName>
    <definedName name="tower" localSheetId="26" hidden="1">{"'PROFITABILITY'!$A$1:$F$45"}</definedName>
    <definedName name="tower" localSheetId="21" hidden="1">{"'PROFITABILITY'!$A$1:$F$45"}</definedName>
    <definedName name="tower" hidden="1">{"'PROFITABILITY'!$A$1:$F$45"}</definedName>
    <definedName name="tower400">#REF!</definedName>
    <definedName name="towercosting" localSheetId="9" hidden="1">{"'PROFITABILITY'!$A$1:$F$45"}</definedName>
    <definedName name="towercosting" localSheetId="23" hidden="1">{"'PROFITABILITY'!$A$1:$F$45"}</definedName>
    <definedName name="towercosting" localSheetId="14" hidden="1">{"'PROFITABILITY'!$A$1:$F$45"}</definedName>
    <definedName name="towercosting" localSheetId="16" hidden="1">{"'PROFITABILITY'!$A$1:$F$45"}</definedName>
    <definedName name="towercosting" localSheetId="15" hidden="1">{"'PROFITABILITY'!$A$1:$F$45"}</definedName>
    <definedName name="towercosting" localSheetId="19" hidden="1">{"'PROFITABILITY'!$A$1:$F$45"}</definedName>
    <definedName name="towercosting" localSheetId="26" hidden="1">{"'PROFITABILITY'!$A$1:$F$45"}</definedName>
    <definedName name="towercosting" localSheetId="21" hidden="1">{"'PROFITABILITY'!$A$1:$F$45"}</definedName>
    <definedName name="towercosting" hidden="1">{"'PROFITABILITY'!$A$1:$F$45"}</definedName>
    <definedName name="towerschedule">#REF!</definedName>
    <definedName name="TOWERTYPE">#REF!</definedName>
    <definedName name="tp" localSheetId="9">#REF!</definedName>
    <definedName name="tp" localSheetId="19">#REF!</definedName>
    <definedName name="tp">#REF!</definedName>
    <definedName name="tr">#N/A</definedName>
    <definedName name="tr0">#REF!</definedName>
    <definedName name="TRANS">#REF!</definedName>
    <definedName name="transformer" localSheetId="9" hidden="1">{"'PROFITABILITY'!$A$1:$F$45"}</definedName>
    <definedName name="transformer" localSheetId="23" hidden="1">{"'PROFITABILITY'!$A$1:$F$45"}</definedName>
    <definedName name="transformer" localSheetId="14" hidden="1">{"'PROFITABILITY'!$A$1:$F$45"}</definedName>
    <definedName name="transformer" localSheetId="16" hidden="1">{"'PROFITABILITY'!$A$1:$F$45"}</definedName>
    <definedName name="transformer" localSheetId="15" hidden="1">{"'PROFITABILITY'!$A$1:$F$45"}</definedName>
    <definedName name="transformer" localSheetId="19" hidden="1">{"'PROFITABILITY'!$A$1:$F$45"}</definedName>
    <definedName name="transformer" localSheetId="26" hidden="1">{"'PROFITABILITY'!$A$1:$F$45"}</definedName>
    <definedName name="transformer" localSheetId="21" hidden="1">{"'PROFITABILITY'!$A$1:$F$45"}</definedName>
    <definedName name="transformer" hidden="1">{"'PROFITABILITY'!$A$1:$F$45"}</definedName>
    <definedName name="tree" localSheetId="11" hidden="1">{"'TP-SUMMARY'!$I$11:$K$11"}</definedName>
    <definedName name="tree" localSheetId="20" hidden="1">{"'TP-SUMMARY'!$I$11:$K$11"}</definedName>
    <definedName name="tree" hidden="1">{"'TP-SUMMARY'!$I$11:$K$11"}</definedName>
    <definedName name="Tres">#REF!</definedName>
    <definedName name="tres4">#REF!</definedName>
    <definedName name="trrrrrrrrrrrrr" localSheetId="11" hidden="1">{"form-D1",#N/A,FALSE,"FORM-D1";"form-D1_amt",#N/A,FALSE,"FORM-D1"}</definedName>
    <definedName name="trrrrrrrrrrrrr" localSheetId="20" hidden="1">{"form-D1",#N/A,FALSE,"FORM-D1";"form-D1_amt",#N/A,FALSE,"FORM-D1"}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#REF!</definedName>
    <definedName name="Trusts" localSheetId="9">#REF!</definedName>
    <definedName name="Trusts" localSheetId="19">#REF!</definedName>
    <definedName name="Trusts">#REF!</definedName>
    <definedName name="TrustUnderlyingDeficitScenarios" localSheetId="9">#REF!</definedName>
    <definedName name="TrustUnderlyingDeficitScenarios" localSheetId="19">#REF!</definedName>
    <definedName name="TrustUnderlyingDeficitScenarios">#REF!</definedName>
    <definedName name="try" localSheetId="20">#REF!</definedName>
    <definedName name="try">#REF!</definedName>
    <definedName name="tS" localSheetId="9">#REF!</definedName>
    <definedName name="tS" localSheetId="19">#REF!</definedName>
    <definedName name="tS">#REF!</definedName>
    <definedName name="tS___0">#REF!</definedName>
    <definedName name="tS___13">#REF!</definedName>
    <definedName name="ts1__m" localSheetId="9">#REF!</definedName>
    <definedName name="ts1__m" localSheetId="19">#REF!</definedName>
    <definedName name="ts1__m">#REF!</definedName>
    <definedName name="ts2__m" localSheetId="9">#REF!</definedName>
    <definedName name="ts2__m" localSheetId="19">#REF!</definedName>
    <definedName name="ts2__m">#REF!</definedName>
    <definedName name="tst">#REF!</definedName>
    <definedName name="tt" localSheetId="9">#REF!</definedName>
    <definedName name="tt" localSheetId="19">#REF!</definedName>
    <definedName name="tt">#REF!</definedName>
    <definedName name="ttrrr">#REF!</definedName>
    <definedName name="ttt" localSheetId="9">#REF!</definedName>
    <definedName name="ttt" localSheetId="19">#REF!</definedName>
    <definedName name="ttt">#REF!</definedName>
    <definedName name="ttttrrrrrrrr">#REF!</definedName>
    <definedName name="TUES1">#REF!</definedName>
    <definedName name="Tv">#REF!</definedName>
    <definedName name="Tva" localSheetId="9">#REF!</definedName>
    <definedName name="Tva" localSheetId="19">#REF!</definedName>
    <definedName name="Tva">#REF!</definedName>
    <definedName name="Tvb" localSheetId="9">#REF!</definedName>
    <definedName name="Tvb" localSheetId="19">#REF!</definedName>
    <definedName name="Tvb">#REF!</definedName>
    <definedName name="tvtv">#REF!</definedName>
    <definedName name="tw">#REF!</definedName>
    <definedName name="twer">#REF!</definedName>
    <definedName name="tyjyj" localSheetId="11" hidden="1">{"'PROFITABILITY'!$A$1:$F$45"}</definedName>
    <definedName name="tyjyj" localSheetId="20" hidden="1">{"'PROFITABILITY'!$A$1:$F$45"}</definedName>
    <definedName name="tyjyj" hidden="1">{"'PROFITABILITY'!$A$1:$F$45"}</definedName>
    <definedName name="typeofbidder" localSheetId="9">#REF!</definedName>
    <definedName name="typeofbidder" localSheetId="19">#REF!</definedName>
    <definedName name="typeofbidder">#REF!</definedName>
    <definedName name="u" localSheetId="20">#REF!</definedName>
    <definedName name="u">#REF!</definedName>
    <definedName name="ueber">#REF!</definedName>
    <definedName name="uifsyi">#REF!</definedName>
    <definedName name="UKP" localSheetId="9">#REF!</definedName>
    <definedName name="UKP" localSheetId="19">#REF!</definedName>
    <definedName name="UKP">#REF!</definedName>
    <definedName name="UMD">#REF!</definedName>
    <definedName name="un">#REF!</definedName>
    <definedName name="unit">#REF!</definedName>
    <definedName name="UNIT_PRICE_SCHEDULE" localSheetId="9">#REF!</definedName>
    <definedName name="UNIT_PRICE_SCHEDULE" localSheetId="19">#REF!</definedName>
    <definedName name="UNIT_PRICE_SCHEDULE">#REF!</definedName>
    <definedName name="UNITA">#REF!</definedName>
    <definedName name="UNITB">#REF!</definedName>
    <definedName name="UNITC">#REF!</definedName>
    <definedName name="unitD">#REF!</definedName>
    <definedName name="unitdisc" localSheetId="9">#REF!</definedName>
    <definedName name="unitdisc" localSheetId="19">#REF!</definedName>
    <definedName name="unitdisc">#REF!</definedName>
    <definedName name="UNITS">#REF!</definedName>
    <definedName name="UniversalRestriction" localSheetId="16">#REF!</definedName>
    <definedName name="UniversalRestriction" localSheetId="15">#REF!</definedName>
    <definedName name="UniversalRestriction" localSheetId="19">#REF!</definedName>
    <definedName name="UniversalRestriction">#REF!</definedName>
    <definedName name="Uo">#REF!</definedName>
    <definedName name="UPTAKECURVE" localSheetId="9">#REF!</definedName>
    <definedName name="UPTAKECURVE" localSheetId="19">#REF!</definedName>
    <definedName name="UPTAKECURVE">#REF!</definedName>
    <definedName name="us_cd" localSheetId="9">#REF!</definedName>
    <definedName name="us_cd" localSheetId="19">#REF!</definedName>
    <definedName name="us_cd">#REF!</definedName>
    <definedName name="us_er" localSheetId="9">#REF!</definedName>
    <definedName name="us_er" localSheetId="19">#REF!</definedName>
    <definedName name="us_er">#REF!</definedName>
    <definedName name="us_fi" localSheetId="9">#REF!</definedName>
    <definedName name="us_fi" localSheetId="19">#REF!</definedName>
    <definedName name="us_fi">#REF!</definedName>
    <definedName name="us_n" localSheetId="9">#REF!</definedName>
    <definedName name="us_n" localSheetId="19">#REF!</definedName>
    <definedName name="us_n">#REF!</definedName>
    <definedName name="USD" localSheetId="9">#REF!</definedName>
    <definedName name="USD" localSheetId="19">#REF!</definedName>
    <definedName name="USD">#REF!</definedName>
    <definedName name="USD_to_INR">#REF!</definedName>
    <definedName name="Ut">#REF!</definedName>
    <definedName name="uuu" localSheetId="9">#REF!</definedName>
    <definedName name="uuu" localSheetId="19">#REF!</definedName>
    <definedName name="uuu">#REF!</definedName>
    <definedName name="v" localSheetId="9">#REF!</definedName>
    <definedName name="v" localSheetId="16">#REF!</definedName>
    <definedName name="v" localSheetId="15">#REF!</definedName>
    <definedName name="v" localSheetId="19">#REF!</definedName>
    <definedName name="v">#REF!</definedName>
    <definedName name="va" localSheetId="9">#REF!</definedName>
    <definedName name="va" localSheetId="19">#REF!</definedName>
    <definedName name="va">#REF!</definedName>
    <definedName name="va___0">#REF!</definedName>
    <definedName name="va___13">#REF!</definedName>
    <definedName name="vaa">#REF!</definedName>
    <definedName name="VALUECAGR" localSheetId="9">#REF!</definedName>
    <definedName name="VALUECAGR" localSheetId="19">#REF!</definedName>
    <definedName name="VALUECAGR">#REF!</definedName>
    <definedName name="Values_Entered">#N/A</definedName>
    <definedName name="VANDEMATARAM">#REF!</definedName>
    <definedName name="vapi_baywise">#REF!</definedName>
    <definedName name="Var._IGP_M_Dez_00" localSheetId="9">#REF!</definedName>
    <definedName name="Var._IGP_M_Dez_00" localSheetId="19">#REF!</definedName>
    <definedName name="Var._IGP_M_Dez_00">#REF!</definedName>
    <definedName name="VAT" localSheetId="9">#REF!</definedName>
    <definedName name="VAT" localSheetId="19">#REF!</definedName>
    <definedName name="VAT">#REF!</definedName>
    <definedName name="VB" localSheetId="9">#REF!</definedName>
    <definedName name="VB" localSheetId="19">#REF!</definedName>
    <definedName name="VB">#REF!</definedName>
    <definedName name="Vc">#REF!</definedName>
    <definedName name="Vc0">#REF!</definedName>
    <definedName name="vcp" localSheetId="9">#REF!</definedName>
    <definedName name="vcp" localSheetId="19">#REF!</definedName>
    <definedName name="vcp">#REF!</definedName>
    <definedName name="VD" localSheetId="9">#REF!</definedName>
    <definedName name="VD" localSheetId="19">#REF!</definedName>
    <definedName name="VD">#REF!</definedName>
    <definedName name="Vdes">#REF!</definedName>
    <definedName name="vea">#REF!</definedName>
    <definedName name="VELOKAL">#REF!</definedName>
    <definedName name="Vend" localSheetId="9">#REF!</definedName>
    <definedName name="Vend" localSheetId="19">#REF!</definedName>
    <definedName name="Vend">#REF!</definedName>
    <definedName name="vertical_col_and_corner_walls">#REF!</definedName>
    <definedName name="VESWH">#REF!</definedName>
    <definedName name="Vf" localSheetId="9">#REF!</definedName>
    <definedName name="Vf" localSheetId="19">#REF!</definedName>
    <definedName name="Vf">#REF!</definedName>
    <definedName name="Vfour">#REF!</definedName>
    <definedName name="vfourc">#REF!</definedName>
    <definedName name="vgchjgiulhviguihij">#REF!</definedName>
    <definedName name="vggfd" localSheetId="11" hidden="1">{"'Sheet1'!$A$4386:$N$4591"}</definedName>
    <definedName name="vggfd" localSheetId="20" hidden="1">{"'Sheet1'!$A$4386:$N$4591"}</definedName>
    <definedName name="vggfd" hidden="1">{"'Sheet1'!$A$4386:$N$4591"}</definedName>
    <definedName name="vij">#REF!</definedName>
    <definedName name="VIJAY">#REF!</definedName>
    <definedName name="vir" localSheetId="9">#REF!</definedName>
    <definedName name="vir" localSheetId="19">#REF!</definedName>
    <definedName name="vir">#REF!</definedName>
    <definedName name="VISUAL">#REF!</definedName>
    <definedName name="Viual_chart">#REF!</definedName>
    <definedName name="VIVEKANANDA">#REF!</definedName>
    <definedName name="vk">#REF!</definedName>
    <definedName name="Vl">#REF!</definedName>
    <definedName name="Vm">#REF!</definedName>
    <definedName name="Vmax">#REF!</definedName>
    <definedName name="Vmin">#REF!</definedName>
    <definedName name="Vol" localSheetId="9">#REF!</definedName>
    <definedName name="Vol" localSheetId="19">#REF!</definedName>
    <definedName name="Vol">#REF!</definedName>
    <definedName name="VOLUMECAGRS" localSheetId="9">#REF!</definedName>
    <definedName name="VOLUMECAGRS" localSheetId="19">#REF!</definedName>
    <definedName name="VOLUMECAGRS">#REF!</definedName>
    <definedName name="VOLUMEGROWTH" localSheetId="9">#REF!</definedName>
    <definedName name="VOLUMEGROWTH" localSheetId="19">#REF!</definedName>
    <definedName name="VOLUMEGROWTH">#REF!</definedName>
    <definedName name="Vone">#REF!</definedName>
    <definedName name="VPN">#REF!</definedName>
    <definedName name="Vr">#REF!</definedName>
    <definedName name="Vref">#REF!</definedName>
    <definedName name="vrr">#REF!</definedName>
    <definedName name="vs" localSheetId="11" hidden="1">{"'PROFITABILITY'!$A$1:$F$45"}</definedName>
    <definedName name="vs" localSheetId="20" hidden="1">{"'PROFITABILITY'!$A$1:$F$45"}</definedName>
    <definedName name="vs" hidden="1">{"'PROFITABILITY'!$A$1:$F$45"}</definedName>
    <definedName name="Vsigma" localSheetId="9">#REF!</definedName>
    <definedName name="Vsigma" localSheetId="19">#REF!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three">#REF!</definedName>
    <definedName name="vtw">#REF!</definedName>
    <definedName name="Vtwo">#REF!</definedName>
    <definedName name="Vtwo1">#REF!</definedName>
    <definedName name="vv" localSheetId="9">#REF!</definedName>
    <definedName name="vv" localSheetId="19">#REF!</definedName>
    <definedName name="vv">#REF!</definedName>
    <definedName name="VVA" localSheetId="9">#REF!</definedName>
    <definedName name="VVA" localSheetId="19">#REF!</definedName>
    <definedName name="VVA">#REF!</definedName>
    <definedName name="vvhj" localSheetId="9">#REF!</definedName>
    <definedName name="vvhj" localSheetId="19">#REF!</definedName>
    <definedName name="vvhj">#REF!</definedName>
    <definedName name="vvv">#REF!</definedName>
    <definedName name="VVVV">#REF!</definedName>
    <definedName name="Vz" localSheetId="9">#REF!</definedName>
    <definedName name="Vz" localSheetId="19">#REF!</definedName>
    <definedName name="Vz">#REF!</definedName>
    <definedName name="W" localSheetId="9">#REF!</definedName>
    <definedName name="W" localSheetId="19">#REF!</definedName>
    <definedName name="W">#REF!</definedName>
    <definedName name="w1_w2">#REF!</definedName>
    <definedName name="WACC" localSheetId="16">#REF!</definedName>
    <definedName name="WACC" localSheetId="15">#REF!</definedName>
    <definedName name="WACC" localSheetId="19">#REF!</definedName>
    <definedName name="WACC">#REF!</definedName>
    <definedName name="WAHAB_ALI">#REF!</definedName>
    <definedName name="Waiting">"Picture 1"</definedName>
    <definedName name="water_funds" localSheetId="11" hidden="1">{"'Sheet1'!$A$4386:$N$4591"}</definedName>
    <definedName name="water_funds" localSheetId="20" hidden="1">{"'Sheet1'!$A$4386:$N$4591"}</definedName>
    <definedName name="water_funds" hidden="1">{"'Sheet1'!$A$4386:$N$4591"}</definedName>
    <definedName name="Waves">#REF!</definedName>
    <definedName name="Wc">#REF!</definedName>
    <definedName name="wcl" localSheetId="16">#REF!</definedName>
    <definedName name="wcl" localSheetId="15">#REF!</definedName>
    <definedName name="wcl" localSheetId="19">#REF!</definedName>
    <definedName name="wcl" localSheetId="20">#REF!</definedName>
    <definedName name="wcl">#REF!</definedName>
    <definedName name="WCT" localSheetId="20">#REF!</definedName>
    <definedName name="WCT">#REF!</definedName>
    <definedName name="wdwewe">#REF!</definedName>
    <definedName name="we">#REF!</definedName>
    <definedName name="web_end">#REF!</definedName>
    <definedName name="web_mid">#REF!</definedName>
    <definedName name="WeightRange">#REF!</definedName>
    <definedName name="WELDERS">#REF!</definedName>
    <definedName name="well">#REF!</definedName>
    <definedName name="weqweqw">#REF!</definedName>
    <definedName name="weqwerw">#REF!</definedName>
    <definedName name="wer" localSheetId="11" hidden="1">{"form-D1",#N/A,FALSE,"FORM-D1";"form-D1_amt",#N/A,FALSE,"FORM-D1"}</definedName>
    <definedName name="wer" localSheetId="20" hidden="1">{"form-D1",#N/A,FALSE,"FORM-D1";"form-D1_amt",#N/A,FALSE,"FORM-D1"}</definedName>
    <definedName name="wer" hidden="1">{"form-D1",#N/A,FALSE,"FORM-D1";"form-D1_amt",#N/A,FALSE,"FORM-D1"}</definedName>
    <definedName name="wertt" localSheetId="9" hidden="1">{#N/A,#N/A,FALSE,"COVER1.XLS ";#N/A,#N/A,FALSE,"RACT1.XLS";#N/A,#N/A,FALSE,"RACT2.XLS";#N/A,#N/A,FALSE,"ECCMP";#N/A,#N/A,FALSE,"WELDER.XLS"}</definedName>
    <definedName name="wertt" localSheetId="23" hidden="1">{#N/A,#N/A,FALSE,"COVER1.XLS ";#N/A,#N/A,FALSE,"RACT1.XLS";#N/A,#N/A,FALSE,"RACT2.XLS";#N/A,#N/A,FALSE,"ECCMP";#N/A,#N/A,FALSE,"WELDER.XLS"}</definedName>
    <definedName name="wertt" localSheetId="14" hidden="1">{#N/A,#N/A,FALSE,"COVER1.XLS ";#N/A,#N/A,FALSE,"RACT1.XLS";#N/A,#N/A,FALSE,"RACT2.XLS";#N/A,#N/A,FALSE,"ECCMP";#N/A,#N/A,FALSE,"WELDER.XLS"}</definedName>
    <definedName name="wertt" localSheetId="16" hidden="1">{#N/A,#N/A,FALSE,"COVER1.XLS ";#N/A,#N/A,FALSE,"RACT1.XLS";#N/A,#N/A,FALSE,"RACT2.XLS";#N/A,#N/A,FALSE,"ECCMP";#N/A,#N/A,FALSE,"WELDER.XLS"}</definedName>
    <definedName name="wertt" localSheetId="15" hidden="1">{#N/A,#N/A,FALSE,"COVER1.XLS ";#N/A,#N/A,FALSE,"RACT1.XLS";#N/A,#N/A,FALSE,"RACT2.XLS";#N/A,#N/A,FALSE,"ECCMP";#N/A,#N/A,FALSE,"WELDER.XLS"}</definedName>
    <definedName name="wertt" localSheetId="19" hidden="1">{#N/A,#N/A,FALSE,"COVER1.XLS ";#N/A,#N/A,FALSE,"RACT1.XLS";#N/A,#N/A,FALSE,"RACT2.XLS";#N/A,#N/A,FALSE,"ECCMP";#N/A,#N/A,FALSE,"WELDER.XLS"}</definedName>
    <definedName name="wertt" localSheetId="26" hidden="1">{#N/A,#N/A,FALSE,"COVER1.XLS ";#N/A,#N/A,FALSE,"RACT1.XLS";#N/A,#N/A,FALSE,"RACT2.XLS";#N/A,#N/A,FALSE,"ECCMP";#N/A,#N/A,FALSE,"WELDER.XLS"}</definedName>
    <definedName name="wertt" localSheetId="11" hidden="1">{#N/A,#N/A,FALSE,"COVER1.XLS ";#N/A,#N/A,FALSE,"RACT1.XLS";#N/A,#N/A,FALSE,"RACT2.XLS";#N/A,#N/A,FALSE,"ECCMP";#N/A,#N/A,FALSE,"WELDER.XLS"}</definedName>
    <definedName name="wertt" localSheetId="20" hidden="1">{#N/A,#N/A,FALSE,"COVER1.XLS ";#N/A,#N/A,FALSE,"RACT1.XLS";#N/A,#N/A,FALSE,"RACT2.XLS";#N/A,#N/A,FALSE,"ECCMP";#N/A,#N/A,FALSE,"WELDER.XLS"}</definedName>
    <definedName name="wertt" localSheetId="21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ere" hidden="1">#REF!</definedName>
    <definedName name="wewe">#REF!</definedName>
    <definedName name="WFR">#REF!</definedName>
    <definedName name="Wg">#REF!</definedName>
    <definedName name="wid" localSheetId="9">#REF!</definedName>
    <definedName name="wid" localSheetId="19">#REF!</definedName>
    <definedName name="wid">#REF!</definedName>
    <definedName name="width">#REF!</definedName>
    <definedName name="width_of_cover_slab">#REF!</definedName>
    <definedName name="Width_of_projection_of_cover_slab">#REF!</definedName>
    <definedName name="wind.m">#REF!</definedName>
    <definedName name="Winform" localSheetId="9">#REF!</definedName>
    <definedName name="Winform" localSheetId="19">#REF!</definedName>
    <definedName name="Winform">#REF!</definedName>
    <definedName name="WKS">#REF!</definedName>
    <definedName name="WLP" localSheetId="20">#REF!</definedName>
    <definedName name="WLP">#REF!</definedName>
    <definedName name="women">#REF!</definedName>
    <definedName name="wordings" localSheetId="9">#REF!</definedName>
    <definedName name="wordings" localSheetId="19">#REF!</definedName>
    <definedName name="wordings">#REF!</definedName>
    <definedName name="work">#REF!</definedName>
    <definedName name="WP" localSheetId="9">#REF!</definedName>
    <definedName name="WP" localSheetId="19">#REF!</definedName>
    <definedName name="WP">#REF!</definedName>
    <definedName name="Wq" localSheetId="9">#REF!</definedName>
    <definedName name="Wq" localSheetId="19">#REF!</definedName>
    <definedName name="Wq">#REF!</definedName>
    <definedName name="WQEW">#REF!</definedName>
    <definedName name="wqewe">#REF!</definedName>
    <definedName name="wqwrwrqwrqr">#REF!</definedName>
    <definedName name="Wr" localSheetId="9">#REF!</definedName>
    <definedName name="Wr" localSheetId="19">#REF!</definedName>
    <definedName name="wr" localSheetId="11" hidden="1">{#N/A,#N/A,FALSE,"COVER1.XLS ";#N/A,#N/A,FALSE,"RACT1.XLS";#N/A,#N/A,FALSE,"RACT2.XLS";#N/A,#N/A,FALSE,"ECCMP";#N/A,#N/A,FALSE,"WELDER.XLS"}</definedName>
    <definedName name="wr" localSheetId="20" hidden="1">{#N/A,#N/A,FALSE,"COVER1.XLS ";#N/A,#N/A,FALSE,"RACT1.XLS";#N/A,#N/A,FALSE,"RACT2.XLS";#N/A,#N/A,FALSE,"ECCMP";#N/A,#N/A,FALSE,"WELDER.XLS"}</definedName>
    <definedName name="Wr">#REF!</definedName>
    <definedName name="wrn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localSheetId="2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localSheetId="11" hidden="1">{#N/A,#N/A,FALSE,"17MAY";#N/A,#N/A,FALSE,"24MAY"}</definedName>
    <definedName name="wrn.1." localSheetId="20" hidden="1">{#N/A,#N/A,FALSE,"17MAY";#N/A,#N/A,FALSE,"24MAY"}</definedName>
    <definedName name="wrn.1." hidden="1">{#N/A,#N/A,FALSE,"17MAY";#N/A,#N/A,FALSE,"24MAY"}</definedName>
    <definedName name="wrn.budget." localSheetId="11" hidden="1">{"form-D1",#N/A,FALSE,"FORM-D1";"form-D1_amt",#N/A,FALSE,"FORM-D1"}</definedName>
    <definedName name="wrn.budget." localSheetId="20" hidden="1">{"form-D1",#N/A,FALSE,"FORM-D1";"form-D1_amt",#N/A,FALSE,"FORM-D1"}</definedName>
    <definedName name="wrn.budget." hidden="1">{"form-D1",#N/A,FALSE,"FORM-D1";"form-D1_amt",#N/A,FALSE,"FORM-D1"}</definedName>
    <definedName name="wrn.Co." localSheetId="11" hidden="1">{#N/A,#N/A,TRUE,"GW-Cond";#N/A,#N/A,TRUE,"HW"}</definedName>
    <definedName name="wrn.Co." localSheetId="20" hidden="1">{#N/A,#N/A,TRUE,"GW-Cond";#N/A,#N/A,TRUE,"HW"}</definedName>
    <definedName name="wrn.Co." hidden="1">{#N/A,#N/A,TRUE,"GW-Cond";#N/A,#N/A,TRUE,"HW"}</definedName>
    <definedName name="wrn.consumable." localSheetId="1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localSheetId="20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elect." localSheetId="1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localSheetId="20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_.Report." localSheetId="1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localSheetId="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piping." localSheetId="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9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6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1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0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2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RCC." localSheetId="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9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6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1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0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2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9" hidden="1">{#N/A,#N/A,FALSE,"COVER.XLS";#N/A,#N/A,FALSE,"RACT1.XLS";#N/A,#N/A,FALSE,"RACT2.XLS";#N/A,#N/A,FALSE,"ECCMP";#N/A,#N/A,FALSE,"WELDER.XLS"}</definedName>
    <definedName name="wrn.report." localSheetId="23" hidden="1">{#N/A,#N/A,FALSE,"COVER.XLS";#N/A,#N/A,FALSE,"RACT1.XLS";#N/A,#N/A,FALSE,"RACT2.XLS";#N/A,#N/A,FALSE,"ECCMP";#N/A,#N/A,FALSE,"WELDER.XLS"}</definedName>
    <definedName name="wrn.report." localSheetId="14" hidden="1">{#N/A,#N/A,FALSE,"COVER.XLS";#N/A,#N/A,FALSE,"RACT1.XLS";#N/A,#N/A,FALSE,"RACT2.XLS";#N/A,#N/A,FALSE,"ECCMP";#N/A,#N/A,FALSE,"WELDER.XLS"}</definedName>
    <definedName name="wrn.report." localSheetId="16" hidden="1">{#N/A,#N/A,FALSE,"COVER.XLS";#N/A,#N/A,FALSE,"RACT1.XLS";#N/A,#N/A,FALSE,"RACT2.XLS";#N/A,#N/A,FALSE,"ECCMP";#N/A,#N/A,FALSE,"WELDER.XLS"}</definedName>
    <definedName name="wrn.report." localSheetId="15" hidden="1">{#N/A,#N/A,FALSE,"COVER.XLS";#N/A,#N/A,FALSE,"RACT1.XLS";#N/A,#N/A,FALSE,"RACT2.XLS";#N/A,#N/A,FALSE,"ECCMP";#N/A,#N/A,FALSE,"WELDER.XLS"}</definedName>
    <definedName name="wrn.report." localSheetId="19" hidden="1">{#N/A,#N/A,FALSE,"COVER.XLS";#N/A,#N/A,FALSE,"RACT1.XLS";#N/A,#N/A,FALSE,"RACT2.XLS";#N/A,#N/A,FALSE,"ECCMP";#N/A,#N/A,FALSE,"WELDER.XLS"}</definedName>
    <definedName name="wrn.report." localSheetId="26" hidden="1">{#N/A,#N/A,FALSE,"COVER.XLS";#N/A,#N/A,FALSE,"RACT1.XLS";#N/A,#N/A,FALSE,"RACT2.XLS";#N/A,#N/A,FALSE,"ECCMP";#N/A,#N/A,FALSE,"WELDER.XLS"}</definedName>
    <definedName name="wrn.report." localSheetId="11" hidden="1">{#N/A,#N/A,FALSE,"COVER.XLS";#N/A,#N/A,FALSE,"RACT1.XLS";#N/A,#N/A,FALSE,"RACT2.XLS";#N/A,#N/A,FALSE,"ECCMP";#N/A,#N/A,FALSE,"WELDER.XLS"}</definedName>
    <definedName name="wrn.report." localSheetId="20" hidden="1">{#N/A,#N/A,FALSE,"COVER.XLS";#N/A,#N/A,FALSE,"RACT1.XLS";#N/A,#N/A,FALSE,"RACT2.XLS";#N/A,#N/A,FALSE,"ECCMP";#N/A,#N/A,FALSE,"WELDER.XLS"}</definedName>
    <definedName name="wrn.report." localSheetId="21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9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6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1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0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2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9" hidden="1">{#N/A,#N/A,FALSE,"COVER1.XLS ";#N/A,#N/A,FALSE,"RACT1.XLS";#N/A,#N/A,FALSE,"RACT2.XLS";#N/A,#N/A,FALSE,"ECCMP";#N/A,#N/A,FALSE,"WELDER.XLS"}</definedName>
    <definedName name="wrn.summary." localSheetId="23" hidden="1">{#N/A,#N/A,FALSE,"COVER1.XLS ";#N/A,#N/A,FALSE,"RACT1.XLS";#N/A,#N/A,FALSE,"RACT2.XLS";#N/A,#N/A,FALSE,"ECCMP";#N/A,#N/A,FALSE,"WELDER.XLS"}</definedName>
    <definedName name="wrn.summary." localSheetId="14" hidden="1">{#N/A,#N/A,FALSE,"COVER1.XLS ";#N/A,#N/A,FALSE,"RACT1.XLS";#N/A,#N/A,FALSE,"RACT2.XLS";#N/A,#N/A,FALSE,"ECCMP";#N/A,#N/A,FALSE,"WELDER.XLS"}</definedName>
    <definedName name="wrn.summary." localSheetId="16" hidden="1">{#N/A,#N/A,FALSE,"COVER1.XLS ";#N/A,#N/A,FALSE,"RACT1.XLS";#N/A,#N/A,FALSE,"RACT2.XLS";#N/A,#N/A,FALSE,"ECCMP";#N/A,#N/A,FALSE,"WELDER.XLS"}</definedName>
    <definedName name="wrn.summary." localSheetId="15" hidden="1">{#N/A,#N/A,FALSE,"COVER1.XLS ";#N/A,#N/A,FALSE,"RACT1.XLS";#N/A,#N/A,FALSE,"RACT2.XLS";#N/A,#N/A,FALSE,"ECCMP";#N/A,#N/A,FALSE,"WELDER.XLS"}</definedName>
    <definedName name="wrn.summary." localSheetId="19" hidden="1">{#N/A,#N/A,FALSE,"COVER1.XLS ";#N/A,#N/A,FALSE,"RACT1.XLS";#N/A,#N/A,FALSE,"RACT2.XLS";#N/A,#N/A,FALSE,"ECCMP";#N/A,#N/A,FALSE,"WELDER.XLS"}</definedName>
    <definedName name="wrn.summary." localSheetId="26" hidden="1">{#N/A,#N/A,FALSE,"COVER1.XLS ";#N/A,#N/A,FALSE,"RACT1.XLS";#N/A,#N/A,FALSE,"RACT2.XLS";#N/A,#N/A,FALSE,"ECCMP";#N/A,#N/A,FALSE,"WELDER.XLS"}</definedName>
    <definedName name="wrn.summary." localSheetId="11" hidden="1">{#N/A,#N/A,FALSE,"COVER1.XLS ";#N/A,#N/A,FALSE,"RACT1.XLS";#N/A,#N/A,FALSE,"RACT2.XLS";#N/A,#N/A,FALSE,"ECCMP";#N/A,#N/A,FALSE,"WELDER.XLS"}</definedName>
    <definedName name="wrn.summary." localSheetId="20" hidden="1">{#N/A,#N/A,FALSE,"COVER1.XLS ";#N/A,#N/A,FALSE,"RACT1.XLS";#N/A,#N/A,FALSE,"RACT2.XLS";#N/A,#N/A,FALSE,"ECCMP";#N/A,#N/A,FALSE,"WELDER.XLS"}</definedName>
    <definedName name="wrn.summary." localSheetId="21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localSheetId="11" hidden="1">{#N/A,#N/A,FALSE,"Motor List"}</definedName>
    <definedName name="wrn.test." localSheetId="20" hidden="1">{#N/A,#N/A,FALSE,"Motor List"}</definedName>
    <definedName name="wrn.test." hidden="1">{#N/A,#N/A,FALSE,"Motor List"}</definedName>
    <definedName name="WT" localSheetId="9">#REF!</definedName>
    <definedName name="WT" localSheetId="19">#REF!</definedName>
    <definedName name="WT">#REF!</definedName>
    <definedName name="wt.m">#REF!</definedName>
    <definedName name="wu">#REF!</definedName>
    <definedName name="ww" localSheetId="9" hidden="1">{"'PROFITABILITY'!$A$1:$F$45"}</definedName>
    <definedName name="ww" localSheetId="23" hidden="1">{"'PROFITABILITY'!$A$1:$F$45"}</definedName>
    <definedName name="ww" localSheetId="14" hidden="1">{"'PROFITABILITY'!$A$1:$F$45"}</definedName>
    <definedName name="ww" localSheetId="16" hidden="1">{"'PROFITABILITY'!$A$1:$F$45"}</definedName>
    <definedName name="ww" localSheetId="15" hidden="1">{"'PROFITABILITY'!$A$1:$F$45"}</definedName>
    <definedName name="ww" localSheetId="19" hidden="1">{"'PROFITABILITY'!$A$1:$F$45"}</definedName>
    <definedName name="ww" localSheetId="26" hidden="1">{"'PROFITABILITY'!$A$1:$F$45"}</definedName>
    <definedName name="ww" localSheetId="11">#REF!</definedName>
    <definedName name="ww" localSheetId="20">#REF!</definedName>
    <definedName name="ww" localSheetId="21" hidden="1">{"'PROFITABILITY'!$A$1:$F$45"}</definedName>
    <definedName name="ww" hidden="1">{"'PROFITABILITY'!$A$1:$F$45"}</definedName>
    <definedName name="www" localSheetId="20">#REF!</definedName>
    <definedName name="www">#REF!</definedName>
    <definedName name="wwww">#REF!</definedName>
    <definedName name="x" localSheetId="16">#REF!</definedName>
    <definedName name="x" localSheetId="15">#REF!</definedName>
    <definedName name="x" localSheetId="19">#REF!</definedName>
    <definedName name="X" localSheetId="20">#REF!</definedName>
    <definedName name="x">#REF!</definedName>
    <definedName name="X_1">"#REF!"</definedName>
    <definedName name="X_2">"#REF!"</definedName>
    <definedName name="x1byr1">#REF!</definedName>
    <definedName name="x1x">#REF!</definedName>
    <definedName name="x2x">#REF!</definedName>
    <definedName name="x3x">#REF!</definedName>
    <definedName name="xas">#REF!</definedName>
    <definedName name="xbyr">#REF!</definedName>
    <definedName name="xc" localSheetId="11" hidden="1">{"form-D1",#N/A,FALSE,"FORM-D1";"form-D1_amt",#N/A,FALSE,"FORM-D1"}</definedName>
    <definedName name="xc" localSheetId="20" hidden="1">{"form-D1",#N/A,FALSE,"FORM-D1";"form-D1_amt",#N/A,FALSE,"FORM-D1"}</definedName>
    <definedName name="xc" hidden="1">{"form-D1",#N/A,FALSE,"FORM-D1";"form-D1_amt",#N/A,FALSE,"FORM-D1"}</definedName>
    <definedName name="Xl" localSheetId="9">#REF!</definedName>
    <definedName name="Xl" localSheetId="19">#REF!</definedName>
    <definedName name="Xl">#REF!</definedName>
    <definedName name="Xl___0">#REF!</definedName>
    <definedName name="Xl___13">#REF!</definedName>
    <definedName name="Xm">#REF!</definedName>
    <definedName name="xs">#REF!</definedName>
    <definedName name="Xso">#REF!</definedName>
    <definedName name="xt">#REF!</definedName>
    <definedName name="xu" localSheetId="9">#REF!</definedName>
    <definedName name="xu" localSheetId="19">#REF!</definedName>
    <definedName name="xu">#REF!</definedName>
    <definedName name="xulimit" localSheetId="9">#REF!</definedName>
    <definedName name="xulimit" localSheetId="19">#REF!</definedName>
    <definedName name="xulimit">#REF!</definedName>
    <definedName name="xx">#REF!</definedName>
    <definedName name="xxh02">#REF!</definedName>
    <definedName name="xxh03">#REF!</definedName>
    <definedName name="xxx" localSheetId="9">'800kV HVDC TA-602'!xxx</definedName>
    <definedName name="xxx" localSheetId="23">Crossing!xxx</definedName>
    <definedName name="xxx" localSheetId="14">#N/A</definedName>
    <definedName name="xxx" localSheetId="16">'Erection Compiled'!xxx</definedName>
    <definedName name="xxx" localSheetId="15">'Erection Completed '!xxx</definedName>
    <definedName name="xxx" localSheetId="19">'Stringing Compiled'!xxx</definedName>
    <definedName name="xxx" localSheetId="26">Crossing!xxx</definedName>
    <definedName name="XXX" localSheetId="11">#REF!</definedName>
    <definedName name="XXX" localSheetId="20">#REF!</definedName>
    <definedName name="xxx" localSheetId="21">#N/A</definedName>
    <definedName name="xxx">'800kV HVDC TA-602'!xxx</definedName>
    <definedName name="xyz">#REF!</definedName>
    <definedName name="xzq">#REF!</definedName>
    <definedName name="XZZ">#REF!</definedName>
    <definedName name="Y">#REF!</definedName>
    <definedName name="Y0">#REF!</definedName>
    <definedName name="year92">#REF!</definedName>
    <definedName name="year93">#REF!</definedName>
    <definedName name="year94">#REF!</definedName>
    <definedName name="year95">#REF!</definedName>
    <definedName name="Yen" localSheetId="20">#REF!</definedName>
    <definedName name="Yen">#REF!</definedName>
    <definedName name="yf">#REF!</definedName>
    <definedName name="yit">#REF!</definedName>
    <definedName name="yr1_q1">#REF!</definedName>
    <definedName name="yr1_q2">#REF!</definedName>
    <definedName name="yr1_q3">#REF!</definedName>
    <definedName name="yr1_q3b">#REF!</definedName>
    <definedName name="yr1_q4">#REF!</definedName>
    <definedName name="yr2_q1">#REF!</definedName>
    <definedName name="yr2_q2">#REF!</definedName>
    <definedName name="yr2_q3">#REF!</definedName>
    <definedName name="yr2_q4">#REF!</definedName>
    <definedName name="yr3_q1">#REF!</definedName>
    <definedName name="yr3_q2">#REF!</definedName>
    <definedName name="yr3_q3">#REF!</definedName>
    <definedName name="yr3_q4">#REF!</definedName>
    <definedName name="yry">#REF!</definedName>
    <definedName name="ys">#REF!</definedName>
    <definedName name="yyy" localSheetId="9">#REF!</definedName>
    <definedName name="yyy" localSheetId="19">#REF!</definedName>
    <definedName name="yyy" localSheetId="11" hidden="1">{"'PROFITABILITY'!$A$1:$F$45"}</definedName>
    <definedName name="yyy" localSheetId="20" hidden="1">{"'PROFITABILITY'!$A$1:$F$45"}</definedName>
    <definedName name="yyy">#REF!</definedName>
    <definedName name="yyy1" localSheetId="11" hidden="1">{"'PROFITABILITY'!$A$1:$F$45"}</definedName>
    <definedName name="yyy1" localSheetId="20" hidden="1">{"'PROFITABILITY'!$A$1:$F$45"}</definedName>
    <definedName name="yyy1" hidden="1">{"'PROFITABILITY'!$A$1:$F$45"}</definedName>
    <definedName name="z" localSheetId="9">#REF!</definedName>
    <definedName name="z" localSheetId="19">#REF!</definedName>
    <definedName name="z">#REF!</definedName>
    <definedName name="za">#REF!</definedName>
    <definedName name="zes">#REF!</definedName>
    <definedName name="zet0">#REF!</definedName>
    <definedName name="zet75">#REF!</definedName>
    <definedName name="zeta">#REF!</definedName>
    <definedName name="zl" localSheetId="9">#REF!</definedName>
    <definedName name="zl" localSheetId="19">#REF!</definedName>
    <definedName name="zl">#REF!</definedName>
    <definedName name="zl___0">#REF!</definedName>
    <definedName name="zl___13">#REF!</definedName>
    <definedName name="zlpu" localSheetId="9">#REF!</definedName>
    <definedName name="zlpu" localSheetId="19">#REF!</definedName>
    <definedName name="zlpu">#REF!</definedName>
    <definedName name="zlpu___0">#REF!</definedName>
    <definedName name="zlpu___13">#REF!</definedName>
    <definedName name="ZM">#REF!</definedName>
    <definedName name="Zpe" localSheetId="9">#REF!</definedName>
    <definedName name="Zpe" localSheetId="19">#REF!</definedName>
    <definedName name="Zpe">#REF!</definedName>
    <definedName name="zs" localSheetId="9">#REF!</definedName>
    <definedName name="zs" localSheetId="19">#REF!</definedName>
    <definedName name="zs">#REF!</definedName>
    <definedName name="zs___0">#REF!</definedName>
    <definedName name="zs___13">#REF!</definedName>
    <definedName name="zspu" localSheetId="9">#REF!</definedName>
    <definedName name="zspu" localSheetId="19">#REF!</definedName>
    <definedName name="zspu">#REF!</definedName>
    <definedName name="zspu___0">#REF!</definedName>
    <definedName name="zspu___13">#REF!</definedName>
    <definedName name="ZSS" localSheetId="9">#REF!</definedName>
    <definedName name="ZSS" localSheetId="19">#REF!</definedName>
    <definedName name="ZSS">#REF!</definedName>
    <definedName name="ZSS___0">#REF!</definedName>
    <definedName name="ZSS___13">#REF!</definedName>
    <definedName name="ztpu" localSheetId="9">#REF!</definedName>
    <definedName name="ztpu" localSheetId="19">#REF!</definedName>
    <definedName name="ztpu">#REF!</definedName>
    <definedName name="ztpu___0">#REF!</definedName>
    <definedName name="ztpu___13">#REF!</definedName>
    <definedName name="zUI228">#REF!</definedName>
    <definedName name="Zxc" localSheetId="9">#REF!</definedName>
    <definedName name="Zxc" localSheetId="19">#REF!</definedName>
    <definedName name="Zxc">#REF!</definedName>
    <definedName name="ZY" localSheetId="9">#REF!</definedName>
    <definedName name="ZY" localSheetId="19">#REF!</definedName>
    <definedName name="ZY">#REF!</definedName>
    <definedName name="ZY___0">#REF!</definedName>
    <definedName name="ZY___13">#REF!</definedName>
    <definedName name="zz">#REF!</definedName>
    <definedName name="ZZZZ">#REF!</definedName>
    <definedName name="전체" localSheetId="9">#REF!</definedName>
    <definedName name="전체" localSheetId="19">#REF!</definedName>
    <definedName name="전체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5" i="63" l="1"/>
  <c r="F84" i="63"/>
  <c r="F15" i="6"/>
  <c r="F12" i="6"/>
  <c r="F81" i="63"/>
  <c r="F83" i="63"/>
  <c r="F82" i="63"/>
  <c r="N5" i="79"/>
  <c r="AA13" i="80"/>
  <c r="AA11" i="80"/>
  <c r="AA10" i="80"/>
  <c r="AA7" i="80"/>
  <c r="G7" i="80"/>
  <c r="AA5" i="80"/>
  <c r="G5" i="80"/>
  <c r="N4" i="79"/>
  <c r="H12" i="78"/>
  <c r="G18" i="78"/>
  <c r="G14" i="78"/>
  <c r="G13" i="78"/>
  <c r="G12" i="78"/>
  <c r="G6" i="78"/>
  <c r="G5" i="78"/>
  <c r="G4" i="78"/>
  <c r="F78" i="63"/>
  <c r="F80" i="63"/>
  <c r="F77" i="63"/>
  <c r="L177" i="30"/>
  <c r="F79" i="63"/>
  <c r="K6" i="77"/>
  <c r="I19" i="6"/>
  <c r="I18" i="6"/>
  <c r="I17" i="6"/>
  <c r="I16" i="6"/>
  <c r="I15" i="6"/>
  <c r="I14" i="6"/>
  <c r="I13" i="6"/>
  <c r="I7" i="6"/>
  <c r="F5" i="63"/>
  <c r="F6" i="63"/>
  <c r="F7" i="63"/>
  <c r="F8" i="63"/>
  <c r="F9" i="63"/>
  <c r="F10" i="63"/>
  <c r="F11" i="63"/>
  <c r="F12" i="63"/>
  <c r="F13" i="63"/>
  <c r="F14" i="63"/>
  <c r="F15" i="63"/>
  <c r="F16" i="63"/>
  <c r="F17" i="63"/>
  <c r="F18" i="63"/>
  <c r="F19" i="63"/>
  <c r="F20" i="63"/>
  <c r="F21" i="63"/>
  <c r="F22" i="63"/>
  <c r="F23" i="63"/>
  <c r="F24" i="63"/>
  <c r="F25" i="63"/>
  <c r="F26" i="63"/>
  <c r="F27" i="63"/>
  <c r="F28" i="63"/>
  <c r="F29" i="63"/>
  <c r="F30" i="63"/>
  <c r="F31" i="63"/>
  <c r="F32" i="63"/>
  <c r="F33" i="63"/>
  <c r="F34" i="63"/>
  <c r="F35" i="63"/>
  <c r="F36" i="63"/>
  <c r="F37" i="63"/>
  <c r="F38" i="63"/>
  <c r="F39" i="63"/>
  <c r="F40" i="63"/>
  <c r="F41" i="63"/>
  <c r="F42" i="63"/>
  <c r="F43" i="63"/>
  <c r="F44" i="63"/>
  <c r="F45" i="63"/>
  <c r="F46" i="63"/>
  <c r="F47" i="63"/>
  <c r="F48" i="63"/>
  <c r="F49" i="63"/>
  <c r="F50" i="63"/>
  <c r="F51" i="63"/>
  <c r="F52" i="63"/>
  <c r="F53" i="63"/>
  <c r="F54" i="63"/>
  <c r="F55" i="63"/>
  <c r="F56" i="63"/>
  <c r="F57" i="63"/>
  <c r="F58" i="63"/>
  <c r="F59" i="63"/>
  <c r="F60" i="63"/>
  <c r="F61" i="63"/>
  <c r="F62" i="63"/>
  <c r="F63" i="63"/>
  <c r="F64" i="63"/>
  <c r="F65" i="63"/>
  <c r="F66" i="63"/>
  <c r="F67" i="63"/>
  <c r="F68" i="63"/>
  <c r="F69" i="63"/>
  <c r="F70" i="63"/>
  <c r="F71" i="63"/>
  <c r="F72" i="63"/>
  <c r="F73" i="63"/>
  <c r="F76" i="63"/>
  <c r="F74" i="63"/>
  <c r="F75" i="63"/>
  <c r="F4" i="63"/>
  <c r="G15" i="57"/>
  <c r="K9" i="57"/>
  <c r="J9" i="57"/>
  <c r="D33" i="77"/>
  <c r="E33" i="77"/>
  <c r="F33" i="77"/>
  <c r="C33" i="77"/>
  <c r="S10" i="71"/>
  <c r="Q10" i="71"/>
  <c r="AG581" i="71"/>
  <c r="AC581" i="71"/>
  <c r="AF315" i="71"/>
  <c r="AF304" i="71"/>
  <c r="AF293" i="71"/>
  <c r="AF282" i="71"/>
  <c r="AF271" i="71"/>
  <c r="AG137" i="71"/>
  <c r="AC137" i="71"/>
  <c r="AG124" i="71"/>
  <c r="AC124" i="71"/>
  <c r="AG111" i="71"/>
  <c r="AC111" i="71"/>
  <c r="AG98" i="71"/>
  <c r="AC98" i="71"/>
  <c r="AG85" i="71"/>
  <c r="AC85" i="71"/>
  <c r="AG72" i="71"/>
  <c r="AC72" i="71"/>
  <c r="AG59" i="71"/>
  <c r="AC59" i="71"/>
  <c r="AG46" i="71"/>
  <c r="AC46" i="71"/>
  <c r="AG33" i="71"/>
  <c r="AC33" i="71"/>
  <c r="AG570" i="71"/>
  <c r="AC570" i="71"/>
  <c r="X570" i="71"/>
  <c r="AG559" i="71"/>
  <c r="AG548" i="71"/>
  <c r="AC548" i="71"/>
  <c r="AG537" i="71"/>
  <c r="AC537" i="71"/>
  <c r="AG526" i="71"/>
  <c r="AC526" i="71"/>
  <c r="AG515" i="71"/>
  <c r="AC515" i="71"/>
  <c r="AG504" i="71"/>
  <c r="AC504" i="71"/>
  <c r="AG493" i="71"/>
  <c r="AC493" i="71"/>
  <c r="AG482" i="71"/>
  <c r="AC482" i="71"/>
  <c r="AG471" i="71"/>
  <c r="AC471" i="71"/>
  <c r="AG460" i="71"/>
  <c r="AC460" i="71"/>
  <c r="AG449" i="71"/>
  <c r="AC449" i="71"/>
  <c r="AG438" i="71"/>
  <c r="AC438" i="71"/>
  <c r="D24" i="71"/>
  <c r="AG20" i="71"/>
  <c r="AC20" i="71"/>
  <c r="U10" i="71"/>
  <c r="J10" i="71"/>
  <c r="E28" i="71"/>
  <c r="T31" i="71"/>
  <c r="R31" i="71"/>
  <c r="P31" i="71"/>
  <c r="N31" i="71"/>
  <c r="L31" i="71"/>
  <c r="J31" i="71"/>
  <c r="H31" i="71"/>
  <c r="F31" i="71"/>
  <c r="D31" i="71"/>
  <c r="C41" i="71"/>
  <c r="U28" i="71"/>
  <c r="S28" i="71"/>
  <c r="Q28" i="71"/>
  <c r="O28" i="71"/>
  <c r="M28" i="71"/>
  <c r="K28" i="71"/>
  <c r="I28" i="71"/>
  <c r="G28" i="71"/>
  <c r="T24" i="71"/>
  <c r="R24" i="71"/>
  <c r="P24" i="71"/>
  <c r="N24" i="71"/>
  <c r="L24" i="71"/>
  <c r="J24" i="71"/>
  <c r="H24" i="71"/>
  <c r="F24" i="71"/>
  <c r="B47" i="71"/>
  <c r="I32" i="77"/>
  <c r="E32" i="77"/>
  <c r="I31" i="77"/>
  <c r="E31" i="77"/>
  <c r="I30" i="77"/>
  <c r="E30" i="77"/>
  <c r="I29" i="77"/>
  <c r="E29" i="77"/>
  <c r="I28" i="77"/>
  <c r="E28" i="77"/>
  <c r="I27" i="77"/>
  <c r="E27" i="77"/>
  <c r="I26" i="77"/>
  <c r="E26" i="77"/>
  <c r="I25" i="77"/>
  <c r="E25" i="77"/>
  <c r="I24" i="77"/>
  <c r="E24" i="77"/>
  <c r="I23" i="77"/>
  <c r="E23" i="77"/>
  <c r="K22" i="77"/>
  <c r="E22" i="77"/>
  <c r="E21" i="77"/>
  <c r="E20" i="77"/>
  <c r="E19" i="77"/>
  <c r="E18" i="77"/>
  <c r="E17" i="77"/>
  <c r="E16" i="77"/>
  <c r="E15" i="77"/>
  <c r="E14" i="77"/>
  <c r="K13" i="77"/>
  <c r="I13" i="77"/>
  <c r="E13" i="77"/>
  <c r="K12" i="77"/>
  <c r="I12" i="77"/>
  <c r="E12" i="77"/>
  <c r="K11" i="77"/>
  <c r="I11" i="77"/>
  <c r="E11" i="77"/>
  <c r="E10" i="77"/>
  <c r="P9" i="77"/>
  <c r="E9" i="77"/>
  <c r="E8" i="77"/>
  <c r="E7" i="77"/>
  <c r="J6" i="77"/>
  <c r="E6" i="77"/>
  <c r="L176" i="30"/>
  <c r="P176" i="30"/>
  <c r="G3" i="75"/>
  <c r="G8" i="76"/>
  <c r="G10" i="76"/>
  <c r="G4" i="76"/>
  <c r="G5" i="76"/>
  <c r="G6" i="76"/>
  <c r="G7" i="76"/>
  <c r="G9" i="76"/>
  <c r="G3" i="76"/>
  <c r="G10" i="75"/>
  <c r="G9" i="75"/>
  <c r="G8" i="75"/>
  <c r="G7" i="75"/>
  <c r="G6" i="75"/>
  <c r="G5" i="75"/>
  <c r="G4" i="75"/>
  <c r="G4" i="74"/>
  <c r="G3" i="74"/>
  <c r="F10" i="74"/>
  <c r="F9" i="74"/>
  <c r="F8" i="74"/>
  <c r="F7" i="74"/>
  <c r="F6" i="74"/>
  <c r="F5" i="74"/>
  <c r="F4" i="74"/>
  <c r="F3" i="74"/>
  <c r="G15" i="73"/>
  <c r="G16" i="73"/>
  <c r="G18" i="73"/>
  <c r="E15" i="73"/>
  <c r="E14" i="73"/>
  <c r="G13" i="73"/>
  <c r="L10" i="73"/>
  <c r="K10" i="73"/>
  <c r="J10" i="73"/>
  <c r="I10" i="73"/>
  <c r="H10" i="73"/>
  <c r="G10" i="73"/>
  <c r="G12" i="73"/>
  <c r="G9" i="73"/>
  <c r="G8" i="73"/>
  <c r="G6" i="73"/>
  <c r="J5" i="73"/>
  <c r="H5" i="73"/>
  <c r="A165" i="67"/>
  <c r="AM393" i="72"/>
  <c r="AM392" i="72"/>
  <c r="AM391" i="72"/>
  <c r="BA388" i="72"/>
  <c r="AZ379" i="72"/>
  <c r="AX379" i="72"/>
  <c r="AW379" i="72"/>
  <c r="AZ369" i="72"/>
  <c r="AX369" i="72"/>
  <c r="AW369" i="72"/>
  <c r="AZ357" i="72"/>
  <c r="AW357" i="72"/>
  <c r="AZ346" i="72"/>
  <c r="AX346" i="72"/>
  <c r="AW346" i="72"/>
  <c r="AZ334" i="72"/>
  <c r="AX334" i="72"/>
  <c r="AW334" i="72"/>
  <c r="AZ325" i="72"/>
  <c r="AX325" i="72"/>
  <c r="AW325" i="72"/>
  <c r="AZ313" i="72"/>
  <c r="AX313" i="72"/>
  <c r="AW313" i="72"/>
  <c r="AZ303" i="72"/>
  <c r="AX303" i="72"/>
  <c r="AW303" i="72"/>
  <c r="AZ291" i="72"/>
  <c r="AX291" i="72"/>
  <c r="AW291" i="72"/>
  <c r="AZ280" i="72"/>
  <c r="AX280" i="72"/>
  <c r="AW280" i="72"/>
  <c r="AZ268" i="72"/>
  <c r="AY268" i="72"/>
  <c r="AX268" i="72"/>
  <c r="AW268" i="72"/>
  <c r="AZ259" i="72"/>
  <c r="AX259" i="72"/>
  <c r="AW259" i="72"/>
  <c r="AZ247" i="72"/>
  <c r="AX247" i="72"/>
  <c r="AW247" i="72"/>
  <c r="AZ236" i="72"/>
  <c r="AX236" i="72"/>
  <c r="AW236" i="72"/>
  <c r="AZ224" i="72"/>
  <c r="AX224" i="72"/>
  <c r="AW224" i="72"/>
  <c r="AZ215" i="72"/>
  <c r="AX215" i="72"/>
  <c r="AW215" i="72"/>
  <c r="AZ203" i="72"/>
  <c r="AX203" i="72"/>
  <c r="AW203" i="72"/>
  <c r="AZ193" i="72"/>
  <c r="AX193" i="72"/>
  <c r="AW193" i="72"/>
  <c r="AZ180" i="72"/>
  <c r="AX180" i="72"/>
  <c r="AW180" i="72"/>
  <c r="AZ170" i="72"/>
  <c r="AX170" i="72"/>
  <c r="AW170" i="72"/>
  <c r="AZ159" i="72"/>
  <c r="AX159" i="72"/>
  <c r="AW159" i="72"/>
  <c r="AZ148" i="72"/>
  <c r="AX148" i="72"/>
  <c r="AW148" i="72"/>
  <c r="AZ147" i="72"/>
  <c r="AY147" i="72"/>
  <c r="AX147" i="72"/>
  <c r="AW147" i="72"/>
  <c r="AZ137" i="72"/>
  <c r="AX137" i="72"/>
  <c r="AW137" i="72"/>
  <c r="AZ134" i="72"/>
  <c r="AY134" i="72"/>
  <c r="AX134" i="72"/>
  <c r="AW134" i="72"/>
  <c r="AV134" i="72"/>
  <c r="AZ126" i="72"/>
  <c r="AX126" i="72"/>
  <c r="AW126" i="72"/>
  <c r="AZ125" i="72"/>
  <c r="AY125" i="72"/>
  <c r="AX125" i="72"/>
  <c r="AW125" i="72"/>
  <c r="AZ115" i="72"/>
  <c r="AX115" i="72"/>
  <c r="AW115" i="72"/>
  <c r="AZ104" i="72"/>
  <c r="AX104" i="72"/>
  <c r="AW104" i="72"/>
  <c r="AZ93" i="72"/>
  <c r="AX93" i="72"/>
  <c r="AW93" i="72"/>
  <c r="AZ82" i="72"/>
  <c r="AX82" i="72"/>
  <c r="AW82" i="72"/>
  <c r="AZ71" i="72"/>
  <c r="AX71" i="72"/>
  <c r="AW71" i="72"/>
  <c r="AZ60" i="72"/>
  <c r="AX60" i="72"/>
  <c r="AW60" i="72"/>
  <c r="AZ49" i="72"/>
  <c r="AX49" i="72"/>
  <c r="AW49" i="72"/>
  <c r="AZ38" i="72"/>
  <c r="AX38" i="72"/>
  <c r="AW38" i="72"/>
  <c r="AZ27" i="72"/>
  <c r="AX27" i="72"/>
  <c r="AW27" i="72"/>
  <c r="M22" i="72"/>
  <c r="P22" i="72" s="1"/>
  <c r="AZ16" i="72"/>
  <c r="AX16" i="72"/>
  <c r="AW16" i="72"/>
  <c r="AY9" i="72"/>
  <c r="H15" i="57"/>
  <c r="H17" i="57"/>
  <c r="B3" i="59"/>
  <c r="B4" i="59"/>
  <c r="B5" i="59"/>
  <c r="B6" i="59"/>
  <c r="B7" i="59"/>
  <c r="B8" i="59"/>
  <c r="B9" i="59"/>
  <c r="B10" i="59"/>
  <c r="B11" i="59"/>
  <c r="B12" i="59"/>
  <c r="B13" i="59"/>
  <c r="B14" i="59"/>
  <c r="B15" i="59"/>
  <c r="B16" i="59"/>
  <c r="B17" i="59"/>
  <c r="B18" i="59"/>
  <c r="B19" i="59"/>
  <c r="B20" i="59"/>
  <c r="B21" i="59"/>
  <c r="B22" i="59"/>
  <c r="B23" i="59"/>
  <c r="B24" i="59"/>
  <c r="B25" i="59"/>
  <c r="B26" i="59"/>
  <c r="B27" i="59"/>
  <c r="B28" i="59"/>
  <c r="B29" i="59"/>
  <c r="B30" i="59"/>
  <c r="B31" i="59"/>
  <c r="B32" i="59"/>
  <c r="B33" i="59"/>
  <c r="B34" i="59"/>
  <c r="B35" i="59"/>
  <c r="B36" i="59"/>
  <c r="B37" i="59"/>
  <c r="B38" i="59"/>
  <c r="B39" i="59"/>
  <c r="B40" i="59"/>
  <c r="B41" i="59"/>
  <c r="B42" i="59"/>
  <c r="B43" i="59"/>
  <c r="B44" i="59"/>
  <c r="B45" i="59"/>
  <c r="B46" i="59"/>
  <c r="B47" i="59"/>
  <c r="B48" i="59"/>
  <c r="B49" i="59"/>
  <c r="B50" i="59"/>
  <c r="B51" i="59"/>
  <c r="B52" i="59"/>
  <c r="B53" i="59"/>
  <c r="B54" i="59"/>
  <c r="B55" i="59"/>
  <c r="B56" i="59"/>
  <c r="B57" i="59"/>
  <c r="B58" i="59"/>
  <c r="B59" i="59"/>
  <c r="B60" i="59"/>
  <c r="B61" i="59"/>
  <c r="B62" i="59"/>
  <c r="B2" i="59"/>
  <c r="H33" i="59"/>
  <c r="H38" i="59"/>
  <c r="H44" i="59"/>
  <c r="H53" i="59"/>
  <c r="H36" i="59"/>
  <c r="H40" i="59"/>
  <c r="H46" i="59"/>
  <c r="H49" i="59"/>
  <c r="H54" i="59"/>
  <c r="H32" i="59"/>
  <c r="H27" i="59"/>
  <c r="H30" i="59"/>
  <c r="H28" i="59"/>
  <c r="H34" i="59"/>
  <c r="H43" i="59"/>
  <c r="H41" i="59"/>
  <c r="H39" i="59"/>
  <c r="H3" i="59"/>
  <c r="H55" i="59"/>
  <c r="H17" i="59"/>
  <c r="H47" i="59"/>
  <c r="H51" i="59"/>
  <c r="H48" i="59"/>
  <c r="H2" i="59"/>
  <c r="H15" i="59"/>
  <c r="H13" i="59"/>
  <c r="H10" i="59"/>
  <c r="H9" i="59"/>
  <c r="H7" i="59"/>
  <c r="H5" i="59"/>
  <c r="H6" i="59"/>
  <c r="H8" i="59"/>
  <c r="H4" i="59"/>
  <c r="H11" i="59"/>
  <c r="H12" i="59"/>
  <c r="H14" i="59"/>
  <c r="H16" i="59"/>
  <c r="H18" i="59"/>
  <c r="H22" i="59"/>
  <c r="H21" i="59"/>
  <c r="H19" i="59"/>
  <c r="H20" i="59"/>
  <c r="H52" i="59"/>
  <c r="H24" i="59"/>
  <c r="H23" i="59"/>
  <c r="H25" i="59"/>
  <c r="H29" i="59"/>
  <c r="H31" i="59"/>
  <c r="B4" i="67"/>
  <c r="B5" i="67"/>
  <c r="B6" i="67"/>
  <c r="B7" i="67"/>
  <c r="B8" i="67"/>
  <c r="B9" i="67"/>
  <c r="B10" i="67"/>
  <c r="B11" i="67"/>
  <c r="B12" i="67"/>
  <c r="B13" i="67"/>
  <c r="B14" i="67"/>
  <c r="B15" i="67"/>
  <c r="B16" i="67"/>
  <c r="B17" i="67"/>
  <c r="B18" i="67"/>
  <c r="B19" i="67"/>
  <c r="B20" i="67"/>
  <c r="B21" i="67"/>
  <c r="B22" i="67"/>
  <c r="B23" i="67"/>
  <c r="B24" i="67"/>
  <c r="B25" i="67"/>
  <c r="B26" i="67"/>
  <c r="B27" i="67"/>
  <c r="B28" i="67"/>
  <c r="B29" i="67"/>
  <c r="B30" i="67"/>
  <c r="B31" i="67"/>
  <c r="B32" i="67"/>
  <c r="B33" i="67"/>
  <c r="B34" i="67"/>
  <c r="B35" i="67"/>
  <c r="B36" i="67"/>
  <c r="B37" i="67"/>
  <c r="B38" i="67"/>
  <c r="B39" i="67"/>
  <c r="B40" i="67"/>
  <c r="B41" i="67"/>
  <c r="B42" i="67"/>
  <c r="B43" i="67"/>
  <c r="B44" i="67"/>
  <c r="B45" i="67"/>
  <c r="B46" i="67"/>
  <c r="B47" i="67"/>
  <c r="B48" i="67"/>
  <c r="B49" i="67"/>
  <c r="B50" i="67"/>
  <c r="B51" i="67"/>
  <c r="B52" i="67"/>
  <c r="B53" i="67"/>
  <c r="B54" i="67"/>
  <c r="B55" i="67"/>
  <c r="B56" i="67"/>
  <c r="B57" i="67"/>
  <c r="B58" i="67"/>
  <c r="B59" i="67"/>
  <c r="B60" i="67"/>
  <c r="B61" i="67"/>
  <c r="B62" i="67"/>
  <c r="B63" i="67"/>
  <c r="B64" i="67"/>
  <c r="B65" i="67"/>
  <c r="B66" i="67"/>
  <c r="B67" i="67"/>
  <c r="B68" i="67"/>
  <c r="B69" i="67"/>
  <c r="B70" i="67"/>
  <c r="B71" i="67"/>
  <c r="B72" i="67"/>
  <c r="B73" i="67"/>
  <c r="B74" i="67"/>
  <c r="B75" i="67"/>
  <c r="B76" i="67"/>
  <c r="B77" i="67"/>
  <c r="B78" i="67"/>
  <c r="B79" i="67"/>
  <c r="B80" i="67"/>
  <c r="B81" i="67"/>
  <c r="B82" i="67"/>
  <c r="B83" i="67"/>
  <c r="B84" i="67"/>
  <c r="B85" i="67"/>
  <c r="B86" i="67"/>
  <c r="B87" i="67"/>
  <c r="B88" i="67"/>
  <c r="B89" i="67"/>
  <c r="B90" i="67"/>
  <c r="B91" i="67"/>
  <c r="B92" i="67"/>
  <c r="B93" i="67"/>
  <c r="B94" i="67"/>
  <c r="B95" i="67"/>
  <c r="B96" i="67"/>
  <c r="B97" i="67"/>
  <c r="B98" i="67"/>
  <c r="B99" i="67"/>
  <c r="B100" i="67"/>
  <c r="B101" i="67"/>
  <c r="B102" i="67"/>
  <c r="B103" i="67"/>
  <c r="B104" i="67"/>
  <c r="B105" i="67"/>
  <c r="B106" i="67"/>
  <c r="B107" i="67"/>
  <c r="B108" i="67"/>
  <c r="B109" i="67"/>
  <c r="B110" i="67"/>
  <c r="B111" i="67"/>
  <c r="B112" i="67"/>
  <c r="B113" i="67"/>
  <c r="B114" i="67"/>
  <c r="B115" i="67"/>
  <c r="B116" i="67"/>
  <c r="B117" i="67"/>
  <c r="B118" i="67"/>
  <c r="B119" i="67"/>
  <c r="B120" i="67"/>
  <c r="B121" i="67"/>
  <c r="B122" i="67"/>
  <c r="B123" i="67"/>
  <c r="B124" i="67"/>
  <c r="B125" i="67"/>
  <c r="B126" i="67"/>
  <c r="B127" i="67"/>
  <c r="B128" i="67"/>
  <c r="B129" i="67"/>
  <c r="B130" i="67"/>
  <c r="B131" i="67"/>
  <c r="B132" i="67"/>
  <c r="B133" i="67"/>
  <c r="B134" i="67"/>
  <c r="B135" i="67"/>
  <c r="B136" i="67"/>
  <c r="B137" i="67"/>
  <c r="B138" i="67"/>
  <c r="B139" i="67"/>
  <c r="B140" i="67"/>
  <c r="B141" i="67"/>
  <c r="B142" i="67"/>
  <c r="B143" i="67"/>
  <c r="B144" i="67"/>
  <c r="B145" i="67"/>
  <c r="B146" i="67"/>
  <c r="B147" i="67"/>
  <c r="B148" i="67"/>
  <c r="B149" i="67"/>
  <c r="B150" i="67"/>
  <c r="B151" i="67"/>
  <c r="B152" i="67"/>
  <c r="B153" i="67"/>
  <c r="B154" i="67"/>
  <c r="B155" i="67"/>
  <c r="B156" i="67"/>
  <c r="B157" i="67"/>
  <c r="B158" i="67"/>
  <c r="B159" i="67"/>
  <c r="B160" i="67"/>
  <c r="B161" i="67"/>
  <c r="B162" i="67"/>
  <c r="B163" i="67"/>
  <c r="B164" i="67"/>
  <c r="B165" i="67"/>
  <c r="B166" i="67"/>
  <c r="B3" i="67"/>
  <c r="C157" i="67"/>
  <c r="C164" i="67"/>
  <c r="C128" i="67"/>
  <c r="C123" i="67"/>
  <c r="C134" i="67"/>
  <c r="C143" i="67"/>
  <c r="C160" i="67"/>
  <c r="C110" i="67"/>
  <c r="C113" i="67"/>
  <c r="C106" i="67"/>
  <c r="C126" i="67"/>
  <c r="C131" i="67"/>
  <c r="C135" i="67"/>
  <c r="C139" i="67"/>
  <c r="C147" i="67"/>
  <c r="C153" i="67"/>
  <c r="C92" i="67"/>
  <c r="C88" i="67"/>
  <c r="C156" i="67"/>
  <c r="C115" i="67"/>
  <c r="C97" i="67"/>
  <c r="C165" i="67"/>
  <c r="C90" i="67"/>
  <c r="C100" i="67"/>
  <c r="C103" i="67"/>
  <c r="C127" i="67"/>
  <c r="C133" i="67"/>
  <c r="C119" i="67"/>
  <c r="C124" i="67"/>
  <c r="C145" i="67"/>
  <c r="C117" i="67"/>
  <c r="C116" i="67"/>
  <c r="C136" i="67"/>
  <c r="C154" i="67"/>
  <c r="C151" i="67"/>
  <c r="C84" i="67"/>
  <c r="C81" i="67"/>
  <c r="C77" i="67"/>
  <c r="C75" i="67"/>
  <c r="C68" i="67"/>
  <c r="C161" i="67"/>
  <c r="C152" i="67"/>
  <c r="C148" i="67"/>
  <c r="C121" i="67"/>
  <c r="C158" i="67"/>
  <c r="C163" i="67"/>
  <c r="C142" i="67"/>
  <c r="C80" i="67"/>
  <c r="C91" i="67"/>
  <c r="C140" i="67"/>
  <c r="C87" i="67"/>
  <c r="C85" i="67"/>
  <c r="C66" i="67"/>
  <c r="C72" i="67"/>
  <c r="C149" i="67"/>
  <c r="C78" i="67"/>
  <c r="C73" i="67"/>
  <c r="C65" i="67"/>
  <c r="C129" i="67"/>
  <c r="C69" i="67"/>
  <c r="C159" i="67"/>
  <c r="C125" i="67"/>
  <c r="C109" i="67"/>
  <c r="C150" i="67"/>
  <c r="C120" i="67"/>
  <c r="C114" i="67"/>
  <c r="C130" i="67"/>
  <c r="C111" i="67"/>
  <c r="C144" i="67"/>
  <c r="C112" i="67"/>
  <c r="C137" i="67"/>
  <c r="C104" i="67"/>
  <c r="C107" i="67"/>
  <c r="C118" i="67"/>
  <c r="C101" i="67"/>
  <c r="C95" i="67"/>
  <c r="C82" i="67"/>
  <c r="C96" i="67"/>
  <c r="C105" i="67"/>
  <c r="C98" i="67"/>
  <c r="C86" i="67"/>
  <c r="C108" i="67"/>
  <c r="C93" i="67"/>
  <c r="C102" i="67"/>
  <c r="C74" i="67"/>
  <c r="C155" i="67"/>
  <c r="C146" i="67"/>
  <c r="C132" i="67"/>
  <c r="C76" i="67"/>
  <c r="C99" i="67"/>
  <c r="C89" i="67"/>
  <c r="C67" i="67"/>
  <c r="C64" i="67"/>
  <c r="C138" i="67"/>
  <c r="C141" i="67"/>
  <c r="C79" i="67"/>
  <c r="C70" i="67"/>
  <c r="C122" i="67"/>
  <c r="C83" i="67"/>
  <c r="C94" i="67"/>
  <c r="C162" i="67"/>
  <c r="F17" i="57"/>
  <c r="H19" i="57"/>
  <c r="H16" i="57"/>
  <c r="H18" i="57"/>
  <c r="E18" i="57"/>
  <c r="E16" i="57"/>
  <c r="I19" i="57"/>
  <c r="E15" i="6"/>
  <c r="E13" i="6"/>
  <c r="F8" i="6"/>
  <c r="F6" i="6"/>
  <c r="F9" i="6"/>
  <c r="E9" i="6"/>
  <c r="E6" i="6"/>
  <c r="E7" i="6"/>
  <c r="D7" i="6"/>
  <c r="E8" i="6"/>
  <c r="C6" i="6"/>
  <c r="D6" i="6"/>
  <c r="M1" i="6"/>
  <c r="A3" i="6"/>
  <c r="A2" i="6"/>
  <c r="C19" i="6"/>
  <c r="C18" i="6"/>
  <c r="C17" i="6"/>
  <c r="C16" i="6"/>
  <c r="C15" i="6"/>
  <c r="C14" i="6"/>
  <c r="C13" i="6"/>
  <c r="C12" i="6"/>
  <c r="C9" i="6"/>
  <c r="C8" i="6"/>
  <c r="C18" i="57"/>
  <c r="C16" i="57"/>
  <c r="B19" i="57"/>
  <c r="B16" i="57"/>
  <c r="B17" i="57" s="1"/>
  <c r="B18" i="57" s="1"/>
  <c r="H10" i="57"/>
  <c r="H9" i="57"/>
  <c r="H8" i="57"/>
  <c r="G10" i="57"/>
  <c r="G9" i="57"/>
  <c r="G8" i="57"/>
  <c r="K10" i="57"/>
  <c r="K8" i="57"/>
  <c r="E8" i="57"/>
  <c r="I4" i="57"/>
  <c r="I3" i="57"/>
  <c r="G4" i="57"/>
  <c r="G3" i="57"/>
  <c r="G2" i="57"/>
  <c r="C3" i="57"/>
  <c r="C2" i="57"/>
  <c r="E1" i="57"/>
  <c r="C1" i="57"/>
  <c r="F18" i="57" l="1"/>
  <c r="F15" i="57"/>
  <c r="H50" i="59"/>
  <c r="J19" i="6"/>
  <c r="J18" i="6"/>
  <c r="J17" i="6"/>
  <c r="J16" i="6"/>
  <c r="J14" i="6"/>
  <c r="J13" i="6"/>
  <c r="J15" i="6"/>
  <c r="F7" i="6"/>
  <c r="C71" i="67"/>
  <c r="T28" i="71"/>
  <c r="R28" i="71"/>
  <c r="P28" i="71"/>
  <c r="N28" i="71"/>
  <c r="L28" i="71"/>
  <c r="J28" i="71"/>
  <c r="H28" i="71"/>
  <c r="F28" i="71"/>
  <c r="D28" i="71"/>
  <c r="AE20" i="71"/>
  <c r="AA20" i="71"/>
  <c r="G60" i="59"/>
  <c r="C61" i="59"/>
  <c r="C62" i="59"/>
  <c r="B44" i="71"/>
  <c r="B37" i="71"/>
  <c r="B41" i="71"/>
  <c r="Y570" i="71"/>
  <c r="D47" i="71"/>
  <c r="F13" i="77"/>
  <c r="F12" i="77"/>
  <c r="F30" i="77"/>
  <c r="J29" i="77"/>
  <c r="K29" i="77" s="1"/>
  <c r="F29" i="77"/>
  <c r="J28" i="77"/>
  <c r="K28" i="77" s="1"/>
  <c r="F28" i="77"/>
  <c r="J27" i="77"/>
  <c r="K27" i="77" s="1"/>
  <c r="F27" i="77"/>
  <c r="J26" i="77"/>
  <c r="K26" i="77" s="1"/>
  <c r="F26" i="77"/>
  <c r="J25" i="77"/>
  <c r="K25" i="77" s="1"/>
  <c r="F25" i="77"/>
  <c r="J24" i="77"/>
  <c r="K24" i="77" s="1"/>
  <c r="F24" i="77"/>
  <c r="J23" i="77"/>
  <c r="K23" i="77" s="1"/>
  <c r="F23" i="77"/>
  <c r="F21" i="77"/>
  <c r="I21" i="77" s="1"/>
  <c r="J21" i="77" s="1"/>
  <c r="K21" i="77" s="1"/>
  <c r="F19" i="77"/>
  <c r="I19" i="77" s="1"/>
  <c r="J19" i="77" s="1"/>
  <c r="K19" i="77" s="1"/>
  <c r="F16" i="77"/>
  <c r="I16" i="77" s="1"/>
  <c r="J16" i="77" s="1"/>
  <c r="K16" i="77" s="1"/>
  <c r="J32" i="77"/>
  <c r="K32" i="77" s="1"/>
  <c r="F32" i="77"/>
  <c r="J31" i="77"/>
  <c r="K31" i="77" s="1"/>
  <c r="F31" i="77"/>
  <c r="J30" i="77"/>
  <c r="K30" i="77" s="1"/>
  <c r="F20" i="77"/>
  <c r="I20" i="77" s="1"/>
  <c r="J20" i="77" s="1"/>
  <c r="K20" i="77" s="1"/>
  <c r="F18" i="77"/>
  <c r="I18" i="77" s="1"/>
  <c r="J18" i="77" s="1"/>
  <c r="K18" i="77" s="1"/>
  <c r="F17" i="77"/>
  <c r="I17" i="77" s="1"/>
  <c r="J17" i="77" s="1"/>
  <c r="K17" i="77" s="1"/>
  <c r="F15" i="77"/>
  <c r="I15" i="77" s="1"/>
  <c r="J15" i="77" s="1"/>
  <c r="K15" i="77" s="1"/>
  <c r="F14" i="77"/>
  <c r="I14" i="77" s="1"/>
  <c r="J14" i="77" s="1"/>
  <c r="K14" i="77" s="1"/>
  <c r="J33" i="77"/>
  <c r="F10" i="77"/>
  <c r="F9" i="77"/>
  <c r="F8" i="77"/>
  <c r="F7" i="77"/>
  <c r="F6" i="77"/>
  <c r="F11" i="77"/>
  <c r="C15" i="59"/>
  <c r="C16" i="59"/>
  <c r="C17" i="59"/>
  <c r="C18" i="59"/>
  <c r="G58" i="59"/>
  <c r="G59" i="59"/>
  <c r="C3" i="59"/>
  <c r="C4" i="59"/>
  <c r="C5" i="59"/>
  <c r="C6" i="59"/>
  <c r="C7" i="59"/>
  <c r="C8" i="59"/>
  <c r="C9" i="59"/>
  <c r="C10" i="59"/>
  <c r="C11" i="59"/>
  <c r="C12" i="59"/>
  <c r="C13" i="59"/>
  <c r="C14" i="59"/>
  <c r="C19" i="59"/>
  <c r="C20" i="59"/>
  <c r="C21" i="59"/>
  <c r="C22" i="59"/>
  <c r="C23" i="59"/>
  <c r="C24" i="59"/>
  <c r="C25" i="59"/>
  <c r="C26" i="59"/>
  <c r="C27" i="59"/>
  <c r="C28" i="59"/>
  <c r="C29" i="59"/>
  <c r="C30" i="59"/>
  <c r="C31" i="59"/>
  <c r="C32" i="59"/>
  <c r="C33" i="59"/>
  <c r="C34" i="59"/>
  <c r="C35" i="59"/>
  <c r="C36" i="59"/>
  <c r="C37" i="59"/>
  <c r="C38" i="59"/>
  <c r="C39" i="59"/>
  <c r="C40" i="59"/>
  <c r="C41" i="59"/>
  <c r="C42" i="59"/>
  <c r="C43" i="59"/>
  <c r="C44" i="59"/>
  <c r="C45" i="59"/>
  <c r="C46" i="59"/>
  <c r="C47" i="59"/>
  <c r="C48" i="59"/>
  <c r="C49" i="59"/>
  <c r="C50" i="59"/>
  <c r="C51" i="59"/>
  <c r="C52" i="59"/>
  <c r="C53" i="59"/>
  <c r="C54" i="59"/>
  <c r="C55" i="59"/>
  <c r="C56" i="59"/>
  <c r="C57" i="59"/>
  <c r="C58" i="59"/>
  <c r="C59" i="59"/>
  <c r="C60" i="59"/>
  <c r="C2" i="59"/>
  <c r="H57" i="59"/>
  <c r="H62" i="59"/>
  <c r="H56" i="59"/>
  <c r="H58" i="59"/>
  <c r="H59" i="59"/>
  <c r="H61" i="59"/>
  <c r="H60" i="59"/>
  <c r="G3" i="59"/>
  <c r="G5" i="59"/>
  <c r="G6" i="59"/>
  <c r="G4" i="59"/>
  <c r="G9" i="59"/>
  <c r="G11" i="59"/>
  <c r="G7" i="59"/>
  <c r="G12" i="59"/>
  <c r="G10" i="59"/>
  <c r="G8" i="59"/>
  <c r="F3" i="59"/>
  <c r="G2" i="59"/>
  <c r="G33" i="59"/>
  <c r="G38" i="59"/>
  <c r="G44" i="59"/>
  <c r="G50" i="59"/>
  <c r="G53" i="59"/>
  <c r="G36" i="59"/>
  <c r="G40" i="59"/>
  <c r="G46" i="59"/>
  <c r="G49" i="59"/>
  <c r="G54" i="59"/>
  <c r="G32" i="59"/>
  <c r="G27" i="59"/>
  <c r="G30" i="59"/>
  <c r="G28" i="59"/>
  <c r="G34" i="59"/>
  <c r="G43" i="59"/>
  <c r="G41" i="59"/>
  <c r="G39" i="59"/>
  <c r="G56" i="59"/>
  <c r="G55" i="59"/>
  <c r="G17" i="59"/>
  <c r="G47" i="59"/>
  <c r="G51" i="59"/>
  <c r="G48" i="59"/>
  <c r="G15" i="59"/>
  <c r="G13" i="59"/>
  <c r="G57" i="59"/>
  <c r="G14" i="59"/>
  <c r="G16" i="59"/>
  <c r="G18" i="59"/>
  <c r="G22" i="59"/>
  <c r="G21" i="59"/>
  <c r="G19" i="59"/>
  <c r="G20" i="59"/>
  <c r="G52" i="59"/>
  <c r="G24" i="59"/>
  <c r="G23" i="59"/>
  <c r="G25" i="59"/>
  <c r="G29" i="59"/>
  <c r="G31" i="59"/>
  <c r="G42" i="59"/>
  <c r="G45" i="59"/>
  <c r="G35" i="59"/>
  <c r="G37" i="59"/>
  <c r="G26" i="59"/>
  <c r="F27" i="59"/>
  <c r="F43" i="59"/>
  <c r="F47" i="59"/>
  <c r="F13" i="59"/>
  <c r="F62" i="59"/>
  <c r="F4" i="59"/>
  <c r="F16" i="59"/>
  <c r="F22" i="59"/>
  <c r="F24" i="59"/>
  <c r="F31" i="59"/>
  <c r="F37" i="59"/>
  <c r="F30" i="59"/>
  <c r="F61" i="59"/>
  <c r="F48" i="59"/>
  <c r="F9" i="59"/>
  <c r="F6" i="59"/>
  <c r="F14" i="59"/>
  <c r="F19" i="59"/>
  <c r="F25" i="59"/>
  <c r="F45" i="59"/>
  <c r="F34" i="59"/>
  <c r="F39" i="59"/>
  <c r="F56" i="59"/>
  <c r="F17" i="59"/>
  <c r="F15" i="59"/>
  <c r="F7" i="59"/>
  <c r="F57" i="59"/>
  <c r="F11" i="59"/>
  <c r="F18" i="59"/>
  <c r="F20" i="59"/>
  <c r="F23" i="59"/>
  <c r="F42" i="59"/>
  <c r="F26" i="59"/>
  <c r="F28" i="59"/>
  <c r="F41" i="59"/>
  <c r="F60" i="59"/>
  <c r="F55" i="59"/>
  <c r="F51" i="59"/>
  <c r="F10" i="59"/>
  <c r="F5" i="59"/>
  <c r="F8" i="59"/>
  <c r="F12" i="59"/>
  <c r="F21" i="59"/>
  <c r="F52" i="59"/>
  <c r="F29" i="59"/>
  <c r="F35" i="59"/>
  <c r="F2" i="59"/>
  <c r="D128" i="67"/>
  <c r="D131" i="67"/>
  <c r="D127" i="67"/>
  <c r="D133" i="67"/>
  <c r="D129" i="67"/>
  <c r="D130" i="67"/>
  <c r="D132" i="67"/>
  <c r="D157" i="67"/>
  <c r="D164" i="67"/>
  <c r="D134" i="67"/>
  <c r="D143" i="67"/>
  <c r="D160" i="67"/>
  <c r="D135" i="67"/>
  <c r="D139" i="67"/>
  <c r="D147" i="67"/>
  <c r="D153" i="67"/>
  <c r="D156" i="67"/>
  <c r="D165" i="67"/>
  <c r="D145" i="67"/>
  <c r="D136" i="67"/>
  <c r="D154" i="67"/>
  <c r="D151" i="67"/>
  <c r="D161" i="67"/>
  <c r="D152" i="67"/>
  <c r="D148" i="67"/>
  <c r="D158" i="67"/>
  <c r="D163" i="67"/>
  <c r="D142" i="67"/>
  <c r="D140" i="67"/>
  <c r="D149" i="67"/>
  <c r="D159" i="67"/>
  <c r="D150" i="67"/>
  <c r="D144" i="67"/>
  <c r="D137" i="67"/>
  <c r="D155" i="67"/>
  <c r="D146" i="67"/>
  <c r="D138" i="67"/>
  <c r="D141" i="67"/>
  <c r="D162" i="67"/>
  <c r="D123" i="67"/>
  <c r="D110" i="67"/>
  <c r="D113" i="67"/>
  <c r="D106" i="67"/>
  <c r="D126" i="67"/>
  <c r="D92" i="67"/>
  <c r="D88" i="67"/>
  <c r="D115" i="67"/>
  <c r="D97" i="67"/>
  <c r="D90" i="67"/>
  <c r="D100" i="67"/>
  <c r="D103" i="67"/>
  <c r="D119" i="67"/>
  <c r="D124" i="67"/>
  <c r="D117" i="67"/>
  <c r="D116" i="67"/>
  <c r="D84" i="67"/>
  <c r="D81" i="67"/>
  <c r="D77" i="67"/>
  <c r="D75" i="67"/>
  <c r="D68" i="67"/>
  <c r="D57" i="67"/>
  <c r="D58" i="67"/>
  <c r="D121" i="67"/>
  <c r="D80" i="67"/>
  <c r="D71" i="67"/>
  <c r="D91" i="67"/>
  <c r="D87" i="67"/>
  <c r="D85" i="67"/>
  <c r="D66" i="67"/>
  <c r="D72" i="67"/>
  <c r="D59" i="67"/>
  <c r="D78" i="67"/>
  <c r="D73" i="67"/>
  <c r="D65" i="67"/>
  <c r="D69" i="67"/>
  <c r="D63" i="67"/>
  <c r="D125" i="67"/>
  <c r="D109" i="67"/>
  <c r="D120" i="67"/>
  <c r="D114" i="67"/>
  <c r="D111" i="67"/>
  <c r="D112" i="67"/>
  <c r="D104" i="67"/>
  <c r="D107" i="67"/>
  <c r="D118" i="67"/>
  <c r="D101" i="67"/>
  <c r="D95" i="67"/>
  <c r="D82" i="67"/>
  <c r="D96" i="67"/>
  <c r="D105" i="67"/>
  <c r="D98" i="67"/>
  <c r="D86" i="67"/>
  <c r="D108" i="67"/>
  <c r="D93" i="67"/>
  <c r="D102" i="67"/>
  <c r="D74" i="67"/>
  <c r="D61" i="67"/>
  <c r="D76" i="67"/>
  <c r="D99" i="67"/>
  <c r="D89" i="67"/>
  <c r="D62" i="67"/>
  <c r="D67" i="67"/>
  <c r="D56" i="67"/>
  <c r="D60" i="67"/>
  <c r="D64" i="67"/>
  <c r="D79" i="67"/>
  <c r="D70" i="67"/>
  <c r="D122" i="67"/>
  <c r="D83" i="67"/>
  <c r="D94" i="67"/>
  <c r="A3" i="19"/>
  <c r="G5" i="74"/>
  <c r="I8" i="67"/>
  <c r="I28" i="67"/>
  <c r="I32" i="67"/>
  <c r="I34" i="67"/>
  <c r="I37" i="67"/>
  <c r="I38" i="67"/>
  <c r="I40" i="67"/>
  <c r="I42" i="67"/>
  <c r="I45" i="67"/>
  <c r="I48" i="67"/>
  <c r="I51" i="67"/>
  <c r="I58" i="67"/>
  <c r="I62" i="67"/>
  <c r="I65" i="67"/>
  <c r="I73" i="67"/>
  <c r="I76" i="67"/>
  <c r="I78" i="67"/>
  <c r="I80" i="67"/>
  <c r="I83" i="67"/>
  <c r="I87" i="67"/>
  <c r="I91" i="67"/>
  <c r="I97" i="67"/>
  <c r="I100" i="67"/>
  <c r="I103" i="67"/>
  <c r="I107" i="67"/>
  <c r="I109" i="67"/>
  <c r="I112" i="67"/>
  <c r="I117" i="67"/>
  <c r="I121" i="67"/>
  <c r="I127" i="67"/>
  <c r="I129" i="67"/>
  <c r="I133" i="67"/>
  <c r="I138" i="67"/>
  <c r="I140" i="67"/>
  <c r="I144" i="67"/>
  <c r="I146" i="67"/>
  <c r="I153" i="67"/>
  <c r="I157" i="67"/>
  <c r="I161" i="67"/>
  <c r="I165" i="67"/>
  <c r="G67" i="67"/>
  <c r="G69" i="67"/>
  <c r="G72" i="67"/>
  <c r="G75" i="67"/>
  <c r="G78" i="67"/>
  <c r="G81" i="67"/>
  <c r="G83" i="67"/>
  <c r="G86" i="67"/>
  <c r="G88" i="67"/>
  <c r="G90" i="67"/>
  <c r="G93" i="67"/>
  <c r="G95" i="67"/>
  <c r="G97" i="67"/>
  <c r="G100" i="67"/>
  <c r="G102" i="67"/>
  <c r="G105" i="67"/>
  <c r="G107" i="67"/>
  <c r="G110" i="67"/>
  <c r="G114" i="67"/>
  <c r="G116" i="67"/>
  <c r="G118" i="67"/>
  <c r="G121" i="67"/>
  <c r="G123" i="67"/>
  <c r="G125" i="67"/>
  <c r="G131" i="67"/>
  <c r="G134" i="67"/>
  <c r="G136" i="67"/>
  <c r="G138" i="67"/>
  <c r="G140" i="67"/>
  <c r="G143" i="67"/>
  <c r="G146" i="67"/>
  <c r="G148" i="67"/>
  <c r="G152" i="67"/>
  <c r="G155" i="67"/>
  <c r="G159" i="67"/>
  <c r="F65" i="67"/>
  <c r="F69" i="67"/>
  <c r="F98" i="67"/>
  <c r="F102" i="67"/>
  <c r="F104" i="67"/>
  <c r="F106" i="67"/>
  <c r="F109" i="67"/>
  <c r="F112" i="67"/>
  <c r="F116" i="67"/>
  <c r="F120" i="67"/>
  <c r="F123" i="67"/>
  <c r="E70" i="67"/>
  <c r="E75" i="67"/>
  <c r="E77" i="67"/>
  <c r="E81" i="67"/>
  <c r="E83" i="67"/>
  <c r="E85" i="67"/>
  <c r="E89" i="67"/>
  <c r="E93" i="67"/>
  <c r="E96" i="67"/>
  <c r="E100" i="67"/>
  <c r="E102" i="67"/>
  <c r="E105" i="67"/>
  <c r="E107" i="67"/>
  <c r="E110" i="67"/>
  <c r="E114" i="67"/>
  <c r="E121" i="67"/>
  <c r="E123" i="67"/>
  <c r="E125" i="67"/>
  <c r="E130" i="67"/>
  <c r="E132" i="67"/>
  <c r="E136" i="67"/>
  <c r="E138" i="67"/>
  <c r="E140" i="67"/>
  <c r="E143" i="67"/>
  <c r="E145" i="67"/>
  <c r="E147" i="67"/>
  <c r="E149" i="67"/>
  <c r="E153" i="67"/>
  <c r="E156" i="67"/>
  <c r="E158" i="67"/>
  <c r="E160" i="67"/>
  <c r="E163" i="67"/>
  <c r="E164" i="67"/>
  <c r="I17" i="67"/>
  <c r="I47" i="67"/>
  <c r="I50" i="67"/>
  <c r="I54" i="67"/>
  <c r="I59" i="67"/>
  <c r="I67" i="67"/>
  <c r="I70" i="67"/>
  <c r="I72" i="67"/>
  <c r="I84" i="67"/>
  <c r="I89" i="67"/>
  <c r="I99" i="67"/>
  <c r="I101" i="67"/>
  <c r="I106" i="67"/>
  <c r="I111" i="67"/>
  <c r="I119" i="67"/>
  <c r="I123" i="67"/>
  <c r="I126" i="67"/>
  <c r="I134" i="67"/>
  <c r="I141" i="67"/>
  <c r="I151" i="67"/>
  <c r="I155" i="67"/>
  <c r="G65" i="67"/>
  <c r="G71" i="67"/>
  <c r="G74" i="67"/>
  <c r="G77" i="67"/>
  <c r="G80" i="67"/>
  <c r="G84" i="67"/>
  <c r="G89" i="67"/>
  <c r="G92" i="67"/>
  <c r="G94" i="67"/>
  <c r="G96" i="67"/>
  <c r="G109" i="67"/>
  <c r="G126" i="67"/>
  <c r="G129" i="67"/>
  <c r="G142" i="67"/>
  <c r="F70" i="67"/>
  <c r="F101" i="67"/>
  <c r="F115" i="67"/>
  <c r="F122" i="67"/>
  <c r="F129" i="67"/>
  <c r="F137" i="67"/>
  <c r="F139" i="67"/>
  <c r="F141" i="67"/>
  <c r="F143" i="67"/>
  <c r="F145" i="67"/>
  <c r="F147" i="67"/>
  <c r="F149" i="67"/>
  <c r="F152" i="67"/>
  <c r="F154" i="67"/>
  <c r="F156" i="67"/>
  <c r="F158" i="67"/>
  <c r="F160" i="67"/>
  <c r="F162" i="67"/>
  <c r="F164" i="67"/>
  <c r="E65" i="67"/>
  <c r="E68" i="67"/>
  <c r="E95" i="67"/>
  <c r="E141" i="67"/>
  <c r="E162" i="67"/>
  <c r="E165" i="67"/>
  <c r="I30" i="67"/>
  <c r="I53" i="67"/>
  <c r="I56" i="67"/>
  <c r="I61" i="67"/>
  <c r="I68" i="67"/>
  <c r="I71" i="67"/>
  <c r="I75" i="67"/>
  <c r="I82" i="67"/>
  <c r="I86" i="67"/>
  <c r="I92" i="67"/>
  <c r="I95" i="67"/>
  <c r="I104" i="67"/>
  <c r="I116" i="67"/>
  <c r="I120" i="67"/>
  <c r="I125" i="67"/>
  <c r="I131" i="67"/>
  <c r="I139" i="67"/>
  <c r="I147" i="67"/>
  <c r="I150" i="67"/>
  <c r="I159" i="67"/>
  <c r="I163" i="67"/>
  <c r="G64" i="67"/>
  <c r="G76" i="67"/>
  <c r="G79" i="67"/>
  <c r="G82" i="67"/>
  <c r="G85" i="67"/>
  <c r="G87" i="67"/>
  <c r="G91" i="67"/>
  <c r="G112" i="67"/>
  <c r="G115" i="67"/>
  <c r="G133" i="67"/>
  <c r="G151" i="67"/>
  <c r="F95" i="67"/>
  <c r="F127" i="67"/>
  <c r="F130" i="67"/>
  <c r="F136" i="67"/>
  <c r="F138" i="67"/>
  <c r="F140" i="67"/>
  <c r="F142" i="67"/>
  <c r="F144" i="67"/>
  <c r="F146" i="67"/>
  <c r="F148" i="67"/>
  <c r="F150" i="67"/>
  <c r="F151" i="67"/>
  <c r="F153" i="67"/>
  <c r="F155" i="67"/>
  <c r="F157" i="67"/>
  <c r="F159" i="67"/>
  <c r="F161" i="67"/>
  <c r="E64" i="67"/>
  <c r="E67" i="67"/>
  <c r="E71" i="67"/>
  <c r="E73" i="67"/>
  <c r="E79" i="67"/>
  <c r="E87" i="67"/>
  <c r="E91" i="67"/>
  <c r="E128" i="67"/>
  <c r="E134" i="67"/>
  <c r="E151" i="67"/>
  <c r="E155" i="67"/>
  <c r="J166" i="67"/>
  <c r="I4" i="67"/>
  <c r="I5" i="67"/>
  <c r="I6" i="67"/>
  <c r="I7" i="67"/>
  <c r="I9" i="67"/>
  <c r="I10" i="67"/>
  <c r="I11" i="67"/>
  <c r="I12" i="67"/>
  <c r="I13" i="67"/>
  <c r="I14" i="67"/>
  <c r="I15" i="67"/>
  <c r="I16" i="67"/>
  <c r="I18" i="67"/>
  <c r="I19" i="67"/>
  <c r="I20" i="67"/>
  <c r="I21" i="67"/>
  <c r="I22" i="67"/>
  <c r="I23" i="67"/>
  <c r="I24" i="67"/>
  <c r="I25" i="67"/>
  <c r="I26" i="67"/>
  <c r="I27" i="67"/>
  <c r="I29" i="67"/>
  <c r="I31" i="67"/>
  <c r="I33" i="67"/>
  <c r="I35" i="67"/>
  <c r="I36" i="67"/>
  <c r="I39" i="67"/>
  <c r="I41" i="67"/>
  <c r="I43" i="67"/>
  <c r="I44" i="67"/>
  <c r="I46" i="67"/>
  <c r="I49" i="67"/>
  <c r="I52" i="67"/>
  <c r="I55" i="67"/>
  <c r="I57" i="67"/>
  <c r="I60" i="67"/>
  <c r="I63" i="67"/>
  <c r="I64" i="67"/>
  <c r="I66" i="67"/>
  <c r="I69" i="67"/>
  <c r="I74" i="67"/>
  <c r="I77" i="67"/>
  <c r="I79" i="67"/>
  <c r="I81" i="67"/>
  <c r="I85" i="67"/>
  <c r="I88" i="67"/>
  <c r="I90" i="67"/>
  <c r="I93" i="67"/>
  <c r="I94" i="67"/>
  <c r="I96" i="67"/>
  <c r="I98" i="67"/>
  <c r="I102" i="67"/>
  <c r="I105" i="67"/>
  <c r="I108" i="67"/>
  <c r="I110" i="67"/>
  <c r="I113" i="67"/>
  <c r="I114" i="67"/>
  <c r="I115" i="67"/>
  <c r="I118" i="67"/>
  <c r="I122" i="67"/>
  <c r="I124" i="67"/>
  <c r="I128" i="67"/>
  <c r="I130" i="67"/>
  <c r="I132" i="67"/>
  <c r="I135" i="67"/>
  <c r="I136" i="67"/>
  <c r="I137" i="67"/>
  <c r="I142" i="67"/>
  <c r="I143" i="67"/>
  <c r="I145" i="67"/>
  <c r="I148" i="67"/>
  <c r="I149" i="67"/>
  <c r="I152" i="67"/>
  <c r="I154" i="67"/>
  <c r="I156" i="67"/>
  <c r="I158" i="67"/>
  <c r="I160" i="67"/>
  <c r="I162" i="67"/>
  <c r="I164" i="67"/>
  <c r="G66" i="67"/>
  <c r="G68" i="67"/>
  <c r="G70" i="67"/>
  <c r="G73" i="67"/>
  <c r="G98" i="67"/>
  <c r="G99" i="67"/>
  <c r="G101" i="67"/>
  <c r="G103" i="67"/>
  <c r="G104" i="67"/>
  <c r="G106" i="67"/>
  <c r="G108" i="67"/>
  <c r="G111" i="67"/>
  <c r="G113" i="67"/>
  <c r="G117" i="67"/>
  <c r="G119" i="67"/>
  <c r="G120" i="67"/>
  <c r="G122" i="67"/>
  <c r="G124" i="67"/>
  <c r="G127" i="67"/>
  <c r="G128" i="67"/>
  <c r="G130" i="67"/>
  <c r="G132" i="67"/>
  <c r="G135" i="67"/>
  <c r="G137" i="67"/>
  <c r="G139" i="67"/>
  <c r="G141" i="67"/>
  <c r="G144" i="67"/>
  <c r="G145" i="67"/>
  <c r="G147" i="67"/>
  <c r="G149" i="67"/>
  <c r="G150" i="67"/>
  <c r="G153" i="67"/>
  <c r="G154" i="67"/>
  <c r="G156" i="67"/>
  <c r="G157" i="67"/>
  <c r="G158" i="67"/>
  <c r="F64" i="67"/>
  <c r="F66" i="67"/>
  <c r="F67" i="67"/>
  <c r="F68" i="67"/>
  <c r="F71" i="67"/>
  <c r="F72" i="67"/>
  <c r="F73" i="67"/>
  <c r="F74" i="67"/>
  <c r="F75" i="67"/>
  <c r="F76" i="67"/>
  <c r="F77" i="67"/>
  <c r="F78" i="67"/>
  <c r="F79" i="67"/>
  <c r="F80" i="67"/>
  <c r="F81" i="67"/>
  <c r="F82" i="67"/>
  <c r="F83" i="67"/>
  <c r="F84" i="67"/>
  <c r="F85" i="67"/>
  <c r="F86" i="67"/>
  <c r="F87" i="67"/>
  <c r="F88" i="67"/>
  <c r="F89" i="67"/>
  <c r="F90" i="67"/>
  <c r="F91" i="67"/>
  <c r="F92" i="67"/>
  <c r="F93" i="67"/>
  <c r="F94" i="67"/>
  <c r="F96" i="67"/>
  <c r="F97" i="67"/>
  <c r="F99" i="67"/>
  <c r="F100" i="67"/>
  <c r="F103" i="67"/>
  <c r="F105" i="67"/>
  <c r="F107" i="67"/>
  <c r="F108" i="67"/>
  <c r="F110" i="67"/>
  <c r="F111" i="67"/>
  <c r="F113" i="67"/>
  <c r="F114" i="67"/>
  <c r="F117" i="67"/>
  <c r="F118" i="67"/>
  <c r="F119" i="67"/>
  <c r="F121" i="67"/>
  <c r="F124" i="67"/>
  <c r="F125" i="67"/>
  <c r="F126" i="67"/>
  <c r="F128" i="67"/>
  <c r="F131" i="67"/>
  <c r="F132" i="67"/>
  <c r="F133" i="67"/>
  <c r="F134" i="67"/>
  <c r="F135" i="67"/>
  <c r="F163" i="67"/>
  <c r="F165" i="67"/>
  <c r="E66" i="67"/>
  <c r="E69" i="67"/>
  <c r="E72" i="67"/>
  <c r="E74" i="67"/>
  <c r="E76" i="67"/>
  <c r="E78" i="67"/>
  <c r="E80" i="67"/>
  <c r="E82" i="67"/>
  <c r="E84" i="67"/>
  <c r="E86" i="67"/>
  <c r="E88" i="67"/>
  <c r="E90" i="67"/>
  <c r="E92" i="67"/>
  <c r="E94" i="67"/>
  <c r="E97" i="67"/>
  <c r="E98" i="67"/>
  <c r="E99" i="67"/>
  <c r="E101" i="67"/>
  <c r="E103" i="67"/>
  <c r="E104" i="67"/>
  <c r="E106" i="67"/>
  <c r="E108" i="67"/>
  <c r="E109" i="67"/>
  <c r="E111" i="67"/>
  <c r="E112" i="67"/>
  <c r="E113" i="67"/>
  <c r="E115" i="67"/>
  <c r="E116" i="67"/>
  <c r="E117" i="67"/>
  <c r="E118" i="67"/>
  <c r="E119" i="67"/>
  <c r="E120" i="67"/>
  <c r="E122" i="67"/>
  <c r="E124" i="67"/>
  <c r="E126" i="67"/>
  <c r="E127" i="67"/>
  <c r="E129" i="67"/>
  <c r="E131" i="67"/>
  <c r="E133" i="67"/>
  <c r="E135" i="67"/>
  <c r="E137" i="67"/>
  <c r="E139" i="67"/>
  <c r="E142" i="67"/>
  <c r="E144" i="67"/>
  <c r="E146" i="67"/>
  <c r="E148" i="67"/>
  <c r="E150" i="67"/>
  <c r="E152" i="67"/>
  <c r="E154" i="67"/>
  <c r="E157" i="67"/>
  <c r="E159" i="67"/>
  <c r="E161" i="67"/>
  <c r="H37" i="59"/>
  <c r="F38" i="59"/>
  <c r="F49" i="59"/>
  <c r="F32" i="59"/>
  <c r="F46" i="59"/>
  <c r="H26" i="59"/>
  <c r="F33" i="59"/>
  <c r="F50" i="59"/>
  <c r="H42" i="59"/>
  <c r="F44" i="59"/>
  <c r="H45" i="59"/>
  <c r="F36" i="59"/>
  <c r="H35" i="59"/>
  <c r="F40" i="59"/>
  <c r="F53" i="59"/>
  <c r="F54" i="59"/>
  <c r="F58" i="59"/>
  <c r="F59" i="59"/>
  <c r="S22" i="72"/>
  <c r="E2" i="59"/>
  <c r="D3" i="59"/>
  <c r="E3" i="59"/>
  <c r="D4" i="59"/>
  <c r="E4" i="59"/>
  <c r="D5" i="59"/>
  <c r="E5" i="59"/>
  <c r="D6" i="59"/>
  <c r="E6" i="59"/>
  <c r="D7" i="59"/>
  <c r="E7" i="59"/>
  <c r="D8" i="59"/>
  <c r="E8" i="59"/>
  <c r="D9" i="59"/>
  <c r="E9" i="59"/>
  <c r="D10" i="59"/>
  <c r="E10" i="59"/>
  <c r="D11" i="59"/>
  <c r="E11" i="59"/>
  <c r="D12" i="59"/>
  <c r="D13" i="59"/>
  <c r="E12" i="59"/>
  <c r="D14" i="59"/>
  <c r="E13" i="59"/>
  <c r="D15" i="59"/>
  <c r="E14" i="59"/>
  <c r="D16" i="59"/>
  <c r="E15" i="59"/>
  <c r="E16" i="59"/>
  <c r="D17" i="59"/>
  <c r="E17" i="59"/>
  <c r="D18" i="59"/>
  <c r="E18" i="59"/>
  <c r="D19" i="59"/>
  <c r="D20" i="59"/>
  <c r="E19" i="59"/>
  <c r="D21" i="59"/>
  <c r="E20" i="59"/>
  <c r="D22" i="59"/>
  <c r="E21" i="59"/>
  <c r="E22" i="59"/>
  <c r="D23" i="59"/>
  <c r="E23" i="59"/>
  <c r="D24" i="59"/>
  <c r="E24" i="59"/>
  <c r="D25" i="59"/>
  <c r="D26" i="59"/>
  <c r="E25" i="59"/>
  <c r="E26" i="59"/>
  <c r="D27" i="59"/>
  <c r="E27" i="59"/>
  <c r="D28" i="59"/>
  <c r="E28" i="59"/>
  <c r="D29" i="59"/>
  <c r="E29" i="59"/>
  <c r="D30" i="59"/>
  <c r="E30" i="59"/>
  <c r="D31" i="59"/>
  <c r="E31" i="59"/>
  <c r="D32" i="59"/>
  <c r="E32" i="59"/>
  <c r="D33" i="59"/>
  <c r="E33" i="59"/>
  <c r="D34" i="59"/>
  <c r="D35" i="59"/>
  <c r="E34" i="59"/>
  <c r="D36" i="59"/>
  <c r="E35" i="59"/>
  <c r="D37" i="59"/>
  <c r="E36" i="59"/>
  <c r="D38" i="59"/>
  <c r="E37" i="59"/>
  <c r="D39" i="59"/>
  <c r="E38" i="59"/>
  <c r="D40" i="59"/>
  <c r="E39" i="59"/>
  <c r="D41" i="59"/>
  <c r="E40" i="59"/>
  <c r="E41" i="59"/>
  <c r="D42" i="59"/>
  <c r="E42" i="59"/>
  <c r="D43" i="59"/>
  <c r="E43" i="59"/>
  <c r="D44" i="59"/>
  <c r="E44" i="59"/>
  <c r="D45" i="59"/>
  <c r="E45" i="59"/>
  <c r="D46" i="59"/>
  <c r="D47" i="59"/>
  <c r="E46" i="59"/>
  <c r="D48" i="59"/>
  <c r="E47" i="59"/>
  <c r="D49" i="59"/>
  <c r="E48" i="59"/>
  <c r="D50" i="59"/>
  <c r="E49" i="59"/>
  <c r="D51" i="59"/>
  <c r="E50" i="59"/>
  <c r="E51" i="59"/>
  <c r="D52" i="59"/>
  <c r="E52" i="59"/>
  <c r="D53" i="59"/>
  <c r="E53" i="59"/>
  <c r="D54" i="59"/>
  <c r="E54" i="59"/>
  <c r="D55" i="59"/>
  <c r="E55" i="59"/>
  <c r="D56" i="59"/>
  <c r="E56" i="59"/>
  <c r="D57" i="59"/>
  <c r="E57" i="59"/>
  <c r="D58" i="59"/>
  <c r="D59" i="59"/>
  <c r="E58" i="59"/>
  <c r="D60" i="59"/>
  <c r="E59" i="59"/>
  <c r="D61" i="59"/>
  <c r="E60" i="59"/>
  <c r="D62" i="59"/>
  <c r="E61" i="59"/>
  <c r="D2" i="59"/>
  <c r="C4" i="67"/>
  <c r="G4" i="67"/>
  <c r="E4" i="67"/>
  <c r="D4" i="67"/>
  <c r="F4" i="67"/>
  <c r="E5" i="67"/>
  <c r="D5" i="67"/>
  <c r="C5" i="67"/>
  <c r="F5" i="67"/>
  <c r="G5" i="67"/>
  <c r="D6" i="67"/>
  <c r="C6" i="67"/>
  <c r="G6" i="67"/>
  <c r="F6" i="67"/>
  <c r="E6" i="67"/>
  <c r="C7" i="67"/>
  <c r="G7" i="67"/>
  <c r="F7" i="67"/>
  <c r="E7" i="67"/>
  <c r="D7" i="67"/>
  <c r="C8" i="67"/>
  <c r="F8" i="67"/>
  <c r="G8" i="67"/>
  <c r="D8" i="67"/>
  <c r="E8" i="67"/>
  <c r="C9" i="67"/>
  <c r="G9" i="67"/>
  <c r="D9" i="67"/>
  <c r="F9" i="67"/>
  <c r="E9" i="67"/>
  <c r="C10" i="67"/>
  <c r="G10" i="67"/>
  <c r="D10" i="67"/>
  <c r="F10" i="67"/>
  <c r="E10" i="67"/>
  <c r="G11" i="67"/>
  <c r="F11" i="67"/>
  <c r="E11" i="67"/>
  <c r="D11" i="67"/>
  <c r="C11" i="67"/>
  <c r="D12" i="67"/>
  <c r="F12" i="67"/>
  <c r="G12" i="67"/>
  <c r="E12" i="67"/>
  <c r="C12" i="67"/>
  <c r="F13" i="67"/>
  <c r="C13" i="67"/>
  <c r="D13" i="67"/>
  <c r="G13" i="67"/>
  <c r="E13" i="67"/>
  <c r="E14" i="67"/>
  <c r="G14" i="67"/>
  <c r="D14" i="67"/>
  <c r="C14" i="67"/>
  <c r="F14" i="67"/>
  <c r="E15" i="67"/>
  <c r="C15" i="67"/>
  <c r="G15" i="67"/>
  <c r="D15" i="67"/>
  <c r="F15" i="67"/>
  <c r="E16" i="67"/>
  <c r="F16" i="67"/>
  <c r="G16" i="67"/>
  <c r="D16" i="67"/>
  <c r="C16" i="67"/>
  <c r="E17" i="67"/>
  <c r="F17" i="67"/>
  <c r="C17" i="67"/>
  <c r="G17" i="67"/>
  <c r="D17" i="67"/>
  <c r="E18" i="67"/>
  <c r="C18" i="67"/>
  <c r="D18" i="67"/>
  <c r="F18" i="67"/>
  <c r="G18" i="67"/>
  <c r="E19" i="67"/>
  <c r="G19" i="67"/>
  <c r="C19" i="67"/>
  <c r="D19" i="67"/>
  <c r="F19" i="67"/>
  <c r="D20" i="67"/>
  <c r="G20" i="67"/>
  <c r="C20" i="67"/>
  <c r="E20" i="67"/>
  <c r="F20" i="67"/>
  <c r="E21" i="67"/>
  <c r="G21" i="67"/>
  <c r="D21" i="67"/>
  <c r="C21" i="67"/>
  <c r="F21" i="67"/>
  <c r="E22" i="67"/>
  <c r="G22" i="67"/>
  <c r="D22" i="67"/>
  <c r="C22" i="67"/>
  <c r="F22" i="67"/>
  <c r="E23" i="67"/>
  <c r="C23" i="67"/>
  <c r="G23" i="67"/>
  <c r="F23" i="67"/>
  <c r="D23" i="67"/>
  <c r="F24" i="67"/>
  <c r="G24" i="67"/>
  <c r="E24" i="67"/>
  <c r="D24" i="67"/>
  <c r="C24" i="67"/>
  <c r="D25" i="67"/>
  <c r="F25" i="67"/>
  <c r="C25" i="67"/>
  <c r="G25" i="67"/>
  <c r="E25" i="67"/>
  <c r="C26" i="67"/>
  <c r="E26" i="67"/>
  <c r="D26" i="67"/>
  <c r="F26" i="67"/>
  <c r="G26" i="67"/>
  <c r="F27" i="67"/>
  <c r="G27" i="67"/>
  <c r="D27" i="67"/>
  <c r="E27" i="67"/>
  <c r="C27" i="67"/>
  <c r="C28" i="67"/>
  <c r="G28" i="67"/>
  <c r="F28" i="67"/>
  <c r="E28" i="67"/>
  <c r="D28" i="67"/>
  <c r="C29" i="67"/>
  <c r="F29" i="67"/>
  <c r="E29" i="67"/>
  <c r="D29" i="67"/>
  <c r="G29" i="67"/>
  <c r="C30" i="67"/>
  <c r="E30" i="67"/>
  <c r="F30" i="67"/>
  <c r="G30" i="67"/>
  <c r="D30" i="67"/>
  <c r="E31" i="67"/>
  <c r="F31" i="67"/>
  <c r="D31" i="67"/>
  <c r="C31" i="67"/>
  <c r="G31" i="67"/>
  <c r="E32" i="67"/>
  <c r="C32" i="67"/>
  <c r="D32" i="67"/>
  <c r="F32" i="67"/>
  <c r="G32" i="67"/>
  <c r="C33" i="67"/>
  <c r="G33" i="67"/>
  <c r="E33" i="67"/>
  <c r="D33" i="67"/>
  <c r="F33" i="67"/>
  <c r="G34" i="67"/>
  <c r="E34" i="67"/>
  <c r="D34" i="67"/>
  <c r="C34" i="67"/>
  <c r="F34" i="67"/>
  <c r="G35" i="67"/>
  <c r="C35" i="67"/>
  <c r="D35" i="67"/>
  <c r="E35" i="67"/>
  <c r="F35" i="67"/>
  <c r="C36" i="67"/>
  <c r="E36" i="67"/>
  <c r="D36" i="67"/>
  <c r="G36" i="67"/>
  <c r="F36" i="67"/>
  <c r="G37" i="67"/>
  <c r="C37" i="67"/>
  <c r="E37" i="67"/>
  <c r="D37" i="67"/>
  <c r="F37" i="67"/>
  <c r="E38" i="67"/>
  <c r="C38" i="67"/>
  <c r="G38" i="67"/>
  <c r="D38" i="67"/>
  <c r="F38" i="67"/>
  <c r="F39" i="67"/>
  <c r="D39" i="67"/>
  <c r="C39" i="67"/>
  <c r="E39" i="67"/>
  <c r="G39" i="67"/>
  <c r="F40" i="67"/>
  <c r="G40" i="67"/>
  <c r="D40" i="67"/>
  <c r="E40" i="67"/>
  <c r="C40" i="67"/>
  <c r="D41" i="67"/>
  <c r="G41" i="67"/>
  <c r="F41" i="67"/>
  <c r="E41" i="67"/>
  <c r="C41" i="67"/>
  <c r="G42" i="67"/>
  <c r="E42" i="67"/>
  <c r="D42" i="67"/>
  <c r="F42" i="67"/>
  <c r="C42" i="67"/>
  <c r="G43" i="67"/>
  <c r="E43" i="67"/>
  <c r="C43" i="67"/>
  <c r="D43" i="67"/>
  <c r="F43" i="67"/>
  <c r="F44" i="67"/>
  <c r="D44" i="67"/>
  <c r="E44" i="67"/>
  <c r="G44" i="67"/>
  <c r="C44" i="67"/>
  <c r="E45" i="67"/>
  <c r="G45" i="67"/>
  <c r="D45" i="67"/>
  <c r="C45" i="67"/>
  <c r="F45" i="67"/>
  <c r="E46" i="67"/>
  <c r="D46" i="67"/>
  <c r="F46" i="67"/>
  <c r="G46" i="67"/>
  <c r="C46" i="67"/>
  <c r="C47" i="67"/>
  <c r="E47" i="67"/>
  <c r="G47" i="67"/>
  <c r="D47" i="67"/>
  <c r="F47" i="67"/>
  <c r="C48" i="67"/>
  <c r="G48" i="67"/>
  <c r="F48" i="67"/>
  <c r="E48" i="67"/>
  <c r="D48" i="67"/>
  <c r="G49" i="67"/>
  <c r="C49" i="67"/>
  <c r="E49" i="67"/>
  <c r="D49" i="67"/>
  <c r="F49" i="67"/>
  <c r="F50" i="67"/>
  <c r="G50" i="67"/>
  <c r="C50" i="67"/>
  <c r="D50" i="67"/>
  <c r="E50" i="67"/>
  <c r="C51" i="67"/>
  <c r="G51" i="67"/>
  <c r="E51" i="67"/>
  <c r="D51" i="67"/>
  <c r="F51" i="67"/>
  <c r="G52" i="67"/>
  <c r="E52" i="67"/>
  <c r="F52" i="67"/>
  <c r="D52" i="67"/>
  <c r="C52" i="67"/>
  <c r="D53" i="67"/>
  <c r="G53" i="67"/>
  <c r="E53" i="67"/>
  <c r="C53" i="67"/>
  <c r="F53" i="67"/>
  <c r="G54" i="67"/>
  <c r="E54" i="67"/>
  <c r="F54" i="67"/>
  <c r="C54" i="67"/>
  <c r="D54" i="67"/>
  <c r="F55" i="67"/>
  <c r="D55" i="67"/>
  <c r="C55" i="67"/>
  <c r="E55" i="67"/>
  <c r="G55" i="67"/>
  <c r="F56" i="67"/>
  <c r="G56" i="67"/>
  <c r="E56" i="67"/>
  <c r="F57" i="67"/>
  <c r="G57" i="67"/>
  <c r="E57" i="67"/>
  <c r="F58" i="67"/>
  <c r="E58" i="67"/>
  <c r="G58" i="67"/>
  <c r="F59" i="67"/>
  <c r="G59" i="67"/>
  <c r="E59" i="67"/>
  <c r="E60" i="67"/>
  <c r="G60" i="67"/>
  <c r="F60" i="67"/>
  <c r="F61" i="67"/>
  <c r="E61" i="67"/>
  <c r="G61" i="67"/>
  <c r="E62" i="67"/>
  <c r="G62" i="67"/>
  <c r="F62" i="67"/>
  <c r="E63" i="67"/>
  <c r="F63" i="67"/>
  <c r="G63" i="67"/>
  <c r="G3" i="67"/>
  <c r="F3" i="67"/>
  <c r="D3" i="67"/>
  <c r="E3" i="67"/>
  <c r="C3" i="67"/>
  <c r="I3" i="67"/>
  <c r="C57" i="67"/>
  <c r="C58" i="67"/>
  <c r="C59" i="67"/>
  <c r="C63" i="67"/>
  <c r="C61" i="67"/>
  <c r="C62" i="67"/>
  <c r="C56" i="67"/>
  <c r="C60" i="67"/>
  <c r="F13" i="6" l="1"/>
  <c r="F16" i="57" s="1"/>
  <c r="AB20" i="71"/>
  <c r="AF20" i="71"/>
  <c r="F47" i="71"/>
  <c r="D44" i="71"/>
  <c r="D37" i="71"/>
  <c r="E41" i="71"/>
  <c r="D41" i="71"/>
  <c r="H47" i="71"/>
  <c r="I33" i="77"/>
  <c r="K33" i="77"/>
  <c r="V22" i="72"/>
  <c r="G41" i="71" l="1"/>
  <c r="F41" i="71"/>
  <c r="F37" i="71"/>
  <c r="F44" i="71"/>
  <c r="J47" i="71"/>
  <c r="H44" i="71"/>
  <c r="H37" i="71"/>
  <c r="H41" i="71"/>
  <c r="I41" i="71"/>
  <c r="Y22" i="72"/>
  <c r="M16" i="68"/>
  <c r="L16" i="68"/>
  <c r="M15" i="68"/>
  <c r="L15" i="68"/>
  <c r="K41" i="71" l="1"/>
  <c r="J41" i="71"/>
  <c r="J37" i="71"/>
  <c r="J44" i="71"/>
  <c r="L47" i="71"/>
  <c r="AB22" i="72"/>
  <c r="M24" i="46"/>
  <c r="L24" i="46"/>
  <c r="M23" i="46"/>
  <c r="L23" i="46"/>
  <c r="A4" i="67"/>
  <c r="A5" i="67" s="1"/>
  <c r="A6" i="67" s="1"/>
  <c r="A7" i="67" s="1"/>
  <c r="A8" i="67" s="1"/>
  <c r="A9" i="67" s="1"/>
  <c r="A10" i="67" s="1"/>
  <c r="A11" i="67" s="1"/>
  <c r="A12" i="67" s="1"/>
  <c r="A13" i="67" s="1"/>
  <c r="A14" i="67" s="1"/>
  <c r="A15" i="67" s="1"/>
  <c r="A16" i="67" s="1"/>
  <c r="A17" i="67" s="1"/>
  <c r="A18" i="67" s="1"/>
  <c r="A19" i="67" s="1"/>
  <c r="A20" i="67" s="1"/>
  <c r="A21" i="67" s="1"/>
  <c r="A22" i="67" s="1"/>
  <c r="A23" i="67" s="1"/>
  <c r="A24" i="67" s="1"/>
  <c r="A25" i="67" s="1"/>
  <c r="A26" i="67" s="1"/>
  <c r="A27" i="67" s="1"/>
  <c r="A28" i="67" s="1"/>
  <c r="A29" i="67" s="1"/>
  <c r="A30" i="67" s="1"/>
  <c r="A31" i="67" s="1"/>
  <c r="A32" i="67" s="1"/>
  <c r="A33" i="67" s="1"/>
  <c r="A34" i="67" s="1"/>
  <c r="A35" i="67" s="1"/>
  <c r="A36" i="67" s="1"/>
  <c r="A37" i="67" s="1"/>
  <c r="A38" i="67" s="1"/>
  <c r="A39" i="67" s="1"/>
  <c r="A40" i="67" s="1"/>
  <c r="A41" i="67" s="1"/>
  <c r="A42" i="67" s="1"/>
  <c r="A43" i="67" s="1"/>
  <c r="A44" i="67" s="1"/>
  <c r="A45" i="67" s="1"/>
  <c r="A46" i="67" s="1"/>
  <c r="A47" i="67" s="1"/>
  <c r="A48" i="67" s="1"/>
  <c r="A49" i="67" s="1"/>
  <c r="A50" i="67" s="1"/>
  <c r="A51" i="67" s="1"/>
  <c r="A52" i="67" s="1"/>
  <c r="A53" i="67" s="1"/>
  <c r="A54" i="67" s="1"/>
  <c r="A55" i="67" s="1"/>
  <c r="A56" i="67" s="1"/>
  <c r="A57" i="67" s="1"/>
  <c r="A58" i="67" s="1"/>
  <c r="A59" i="67" s="1"/>
  <c r="A60" i="67" s="1"/>
  <c r="A61" i="67" s="1"/>
  <c r="A62" i="67" s="1"/>
  <c r="A63" i="67" s="1"/>
  <c r="A64" i="67" s="1"/>
  <c r="A65" i="67" s="1"/>
  <c r="A66" i="67" s="1"/>
  <c r="A67" i="67" s="1"/>
  <c r="A68" i="67" s="1"/>
  <c r="A69" i="67" s="1"/>
  <c r="A70" i="67" s="1"/>
  <c r="A71" i="67" s="1"/>
  <c r="A72" i="67" s="1"/>
  <c r="A73" i="67" s="1"/>
  <c r="A74" i="67" s="1"/>
  <c r="A75" i="67" s="1"/>
  <c r="A76" i="67" s="1"/>
  <c r="A77" i="67" s="1"/>
  <c r="A78" i="67" s="1"/>
  <c r="A79" i="67" s="1"/>
  <c r="A80" i="67" s="1"/>
  <c r="A81" i="67" s="1"/>
  <c r="A82" i="67" s="1"/>
  <c r="A83" i="67" s="1"/>
  <c r="A84" i="67" s="1"/>
  <c r="A85" i="67" s="1"/>
  <c r="A86" i="67" s="1"/>
  <c r="A87" i="67" s="1"/>
  <c r="A88" i="67" s="1"/>
  <c r="A89" i="67" s="1"/>
  <c r="A90" i="67" s="1"/>
  <c r="A91" i="67" s="1"/>
  <c r="A92" i="67" s="1"/>
  <c r="A93" i="67" s="1"/>
  <c r="A94" i="67" s="1"/>
  <c r="A95" i="67" s="1"/>
  <c r="A96" i="67" s="1"/>
  <c r="A97" i="67" s="1"/>
  <c r="A98" i="67" s="1"/>
  <c r="A99" i="67" s="1"/>
  <c r="A100" i="67" s="1"/>
  <c r="A101" i="67" s="1"/>
  <c r="A102" i="67" s="1"/>
  <c r="A103" i="67" s="1"/>
  <c r="A104" i="67" s="1"/>
  <c r="A105" i="67" s="1"/>
  <c r="A106" i="67" s="1"/>
  <c r="A107" i="67" s="1"/>
  <c r="A108" i="67" s="1"/>
  <c r="A109" i="67" s="1"/>
  <c r="A110" i="67" s="1"/>
  <c r="A111" i="67" s="1"/>
  <c r="A112" i="67" s="1"/>
  <c r="A113" i="67" s="1"/>
  <c r="A114" i="67" s="1"/>
  <c r="A115" i="67" s="1"/>
  <c r="A116" i="67" s="1"/>
  <c r="A117" i="67" s="1"/>
  <c r="A118" i="67" s="1"/>
  <c r="A119" i="67" s="1"/>
  <c r="A120" i="67" s="1"/>
  <c r="A121" i="67" s="1"/>
  <c r="A122" i="67" s="1"/>
  <c r="A123" i="67" s="1"/>
  <c r="A124" i="67" s="1"/>
  <c r="A125" i="67" s="1"/>
  <c r="A126" i="67" s="1"/>
  <c r="A127" i="67" s="1"/>
  <c r="A128" i="67" s="1"/>
  <c r="A129" i="67" s="1"/>
  <c r="A130" i="67" s="1"/>
  <c r="A131" i="67" s="1"/>
  <c r="A132" i="67" s="1"/>
  <c r="A133" i="67" s="1"/>
  <c r="A134" i="67" s="1"/>
  <c r="A135" i="67" s="1"/>
  <c r="A136" i="67" s="1"/>
  <c r="A137" i="67" s="1"/>
  <c r="A138" i="67" s="1"/>
  <c r="A139" i="67" s="1"/>
  <c r="A140" i="67" s="1"/>
  <c r="A141" i="67" s="1"/>
  <c r="A142" i="67" s="1"/>
  <c r="A143" i="67" s="1"/>
  <c r="A144" i="67" s="1"/>
  <c r="A145" i="67" s="1"/>
  <c r="A146" i="67" s="1"/>
  <c r="A147" i="67" s="1"/>
  <c r="A148" i="67" s="1"/>
  <c r="A149" i="67" s="1"/>
  <c r="A150" i="67" s="1"/>
  <c r="A151" i="67" s="1"/>
  <c r="A152" i="67" s="1"/>
  <c r="A153" i="67" s="1"/>
  <c r="A154" i="67" s="1"/>
  <c r="A155" i="67" s="1"/>
  <c r="A156" i="67" s="1"/>
  <c r="A157" i="67" s="1"/>
  <c r="A158" i="67" s="1"/>
  <c r="A159" i="67" s="1"/>
  <c r="A160" i="67" s="1"/>
  <c r="A161" i="67" s="1"/>
  <c r="A162" i="67" s="1"/>
  <c r="A163" i="67" s="1"/>
  <c r="A166" i="67" s="1"/>
  <c r="D1" i="46"/>
  <c r="N47" i="71" l="1"/>
  <c r="M41" i="71"/>
  <c r="L41" i="71"/>
  <c r="L37" i="71"/>
  <c r="L44" i="71"/>
  <c r="AE22" i="72"/>
  <c r="M22" i="46"/>
  <c r="L22" i="46"/>
  <c r="Q8" i="46"/>
  <c r="M21" i="46"/>
  <c r="L21" i="46"/>
  <c r="M20" i="46"/>
  <c r="L20" i="46"/>
  <c r="D2" i="68"/>
  <c r="C30" i="7"/>
  <c r="H18" i="71"/>
  <c r="N41" i="71" l="1"/>
  <c r="O41" i="71"/>
  <c r="N37" i="71"/>
  <c r="N44" i="71"/>
  <c r="P47" i="71"/>
  <c r="AH22" i="72"/>
  <c r="D30" i="7"/>
  <c r="E30" i="7" s="1"/>
  <c r="M14" i="68"/>
  <c r="L14" i="68"/>
  <c r="H14" i="71"/>
  <c r="F13" i="71"/>
  <c r="F14" i="71" s="1"/>
  <c r="F11" i="71"/>
  <c r="F17" i="71" s="1"/>
  <c r="F10" i="71"/>
  <c r="AH1" i="71"/>
  <c r="AG427" i="71"/>
  <c r="AC427" i="71"/>
  <c r="AG416" i="71"/>
  <c r="AC416" i="71"/>
  <c r="AG405" i="71"/>
  <c r="AC405" i="71"/>
  <c r="AG393" i="71"/>
  <c r="AC393" i="71"/>
  <c r="AG382" i="71"/>
  <c r="AC382" i="71"/>
  <c r="AG371" i="71"/>
  <c r="AC371" i="71"/>
  <c r="AG360" i="71"/>
  <c r="AC360" i="71"/>
  <c r="AG349" i="71"/>
  <c r="AC349" i="71"/>
  <c r="AG338" i="71"/>
  <c r="AC338" i="71"/>
  <c r="AG326" i="71"/>
  <c r="AC326" i="71"/>
  <c r="V28" i="71"/>
  <c r="X20" i="71" s="1"/>
  <c r="Y20" i="71" s="1"/>
  <c r="U17" i="71"/>
  <c r="U16" i="71"/>
  <c r="U15" i="71"/>
  <c r="U14" i="71"/>
  <c r="U13" i="71"/>
  <c r="U12" i="71"/>
  <c r="U11" i="71"/>
  <c r="P41" i="71" l="1"/>
  <c r="Q41" i="71"/>
  <c r="P37" i="71"/>
  <c r="P44" i="71"/>
  <c r="R47" i="71"/>
  <c r="AK22" i="72"/>
  <c r="F18" i="71"/>
  <c r="J17" i="71"/>
  <c r="J14" i="71"/>
  <c r="F15" i="71"/>
  <c r="S41" i="71" l="1"/>
  <c r="R41" i="71"/>
  <c r="R37" i="71"/>
  <c r="R44" i="71"/>
  <c r="T47" i="71"/>
  <c r="AN22" i="72"/>
  <c r="J18" i="71"/>
  <c r="F19" i="71"/>
  <c r="F16" i="71"/>
  <c r="J16" i="71" s="1"/>
  <c r="T41" i="71" l="1"/>
  <c r="U41" i="71"/>
  <c r="T37" i="71"/>
  <c r="T44" i="71"/>
  <c r="B60" i="71"/>
  <c r="AQ22" i="72"/>
  <c r="Q14" i="46"/>
  <c r="Q1" i="46" s="1"/>
  <c r="M13" i="68"/>
  <c r="L13" i="68"/>
  <c r="F1" i="69"/>
  <c r="AB33" i="71" l="1"/>
  <c r="AF33" i="71"/>
  <c r="AE33" i="71"/>
  <c r="AA33" i="71"/>
  <c r="B54" i="71"/>
  <c r="C54" i="71"/>
  <c r="B50" i="71"/>
  <c r="B57" i="71"/>
  <c r="D60" i="71"/>
  <c r="V41" i="71"/>
  <c r="X33" i="71" s="1"/>
  <c r="Y33" i="71" s="1"/>
  <c r="D33" i="72"/>
  <c r="A6" i="68"/>
  <c r="A7" i="68" s="1"/>
  <c r="A8" i="68" s="1"/>
  <c r="A9" i="68" s="1"/>
  <c r="A10" i="68" s="1"/>
  <c r="A11" i="68" s="1"/>
  <c r="A12" i="68" s="1"/>
  <c r="A13" i="68" s="1"/>
  <c r="A14" i="68" s="1"/>
  <c r="A15" i="68" s="1"/>
  <c r="A16" i="68" s="1"/>
  <c r="M12" i="68"/>
  <c r="L12" i="68"/>
  <c r="M10" i="46"/>
  <c r="L10" i="46"/>
  <c r="M9" i="46"/>
  <c r="L9" i="46"/>
  <c r="M8" i="46"/>
  <c r="L8" i="46"/>
  <c r="M14" i="46"/>
  <c r="L14" i="46"/>
  <c r="M13" i="46"/>
  <c r="L13" i="46"/>
  <c r="M18" i="46"/>
  <c r="L18" i="46"/>
  <c r="M17" i="46"/>
  <c r="L17" i="46"/>
  <c r="M16" i="46"/>
  <c r="L16" i="46"/>
  <c r="M19" i="46"/>
  <c r="L19" i="46"/>
  <c r="E54" i="71" l="1"/>
  <c r="D54" i="71"/>
  <c r="D50" i="71"/>
  <c r="D57" i="71"/>
  <c r="F60" i="71"/>
  <c r="G33" i="72"/>
  <c r="BB18" i="72"/>
  <c r="AY16" i="72"/>
  <c r="K3" i="70"/>
  <c r="K4" i="70"/>
  <c r="K5" i="70"/>
  <c r="K6" i="70"/>
  <c r="K7" i="70"/>
  <c r="K8" i="70"/>
  <c r="K9" i="70"/>
  <c r="K10" i="70"/>
  <c r="K11" i="70"/>
  <c r="K12" i="70"/>
  <c r="K13" i="70"/>
  <c r="K14" i="70"/>
  <c r="K15" i="70"/>
  <c r="K16" i="70"/>
  <c r="K17" i="70"/>
  <c r="K18" i="70"/>
  <c r="K19" i="70"/>
  <c r="K20" i="70"/>
  <c r="K21" i="70"/>
  <c r="K22" i="70"/>
  <c r="K23" i="70"/>
  <c r="K24" i="70"/>
  <c r="K25" i="70"/>
  <c r="K26" i="70"/>
  <c r="K27" i="70"/>
  <c r="K28" i="70"/>
  <c r="K29" i="70"/>
  <c r="K30" i="70"/>
  <c r="K31" i="70"/>
  <c r="K32" i="70"/>
  <c r="K33" i="70"/>
  <c r="K34" i="70"/>
  <c r="K35" i="70"/>
  <c r="K36" i="70"/>
  <c r="K37" i="70"/>
  <c r="K38" i="70"/>
  <c r="K39" i="70"/>
  <c r="K40" i="70"/>
  <c r="K41" i="70"/>
  <c r="K42" i="70"/>
  <c r="K43" i="70"/>
  <c r="K44" i="70"/>
  <c r="K45" i="70"/>
  <c r="K46" i="70"/>
  <c r="K47" i="70"/>
  <c r="K48" i="70"/>
  <c r="K49" i="70"/>
  <c r="K50" i="70"/>
  <c r="K51" i="70"/>
  <c r="K52" i="70"/>
  <c r="K53" i="70"/>
  <c r="K54" i="70"/>
  <c r="K55" i="70"/>
  <c r="K56" i="70"/>
  <c r="K57" i="70"/>
  <c r="K58" i="70"/>
  <c r="K59" i="70"/>
  <c r="K60" i="70"/>
  <c r="K61" i="70"/>
  <c r="K62" i="70"/>
  <c r="K63" i="70"/>
  <c r="K64" i="70"/>
  <c r="K65" i="70"/>
  <c r="K66" i="70"/>
  <c r="K67" i="70"/>
  <c r="K68" i="70"/>
  <c r="K69" i="70"/>
  <c r="K70" i="70"/>
  <c r="K71" i="70"/>
  <c r="K72" i="70"/>
  <c r="K73" i="70"/>
  <c r="K74" i="70"/>
  <c r="K75" i="70"/>
  <c r="K76" i="70"/>
  <c r="K77" i="70"/>
  <c r="K78" i="70"/>
  <c r="K79" i="70"/>
  <c r="K80" i="70"/>
  <c r="K81" i="70"/>
  <c r="K82" i="70"/>
  <c r="K83" i="70"/>
  <c r="K84" i="70"/>
  <c r="K85" i="70"/>
  <c r="K86" i="70"/>
  <c r="K87" i="70"/>
  <c r="K88" i="70"/>
  <c r="K89" i="70"/>
  <c r="K90" i="70"/>
  <c r="K91" i="70"/>
  <c r="K92" i="70"/>
  <c r="K93" i="70"/>
  <c r="K94" i="70"/>
  <c r="K95" i="70"/>
  <c r="K96" i="70"/>
  <c r="K97" i="70"/>
  <c r="K98" i="70"/>
  <c r="K99" i="70"/>
  <c r="K100" i="70"/>
  <c r="K101" i="70"/>
  <c r="K102" i="70"/>
  <c r="K103" i="70"/>
  <c r="K104" i="70"/>
  <c r="K105" i="70"/>
  <c r="K106" i="70"/>
  <c r="K107" i="70"/>
  <c r="K108" i="70"/>
  <c r="K109" i="70"/>
  <c r="K110" i="70"/>
  <c r="K111" i="70"/>
  <c r="K112" i="70"/>
  <c r="K113" i="70"/>
  <c r="K114" i="70"/>
  <c r="K115" i="70"/>
  <c r="K116" i="70"/>
  <c r="K117" i="70"/>
  <c r="K118" i="70"/>
  <c r="K119" i="70"/>
  <c r="K120" i="70"/>
  <c r="K121" i="70"/>
  <c r="K122" i="70"/>
  <c r="K123" i="70"/>
  <c r="K124" i="70"/>
  <c r="K125" i="70"/>
  <c r="K126" i="70"/>
  <c r="K127" i="70"/>
  <c r="K128" i="70"/>
  <c r="K129" i="70"/>
  <c r="K130" i="70"/>
  <c r="K131" i="70"/>
  <c r="K132" i="70"/>
  <c r="K133" i="70"/>
  <c r="K134" i="70"/>
  <c r="K135" i="70"/>
  <c r="K136" i="70"/>
  <c r="K137" i="70"/>
  <c r="K138" i="70"/>
  <c r="K139" i="70"/>
  <c r="K140" i="70"/>
  <c r="K141" i="70"/>
  <c r="K142" i="70"/>
  <c r="K143" i="70"/>
  <c r="K144" i="70"/>
  <c r="K145" i="70"/>
  <c r="K146" i="70"/>
  <c r="K147" i="70"/>
  <c r="K148" i="70"/>
  <c r="K149" i="70"/>
  <c r="K150" i="70"/>
  <c r="K151" i="70"/>
  <c r="K152" i="70"/>
  <c r="K153" i="70"/>
  <c r="K154" i="70"/>
  <c r="K155" i="70"/>
  <c r="K156" i="70"/>
  <c r="K157" i="70"/>
  <c r="K158" i="70"/>
  <c r="K159" i="70"/>
  <c r="K160" i="70"/>
  <c r="K161" i="70"/>
  <c r="K162" i="70"/>
  <c r="K163" i="70"/>
  <c r="K164" i="70"/>
  <c r="K165" i="70"/>
  <c r="K166" i="70"/>
  <c r="K167" i="70"/>
  <c r="K168" i="70"/>
  <c r="K169" i="70"/>
  <c r="K170" i="70"/>
  <c r="K171" i="70"/>
  <c r="K172" i="70"/>
  <c r="K173" i="70"/>
  <c r="K174" i="70"/>
  <c r="K175" i="70"/>
  <c r="K176" i="70"/>
  <c r="K177" i="70"/>
  <c r="K178" i="70"/>
  <c r="K179" i="70"/>
  <c r="K180" i="70"/>
  <c r="K181" i="70"/>
  <c r="K182" i="70"/>
  <c r="K183" i="70"/>
  <c r="K184" i="70"/>
  <c r="K185" i="70"/>
  <c r="K186" i="70"/>
  <c r="K187" i="70"/>
  <c r="K188" i="70"/>
  <c r="K189" i="70"/>
  <c r="K190" i="70"/>
  <c r="K191" i="70"/>
  <c r="K192" i="70"/>
  <c r="K193" i="70"/>
  <c r="K194" i="70"/>
  <c r="K195" i="70"/>
  <c r="K196" i="70"/>
  <c r="K197" i="70"/>
  <c r="K198" i="70"/>
  <c r="K199" i="70"/>
  <c r="K200" i="70"/>
  <c r="K201" i="70"/>
  <c r="K202" i="70"/>
  <c r="K203" i="70"/>
  <c r="K204" i="70"/>
  <c r="K205" i="70"/>
  <c r="K206" i="70"/>
  <c r="K207" i="70"/>
  <c r="K208" i="70"/>
  <c r="K209" i="70"/>
  <c r="K210" i="70"/>
  <c r="K211" i="70"/>
  <c r="K212" i="70"/>
  <c r="K213" i="70"/>
  <c r="K214" i="70"/>
  <c r="K215" i="70"/>
  <c r="K216" i="70"/>
  <c r="K217" i="70"/>
  <c r="K218" i="70"/>
  <c r="K219" i="70"/>
  <c r="K220" i="70"/>
  <c r="K221" i="70"/>
  <c r="K222" i="70"/>
  <c r="K223" i="70"/>
  <c r="K224" i="70"/>
  <c r="K225" i="70"/>
  <c r="K226" i="70"/>
  <c r="K227" i="70"/>
  <c r="K228" i="70"/>
  <c r="K229" i="70"/>
  <c r="K230" i="70"/>
  <c r="K231" i="70"/>
  <c r="K232" i="70"/>
  <c r="K233" i="70"/>
  <c r="K234" i="70"/>
  <c r="K235" i="70"/>
  <c r="K236" i="70"/>
  <c r="K237" i="70"/>
  <c r="K238" i="70"/>
  <c r="K239" i="70"/>
  <c r="K240" i="70"/>
  <c r="K241" i="70"/>
  <c r="K242" i="70"/>
  <c r="K243" i="70"/>
  <c r="K244" i="70"/>
  <c r="K245" i="70"/>
  <c r="K246" i="70"/>
  <c r="K247" i="70"/>
  <c r="K248" i="70"/>
  <c r="K249" i="70"/>
  <c r="K250" i="70"/>
  <c r="K251" i="70"/>
  <c r="K252" i="70"/>
  <c r="K253" i="70"/>
  <c r="K254" i="70"/>
  <c r="K255" i="70"/>
  <c r="K256" i="70"/>
  <c r="K257" i="70"/>
  <c r="K258" i="70"/>
  <c r="K259" i="70"/>
  <c r="K260" i="70"/>
  <c r="K261" i="70"/>
  <c r="K262" i="70"/>
  <c r="K263" i="70"/>
  <c r="K264" i="70"/>
  <c r="K265" i="70"/>
  <c r="K266" i="70"/>
  <c r="K267" i="70"/>
  <c r="K268" i="70"/>
  <c r="K269" i="70"/>
  <c r="K270" i="70"/>
  <c r="K271" i="70"/>
  <c r="K272" i="70"/>
  <c r="K273" i="70"/>
  <c r="K274" i="70"/>
  <c r="K275" i="70"/>
  <c r="K276" i="70"/>
  <c r="K277" i="70"/>
  <c r="K278" i="70"/>
  <c r="K279" i="70"/>
  <c r="K280" i="70"/>
  <c r="K281" i="70"/>
  <c r="K282" i="70"/>
  <c r="K283" i="70"/>
  <c r="K284" i="70"/>
  <c r="K285" i="70"/>
  <c r="K286" i="70"/>
  <c r="K287" i="70"/>
  <c r="K288" i="70"/>
  <c r="K289" i="70"/>
  <c r="K290" i="70"/>
  <c r="K291" i="70"/>
  <c r="K292" i="70"/>
  <c r="K293" i="70"/>
  <c r="K294" i="70"/>
  <c r="K295" i="70"/>
  <c r="K296" i="70"/>
  <c r="K297" i="70"/>
  <c r="K298" i="70"/>
  <c r="K299" i="70"/>
  <c r="K300" i="70"/>
  <c r="K301" i="70"/>
  <c r="K302" i="70"/>
  <c r="K303" i="70"/>
  <c r="K304" i="70"/>
  <c r="K305" i="70"/>
  <c r="K306" i="70"/>
  <c r="K307" i="70"/>
  <c r="K308" i="70"/>
  <c r="K309" i="70"/>
  <c r="K310" i="70"/>
  <c r="K311" i="70"/>
  <c r="K312" i="70"/>
  <c r="K313" i="70"/>
  <c r="K314" i="70"/>
  <c r="K315" i="70"/>
  <c r="K316" i="70"/>
  <c r="K317" i="70"/>
  <c r="K318" i="70"/>
  <c r="K319" i="70"/>
  <c r="K320" i="70"/>
  <c r="K321" i="70"/>
  <c r="K322" i="70"/>
  <c r="K323" i="70"/>
  <c r="K324" i="70"/>
  <c r="K325" i="70"/>
  <c r="K326" i="70"/>
  <c r="K327" i="70"/>
  <c r="K328" i="70"/>
  <c r="K329" i="70"/>
  <c r="K330" i="70"/>
  <c r="K331" i="70"/>
  <c r="K332" i="70"/>
  <c r="K333" i="70"/>
  <c r="K334" i="70"/>
  <c r="K335" i="70"/>
  <c r="K336" i="70"/>
  <c r="K337" i="70"/>
  <c r="K338" i="70"/>
  <c r="K339" i="70"/>
  <c r="K340" i="70"/>
  <c r="K341" i="70"/>
  <c r="K342" i="70"/>
  <c r="K343" i="70"/>
  <c r="K344" i="70"/>
  <c r="K345" i="70"/>
  <c r="K346" i="70"/>
  <c r="K347" i="70"/>
  <c r="K348" i="70"/>
  <c r="K349" i="70"/>
  <c r="K350" i="70"/>
  <c r="K351" i="70"/>
  <c r="K352" i="70"/>
  <c r="K353" i="70"/>
  <c r="K2" i="70"/>
  <c r="I3" i="70"/>
  <c r="I4" i="70"/>
  <c r="I5" i="70"/>
  <c r="I6" i="70"/>
  <c r="I7" i="70"/>
  <c r="I8" i="70"/>
  <c r="I9" i="70"/>
  <c r="I10" i="70"/>
  <c r="I11" i="70"/>
  <c r="I12" i="70"/>
  <c r="I13" i="70"/>
  <c r="I14" i="70"/>
  <c r="I15" i="70"/>
  <c r="I16" i="70"/>
  <c r="I17" i="70"/>
  <c r="I18" i="70"/>
  <c r="I19" i="70"/>
  <c r="I20" i="70"/>
  <c r="I21" i="70"/>
  <c r="I22" i="70"/>
  <c r="I23" i="70"/>
  <c r="I24" i="70"/>
  <c r="I25" i="70"/>
  <c r="I26" i="70"/>
  <c r="I27" i="70"/>
  <c r="I28" i="70"/>
  <c r="I29" i="70"/>
  <c r="I30" i="70"/>
  <c r="I31" i="70"/>
  <c r="I32" i="70"/>
  <c r="I33" i="70"/>
  <c r="I34" i="70"/>
  <c r="I35" i="70"/>
  <c r="I36" i="70"/>
  <c r="I37" i="70"/>
  <c r="I38" i="70"/>
  <c r="I39" i="70"/>
  <c r="I40" i="70"/>
  <c r="I41" i="70"/>
  <c r="I42" i="70"/>
  <c r="I43" i="70"/>
  <c r="I44" i="70"/>
  <c r="I45" i="70"/>
  <c r="I46" i="70"/>
  <c r="I47" i="70"/>
  <c r="I48" i="70"/>
  <c r="I49" i="70"/>
  <c r="I50" i="70"/>
  <c r="I51" i="70"/>
  <c r="I52" i="70"/>
  <c r="I53" i="70"/>
  <c r="I54" i="70"/>
  <c r="I55" i="70"/>
  <c r="I56" i="70"/>
  <c r="I57" i="70"/>
  <c r="I58" i="70"/>
  <c r="I59" i="70"/>
  <c r="I60" i="70"/>
  <c r="I61" i="70"/>
  <c r="I62" i="70"/>
  <c r="I63" i="70"/>
  <c r="I64" i="70"/>
  <c r="I65" i="70"/>
  <c r="I66" i="70"/>
  <c r="I67" i="70"/>
  <c r="I68" i="70"/>
  <c r="I69" i="70"/>
  <c r="I70" i="70"/>
  <c r="I71" i="70"/>
  <c r="I72" i="70"/>
  <c r="I73" i="70"/>
  <c r="I74" i="70"/>
  <c r="I75" i="70"/>
  <c r="I76" i="70"/>
  <c r="I77" i="70"/>
  <c r="I78" i="70"/>
  <c r="I79" i="70"/>
  <c r="I80" i="70"/>
  <c r="I81" i="70"/>
  <c r="I82" i="70"/>
  <c r="I83" i="70"/>
  <c r="I84" i="70"/>
  <c r="I85" i="70"/>
  <c r="I86" i="70"/>
  <c r="I87" i="70"/>
  <c r="I88" i="70"/>
  <c r="I89" i="70"/>
  <c r="I90" i="70"/>
  <c r="I91" i="70"/>
  <c r="I92" i="70"/>
  <c r="I93" i="70"/>
  <c r="I94" i="70"/>
  <c r="I95" i="70"/>
  <c r="I96" i="70"/>
  <c r="I97" i="70"/>
  <c r="I98" i="70"/>
  <c r="I99" i="70"/>
  <c r="I100" i="70"/>
  <c r="I101" i="70"/>
  <c r="I102" i="70"/>
  <c r="I103" i="70"/>
  <c r="I104" i="70"/>
  <c r="I105" i="70"/>
  <c r="I106" i="70"/>
  <c r="I107" i="70"/>
  <c r="I108" i="70"/>
  <c r="I109" i="70"/>
  <c r="I110" i="70"/>
  <c r="I111" i="70"/>
  <c r="I112" i="70"/>
  <c r="I113" i="70"/>
  <c r="I114" i="70"/>
  <c r="I115" i="70"/>
  <c r="I116" i="70"/>
  <c r="I117" i="70"/>
  <c r="I118" i="70"/>
  <c r="I119" i="70"/>
  <c r="I120" i="70"/>
  <c r="I121" i="70"/>
  <c r="I122" i="70"/>
  <c r="I123" i="70"/>
  <c r="I124" i="70"/>
  <c r="I125" i="70"/>
  <c r="I126" i="70"/>
  <c r="I127" i="70"/>
  <c r="I128" i="70"/>
  <c r="I129" i="70"/>
  <c r="I130" i="70"/>
  <c r="I131" i="70"/>
  <c r="I132" i="70"/>
  <c r="I133" i="70"/>
  <c r="I134" i="70"/>
  <c r="I135" i="70"/>
  <c r="I136" i="70"/>
  <c r="I137" i="70"/>
  <c r="I138" i="70"/>
  <c r="I139" i="70"/>
  <c r="I140" i="70"/>
  <c r="I141" i="70"/>
  <c r="I142" i="70"/>
  <c r="I143" i="70"/>
  <c r="I144" i="70"/>
  <c r="I145" i="70"/>
  <c r="I146" i="70"/>
  <c r="I147" i="70"/>
  <c r="I148" i="70"/>
  <c r="I149" i="70"/>
  <c r="I150" i="70"/>
  <c r="I151" i="70"/>
  <c r="I152" i="70"/>
  <c r="I153" i="70"/>
  <c r="I154" i="70"/>
  <c r="I155" i="70"/>
  <c r="I156" i="70"/>
  <c r="I157" i="70"/>
  <c r="I158" i="70"/>
  <c r="I159" i="70"/>
  <c r="I160" i="70"/>
  <c r="I161" i="70"/>
  <c r="I162" i="70"/>
  <c r="I163" i="70"/>
  <c r="I164" i="70"/>
  <c r="I165" i="70"/>
  <c r="I166" i="70"/>
  <c r="I167" i="70"/>
  <c r="I168" i="70"/>
  <c r="I169" i="70"/>
  <c r="I170" i="70"/>
  <c r="I171" i="70"/>
  <c r="I172" i="70"/>
  <c r="I173" i="70"/>
  <c r="I174" i="70"/>
  <c r="I175" i="70"/>
  <c r="I176" i="70"/>
  <c r="I177" i="70"/>
  <c r="I178" i="70"/>
  <c r="I179" i="70"/>
  <c r="I180" i="70"/>
  <c r="I181" i="70"/>
  <c r="I182" i="70"/>
  <c r="I183" i="70"/>
  <c r="I184" i="70"/>
  <c r="I185" i="70"/>
  <c r="I186" i="70"/>
  <c r="I187" i="70"/>
  <c r="I188" i="70"/>
  <c r="I189" i="70"/>
  <c r="I190" i="70"/>
  <c r="I191" i="70"/>
  <c r="I192" i="70"/>
  <c r="I193" i="70"/>
  <c r="I194" i="70"/>
  <c r="I195" i="70"/>
  <c r="I196" i="70"/>
  <c r="I197" i="70"/>
  <c r="I198" i="70"/>
  <c r="I199" i="70"/>
  <c r="I200" i="70"/>
  <c r="I201" i="70"/>
  <c r="I202" i="70"/>
  <c r="I203" i="70"/>
  <c r="I204" i="70"/>
  <c r="I205" i="70"/>
  <c r="I206" i="70"/>
  <c r="I207" i="70"/>
  <c r="I208" i="70"/>
  <c r="I209" i="70"/>
  <c r="I210" i="70"/>
  <c r="I211" i="70"/>
  <c r="I212" i="70"/>
  <c r="I213" i="70"/>
  <c r="I214" i="70"/>
  <c r="I215" i="70"/>
  <c r="I216" i="70"/>
  <c r="I217" i="70"/>
  <c r="I218" i="70"/>
  <c r="I219" i="70"/>
  <c r="I220" i="70"/>
  <c r="I221" i="70"/>
  <c r="I222" i="70"/>
  <c r="I223" i="70"/>
  <c r="I224" i="70"/>
  <c r="I225" i="70"/>
  <c r="I226" i="70"/>
  <c r="I227" i="70"/>
  <c r="I228" i="70"/>
  <c r="I229" i="70"/>
  <c r="I230" i="70"/>
  <c r="I231" i="70"/>
  <c r="I232" i="70"/>
  <c r="I233" i="70"/>
  <c r="I234" i="70"/>
  <c r="I235" i="70"/>
  <c r="I236" i="70"/>
  <c r="I237" i="70"/>
  <c r="I238" i="70"/>
  <c r="I239" i="70"/>
  <c r="I240" i="70"/>
  <c r="I241" i="70"/>
  <c r="I242" i="70"/>
  <c r="I243" i="70"/>
  <c r="I244" i="70"/>
  <c r="I245" i="70"/>
  <c r="I246" i="70"/>
  <c r="I247" i="70"/>
  <c r="I248" i="70"/>
  <c r="I249" i="70"/>
  <c r="I250" i="70"/>
  <c r="I251" i="70"/>
  <c r="I252" i="70"/>
  <c r="I253" i="70"/>
  <c r="I254" i="70"/>
  <c r="I255" i="70"/>
  <c r="I256" i="70"/>
  <c r="I257" i="70"/>
  <c r="I258" i="70"/>
  <c r="I259" i="70"/>
  <c r="I260" i="70"/>
  <c r="I261" i="70"/>
  <c r="I262" i="70"/>
  <c r="I263" i="70"/>
  <c r="I264" i="70"/>
  <c r="I265" i="70"/>
  <c r="I266" i="70"/>
  <c r="I267" i="70"/>
  <c r="I268" i="70"/>
  <c r="I269" i="70"/>
  <c r="I270" i="70"/>
  <c r="I271" i="70"/>
  <c r="I272" i="70"/>
  <c r="I273" i="70"/>
  <c r="I274" i="70"/>
  <c r="I275" i="70"/>
  <c r="I276" i="70"/>
  <c r="I277" i="70"/>
  <c r="I278" i="70"/>
  <c r="I279" i="70"/>
  <c r="I280" i="70"/>
  <c r="I281" i="70"/>
  <c r="I282" i="70"/>
  <c r="I283" i="70"/>
  <c r="I284" i="70"/>
  <c r="I285" i="70"/>
  <c r="I286" i="70"/>
  <c r="I287" i="70"/>
  <c r="I288" i="70"/>
  <c r="I289" i="70"/>
  <c r="I290" i="70"/>
  <c r="I291" i="70"/>
  <c r="I292" i="70"/>
  <c r="I293" i="70"/>
  <c r="I294" i="70"/>
  <c r="I295" i="70"/>
  <c r="I296" i="70"/>
  <c r="I297" i="70"/>
  <c r="I298" i="70"/>
  <c r="I299" i="70"/>
  <c r="I300" i="70"/>
  <c r="I301" i="70"/>
  <c r="I302" i="70"/>
  <c r="I303" i="70"/>
  <c r="I304" i="70"/>
  <c r="I305" i="70"/>
  <c r="I306" i="70"/>
  <c r="I307" i="70"/>
  <c r="I308" i="70"/>
  <c r="I309" i="70"/>
  <c r="I310" i="70"/>
  <c r="I311" i="70"/>
  <c r="I312" i="70"/>
  <c r="I313" i="70"/>
  <c r="I314" i="70"/>
  <c r="I315" i="70"/>
  <c r="I316" i="70"/>
  <c r="I317" i="70"/>
  <c r="I318" i="70"/>
  <c r="I319" i="70"/>
  <c r="I320" i="70"/>
  <c r="I321" i="70"/>
  <c r="I322" i="70"/>
  <c r="I323" i="70"/>
  <c r="I324" i="70"/>
  <c r="I325" i="70"/>
  <c r="I326" i="70"/>
  <c r="I327" i="70"/>
  <c r="I328" i="70"/>
  <c r="I329" i="70"/>
  <c r="I330" i="70"/>
  <c r="I331" i="70"/>
  <c r="I332" i="70"/>
  <c r="I333" i="70"/>
  <c r="I334" i="70"/>
  <c r="I335" i="70"/>
  <c r="I336" i="70"/>
  <c r="I337" i="70"/>
  <c r="I338" i="70"/>
  <c r="I339" i="70"/>
  <c r="I340" i="70"/>
  <c r="I341" i="70"/>
  <c r="I342" i="70"/>
  <c r="I343" i="70"/>
  <c r="I344" i="70"/>
  <c r="I345" i="70"/>
  <c r="I346" i="70"/>
  <c r="I347" i="70"/>
  <c r="I348" i="70"/>
  <c r="I349" i="70"/>
  <c r="I350" i="70"/>
  <c r="I351" i="70"/>
  <c r="I352" i="70"/>
  <c r="I353" i="70"/>
  <c r="I2" i="70"/>
  <c r="H3" i="70"/>
  <c r="H4" i="70"/>
  <c r="H5" i="70"/>
  <c r="H6" i="70"/>
  <c r="H7" i="70"/>
  <c r="H8" i="70"/>
  <c r="H9" i="70"/>
  <c r="H10" i="70"/>
  <c r="H11" i="70"/>
  <c r="H12" i="70"/>
  <c r="H13" i="70"/>
  <c r="H14" i="70"/>
  <c r="H15" i="70"/>
  <c r="H16" i="70"/>
  <c r="H17" i="70"/>
  <c r="H18" i="70"/>
  <c r="H19" i="70"/>
  <c r="H20" i="70"/>
  <c r="H21" i="70"/>
  <c r="H22" i="70"/>
  <c r="H23" i="70"/>
  <c r="H24" i="70"/>
  <c r="H25" i="70"/>
  <c r="H26" i="70"/>
  <c r="H27" i="70"/>
  <c r="H28" i="70"/>
  <c r="H29" i="70"/>
  <c r="H30" i="70"/>
  <c r="H31" i="70"/>
  <c r="H32" i="70"/>
  <c r="H33" i="70"/>
  <c r="H34" i="70"/>
  <c r="H35" i="70"/>
  <c r="H36" i="70"/>
  <c r="H37" i="70"/>
  <c r="H38" i="70"/>
  <c r="H39" i="70"/>
  <c r="H40" i="70"/>
  <c r="H41" i="70"/>
  <c r="H42" i="70"/>
  <c r="H43" i="70"/>
  <c r="H44" i="70"/>
  <c r="H45" i="70"/>
  <c r="H46" i="70"/>
  <c r="H47" i="70"/>
  <c r="H48" i="70"/>
  <c r="H49" i="70"/>
  <c r="H50" i="70"/>
  <c r="H51" i="70"/>
  <c r="H52" i="70"/>
  <c r="H53" i="70"/>
  <c r="H54" i="70"/>
  <c r="H55" i="70"/>
  <c r="H56" i="70"/>
  <c r="H57" i="70"/>
  <c r="H58" i="70"/>
  <c r="H59" i="70"/>
  <c r="H60" i="70"/>
  <c r="H61" i="70"/>
  <c r="H62" i="70"/>
  <c r="H63" i="70"/>
  <c r="H64" i="70"/>
  <c r="H65" i="70"/>
  <c r="H66" i="70"/>
  <c r="H67" i="70"/>
  <c r="H68" i="70"/>
  <c r="H69" i="70"/>
  <c r="H70" i="70"/>
  <c r="H71" i="70"/>
  <c r="H72" i="70"/>
  <c r="H73" i="70"/>
  <c r="H74" i="70"/>
  <c r="H75" i="70"/>
  <c r="H76" i="70"/>
  <c r="H77" i="70"/>
  <c r="H78" i="70"/>
  <c r="H79" i="70"/>
  <c r="H80" i="70"/>
  <c r="H81" i="70"/>
  <c r="H82" i="70"/>
  <c r="H83" i="70"/>
  <c r="H84" i="70"/>
  <c r="H85" i="70"/>
  <c r="H86" i="70"/>
  <c r="H87" i="70"/>
  <c r="H88" i="70"/>
  <c r="H89" i="70"/>
  <c r="H90" i="70"/>
  <c r="H91" i="70"/>
  <c r="H92" i="70"/>
  <c r="H93" i="70"/>
  <c r="H94" i="70"/>
  <c r="H95" i="70"/>
  <c r="H96" i="70"/>
  <c r="H97" i="70"/>
  <c r="H98" i="70"/>
  <c r="H99" i="70"/>
  <c r="H100" i="70"/>
  <c r="H101" i="70"/>
  <c r="H102" i="70"/>
  <c r="H103" i="70"/>
  <c r="H104" i="70"/>
  <c r="H105" i="70"/>
  <c r="H106" i="70"/>
  <c r="H107" i="70"/>
  <c r="H108" i="70"/>
  <c r="H109" i="70"/>
  <c r="H110" i="70"/>
  <c r="H111" i="70"/>
  <c r="H112" i="70"/>
  <c r="H113" i="70"/>
  <c r="H114" i="70"/>
  <c r="H115" i="70"/>
  <c r="H116" i="70"/>
  <c r="H117" i="70"/>
  <c r="H118" i="70"/>
  <c r="H119" i="70"/>
  <c r="H120" i="70"/>
  <c r="H121" i="70"/>
  <c r="H122" i="70"/>
  <c r="H123" i="70"/>
  <c r="H124" i="70"/>
  <c r="H125" i="70"/>
  <c r="H126" i="70"/>
  <c r="H127" i="70"/>
  <c r="H128" i="70"/>
  <c r="H129" i="70"/>
  <c r="H130" i="70"/>
  <c r="H131" i="70"/>
  <c r="H132" i="70"/>
  <c r="H133" i="70"/>
  <c r="H134" i="70"/>
  <c r="H135" i="70"/>
  <c r="H136" i="70"/>
  <c r="H137" i="70"/>
  <c r="H138" i="70"/>
  <c r="H139" i="70"/>
  <c r="H140" i="70"/>
  <c r="H141" i="70"/>
  <c r="H142" i="70"/>
  <c r="H143" i="70"/>
  <c r="H144" i="70"/>
  <c r="H145" i="70"/>
  <c r="H146" i="70"/>
  <c r="H147" i="70"/>
  <c r="H148" i="70"/>
  <c r="H149" i="70"/>
  <c r="H150" i="70"/>
  <c r="H151" i="70"/>
  <c r="H152" i="70"/>
  <c r="H153" i="70"/>
  <c r="H154" i="70"/>
  <c r="H155" i="70"/>
  <c r="H156" i="70"/>
  <c r="H157" i="70"/>
  <c r="H158" i="70"/>
  <c r="H159" i="70"/>
  <c r="H160" i="70"/>
  <c r="H161" i="70"/>
  <c r="H162" i="70"/>
  <c r="H163" i="70"/>
  <c r="H164" i="70"/>
  <c r="H165" i="70"/>
  <c r="H166" i="70"/>
  <c r="H167" i="70"/>
  <c r="H168" i="70"/>
  <c r="H169" i="70"/>
  <c r="H170" i="70"/>
  <c r="H171" i="70"/>
  <c r="H172" i="70"/>
  <c r="H173" i="70"/>
  <c r="H174" i="70"/>
  <c r="H175" i="70"/>
  <c r="H176" i="70"/>
  <c r="H177" i="70"/>
  <c r="H178" i="70"/>
  <c r="H179" i="70"/>
  <c r="H180" i="70"/>
  <c r="H181" i="70"/>
  <c r="H182" i="70"/>
  <c r="H183" i="70"/>
  <c r="H184" i="70"/>
  <c r="H185" i="70"/>
  <c r="H186" i="70"/>
  <c r="H187" i="70"/>
  <c r="H188" i="70"/>
  <c r="H189" i="70"/>
  <c r="H190" i="70"/>
  <c r="H191" i="70"/>
  <c r="H192" i="70"/>
  <c r="H193" i="70"/>
  <c r="H194" i="70"/>
  <c r="H195" i="70"/>
  <c r="H196" i="70"/>
  <c r="H197" i="70"/>
  <c r="H198" i="70"/>
  <c r="H199" i="70"/>
  <c r="H200" i="70"/>
  <c r="H201" i="70"/>
  <c r="H202" i="70"/>
  <c r="H203" i="70"/>
  <c r="H204" i="70"/>
  <c r="H205" i="70"/>
  <c r="H206" i="70"/>
  <c r="H207" i="70"/>
  <c r="H208" i="70"/>
  <c r="H209" i="70"/>
  <c r="H210" i="70"/>
  <c r="H211" i="70"/>
  <c r="H212" i="70"/>
  <c r="H213" i="70"/>
  <c r="H214" i="70"/>
  <c r="H215" i="70"/>
  <c r="H216" i="70"/>
  <c r="H217" i="70"/>
  <c r="H218" i="70"/>
  <c r="H219" i="70"/>
  <c r="H220" i="70"/>
  <c r="H221" i="70"/>
  <c r="H222" i="70"/>
  <c r="H223" i="70"/>
  <c r="H224" i="70"/>
  <c r="H225" i="70"/>
  <c r="H226" i="70"/>
  <c r="H227" i="70"/>
  <c r="H228" i="70"/>
  <c r="H229" i="70"/>
  <c r="H230" i="70"/>
  <c r="H231" i="70"/>
  <c r="H232" i="70"/>
  <c r="H233" i="70"/>
  <c r="H234" i="70"/>
  <c r="H235" i="70"/>
  <c r="H236" i="70"/>
  <c r="H237" i="70"/>
  <c r="H238" i="70"/>
  <c r="H239" i="70"/>
  <c r="H240" i="70"/>
  <c r="H241" i="70"/>
  <c r="H242" i="70"/>
  <c r="H243" i="70"/>
  <c r="H244" i="70"/>
  <c r="H245" i="70"/>
  <c r="H246" i="70"/>
  <c r="H247" i="70"/>
  <c r="H248" i="70"/>
  <c r="H249" i="70"/>
  <c r="H250" i="70"/>
  <c r="H251" i="70"/>
  <c r="H252" i="70"/>
  <c r="H253" i="70"/>
  <c r="H254" i="70"/>
  <c r="H255" i="70"/>
  <c r="H256" i="70"/>
  <c r="H257" i="70"/>
  <c r="H258" i="70"/>
  <c r="H259" i="70"/>
  <c r="H260" i="70"/>
  <c r="H261" i="70"/>
  <c r="H262" i="70"/>
  <c r="H263" i="70"/>
  <c r="H264" i="70"/>
  <c r="H265" i="70"/>
  <c r="H266" i="70"/>
  <c r="H267" i="70"/>
  <c r="H268" i="70"/>
  <c r="H269" i="70"/>
  <c r="H270" i="70"/>
  <c r="H271" i="70"/>
  <c r="H272" i="70"/>
  <c r="H273" i="70"/>
  <c r="H274" i="70"/>
  <c r="H275" i="70"/>
  <c r="H276" i="70"/>
  <c r="H277" i="70"/>
  <c r="H278" i="70"/>
  <c r="H279" i="70"/>
  <c r="H280" i="70"/>
  <c r="H281" i="70"/>
  <c r="H282" i="70"/>
  <c r="H283" i="70"/>
  <c r="H284" i="70"/>
  <c r="H285" i="70"/>
  <c r="H286" i="70"/>
  <c r="H287" i="70"/>
  <c r="H288" i="70"/>
  <c r="H289" i="70"/>
  <c r="H290" i="70"/>
  <c r="H291" i="70"/>
  <c r="H292" i="70"/>
  <c r="H293" i="70"/>
  <c r="H294" i="70"/>
  <c r="H295" i="70"/>
  <c r="H296" i="70"/>
  <c r="H297" i="70"/>
  <c r="H298" i="70"/>
  <c r="H299" i="70"/>
  <c r="H300" i="70"/>
  <c r="H301" i="70"/>
  <c r="H302" i="70"/>
  <c r="H303" i="70"/>
  <c r="H304" i="70"/>
  <c r="H305" i="70"/>
  <c r="H306" i="70"/>
  <c r="H307" i="70"/>
  <c r="H308" i="70"/>
  <c r="H309" i="70"/>
  <c r="H310" i="70"/>
  <c r="H311" i="70"/>
  <c r="H312" i="70"/>
  <c r="H313" i="70"/>
  <c r="H314" i="70"/>
  <c r="H315" i="70"/>
  <c r="H316" i="70"/>
  <c r="H317" i="70"/>
  <c r="H318" i="70"/>
  <c r="H319" i="70"/>
  <c r="H320" i="70"/>
  <c r="H321" i="70"/>
  <c r="H322" i="70"/>
  <c r="H323" i="70"/>
  <c r="H324" i="70"/>
  <c r="H325" i="70"/>
  <c r="H326" i="70"/>
  <c r="H327" i="70"/>
  <c r="H328" i="70"/>
  <c r="H329" i="70"/>
  <c r="H330" i="70"/>
  <c r="H331" i="70"/>
  <c r="H332" i="70"/>
  <c r="H333" i="70"/>
  <c r="H334" i="70"/>
  <c r="H335" i="70"/>
  <c r="H336" i="70"/>
  <c r="H337" i="70"/>
  <c r="H338" i="70"/>
  <c r="H339" i="70"/>
  <c r="H340" i="70"/>
  <c r="H341" i="70"/>
  <c r="H342" i="70"/>
  <c r="H343" i="70"/>
  <c r="H344" i="70"/>
  <c r="H345" i="70"/>
  <c r="H346" i="70"/>
  <c r="H347" i="70"/>
  <c r="H348" i="70"/>
  <c r="H349" i="70"/>
  <c r="H350" i="70"/>
  <c r="H351" i="70"/>
  <c r="H352" i="70"/>
  <c r="H353" i="70"/>
  <c r="H2" i="70"/>
  <c r="G3" i="70"/>
  <c r="F3" i="70" s="1"/>
  <c r="G4" i="70"/>
  <c r="F4" i="70" s="1"/>
  <c r="G5" i="70"/>
  <c r="F5" i="70" s="1"/>
  <c r="G6" i="70"/>
  <c r="F6" i="70" s="1"/>
  <c r="G7" i="70"/>
  <c r="F7" i="70" s="1"/>
  <c r="G8" i="70"/>
  <c r="F8" i="70" s="1"/>
  <c r="G9" i="70"/>
  <c r="F9" i="70" s="1"/>
  <c r="G10" i="70"/>
  <c r="F10" i="70" s="1"/>
  <c r="G11" i="70"/>
  <c r="F11" i="70" s="1"/>
  <c r="G12" i="70"/>
  <c r="F12" i="70" s="1"/>
  <c r="G13" i="70"/>
  <c r="F13" i="70" s="1"/>
  <c r="G14" i="70"/>
  <c r="F14" i="70" s="1"/>
  <c r="G15" i="70"/>
  <c r="F15" i="70" s="1"/>
  <c r="G16" i="70"/>
  <c r="F16" i="70" s="1"/>
  <c r="G17" i="70"/>
  <c r="F17" i="70" s="1"/>
  <c r="G18" i="70"/>
  <c r="F18" i="70" s="1"/>
  <c r="G19" i="70"/>
  <c r="F19" i="70" s="1"/>
  <c r="G20" i="70"/>
  <c r="F20" i="70" s="1"/>
  <c r="G21" i="70"/>
  <c r="F21" i="70" s="1"/>
  <c r="G22" i="70"/>
  <c r="F22" i="70" s="1"/>
  <c r="G23" i="70"/>
  <c r="F23" i="70" s="1"/>
  <c r="G24" i="70"/>
  <c r="F24" i="70" s="1"/>
  <c r="G25" i="70"/>
  <c r="F25" i="70" s="1"/>
  <c r="G26" i="70"/>
  <c r="F26" i="70" s="1"/>
  <c r="G27" i="70"/>
  <c r="F27" i="70" s="1"/>
  <c r="G28" i="70"/>
  <c r="F28" i="70" s="1"/>
  <c r="G29" i="70"/>
  <c r="F29" i="70" s="1"/>
  <c r="G30" i="70"/>
  <c r="F30" i="70" s="1"/>
  <c r="G31" i="70"/>
  <c r="F31" i="70" s="1"/>
  <c r="G32" i="70"/>
  <c r="F32" i="70" s="1"/>
  <c r="G33" i="70"/>
  <c r="F33" i="70" s="1"/>
  <c r="G34" i="70"/>
  <c r="F34" i="70" s="1"/>
  <c r="G35" i="70"/>
  <c r="F35" i="70" s="1"/>
  <c r="G36" i="70"/>
  <c r="F36" i="70" s="1"/>
  <c r="G37" i="70"/>
  <c r="F37" i="70" s="1"/>
  <c r="G38" i="70"/>
  <c r="F38" i="70" s="1"/>
  <c r="G39" i="70"/>
  <c r="F39" i="70" s="1"/>
  <c r="G40" i="70"/>
  <c r="F40" i="70" s="1"/>
  <c r="G41" i="70"/>
  <c r="F41" i="70" s="1"/>
  <c r="G42" i="70"/>
  <c r="F42" i="70" s="1"/>
  <c r="G43" i="70"/>
  <c r="F43" i="70" s="1"/>
  <c r="G44" i="70"/>
  <c r="F44" i="70" s="1"/>
  <c r="G45" i="70"/>
  <c r="F45" i="70" s="1"/>
  <c r="G46" i="70"/>
  <c r="F46" i="70" s="1"/>
  <c r="G47" i="70"/>
  <c r="F47" i="70" s="1"/>
  <c r="G48" i="70"/>
  <c r="F48" i="70" s="1"/>
  <c r="G49" i="70"/>
  <c r="F49" i="70" s="1"/>
  <c r="G50" i="70"/>
  <c r="F50" i="70" s="1"/>
  <c r="G51" i="70"/>
  <c r="F51" i="70" s="1"/>
  <c r="G52" i="70"/>
  <c r="F52" i="70" s="1"/>
  <c r="G53" i="70"/>
  <c r="F53" i="70" s="1"/>
  <c r="G54" i="70"/>
  <c r="F54" i="70" s="1"/>
  <c r="G55" i="70"/>
  <c r="F55" i="70" s="1"/>
  <c r="G56" i="70"/>
  <c r="F56" i="70" s="1"/>
  <c r="G57" i="70"/>
  <c r="F57" i="70" s="1"/>
  <c r="G58" i="70"/>
  <c r="F58" i="70" s="1"/>
  <c r="G59" i="70"/>
  <c r="F59" i="70" s="1"/>
  <c r="G60" i="70"/>
  <c r="F60" i="70" s="1"/>
  <c r="G61" i="70"/>
  <c r="F61" i="70" s="1"/>
  <c r="G62" i="70"/>
  <c r="F62" i="70" s="1"/>
  <c r="G63" i="70"/>
  <c r="F63" i="70" s="1"/>
  <c r="G64" i="70"/>
  <c r="F64" i="70" s="1"/>
  <c r="G65" i="70"/>
  <c r="F65" i="70" s="1"/>
  <c r="G66" i="70"/>
  <c r="F66" i="70" s="1"/>
  <c r="G67" i="70"/>
  <c r="F67" i="70" s="1"/>
  <c r="G68" i="70"/>
  <c r="F68" i="70" s="1"/>
  <c r="G69" i="70"/>
  <c r="F69" i="70" s="1"/>
  <c r="G70" i="70"/>
  <c r="F70" i="70" s="1"/>
  <c r="G71" i="70"/>
  <c r="F71" i="70" s="1"/>
  <c r="G72" i="70"/>
  <c r="F72" i="70" s="1"/>
  <c r="G73" i="70"/>
  <c r="F73" i="70" s="1"/>
  <c r="G74" i="70"/>
  <c r="F74" i="70" s="1"/>
  <c r="G75" i="70"/>
  <c r="F75" i="70" s="1"/>
  <c r="G76" i="70"/>
  <c r="F76" i="70" s="1"/>
  <c r="G77" i="70"/>
  <c r="F77" i="70" s="1"/>
  <c r="G78" i="70"/>
  <c r="F78" i="70" s="1"/>
  <c r="G79" i="70"/>
  <c r="F79" i="70" s="1"/>
  <c r="G80" i="70"/>
  <c r="F80" i="70" s="1"/>
  <c r="G81" i="70"/>
  <c r="F81" i="70" s="1"/>
  <c r="G82" i="70"/>
  <c r="F82" i="70" s="1"/>
  <c r="G83" i="70"/>
  <c r="F83" i="70" s="1"/>
  <c r="G84" i="70"/>
  <c r="F84" i="70" s="1"/>
  <c r="G85" i="70"/>
  <c r="F85" i="70" s="1"/>
  <c r="G86" i="70"/>
  <c r="F86" i="70" s="1"/>
  <c r="G87" i="70"/>
  <c r="F87" i="70" s="1"/>
  <c r="G88" i="70"/>
  <c r="F88" i="70" s="1"/>
  <c r="G89" i="70"/>
  <c r="F89" i="70" s="1"/>
  <c r="G90" i="70"/>
  <c r="F90" i="70" s="1"/>
  <c r="G91" i="70"/>
  <c r="F91" i="70" s="1"/>
  <c r="G92" i="70"/>
  <c r="F92" i="70" s="1"/>
  <c r="G93" i="70"/>
  <c r="F93" i="70" s="1"/>
  <c r="G94" i="70"/>
  <c r="F94" i="70" s="1"/>
  <c r="G95" i="70"/>
  <c r="F95" i="70" s="1"/>
  <c r="G96" i="70"/>
  <c r="F96" i="70" s="1"/>
  <c r="G97" i="70"/>
  <c r="F97" i="70" s="1"/>
  <c r="G98" i="70"/>
  <c r="F98" i="70" s="1"/>
  <c r="G99" i="70"/>
  <c r="F99" i="70" s="1"/>
  <c r="G100" i="70"/>
  <c r="F100" i="70" s="1"/>
  <c r="G101" i="70"/>
  <c r="F101" i="70" s="1"/>
  <c r="G102" i="70"/>
  <c r="F102" i="70" s="1"/>
  <c r="G103" i="70"/>
  <c r="F103" i="70" s="1"/>
  <c r="G104" i="70"/>
  <c r="F104" i="70" s="1"/>
  <c r="G105" i="70"/>
  <c r="F105" i="70" s="1"/>
  <c r="G106" i="70"/>
  <c r="F106" i="70" s="1"/>
  <c r="G107" i="70"/>
  <c r="F107" i="70" s="1"/>
  <c r="G108" i="70"/>
  <c r="F108" i="70" s="1"/>
  <c r="G109" i="70"/>
  <c r="F109" i="70" s="1"/>
  <c r="G110" i="70"/>
  <c r="F110" i="70" s="1"/>
  <c r="G111" i="70"/>
  <c r="F111" i="70" s="1"/>
  <c r="G112" i="70"/>
  <c r="F112" i="70" s="1"/>
  <c r="G113" i="70"/>
  <c r="F113" i="70" s="1"/>
  <c r="G114" i="70"/>
  <c r="F114" i="70" s="1"/>
  <c r="G115" i="70"/>
  <c r="F115" i="70" s="1"/>
  <c r="G116" i="70"/>
  <c r="F116" i="70" s="1"/>
  <c r="G117" i="70"/>
  <c r="F117" i="70" s="1"/>
  <c r="G118" i="70"/>
  <c r="F118" i="70" s="1"/>
  <c r="G119" i="70"/>
  <c r="F119" i="70" s="1"/>
  <c r="G120" i="70"/>
  <c r="F120" i="70" s="1"/>
  <c r="G121" i="70"/>
  <c r="F121" i="70" s="1"/>
  <c r="G122" i="70"/>
  <c r="F122" i="70" s="1"/>
  <c r="G123" i="70"/>
  <c r="F123" i="70" s="1"/>
  <c r="G124" i="70"/>
  <c r="F124" i="70" s="1"/>
  <c r="G125" i="70"/>
  <c r="F125" i="70" s="1"/>
  <c r="G126" i="70"/>
  <c r="F126" i="70" s="1"/>
  <c r="G127" i="70"/>
  <c r="F127" i="70" s="1"/>
  <c r="G128" i="70"/>
  <c r="F128" i="70" s="1"/>
  <c r="G129" i="70"/>
  <c r="F129" i="70" s="1"/>
  <c r="G130" i="70"/>
  <c r="F130" i="70" s="1"/>
  <c r="G131" i="70"/>
  <c r="F131" i="70" s="1"/>
  <c r="G132" i="70"/>
  <c r="F132" i="70" s="1"/>
  <c r="G133" i="70"/>
  <c r="F133" i="70" s="1"/>
  <c r="G134" i="70"/>
  <c r="F134" i="70" s="1"/>
  <c r="G135" i="70"/>
  <c r="F135" i="70" s="1"/>
  <c r="G136" i="70"/>
  <c r="F136" i="70" s="1"/>
  <c r="G137" i="70"/>
  <c r="F137" i="70" s="1"/>
  <c r="G138" i="70"/>
  <c r="F138" i="70" s="1"/>
  <c r="G139" i="70"/>
  <c r="F139" i="70" s="1"/>
  <c r="G140" i="70"/>
  <c r="F140" i="70" s="1"/>
  <c r="G141" i="70"/>
  <c r="F141" i="70" s="1"/>
  <c r="G142" i="70"/>
  <c r="F142" i="70" s="1"/>
  <c r="G143" i="70"/>
  <c r="F143" i="70" s="1"/>
  <c r="G144" i="70"/>
  <c r="F144" i="70" s="1"/>
  <c r="G145" i="70"/>
  <c r="F145" i="70" s="1"/>
  <c r="G146" i="70"/>
  <c r="F146" i="70" s="1"/>
  <c r="G147" i="70"/>
  <c r="F147" i="70" s="1"/>
  <c r="G148" i="70"/>
  <c r="F148" i="70" s="1"/>
  <c r="G149" i="70"/>
  <c r="F149" i="70" s="1"/>
  <c r="G150" i="70"/>
  <c r="F150" i="70" s="1"/>
  <c r="G151" i="70"/>
  <c r="F151" i="70" s="1"/>
  <c r="G152" i="70"/>
  <c r="F152" i="70" s="1"/>
  <c r="G153" i="70"/>
  <c r="F153" i="70" s="1"/>
  <c r="G154" i="70"/>
  <c r="F154" i="70" s="1"/>
  <c r="G155" i="70"/>
  <c r="F155" i="70" s="1"/>
  <c r="G156" i="70"/>
  <c r="F156" i="70" s="1"/>
  <c r="G157" i="70"/>
  <c r="F157" i="70" s="1"/>
  <c r="G158" i="70"/>
  <c r="F158" i="70" s="1"/>
  <c r="G159" i="70"/>
  <c r="F159" i="70" s="1"/>
  <c r="G160" i="70"/>
  <c r="F160" i="70" s="1"/>
  <c r="G161" i="70"/>
  <c r="F161" i="70" s="1"/>
  <c r="G162" i="70"/>
  <c r="F162" i="70" s="1"/>
  <c r="G163" i="70"/>
  <c r="F163" i="70" s="1"/>
  <c r="G164" i="70"/>
  <c r="F164" i="70" s="1"/>
  <c r="G165" i="70"/>
  <c r="F165" i="70" s="1"/>
  <c r="G166" i="70"/>
  <c r="F166" i="70" s="1"/>
  <c r="G167" i="70"/>
  <c r="F167" i="70" s="1"/>
  <c r="G168" i="70"/>
  <c r="F168" i="70" s="1"/>
  <c r="G169" i="70"/>
  <c r="F169" i="70" s="1"/>
  <c r="G170" i="70"/>
  <c r="F170" i="70" s="1"/>
  <c r="G171" i="70"/>
  <c r="F171" i="70" s="1"/>
  <c r="G172" i="70"/>
  <c r="F172" i="70" s="1"/>
  <c r="G173" i="70"/>
  <c r="F173" i="70" s="1"/>
  <c r="G174" i="70"/>
  <c r="F174" i="70" s="1"/>
  <c r="G175" i="70"/>
  <c r="F175" i="70" s="1"/>
  <c r="G176" i="70"/>
  <c r="F176" i="70" s="1"/>
  <c r="G177" i="70"/>
  <c r="F177" i="70" s="1"/>
  <c r="G178" i="70"/>
  <c r="F178" i="70" s="1"/>
  <c r="G179" i="70"/>
  <c r="F179" i="70" s="1"/>
  <c r="G180" i="70"/>
  <c r="F180" i="70" s="1"/>
  <c r="G181" i="70"/>
  <c r="F181" i="70" s="1"/>
  <c r="G182" i="70"/>
  <c r="F182" i="70" s="1"/>
  <c r="G183" i="70"/>
  <c r="F183" i="70" s="1"/>
  <c r="G184" i="70"/>
  <c r="F184" i="70" s="1"/>
  <c r="G185" i="70"/>
  <c r="F185" i="70" s="1"/>
  <c r="G186" i="70"/>
  <c r="F186" i="70" s="1"/>
  <c r="G187" i="70"/>
  <c r="F187" i="70" s="1"/>
  <c r="G188" i="70"/>
  <c r="F188" i="70" s="1"/>
  <c r="G189" i="70"/>
  <c r="F189" i="70" s="1"/>
  <c r="G190" i="70"/>
  <c r="F190" i="70" s="1"/>
  <c r="G191" i="70"/>
  <c r="F191" i="70" s="1"/>
  <c r="G192" i="70"/>
  <c r="F192" i="70" s="1"/>
  <c r="G193" i="70"/>
  <c r="F193" i="70" s="1"/>
  <c r="G194" i="70"/>
  <c r="F194" i="70" s="1"/>
  <c r="G195" i="70"/>
  <c r="F195" i="70" s="1"/>
  <c r="G196" i="70"/>
  <c r="F196" i="70" s="1"/>
  <c r="G197" i="70"/>
  <c r="F197" i="70" s="1"/>
  <c r="G198" i="70"/>
  <c r="F198" i="70" s="1"/>
  <c r="G199" i="70"/>
  <c r="F199" i="70" s="1"/>
  <c r="G200" i="70"/>
  <c r="F200" i="70" s="1"/>
  <c r="G201" i="70"/>
  <c r="F201" i="70" s="1"/>
  <c r="G202" i="70"/>
  <c r="F202" i="70" s="1"/>
  <c r="G203" i="70"/>
  <c r="F203" i="70" s="1"/>
  <c r="G204" i="70"/>
  <c r="F204" i="70" s="1"/>
  <c r="G205" i="70"/>
  <c r="F205" i="70" s="1"/>
  <c r="G206" i="70"/>
  <c r="F206" i="70" s="1"/>
  <c r="G207" i="70"/>
  <c r="F207" i="70" s="1"/>
  <c r="G208" i="70"/>
  <c r="F208" i="70" s="1"/>
  <c r="G209" i="70"/>
  <c r="F209" i="70" s="1"/>
  <c r="G210" i="70"/>
  <c r="F210" i="70" s="1"/>
  <c r="G211" i="70"/>
  <c r="F211" i="70" s="1"/>
  <c r="G212" i="70"/>
  <c r="F212" i="70" s="1"/>
  <c r="G213" i="70"/>
  <c r="F213" i="70" s="1"/>
  <c r="G214" i="70"/>
  <c r="F214" i="70" s="1"/>
  <c r="G215" i="70"/>
  <c r="F215" i="70" s="1"/>
  <c r="G216" i="70"/>
  <c r="F216" i="70" s="1"/>
  <c r="G217" i="70"/>
  <c r="F217" i="70" s="1"/>
  <c r="G218" i="70"/>
  <c r="F218" i="70" s="1"/>
  <c r="G219" i="70"/>
  <c r="F219" i="70" s="1"/>
  <c r="G220" i="70"/>
  <c r="F220" i="70" s="1"/>
  <c r="G221" i="70"/>
  <c r="F221" i="70" s="1"/>
  <c r="G222" i="70"/>
  <c r="F222" i="70" s="1"/>
  <c r="G223" i="70"/>
  <c r="F223" i="70" s="1"/>
  <c r="G224" i="70"/>
  <c r="F224" i="70" s="1"/>
  <c r="G225" i="70"/>
  <c r="F225" i="70" s="1"/>
  <c r="G226" i="70"/>
  <c r="F226" i="70" s="1"/>
  <c r="G227" i="70"/>
  <c r="F227" i="70" s="1"/>
  <c r="G228" i="70"/>
  <c r="F228" i="70" s="1"/>
  <c r="G229" i="70"/>
  <c r="F229" i="70" s="1"/>
  <c r="G230" i="70"/>
  <c r="F230" i="70" s="1"/>
  <c r="G231" i="70"/>
  <c r="F231" i="70" s="1"/>
  <c r="G232" i="70"/>
  <c r="F232" i="70" s="1"/>
  <c r="G233" i="70"/>
  <c r="F233" i="70" s="1"/>
  <c r="G234" i="70"/>
  <c r="F234" i="70" s="1"/>
  <c r="G235" i="70"/>
  <c r="F235" i="70" s="1"/>
  <c r="G236" i="70"/>
  <c r="F236" i="70" s="1"/>
  <c r="G237" i="70"/>
  <c r="F237" i="70" s="1"/>
  <c r="G238" i="70"/>
  <c r="F238" i="70" s="1"/>
  <c r="G239" i="70"/>
  <c r="F239" i="70" s="1"/>
  <c r="G240" i="70"/>
  <c r="F240" i="70" s="1"/>
  <c r="G241" i="70"/>
  <c r="F241" i="70" s="1"/>
  <c r="G242" i="70"/>
  <c r="F242" i="70" s="1"/>
  <c r="G243" i="70"/>
  <c r="F243" i="70" s="1"/>
  <c r="G244" i="70"/>
  <c r="F244" i="70" s="1"/>
  <c r="G245" i="70"/>
  <c r="F245" i="70" s="1"/>
  <c r="G246" i="70"/>
  <c r="F246" i="70" s="1"/>
  <c r="G247" i="70"/>
  <c r="F247" i="70" s="1"/>
  <c r="G248" i="70"/>
  <c r="F248" i="70" s="1"/>
  <c r="G249" i="70"/>
  <c r="F249" i="70" s="1"/>
  <c r="G250" i="70"/>
  <c r="F250" i="70" s="1"/>
  <c r="G251" i="70"/>
  <c r="F251" i="70" s="1"/>
  <c r="G252" i="70"/>
  <c r="F252" i="70" s="1"/>
  <c r="G253" i="70"/>
  <c r="F253" i="70" s="1"/>
  <c r="G254" i="70"/>
  <c r="F254" i="70" s="1"/>
  <c r="G255" i="70"/>
  <c r="F255" i="70" s="1"/>
  <c r="G256" i="70"/>
  <c r="F256" i="70" s="1"/>
  <c r="G257" i="70"/>
  <c r="F257" i="70" s="1"/>
  <c r="G258" i="70"/>
  <c r="F258" i="70" s="1"/>
  <c r="G259" i="70"/>
  <c r="F259" i="70" s="1"/>
  <c r="G260" i="70"/>
  <c r="F260" i="70" s="1"/>
  <c r="G261" i="70"/>
  <c r="F261" i="70" s="1"/>
  <c r="G262" i="70"/>
  <c r="F262" i="70" s="1"/>
  <c r="G263" i="70"/>
  <c r="F263" i="70" s="1"/>
  <c r="G264" i="70"/>
  <c r="F264" i="70" s="1"/>
  <c r="G265" i="70"/>
  <c r="F265" i="70" s="1"/>
  <c r="G266" i="70"/>
  <c r="F266" i="70" s="1"/>
  <c r="G267" i="70"/>
  <c r="F267" i="70" s="1"/>
  <c r="G268" i="70"/>
  <c r="F268" i="70" s="1"/>
  <c r="G269" i="70"/>
  <c r="F269" i="70" s="1"/>
  <c r="G270" i="70"/>
  <c r="F270" i="70" s="1"/>
  <c r="G271" i="70"/>
  <c r="F271" i="70" s="1"/>
  <c r="G272" i="70"/>
  <c r="F272" i="70" s="1"/>
  <c r="G273" i="70"/>
  <c r="F273" i="70" s="1"/>
  <c r="G274" i="70"/>
  <c r="F274" i="70" s="1"/>
  <c r="G275" i="70"/>
  <c r="F275" i="70" s="1"/>
  <c r="G276" i="70"/>
  <c r="F276" i="70" s="1"/>
  <c r="G277" i="70"/>
  <c r="F277" i="70" s="1"/>
  <c r="G278" i="70"/>
  <c r="F278" i="70" s="1"/>
  <c r="G279" i="70"/>
  <c r="F279" i="70" s="1"/>
  <c r="G280" i="70"/>
  <c r="F280" i="70" s="1"/>
  <c r="G281" i="70"/>
  <c r="F281" i="70" s="1"/>
  <c r="G282" i="70"/>
  <c r="F282" i="70" s="1"/>
  <c r="G283" i="70"/>
  <c r="F283" i="70" s="1"/>
  <c r="G284" i="70"/>
  <c r="F284" i="70" s="1"/>
  <c r="G285" i="70"/>
  <c r="F285" i="70" s="1"/>
  <c r="G286" i="70"/>
  <c r="F286" i="70" s="1"/>
  <c r="G287" i="70"/>
  <c r="F287" i="70" s="1"/>
  <c r="G288" i="70"/>
  <c r="F288" i="70" s="1"/>
  <c r="G289" i="70"/>
  <c r="F289" i="70" s="1"/>
  <c r="G290" i="70"/>
  <c r="F290" i="70" s="1"/>
  <c r="G291" i="70"/>
  <c r="F291" i="70" s="1"/>
  <c r="G292" i="70"/>
  <c r="F292" i="70" s="1"/>
  <c r="G293" i="70"/>
  <c r="F293" i="70" s="1"/>
  <c r="G294" i="70"/>
  <c r="F294" i="70" s="1"/>
  <c r="G295" i="70"/>
  <c r="F295" i="70" s="1"/>
  <c r="G296" i="70"/>
  <c r="F296" i="70" s="1"/>
  <c r="G297" i="70"/>
  <c r="F297" i="70" s="1"/>
  <c r="G298" i="70"/>
  <c r="F298" i="70" s="1"/>
  <c r="G299" i="70"/>
  <c r="F299" i="70" s="1"/>
  <c r="G300" i="70"/>
  <c r="F300" i="70" s="1"/>
  <c r="G301" i="70"/>
  <c r="F301" i="70" s="1"/>
  <c r="G302" i="70"/>
  <c r="F302" i="70" s="1"/>
  <c r="G303" i="70"/>
  <c r="F303" i="70" s="1"/>
  <c r="G304" i="70"/>
  <c r="F304" i="70" s="1"/>
  <c r="G305" i="70"/>
  <c r="F305" i="70" s="1"/>
  <c r="G306" i="70"/>
  <c r="F306" i="70" s="1"/>
  <c r="G307" i="70"/>
  <c r="F307" i="70" s="1"/>
  <c r="G308" i="70"/>
  <c r="F308" i="70" s="1"/>
  <c r="G309" i="70"/>
  <c r="F309" i="70" s="1"/>
  <c r="G310" i="70"/>
  <c r="F310" i="70" s="1"/>
  <c r="G311" i="70"/>
  <c r="F311" i="70" s="1"/>
  <c r="G312" i="70"/>
  <c r="F312" i="70" s="1"/>
  <c r="G313" i="70"/>
  <c r="F313" i="70" s="1"/>
  <c r="G314" i="70"/>
  <c r="F314" i="70" s="1"/>
  <c r="G315" i="70"/>
  <c r="F315" i="70" s="1"/>
  <c r="G316" i="70"/>
  <c r="F316" i="70" s="1"/>
  <c r="G317" i="70"/>
  <c r="F317" i="70" s="1"/>
  <c r="G318" i="70"/>
  <c r="F318" i="70" s="1"/>
  <c r="G319" i="70"/>
  <c r="F319" i="70" s="1"/>
  <c r="G320" i="70"/>
  <c r="F320" i="70" s="1"/>
  <c r="G321" i="70"/>
  <c r="F321" i="70" s="1"/>
  <c r="G322" i="70"/>
  <c r="F322" i="70" s="1"/>
  <c r="G323" i="70"/>
  <c r="F323" i="70" s="1"/>
  <c r="G324" i="70"/>
  <c r="F324" i="70" s="1"/>
  <c r="G325" i="70"/>
  <c r="F325" i="70" s="1"/>
  <c r="G326" i="70"/>
  <c r="F326" i="70" s="1"/>
  <c r="G327" i="70"/>
  <c r="F327" i="70" s="1"/>
  <c r="G328" i="70"/>
  <c r="F328" i="70" s="1"/>
  <c r="G329" i="70"/>
  <c r="F329" i="70" s="1"/>
  <c r="G330" i="70"/>
  <c r="F330" i="70" s="1"/>
  <c r="G331" i="70"/>
  <c r="F331" i="70" s="1"/>
  <c r="G332" i="70"/>
  <c r="F332" i="70" s="1"/>
  <c r="G333" i="70"/>
  <c r="F333" i="70" s="1"/>
  <c r="G334" i="70"/>
  <c r="F334" i="70" s="1"/>
  <c r="G335" i="70"/>
  <c r="F335" i="70" s="1"/>
  <c r="G336" i="70"/>
  <c r="F336" i="70" s="1"/>
  <c r="G337" i="70"/>
  <c r="F337" i="70" s="1"/>
  <c r="G338" i="70"/>
  <c r="F338" i="70" s="1"/>
  <c r="G339" i="70"/>
  <c r="F339" i="70" s="1"/>
  <c r="G340" i="70"/>
  <c r="F340" i="70" s="1"/>
  <c r="G341" i="70"/>
  <c r="F341" i="70" s="1"/>
  <c r="G342" i="70"/>
  <c r="F342" i="70" s="1"/>
  <c r="G343" i="70"/>
  <c r="F343" i="70" s="1"/>
  <c r="G344" i="70"/>
  <c r="F344" i="70" s="1"/>
  <c r="G345" i="70"/>
  <c r="F345" i="70" s="1"/>
  <c r="G346" i="70"/>
  <c r="F346" i="70" s="1"/>
  <c r="G347" i="70"/>
  <c r="F347" i="70" s="1"/>
  <c r="G348" i="70"/>
  <c r="F348" i="70" s="1"/>
  <c r="G349" i="70"/>
  <c r="F349" i="70" s="1"/>
  <c r="G350" i="70"/>
  <c r="F350" i="70" s="1"/>
  <c r="G351" i="70"/>
  <c r="F351" i="70" s="1"/>
  <c r="G352" i="70"/>
  <c r="F352" i="70" s="1"/>
  <c r="G353" i="70"/>
  <c r="F353" i="70" s="1"/>
  <c r="G2" i="70"/>
  <c r="F2" i="70" s="1"/>
  <c r="D3" i="70"/>
  <c r="D4" i="70"/>
  <c r="D5" i="70"/>
  <c r="D6" i="70"/>
  <c r="D7" i="70"/>
  <c r="D8" i="70"/>
  <c r="D9" i="70"/>
  <c r="D10" i="70"/>
  <c r="D11" i="70"/>
  <c r="D12" i="70"/>
  <c r="D13" i="70"/>
  <c r="D14" i="70"/>
  <c r="D15" i="70"/>
  <c r="D16" i="70"/>
  <c r="D17" i="70"/>
  <c r="D18" i="70"/>
  <c r="D19" i="70"/>
  <c r="D20" i="70"/>
  <c r="D21" i="70"/>
  <c r="D22" i="70"/>
  <c r="D23" i="70"/>
  <c r="D24" i="70"/>
  <c r="D25" i="70"/>
  <c r="D26" i="70"/>
  <c r="D27" i="70"/>
  <c r="D28" i="70"/>
  <c r="D29" i="70"/>
  <c r="D30" i="70"/>
  <c r="D31" i="70"/>
  <c r="D32" i="70"/>
  <c r="D33" i="70"/>
  <c r="D34" i="70"/>
  <c r="D35" i="70"/>
  <c r="D36" i="70"/>
  <c r="D37" i="70"/>
  <c r="D38" i="70"/>
  <c r="D39" i="70"/>
  <c r="D40" i="70"/>
  <c r="D41" i="70"/>
  <c r="D42" i="70"/>
  <c r="D43" i="70"/>
  <c r="D44" i="70"/>
  <c r="D45" i="70"/>
  <c r="D46" i="70"/>
  <c r="D47" i="70"/>
  <c r="D48" i="70"/>
  <c r="D49" i="70"/>
  <c r="D50" i="70"/>
  <c r="D51" i="70"/>
  <c r="D52" i="70"/>
  <c r="D53" i="70"/>
  <c r="D54" i="70"/>
  <c r="D55" i="70"/>
  <c r="D56" i="70"/>
  <c r="D57" i="70"/>
  <c r="D58" i="70"/>
  <c r="D59" i="70"/>
  <c r="D60" i="70"/>
  <c r="D61" i="70"/>
  <c r="D62" i="70"/>
  <c r="D63" i="70"/>
  <c r="D64" i="70"/>
  <c r="D65" i="70"/>
  <c r="D66" i="70"/>
  <c r="D67" i="70"/>
  <c r="D68" i="70"/>
  <c r="D69" i="70"/>
  <c r="D70" i="70"/>
  <c r="D71" i="70"/>
  <c r="D72" i="70"/>
  <c r="D73" i="70"/>
  <c r="D74" i="70"/>
  <c r="D75" i="70"/>
  <c r="D76" i="70"/>
  <c r="D77" i="70"/>
  <c r="D78" i="70"/>
  <c r="D79" i="70"/>
  <c r="D80" i="70"/>
  <c r="D81" i="70"/>
  <c r="D82" i="70"/>
  <c r="D83" i="70"/>
  <c r="D84" i="70"/>
  <c r="D85" i="70"/>
  <c r="D86" i="70"/>
  <c r="D87" i="70"/>
  <c r="D88" i="70"/>
  <c r="D89" i="70"/>
  <c r="D90" i="70"/>
  <c r="D91" i="70"/>
  <c r="D92" i="70"/>
  <c r="D93" i="70"/>
  <c r="D94" i="70"/>
  <c r="D95" i="70"/>
  <c r="D96" i="70"/>
  <c r="D97" i="70"/>
  <c r="D98" i="70"/>
  <c r="D99" i="70"/>
  <c r="D100" i="70"/>
  <c r="D101" i="70"/>
  <c r="D102" i="70"/>
  <c r="D103" i="70"/>
  <c r="D104" i="70"/>
  <c r="D105" i="70"/>
  <c r="D106" i="70"/>
  <c r="D107" i="70"/>
  <c r="D108" i="70"/>
  <c r="D109" i="70"/>
  <c r="D110" i="70"/>
  <c r="D111" i="70"/>
  <c r="D112" i="70"/>
  <c r="D113" i="70"/>
  <c r="D114" i="70"/>
  <c r="D115" i="70"/>
  <c r="D116" i="70"/>
  <c r="D117" i="70"/>
  <c r="D118" i="70"/>
  <c r="D119" i="70"/>
  <c r="D120" i="70"/>
  <c r="D121" i="70"/>
  <c r="D122" i="70"/>
  <c r="D123" i="70"/>
  <c r="D124" i="70"/>
  <c r="D125" i="70"/>
  <c r="D126" i="70"/>
  <c r="D127" i="70"/>
  <c r="D128" i="70"/>
  <c r="D129" i="70"/>
  <c r="D130" i="70"/>
  <c r="D131" i="70"/>
  <c r="D132" i="70"/>
  <c r="D133" i="70"/>
  <c r="D134" i="70"/>
  <c r="D135" i="70"/>
  <c r="D136" i="70"/>
  <c r="D137" i="70"/>
  <c r="D138" i="70"/>
  <c r="D139" i="70"/>
  <c r="D140" i="70"/>
  <c r="D141" i="70"/>
  <c r="D142" i="70"/>
  <c r="D143" i="70"/>
  <c r="D144" i="70"/>
  <c r="D145" i="70"/>
  <c r="D146" i="70"/>
  <c r="D147" i="70"/>
  <c r="D148" i="70"/>
  <c r="D149" i="70"/>
  <c r="D150" i="70"/>
  <c r="D151" i="70"/>
  <c r="D152" i="70"/>
  <c r="D153" i="70"/>
  <c r="D154" i="70"/>
  <c r="D155" i="70"/>
  <c r="D156" i="70"/>
  <c r="D157" i="70"/>
  <c r="D158" i="70"/>
  <c r="D159" i="70"/>
  <c r="D160" i="70"/>
  <c r="D161" i="70"/>
  <c r="D162" i="70"/>
  <c r="D163" i="70"/>
  <c r="D164" i="70"/>
  <c r="D165" i="70"/>
  <c r="D166" i="70"/>
  <c r="D167" i="70"/>
  <c r="D168" i="70"/>
  <c r="D169" i="70"/>
  <c r="D170" i="70"/>
  <c r="D171" i="70"/>
  <c r="D172" i="70"/>
  <c r="D173" i="70"/>
  <c r="D174" i="70"/>
  <c r="D175" i="70"/>
  <c r="D176" i="70"/>
  <c r="D177" i="70"/>
  <c r="D178" i="70"/>
  <c r="D179" i="70"/>
  <c r="D180" i="70"/>
  <c r="D181" i="70"/>
  <c r="D182" i="70"/>
  <c r="D183" i="70"/>
  <c r="D184" i="70"/>
  <c r="D185" i="70"/>
  <c r="D186" i="70"/>
  <c r="D187" i="70"/>
  <c r="D188" i="70"/>
  <c r="D189" i="70"/>
  <c r="D190" i="70"/>
  <c r="D191" i="70"/>
  <c r="D192" i="70"/>
  <c r="D193" i="70"/>
  <c r="D194" i="70"/>
  <c r="D195" i="70"/>
  <c r="D196" i="70"/>
  <c r="D197" i="70"/>
  <c r="D198" i="70"/>
  <c r="D199" i="70"/>
  <c r="D200" i="70"/>
  <c r="D201" i="70"/>
  <c r="D202" i="70"/>
  <c r="D203" i="70"/>
  <c r="D204" i="70"/>
  <c r="D205" i="70"/>
  <c r="D206" i="70"/>
  <c r="D207" i="70"/>
  <c r="D208" i="70"/>
  <c r="D209" i="70"/>
  <c r="D210" i="70"/>
  <c r="D211" i="70"/>
  <c r="D212" i="70"/>
  <c r="D213" i="70"/>
  <c r="D214" i="70"/>
  <c r="D215" i="70"/>
  <c r="D216" i="70"/>
  <c r="D217" i="70"/>
  <c r="D218" i="70"/>
  <c r="D219" i="70"/>
  <c r="D220" i="70"/>
  <c r="D221" i="70"/>
  <c r="D222" i="70"/>
  <c r="D223" i="70"/>
  <c r="D224" i="70"/>
  <c r="D225" i="70"/>
  <c r="D226" i="70"/>
  <c r="D227" i="70"/>
  <c r="D228" i="70"/>
  <c r="D229" i="70"/>
  <c r="D230" i="70"/>
  <c r="D231" i="70"/>
  <c r="D232" i="70"/>
  <c r="D233" i="70"/>
  <c r="D234" i="70"/>
  <c r="D235" i="70"/>
  <c r="D236" i="70"/>
  <c r="D237" i="70"/>
  <c r="D238" i="70"/>
  <c r="D239" i="70"/>
  <c r="D240" i="70"/>
  <c r="D241" i="70"/>
  <c r="D242" i="70"/>
  <c r="D243" i="70"/>
  <c r="D244" i="70"/>
  <c r="D245" i="70"/>
  <c r="D246" i="70"/>
  <c r="D247" i="70"/>
  <c r="D248" i="70"/>
  <c r="D249" i="70"/>
  <c r="D250" i="70"/>
  <c r="D251" i="70"/>
  <c r="D252" i="70"/>
  <c r="D253" i="70"/>
  <c r="D254" i="70"/>
  <c r="D255" i="70"/>
  <c r="D256" i="70"/>
  <c r="D257" i="70"/>
  <c r="D258" i="70"/>
  <c r="D259" i="70"/>
  <c r="D260" i="70"/>
  <c r="D261" i="70"/>
  <c r="D262" i="70"/>
  <c r="D263" i="70"/>
  <c r="D264" i="70"/>
  <c r="D265" i="70"/>
  <c r="D266" i="70"/>
  <c r="D267" i="70"/>
  <c r="D268" i="70"/>
  <c r="D269" i="70"/>
  <c r="D270" i="70"/>
  <c r="D271" i="70"/>
  <c r="D272" i="70"/>
  <c r="D273" i="70"/>
  <c r="D274" i="70"/>
  <c r="D275" i="70"/>
  <c r="D276" i="70"/>
  <c r="D277" i="70"/>
  <c r="D278" i="70"/>
  <c r="D279" i="70"/>
  <c r="D280" i="70"/>
  <c r="D281" i="70"/>
  <c r="D282" i="70"/>
  <c r="D283" i="70"/>
  <c r="D284" i="70"/>
  <c r="D285" i="70"/>
  <c r="D286" i="70"/>
  <c r="D287" i="70"/>
  <c r="D288" i="70"/>
  <c r="D289" i="70"/>
  <c r="D290" i="70"/>
  <c r="D291" i="70"/>
  <c r="D292" i="70"/>
  <c r="D293" i="70"/>
  <c r="D294" i="70"/>
  <c r="D295" i="70"/>
  <c r="D296" i="70"/>
  <c r="D297" i="70"/>
  <c r="D298" i="70"/>
  <c r="D299" i="70"/>
  <c r="D300" i="70"/>
  <c r="D301" i="70"/>
  <c r="D302" i="70"/>
  <c r="D303" i="70"/>
  <c r="D304" i="70"/>
  <c r="D305" i="70"/>
  <c r="D306" i="70"/>
  <c r="D307" i="70"/>
  <c r="D308" i="70"/>
  <c r="D309" i="70"/>
  <c r="D310" i="70"/>
  <c r="D311" i="70"/>
  <c r="D312" i="70"/>
  <c r="D313" i="70"/>
  <c r="D314" i="70"/>
  <c r="D315" i="70"/>
  <c r="D316" i="70"/>
  <c r="D317" i="70"/>
  <c r="D318" i="70"/>
  <c r="D319" i="70"/>
  <c r="D320" i="70"/>
  <c r="D321" i="70"/>
  <c r="D322" i="70"/>
  <c r="D323" i="70"/>
  <c r="D324" i="70"/>
  <c r="D325" i="70"/>
  <c r="D326" i="70"/>
  <c r="D327" i="70"/>
  <c r="D328" i="70"/>
  <c r="D329" i="70"/>
  <c r="D330" i="70"/>
  <c r="D331" i="70"/>
  <c r="D332" i="70"/>
  <c r="D333" i="70"/>
  <c r="D334" i="70"/>
  <c r="D335" i="70"/>
  <c r="D336" i="70"/>
  <c r="D337" i="70"/>
  <c r="D338" i="70"/>
  <c r="D339" i="70"/>
  <c r="D340" i="70"/>
  <c r="D341" i="70"/>
  <c r="D342" i="70"/>
  <c r="D343" i="70"/>
  <c r="D344" i="70"/>
  <c r="D345" i="70"/>
  <c r="D346" i="70"/>
  <c r="D347" i="70"/>
  <c r="D348" i="70"/>
  <c r="D349" i="70"/>
  <c r="D350" i="70"/>
  <c r="D351" i="70"/>
  <c r="D352" i="70"/>
  <c r="D353" i="70"/>
  <c r="D2" i="70"/>
  <c r="G54" i="71" l="1"/>
  <c r="F54" i="71"/>
  <c r="F50" i="71"/>
  <c r="F57" i="71"/>
  <c r="H60" i="71"/>
  <c r="J33" i="72"/>
  <c r="H54" i="71" l="1"/>
  <c r="H50" i="71"/>
  <c r="I54" i="71"/>
  <c r="H57" i="71"/>
  <c r="J60" i="71"/>
  <c r="M33" i="72"/>
  <c r="D19" i="57"/>
  <c r="D18" i="57"/>
  <c r="D17" i="57"/>
  <c r="D16" i="57"/>
  <c r="D8" i="6"/>
  <c r="J19" i="57"/>
  <c r="K54" i="71" l="1"/>
  <c r="J54" i="71"/>
  <c r="J50" i="71"/>
  <c r="J57" i="71"/>
  <c r="L60" i="71"/>
  <c r="P33" i="72"/>
  <c r="P8" i="68"/>
  <c r="L54" i="71" l="1"/>
  <c r="M54" i="71"/>
  <c r="L50" i="71"/>
  <c r="L57" i="71"/>
  <c r="N60" i="71"/>
  <c r="S33" i="72"/>
  <c r="C166" i="67"/>
  <c r="O54" i="71" l="1"/>
  <c r="N54" i="71"/>
  <c r="N50" i="71"/>
  <c r="N57" i="71"/>
  <c r="P60" i="71"/>
  <c r="V33" i="72"/>
  <c r="M19" i="57"/>
  <c r="L19" i="57"/>
  <c r="M17" i="57"/>
  <c r="L17" i="57"/>
  <c r="M15" i="57"/>
  <c r="L15" i="57"/>
  <c r="G3" i="7"/>
  <c r="P54" i="71" l="1"/>
  <c r="Q54" i="71"/>
  <c r="P50" i="71"/>
  <c r="P57" i="71"/>
  <c r="R60" i="71"/>
  <c r="Y33" i="72"/>
  <c r="S54" i="71" l="1"/>
  <c r="R54" i="71"/>
  <c r="R50" i="71"/>
  <c r="R57" i="71"/>
  <c r="T60" i="71"/>
  <c r="AB33" i="72"/>
  <c r="U54" i="71" l="1"/>
  <c r="T54" i="71"/>
  <c r="T50" i="71"/>
  <c r="T57" i="71"/>
  <c r="B73" i="71"/>
  <c r="AE33" i="72"/>
  <c r="D5" i="19"/>
  <c r="D4" i="65"/>
  <c r="E4" i="65" s="1"/>
  <c r="D5" i="65"/>
  <c r="E5" i="65" s="1"/>
  <c r="F5" i="65" s="1"/>
  <c r="G5" i="65" s="1"/>
  <c r="H5" i="65" s="1"/>
  <c r="I5" i="65" s="1"/>
  <c r="D6" i="65"/>
  <c r="E6" i="65"/>
  <c r="F6" i="65"/>
  <c r="G6" i="65"/>
  <c r="H6" i="65" s="1"/>
  <c r="I6" i="65" s="1"/>
  <c r="D7" i="65"/>
  <c r="E7" i="65"/>
  <c r="F7" i="65"/>
  <c r="G7" i="65"/>
  <c r="H7" i="65"/>
  <c r="I7" i="65"/>
  <c r="D8" i="65"/>
  <c r="E8" i="65" s="1"/>
  <c r="F8" i="65" s="1"/>
  <c r="G8" i="65" s="1"/>
  <c r="H8" i="65" s="1"/>
  <c r="I8" i="65" s="1"/>
  <c r="D9" i="65"/>
  <c r="E9" i="65"/>
  <c r="F9" i="65" s="1"/>
  <c r="G9" i="65" s="1"/>
  <c r="H9" i="65" s="1"/>
  <c r="I9" i="65" s="1"/>
  <c r="D10" i="65"/>
  <c r="E10" i="65"/>
  <c r="F10" i="65"/>
  <c r="G10" i="65"/>
  <c r="H10" i="65" s="1"/>
  <c r="I10" i="65" s="1"/>
  <c r="D11" i="65"/>
  <c r="E11" i="65"/>
  <c r="F11" i="65"/>
  <c r="G11" i="65"/>
  <c r="H11" i="65"/>
  <c r="I11" i="65"/>
  <c r="D15" i="65"/>
  <c r="E15" i="65" s="1"/>
  <c r="F15" i="65" s="1"/>
  <c r="G15" i="65" s="1"/>
  <c r="H15" i="65" s="1"/>
  <c r="I15" i="65" s="1"/>
  <c r="D16" i="65"/>
  <c r="E16" i="65"/>
  <c r="F16" i="65" s="1"/>
  <c r="G16" i="65" s="1"/>
  <c r="H16" i="65" s="1"/>
  <c r="I16" i="65" s="1"/>
  <c r="E17" i="65"/>
  <c r="D18" i="65"/>
  <c r="E18" i="65"/>
  <c r="F18" i="65" s="1"/>
  <c r="G18" i="65" s="1"/>
  <c r="H18" i="65" s="1"/>
  <c r="I18" i="65" s="1"/>
  <c r="D19" i="65"/>
  <c r="E19" i="65"/>
  <c r="F19" i="65"/>
  <c r="G19" i="65"/>
  <c r="H19" i="65" s="1"/>
  <c r="I19" i="65" s="1"/>
  <c r="D20" i="65"/>
  <c r="E20" i="65"/>
  <c r="F20" i="65"/>
  <c r="G20" i="65"/>
  <c r="H20" i="65"/>
  <c r="I20" i="65"/>
  <c r="D21" i="65"/>
  <c r="E21" i="65" s="1"/>
  <c r="F21" i="65" s="1"/>
  <c r="G21" i="65" s="1"/>
  <c r="H21" i="65" s="1"/>
  <c r="I21" i="65" s="1"/>
  <c r="D22" i="65"/>
  <c r="E22" i="65"/>
  <c r="F22" i="65" s="1"/>
  <c r="G22" i="65" s="1"/>
  <c r="H22" i="65" s="1"/>
  <c r="I22" i="65" s="1"/>
  <c r="D23" i="65"/>
  <c r="E23" i="65"/>
  <c r="F23" i="65"/>
  <c r="G23" i="65"/>
  <c r="H23" i="65" s="1"/>
  <c r="I23" i="65" s="1"/>
  <c r="D24" i="65"/>
  <c r="E24" i="65"/>
  <c r="F24" i="65"/>
  <c r="G24" i="65"/>
  <c r="H24" i="65"/>
  <c r="I24" i="65"/>
  <c r="D25" i="65"/>
  <c r="E25" i="65" s="1"/>
  <c r="F25" i="65" s="1"/>
  <c r="G25" i="65" s="1"/>
  <c r="H25" i="65" s="1"/>
  <c r="I25" i="65" s="1"/>
  <c r="D26" i="65"/>
  <c r="E26" i="65"/>
  <c r="F26" i="65" s="1"/>
  <c r="G26" i="65" s="1"/>
  <c r="H26" i="65" s="1"/>
  <c r="I26" i="65" s="1"/>
  <c r="C27" i="65"/>
  <c r="D27" i="65"/>
  <c r="A4" i="64"/>
  <c r="A5" i="64" s="1"/>
  <c r="A6" i="64" s="1"/>
  <c r="A7" i="64" s="1"/>
  <c r="A8" i="64" s="1"/>
  <c r="A9" i="64" s="1"/>
  <c r="A10" i="64" s="1"/>
  <c r="A11" i="64" s="1"/>
  <c r="A12" i="64" s="1"/>
  <c r="A13" i="64" s="1"/>
  <c r="A14" i="64" s="1"/>
  <c r="A15" i="64" s="1"/>
  <c r="A16" i="64" s="1"/>
  <c r="A17" i="64" s="1"/>
  <c r="A18" i="64" s="1"/>
  <c r="A19" i="64" s="1"/>
  <c r="A20" i="64" s="1"/>
  <c r="A21" i="64" s="1"/>
  <c r="A22" i="64" s="1"/>
  <c r="A23" i="64" s="1"/>
  <c r="A24" i="64" s="1"/>
  <c r="A25" i="64" s="1"/>
  <c r="A26" i="64" s="1"/>
  <c r="A27" i="64" s="1"/>
  <c r="A28" i="64" s="1"/>
  <c r="A29" i="64" s="1"/>
  <c r="A30" i="64" s="1"/>
  <c r="A31" i="64" s="1"/>
  <c r="A32" i="64" s="1"/>
  <c r="A33" i="64" s="1"/>
  <c r="A34" i="64" s="1"/>
  <c r="A35" i="64" s="1"/>
  <c r="A36" i="64" s="1"/>
  <c r="A37" i="64" s="1"/>
  <c r="A38" i="64" s="1"/>
  <c r="A39" i="64" s="1"/>
  <c r="A40" i="64" s="1"/>
  <c r="A41" i="64" s="1"/>
  <c r="A42" i="64" s="1"/>
  <c r="A43" i="64" s="1"/>
  <c r="A44" i="64" s="1"/>
  <c r="A45" i="64" s="1"/>
  <c r="A46" i="64" s="1"/>
  <c r="A47" i="64" s="1"/>
  <c r="A48" i="64" s="1"/>
  <c r="A49" i="64" s="1"/>
  <c r="A50" i="64" s="1"/>
  <c r="A51" i="64" s="1"/>
  <c r="A52" i="64" s="1"/>
  <c r="A53" i="64" s="1"/>
  <c r="A54" i="64" s="1"/>
  <c r="A55" i="64" s="1"/>
  <c r="A56" i="64" s="1"/>
  <c r="A57" i="64" s="1"/>
  <c r="A58" i="64" s="1"/>
  <c r="A59" i="64" s="1"/>
  <c r="A60" i="64" s="1"/>
  <c r="A61" i="64" s="1"/>
  <c r="A62" i="64" s="1"/>
  <c r="A63" i="64" s="1"/>
  <c r="A64" i="64" s="1"/>
  <c r="A65" i="64" s="1"/>
  <c r="A66" i="64" s="1"/>
  <c r="A67" i="64" s="1"/>
  <c r="A68" i="64" s="1"/>
  <c r="A69" i="64" s="1"/>
  <c r="A70" i="64" s="1"/>
  <c r="A71" i="64" s="1"/>
  <c r="A72" i="64" s="1"/>
  <c r="V54" i="71" l="1"/>
  <c r="X46" i="71" s="1"/>
  <c r="Y46" i="71" s="1"/>
  <c r="AB46" i="71"/>
  <c r="AF46" i="71"/>
  <c r="AE46" i="71"/>
  <c r="AA46" i="71"/>
  <c r="B67" i="71"/>
  <c r="C67" i="71"/>
  <c r="B63" i="71"/>
  <c r="B70" i="71"/>
  <c r="D73" i="71"/>
  <c r="AH33" i="72"/>
  <c r="F4" i="65"/>
  <c r="E27" i="65"/>
  <c r="D6" i="19" s="1"/>
  <c r="E67" i="71" l="1"/>
  <c r="D67" i="71"/>
  <c r="D63" i="71"/>
  <c r="D70" i="71"/>
  <c r="F73" i="71"/>
  <c r="AK33" i="72"/>
  <c r="G4" i="65"/>
  <c r="F27" i="65"/>
  <c r="D8" i="19" s="1"/>
  <c r="D9" i="19" s="1"/>
  <c r="G67" i="71" l="1"/>
  <c r="F67" i="71"/>
  <c r="F63" i="71"/>
  <c r="F70" i="71"/>
  <c r="H73" i="71"/>
  <c r="AN33" i="72"/>
  <c r="G27" i="65"/>
  <c r="H27" i="65" s="1"/>
  <c r="I27" i="65" s="1"/>
  <c r="H4" i="65"/>
  <c r="I4" i="65" s="1"/>
  <c r="H67" i="71" l="1"/>
  <c r="I67" i="71"/>
  <c r="H63" i="71"/>
  <c r="H70" i="71"/>
  <c r="J73" i="71"/>
  <c r="AQ33" i="72"/>
  <c r="Q6" i="46"/>
  <c r="K67" i="71" l="1"/>
  <c r="J67" i="71"/>
  <c r="J63" i="71"/>
  <c r="J70" i="71"/>
  <c r="L73" i="71"/>
  <c r="AV27" i="72"/>
  <c r="D44" i="72"/>
  <c r="M67" i="71" l="1"/>
  <c r="L67" i="71"/>
  <c r="L63" i="71"/>
  <c r="L70" i="71"/>
  <c r="N73" i="71"/>
  <c r="G44" i="72"/>
  <c r="AY27" i="72"/>
  <c r="BB29" i="72"/>
  <c r="O67" i="71" l="1"/>
  <c r="N67" i="71"/>
  <c r="N63" i="71"/>
  <c r="N70" i="71"/>
  <c r="P73" i="71"/>
  <c r="J44" i="72"/>
  <c r="P67" i="71" l="1"/>
  <c r="Q67" i="71"/>
  <c r="P63" i="71"/>
  <c r="P70" i="71"/>
  <c r="R73" i="71"/>
  <c r="M44" i="72"/>
  <c r="I15" i="57"/>
  <c r="I12" i="6"/>
  <c r="S67" i="71" l="1"/>
  <c r="R67" i="71"/>
  <c r="R63" i="71"/>
  <c r="R70" i="71"/>
  <c r="T73" i="71"/>
  <c r="P44" i="72"/>
  <c r="J15" i="57"/>
  <c r="H13" i="71"/>
  <c r="J13" i="71" s="1"/>
  <c r="U67" i="71" l="1"/>
  <c r="T67" i="71"/>
  <c r="T63" i="71"/>
  <c r="T70" i="71"/>
  <c r="B86" i="71"/>
  <c r="S44" i="72"/>
  <c r="V67" i="71" l="1"/>
  <c r="X59" i="71" s="1"/>
  <c r="Y59" i="71" s="1"/>
  <c r="AF59" i="71"/>
  <c r="AB59" i="71"/>
  <c r="AA59" i="71"/>
  <c r="AE59" i="71"/>
  <c r="B80" i="71"/>
  <c r="B76" i="71"/>
  <c r="B83" i="71"/>
  <c r="C80" i="71"/>
  <c r="D86" i="71"/>
  <c r="V44" i="72"/>
  <c r="E80" i="71" l="1"/>
  <c r="D80" i="71"/>
  <c r="D76" i="71"/>
  <c r="D83" i="71"/>
  <c r="F86" i="71"/>
  <c r="Y44" i="72"/>
  <c r="F80" i="71" l="1"/>
  <c r="G80" i="71"/>
  <c r="F76" i="71"/>
  <c r="F83" i="71"/>
  <c r="H86" i="71"/>
  <c r="AB44" i="72"/>
  <c r="J17" i="57"/>
  <c r="H15" i="71"/>
  <c r="J15" i="71" s="1"/>
  <c r="I11" i="6"/>
  <c r="H80" i="71" l="1"/>
  <c r="I80" i="71"/>
  <c r="H76" i="71"/>
  <c r="H83" i="71"/>
  <c r="J86" i="71"/>
  <c r="AE44" i="72"/>
  <c r="K80" i="71" l="1"/>
  <c r="J80" i="71"/>
  <c r="J76" i="71"/>
  <c r="J83" i="71"/>
  <c r="L86" i="71"/>
  <c r="AH44" i="72"/>
  <c r="M80" i="71" l="1"/>
  <c r="L80" i="71"/>
  <c r="L76" i="71"/>
  <c r="L83" i="71"/>
  <c r="N86" i="71"/>
  <c r="AK44" i="72"/>
  <c r="N80" i="71" l="1"/>
  <c r="O80" i="71"/>
  <c r="N76" i="71"/>
  <c r="N83" i="71"/>
  <c r="P86" i="71"/>
  <c r="AN44" i="72"/>
  <c r="Q80" i="71" l="1"/>
  <c r="P80" i="71"/>
  <c r="P76" i="71"/>
  <c r="P83" i="71"/>
  <c r="R86" i="71"/>
  <c r="AQ44" i="72"/>
  <c r="S80" i="71" l="1"/>
  <c r="R80" i="71"/>
  <c r="R76" i="71"/>
  <c r="R83" i="71"/>
  <c r="T86" i="71"/>
  <c r="D55" i="72"/>
  <c r="U80" i="71" l="1"/>
  <c r="T80" i="71"/>
  <c r="T76" i="71"/>
  <c r="T83" i="71"/>
  <c r="B99" i="71"/>
  <c r="BB40" i="72"/>
  <c r="AY38" i="72"/>
  <c r="G55" i="72"/>
  <c r="AB72" i="71" l="1"/>
  <c r="AF72" i="71"/>
  <c r="AE72" i="71"/>
  <c r="AA72" i="71"/>
  <c r="C93" i="71"/>
  <c r="B93" i="71"/>
  <c r="B89" i="71"/>
  <c r="B96" i="71"/>
  <c r="D99" i="71"/>
  <c r="V80" i="71"/>
  <c r="X72" i="71" s="1"/>
  <c r="Y72" i="71" s="1"/>
  <c r="J55" i="72"/>
  <c r="E93" i="71" l="1"/>
  <c r="D93" i="71"/>
  <c r="D89" i="71"/>
  <c r="D96" i="71"/>
  <c r="F99" i="71"/>
  <c r="M55" i="72"/>
  <c r="G93" i="71" l="1"/>
  <c r="F93" i="71"/>
  <c r="F89" i="71"/>
  <c r="F96" i="71"/>
  <c r="H99" i="71"/>
  <c r="P55" i="72"/>
  <c r="H93" i="71" l="1"/>
  <c r="I93" i="71"/>
  <c r="H89" i="71"/>
  <c r="H96" i="71"/>
  <c r="J99" i="71"/>
  <c r="S55" i="72"/>
  <c r="K93" i="71" l="1"/>
  <c r="J93" i="71"/>
  <c r="J89" i="71"/>
  <c r="J96" i="71"/>
  <c r="L99" i="71"/>
  <c r="V55" i="72"/>
  <c r="M93" i="71" l="1"/>
  <c r="L93" i="71"/>
  <c r="L89" i="71"/>
  <c r="L96" i="71"/>
  <c r="N99" i="71"/>
  <c r="Y55" i="72"/>
  <c r="O93" i="71" l="1"/>
  <c r="N93" i="71"/>
  <c r="N89" i="71"/>
  <c r="N96" i="71"/>
  <c r="P99" i="71"/>
  <c r="AB55" i="72"/>
  <c r="Q93" i="71" l="1"/>
  <c r="P93" i="71"/>
  <c r="P89" i="71"/>
  <c r="P96" i="71"/>
  <c r="R99" i="71"/>
  <c r="AE55" i="72"/>
  <c r="R93" i="71" l="1"/>
  <c r="R89" i="71"/>
  <c r="R96" i="71"/>
  <c r="S93" i="71"/>
  <c r="T99" i="71"/>
  <c r="AH55" i="72"/>
  <c r="U93" i="71" l="1"/>
  <c r="T93" i="71"/>
  <c r="T89" i="71"/>
  <c r="T96" i="71"/>
  <c r="B112" i="71"/>
  <c r="AK55" i="72"/>
  <c r="AF85" i="71" l="1"/>
  <c r="AB85" i="71"/>
  <c r="AA85" i="71"/>
  <c r="AE85" i="71"/>
  <c r="C106" i="71"/>
  <c r="B106" i="71"/>
  <c r="B102" i="71"/>
  <c r="B109" i="71"/>
  <c r="D112" i="71"/>
  <c r="V93" i="71"/>
  <c r="X85" i="71" s="1"/>
  <c r="Y85" i="71" s="1"/>
  <c r="AN55" i="72"/>
  <c r="E106" i="71" l="1"/>
  <c r="D106" i="71"/>
  <c r="D102" i="71"/>
  <c r="D109" i="71"/>
  <c r="F112" i="71"/>
  <c r="AQ55" i="72"/>
  <c r="F106" i="71" l="1"/>
  <c r="G106" i="71"/>
  <c r="F102" i="71"/>
  <c r="F109" i="71"/>
  <c r="H112" i="71"/>
  <c r="AV49" i="72"/>
  <c r="D66" i="72"/>
  <c r="H106" i="71" l="1"/>
  <c r="I106" i="71"/>
  <c r="H102" i="71"/>
  <c r="H109" i="71"/>
  <c r="J112" i="71"/>
  <c r="BB51" i="72"/>
  <c r="AY49" i="72"/>
  <c r="G66" i="72"/>
  <c r="K106" i="71" l="1"/>
  <c r="J106" i="71"/>
  <c r="J102" i="71"/>
  <c r="J109" i="71"/>
  <c r="L112" i="71"/>
  <c r="J66" i="72"/>
  <c r="G16" i="57"/>
  <c r="M106" i="71" l="1"/>
  <c r="L106" i="71"/>
  <c r="L102" i="71"/>
  <c r="L109" i="71"/>
  <c r="N112" i="71"/>
  <c r="M66" i="72"/>
  <c r="N106" i="71" l="1"/>
  <c r="O106" i="71"/>
  <c r="N102" i="71"/>
  <c r="N109" i="71"/>
  <c r="P112" i="71"/>
  <c r="P66" i="72"/>
  <c r="Q106" i="71" l="1"/>
  <c r="P106" i="71"/>
  <c r="P102" i="71"/>
  <c r="P109" i="71"/>
  <c r="R112" i="71"/>
  <c r="S66" i="72"/>
  <c r="R106" i="71" l="1"/>
  <c r="R102" i="71"/>
  <c r="R109" i="71"/>
  <c r="S106" i="71"/>
  <c r="T112" i="71"/>
  <c r="V66" i="72"/>
  <c r="U106" i="71" l="1"/>
  <c r="T106" i="71"/>
  <c r="T102" i="71"/>
  <c r="T109" i="71"/>
  <c r="B125" i="71"/>
  <c r="Y66" i="72"/>
  <c r="K17" i="57"/>
  <c r="I18" i="57"/>
  <c r="I17" i="57"/>
  <c r="I16" i="57"/>
  <c r="I14" i="57"/>
  <c r="K14" i="57"/>
  <c r="D9" i="57"/>
  <c r="E9" i="57" s="1"/>
  <c r="D8" i="57"/>
  <c r="F8" i="57" s="1"/>
  <c r="V106" i="71" l="1"/>
  <c r="X98" i="71" s="1"/>
  <c r="Y98" i="71" s="1"/>
  <c r="AF98" i="71"/>
  <c r="AB98" i="71"/>
  <c r="AA98" i="71"/>
  <c r="AE98" i="71"/>
  <c r="C119" i="71"/>
  <c r="B119" i="71"/>
  <c r="B115" i="71"/>
  <c r="B122" i="71"/>
  <c r="D125" i="71"/>
  <c r="AB66" i="72"/>
  <c r="K15" i="57"/>
  <c r="C10" i="57"/>
  <c r="D10" i="57" s="1"/>
  <c r="D119" i="71" l="1"/>
  <c r="E119" i="71"/>
  <c r="D115" i="71"/>
  <c r="D122" i="71"/>
  <c r="F125" i="71"/>
  <c r="AE66" i="72"/>
  <c r="F119" i="71" l="1"/>
  <c r="G119" i="71"/>
  <c r="F115" i="71"/>
  <c r="F122" i="71"/>
  <c r="H125" i="71"/>
  <c r="AH66" i="72"/>
  <c r="I119" i="71" l="1"/>
  <c r="H119" i="71"/>
  <c r="H115" i="71"/>
  <c r="H122" i="71"/>
  <c r="J125" i="71"/>
  <c r="AK66" i="72"/>
  <c r="K119" i="71" l="1"/>
  <c r="J119" i="71"/>
  <c r="J115" i="71"/>
  <c r="J122" i="71"/>
  <c r="L125" i="71"/>
  <c r="AN66" i="72"/>
  <c r="L119" i="71" l="1"/>
  <c r="M119" i="71"/>
  <c r="L115" i="71"/>
  <c r="L122" i="71"/>
  <c r="N125" i="71"/>
  <c r="AQ66" i="72"/>
  <c r="O119" i="71" l="1"/>
  <c r="N115" i="71"/>
  <c r="N122" i="71"/>
  <c r="N119" i="71"/>
  <c r="P125" i="71"/>
  <c r="AY60" i="72"/>
  <c r="D77" i="72"/>
  <c r="AV60" i="72"/>
  <c r="Q119" i="71" l="1"/>
  <c r="P119" i="71"/>
  <c r="P115" i="71"/>
  <c r="P122" i="71"/>
  <c r="R125" i="71"/>
  <c r="BB62" i="72"/>
  <c r="G77" i="72"/>
  <c r="D21" i="7"/>
  <c r="R119" i="71" l="1"/>
  <c r="S119" i="71"/>
  <c r="R115" i="71"/>
  <c r="R122" i="71"/>
  <c r="T125" i="71"/>
  <c r="J77" i="72"/>
  <c r="D24" i="7"/>
  <c r="T119" i="71" l="1"/>
  <c r="T115" i="71"/>
  <c r="U119" i="71"/>
  <c r="T122" i="71"/>
  <c r="B138" i="71"/>
  <c r="M77" i="72"/>
  <c r="H10" i="71" l="1"/>
  <c r="V119" i="71"/>
  <c r="X111" i="71" s="1"/>
  <c r="Y111" i="71" s="1"/>
  <c r="AF111" i="71"/>
  <c r="AB111" i="71"/>
  <c r="AA111" i="71"/>
  <c r="AE111" i="71"/>
  <c r="C132" i="71"/>
  <c r="B132" i="71"/>
  <c r="B128" i="71"/>
  <c r="B135" i="71"/>
  <c r="D138" i="71"/>
  <c r="P77" i="72"/>
  <c r="D27" i="7"/>
  <c r="D132" i="71" l="1"/>
  <c r="E132" i="71"/>
  <c r="D128" i="71"/>
  <c r="D135" i="71"/>
  <c r="F138" i="71"/>
  <c r="S77" i="72"/>
  <c r="G132" i="71" l="1"/>
  <c r="F132" i="71"/>
  <c r="F128" i="71"/>
  <c r="F135" i="71"/>
  <c r="H138" i="71"/>
  <c r="V77" i="72"/>
  <c r="D10" i="19"/>
  <c r="D11" i="19"/>
  <c r="D7" i="19"/>
  <c r="B33" i="7"/>
  <c r="F33" i="7" s="1"/>
  <c r="B30" i="7"/>
  <c r="C27" i="7"/>
  <c r="C21" i="7"/>
  <c r="B21" i="7"/>
  <c r="B27" i="7"/>
  <c r="C24" i="7"/>
  <c r="B24" i="7"/>
  <c r="D18" i="7"/>
  <c r="C18" i="7"/>
  <c r="B18" i="7"/>
  <c r="D15" i="7"/>
  <c r="C15" i="7"/>
  <c r="B15" i="7"/>
  <c r="D12" i="7"/>
  <c r="C12" i="7"/>
  <c r="B12" i="7"/>
  <c r="D9" i="7"/>
  <c r="C9" i="7"/>
  <c r="B9" i="7"/>
  <c r="K19" i="57"/>
  <c r="I10" i="6"/>
  <c r="H12" i="71" s="1"/>
  <c r="J12" i="71" s="1"/>
  <c r="I9" i="6"/>
  <c r="H11" i="71" s="1"/>
  <c r="J11" i="71" s="1"/>
  <c r="I8" i="6"/>
  <c r="J8" i="6" s="1"/>
  <c r="I6" i="6"/>
  <c r="E9" i="7" s="1"/>
  <c r="I132" i="71" l="1"/>
  <c r="H128" i="71"/>
  <c r="H135" i="71"/>
  <c r="H132" i="71"/>
  <c r="J138" i="71"/>
  <c r="Y77" i="72"/>
  <c r="H19" i="71"/>
  <c r="J19" i="71" s="1"/>
  <c r="J18" i="57"/>
  <c r="K18" i="57" s="1"/>
  <c r="J16" i="57"/>
  <c r="K16" i="57" s="1"/>
  <c r="F30" i="7"/>
  <c r="E21" i="7"/>
  <c r="E15" i="7"/>
  <c r="J7" i="6"/>
  <c r="F15" i="7" s="1"/>
  <c r="J6" i="6"/>
  <c r="F9" i="7" s="1"/>
  <c r="E27" i="7"/>
  <c r="J9" i="6"/>
  <c r="F18" i="7" s="1"/>
  <c r="J10" i="6"/>
  <c r="F12" i="7" s="1"/>
  <c r="E18" i="7"/>
  <c r="E12" i="7"/>
  <c r="J11" i="6"/>
  <c r="F27" i="7"/>
  <c r="E24" i="7"/>
  <c r="J12" i="6"/>
  <c r="F21" i="7" s="1"/>
  <c r="D12" i="19"/>
  <c r="D13" i="19"/>
  <c r="F24" i="7"/>
  <c r="J132" i="71" l="1"/>
  <c r="K132" i="71"/>
  <c r="J128" i="71"/>
  <c r="J135" i="71"/>
  <c r="L138" i="71"/>
  <c r="AB77" i="72"/>
  <c r="E1" i="19"/>
  <c r="M132" i="71" l="1"/>
  <c r="L132" i="71"/>
  <c r="L128" i="71"/>
  <c r="L135" i="71"/>
  <c r="N138" i="71"/>
  <c r="AE77" i="72"/>
  <c r="D14" i="19"/>
  <c r="N132" i="71" l="1"/>
  <c r="O132" i="71"/>
  <c r="N128" i="71"/>
  <c r="N135" i="71"/>
  <c r="P138" i="71"/>
  <c r="AH77" i="72"/>
  <c r="Q132" i="71" l="1"/>
  <c r="P132" i="71"/>
  <c r="P128" i="71"/>
  <c r="P135" i="71"/>
  <c r="R138" i="71"/>
  <c r="AK77" i="72"/>
  <c r="R132" i="71" l="1"/>
  <c r="S132" i="71"/>
  <c r="R128" i="71"/>
  <c r="R135" i="71"/>
  <c r="T138" i="71"/>
  <c r="AN77" i="72"/>
  <c r="U132" i="71" l="1"/>
  <c r="T132" i="71"/>
  <c r="T128" i="71"/>
  <c r="T135" i="71"/>
  <c r="B151" i="71"/>
  <c r="AQ77" i="72"/>
  <c r="AB124" i="71" l="1"/>
  <c r="AF124" i="71"/>
  <c r="AA124" i="71"/>
  <c r="AE124" i="71"/>
  <c r="C145" i="71"/>
  <c r="B145" i="71"/>
  <c r="B141" i="71"/>
  <c r="B148" i="71"/>
  <c r="D151" i="71"/>
  <c r="V132" i="71"/>
  <c r="X124" i="71" s="1"/>
  <c r="Y124" i="71" s="1"/>
  <c r="D88" i="72"/>
  <c r="AV71" i="72"/>
  <c r="E145" i="71" l="1"/>
  <c r="D145" i="71"/>
  <c r="D141" i="71"/>
  <c r="D148" i="71"/>
  <c r="F151" i="71"/>
  <c r="G88" i="72"/>
  <c r="BB73" i="72"/>
  <c r="AY71" i="72"/>
  <c r="F145" i="71" l="1"/>
  <c r="G145" i="71"/>
  <c r="F141" i="71"/>
  <c r="F148" i="71"/>
  <c r="H151" i="71"/>
  <c r="J88" i="72"/>
  <c r="I145" i="71" l="1"/>
  <c r="H145" i="71"/>
  <c r="H141" i="71"/>
  <c r="H148" i="71"/>
  <c r="J151" i="71"/>
  <c r="M88" i="72"/>
  <c r="K145" i="71" l="1"/>
  <c r="J145" i="71"/>
  <c r="J141" i="71"/>
  <c r="J148" i="71"/>
  <c r="L151" i="71"/>
  <c r="P88" i="72"/>
  <c r="L145" i="71" l="1"/>
  <c r="M145" i="71"/>
  <c r="L141" i="71"/>
  <c r="L148" i="71"/>
  <c r="N151" i="71"/>
  <c r="S88" i="72"/>
  <c r="O145" i="71" l="1"/>
  <c r="N145" i="71"/>
  <c r="N141" i="71"/>
  <c r="N148" i="71"/>
  <c r="P151" i="71"/>
  <c r="V88" i="72"/>
  <c r="Q145" i="71" l="1"/>
  <c r="P145" i="71"/>
  <c r="P141" i="71"/>
  <c r="P148" i="71"/>
  <c r="R151" i="71"/>
  <c r="Y88" i="72"/>
  <c r="R145" i="71" l="1"/>
  <c r="S145" i="71"/>
  <c r="R141" i="71"/>
  <c r="R148" i="71"/>
  <c r="T151" i="71"/>
  <c r="AB88" i="72"/>
  <c r="U145" i="71" l="1"/>
  <c r="T145" i="71"/>
  <c r="T141" i="71"/>
  <c r="T148" i="71"/>
  <c r="B162" i="71"/>
  <c r="AE88" i="72"/>
  <c r="V145" i="71" l="1"/>
  <c r="X137" i="71" s="1"/>
  <c r="Y137" i="71" s="1"/>
  <c r="AF137" i="71"/>
  <c r="AB137" i="71"/>
  <c r="AB150" i="71"/>
  <c r="AA137" i="71"/>
  <c r="AE137" i="71"/>
  <c r="C156" i="71"/>
  <c r="B156" i="71"/>
  <c r="B152" i="71"/>
  <c r="B159" i="71"/>
  <c r="D162" i="71"/>
  <c r="AH88" i="72"/>
  <c r="D156" i="71" l="1"/>
  <c r="E156" i="71"/>
  <c r="D152" i="71"/>
  <c r="D159" i="71"/>
  <c r="F162" i="71"/>
  <c r="AK88" i="72"/>
  <c r="G156" i="71" l="1"/>
  <c r="F156" i="71"/>
  <c r="F152" i="71"/>
  <c r="F159" i="71"/>
  <c r="H162" i="71"/>
  <c r="AN88" i="72"/>
  <c r="H156" i="71" l="1"/>
  <c r="I156" i="71"/>
  <c r="H152" i="71"/>
  <c r="H159" i="71"/>
  <c r="J162" i="71"/>
  <c r="AQ88" i="72"/>
  <c r="K156" i="71" l="1"/>
  <c r="J156" i="71"/>
  <c r="J152" i="71"/>
  <c r="J159" i="71"/>
  <c r="L162" i="71"/>
  <c r="D99" i="72"/>
  <c r="M156" i="71" l="1"/>
  <c r="L156" i="71"/>
  <c r="L152" i="71"/>
  <c r="L159" i="71"/>
  <c r="N162" i="71"/>
  <c r="G99" i="72"/>
  <c r="AY82" i="72"/>
  <c r="BB84" i="72"/>
  <c r="N156" i="71" l="1"/>
  <c r="O156" i="71"/>
  <c r="N152" i="71"/>
  <c r="N159" i="71"/>
  <c r="P162" i="71"/>
  <c r="J99" i="72"/>
  <c r="Q156" i="71" l="1"/>
  <c r="P156" i="71"/>
  <c r="P152" i="71"/>
  <c r="P159" i="71"/>
  <c r="R162" i="71"/>
  <c r="M99" i="72"/>
  <c r="S156" i="71" l="1"/>
  <c r="R156" i="71"/>
  <c r="R152" i="71"/>
  <c r="R159" i="71"/>
  <c r="T162" i="71"/>
  <c r="P99" i="72"/>
  <c r="T156" i="71" l="1"/>
  <c r="U156" i="71"/>
  <c r="T152" i="71"/>
  <c r="T159" i="71"/>
  <c r="B173" i="71"/>
  <c r="S99" i="72"/>
  <c r="V156" i="71" l="1"/>
  <c r="X150" i="71" s="1"/>
  <c r="Y150" i="71" s="1"/>
  <c r="AF150" i="71"/>
  <c r="AE150" i="71"/>
  <c r="AA150" i="71"/>
  <c r="AC150" i="71" s="1"/>
  <c r="C167" i="71"/>
  <c r="B167" i="71"/>
  <c r="B163" i="71"/>
  <c r="B170" i="71"/>
  <c r="D173" i="71"/>
  <c r="V99" i="72"/>
  <c r="AG150" i="71" l="1"/>
  <c r="E167" i="71"/>
  <c r="D167" i="71"/>
  <c r="D163" i="71"/>
  <c r="D170" i="71"/>
  <c r="F173" i="71"/>
  <c r="Y99" i="72"/>
  <c r="F167" i="71" l="1"/>
  <c r="G167" i="71"/>
  <c r="F163" i="71"/>
  <c r="F170" i="71"/>
  <c r="H173" i="71"/>
  <c r="AB99" i="72"/>
  <c r="I167" i="71" l="1"/>
  <c r="H167" i="71"/>
  <c r="H163" i="71"/>
  <c r="H170" i="71"/>
  <c r="J173" i="71"/>
  <c r="AE99" i="72"/>
  <c r="K167" i="71" l="1"/>
  <c r="J167" i="71"/>
  <c r="J163" i="71"/>
  <c r="J170" i="71"/>
  <c r="L173" i="71"/>
  <c r="AH99" i="72"/>
  <c r="L167" i="71" l="1"/>
  <c r="M167" i="71"/>
  <c r="L163" i="71"/>
  <c r="L170" i="71"/>
  <c r="N173" i="71"/>
  <c r="AK99" i="72"/>
  <c r="N167" i="71" l="1"/>
  <c r="O167" i="71"/>
  <c r="N163" i="71"/>
  <c r="N170" i="71"/>
  <c r="P173" i="71"/>
  <c r="AN99" i="72"/>
  <c r="Q167" i="71" l="1"/>
  <c r="P167" i="71"/>
  <c r="P163" i="71"/>
  <c r="P170" i="71"/>
  <c r="R173" i="71"/>
  <c r="AQ99" i="72"/>
  <c r="S167" i="71" l="1"/>
  <c r="R167" i="71"/>
  <c r="R163" i="71"/>
  <c r="R170" i="71"/>
  <c r="T173" i="71"/>
  <c r="D110" i="72"/>
  <c r="AV93" i="72"/>
  <c r="T167" i="71" l="1"/>
  <c r="U167" i="71"/>
  <c r="T163" i="71"/>
  <c r="B183" i="71"/>
  <c r="T170" i="71"/>
  <c r="BB95" i="72"/>
  <c r="AY93" i="72"/>
  <c r="G110" i="72"/>
  <c r="V167" i="71" l="1"/>
  <c r="X161" i="71" s="1"/>
  <c r="Y161" i="71" s="1"/>
  <c r="AB161" i="71"/>
  <c r="AF161" i="71"/>
  <c r="AA161" i="71"/>
  <c r="AE161" i="71"/>
  <c r="B174" i="71"/>
  <c r="B181" i="71"/>
  <c r="B178" i="71"/>
  <c r="C178" i="71"/>
  <c r="D183" i="71"/>
  <c r="J110" i="72"/>
  <c r="AC161" i="71" l="1"/>
  <c r="AG161" i="71"/>
  <c r="D181" i="71"/>
  <c r="D178" i="71"/>
  <c r="E178" i="71"/>
  <c r="F183" i="71"/>
  <c r="D174" i="71"/>
  <c r="M110" i="72"/>
  <c r="H183" i="71" l="1"/>
  <c r="F174" i="71"/>
  <c r="G178" i="71"/>
  <c r="F178" i="71"/>
  <c r="F181" i="71"/>
  <c r="P110" i="72"/>
  <c r="J183" i="71" l="1"/>
  <c r="H174" i="71"/>
  <c r="I178" i="71"/>
  <c r="H178" i="71"/>
  <c r="H181" i="71"/>
  <c r="S110" i="72"/>
  <c r="L183" i="71" l="1"/>
  <c r="J174" i="71"/>
  <c r="K178" i="71"/>
  <c r="J178" i="71"/>
  <c r="J181" i="71"/>
  <c r="V110" i="72"/>
  <c r="L174" i="71" l="1"/>
  <c r="N183" i="71"/>
  <c r="M178" i="71"/>
  <c r="L178" i="71"/>
  <c r="L181" i="71"/>
  <c r="Y110" i="72"/>
  <c r="P183" i="71" l="1"/>
  <c r="N174" i="71"/>
  <c r="O178" i="71"/>
  <c r="N178" i="71"/>
  <c r="N181" i="71"/>
  <c r="AB110" i="72"/>
  <c r="R183" i="71" l="1"/>
  <c r="P174" i="71"/>
  <c r="P178" i="71"/>
  <c r="Q178" i="71"/>
  <c r="P181" i="71"/>
  <c r="AE110" i="72"/>
  <c r="T183" i="71" l="1"/>
  <c r="R174" i="71"/>
  <c r="S178" i="71"/>
  <c r="R178" i="71"/>
  <c r="R181" i="71"/>
  <c r="AH110" i="72"/>
  <c r="B194" i="71" l="1"/>
  <c r="T174" i="71"/>
  <c r="T178" i="71"/>
  <c r="U178" i="71"/>
  <c r="T181" i="71"/>
  <c r="AK110" i="72"/>
  <c r="AE172" i="71" l="1"/>
  <c r="AA172" i="71"/>
  <c r="AF172" i="71"/>
  <c r="AB172" i="71"/>
  <c r="C189" i="71"/>
  <c r="B189" i="71"/>
  <c r="B185" i="71"/>
  <c r="B192" i="71"/>
  <c r="D194" i="71"/>
  <c r="V178" i="71"/>
  <c r="X172" i="71" s="1"/>
  <c r="Y172" i="71" s="1"/>
  <c r="AN110" i="72"/>
  <c r="AC172" i="71" l="1"/>
  <c r="AG172" i="71"/>
  <c r="E189" i="71"/>
  <c r="D189" i="71"/>
  <c r="D185" i="71"/>
  <c r="D192" i="71"/>
  <c r="F194" i="71"/>
  <c r="AQ110" i="72"/>
  <c r="F189" i="71" l="1"/>
  <c r="G189" i="71"/>
  <c r="F185" i="71"/>
  <c r="F192" i="71"/>
  <c r="H194" i="71"/>
  <c r="D121" i="72"/>
  <c r="H189" i="71" l="1"/>
  <c r="I189" i="71"/>
  <c r="H185" i="71"/>
  <c r="H192" i="71"/>
  <c r="J194" i="71"/>
  <c r="BB106" i="72"/>
  <c r="AY104" i="72"/>
  <c r="G121" i="72"/>
  <c r="K189" i="71" l="1"/>
  <c r="J189" i="71"/>
  <c r="J185" i="71"/>
  <c r="J192" i="71"/>
  <c r="L194" i="71"/>
  <c r="J121" i="72"/>
  <c r="M189" i="71" l="1"/>
  <c r="L189" i="71"/>
  <c r="L185" i="71"/>
  <c r="L192" i="71"/>
  <c r="N194" i="71"/>
  <c r="M121" i="72"/>
  <c r="N189" i="71" l="1"/>
  <c r="O189" i="71"/>
  <c r="N185" i="71"/>
  <c r="N192" i="71"/>
  <c r="P194" i="71"/>
  <c r="P121" i="72"/>
  <c r="Q189" i="71" l="1"/>
  <c r="P189" i="71"/>
  <c r="P185" i="71"/>
  <c r="P192" i="71"/>
  <c r="R194" i="71"/>
  <c r="S121" i="72"/>
  <c r="R189" i="71" l="1"/>
  <c r="S189" i="71"/>
  <c r="R185" i="71"/>
  <c r="R192" i="71"/>
  <c r="T194" i="71"/>
  <c r="V121" i="72"/>
  <c r="U189" i="71" l="1"/>
  <c r="T189" i="71"/>
  <c r="T185" i="71"/>
  <c r="T192" i="71"/>
  <c r="B205" i="71"/>
  <c r="Y121" i="72"/>
  <c r="V189" i="71" l="1"/>
  <c r="X183" i="71" s="1"/>
  <c r="Y183" i="71" s="1"/>
  <c r="AF183" i="71"/>
  <c r="AB183" i="71"/>
  <c r="AA183" i="71"/>
  <c r="AE183" i="71"/>
  <c r="C200" i="71"/>
  <c r="B200" i="71"/>
  <c r="B196" i="71"/>
  <c r="B203" i="71"/>
  <c r="D205" i="71"/>
  <c r="AB121" i="72"/>
  <c r="AG183" i="71" l="1"/>
  <c r="AC183" i="71"/>
  <c r="E200" i="71"/>
  <c r="D200" i="71"/>
  <c r="D196" i="71"/>
  <c r="D203" i="71"/>
  <c r="F205" i="71"/>
  <c r="AE121" i="72"/>
  <c r="G200" i="71" l="1"/>
  <c r="F196" i="71"/>
  <c r="F203" i="71"/>
  <c r="H205" i="71"/>
  <c r="AH121" i="72"/>
  <c r="I200" i="71" l="1"/>
  <c r="H196" i="71"/>
  <c r="H203" i="71"/>
  <c r="J205" i="71"/>
  <c r="AK120" i="72"/>
  <c r="AK121" i="72"/>
  <c r="K200" i="71" l="1"/>
  <c r="J200" i="71"/>
  <c r="J196" i="71"/>
  <c r="J203" i="71"/>
  <c r="L205" i="71"/>
  <c r="AN121" i="72"/>
  <c r="M200" i="71" l="1"/>
  <c r="L200" i="71"/>
  <c r="L196" i="71"/>
  <c r="L203" i="71"/>
  <c r="N205" i="71"/>
  <c r="AQ121" i="72"/>
  <c r="O200" i="71" l="1"/>
  <c r="N200" i="71"/>
  <c r="N196" i="71"/>
  <c r="N203" i="71"/>
  <c r="P205" i="71"/>
  <c r="D132" i="72"/>
  <c r="P200" i="71" l="1"/>
  <c r="Q200" i="71"/>
  <c r="P196" i="71"/>
  <c r="P203" i="71"/>
  <c r="R205" i="71"/>
  <c r="BB117" i="72"/>
  <c r="AY115" i="72"/>
  <c r="G132" i="72"/>
  <c r="R200" i="71" l="1"/>
  <c r="S200" i="71"/>
  <c r="R196" i="71"/>
  <c r="R203" i="71"/>
  <c r="T205" i="71"/>
  <c r="J132" i="72"/>
  <c r="U200" i="71" l="1"/>
  <c r="T200" i="71"/>
  <c r="T196" i="71"/>
  <c r="T203" i="71"/>
  <c r="B216" i="71"/>
  <c r="M132" i="72"/>
  <c r="V200" i="71" l="1"/>
  <c r="X194" i="71" s="1"/>
  <c r="Y194" i="71" s="1"/>
  <c r="AF194" i="71"/>
  <c r="AB194" i="71"/>
  <c r="AE194" i="71"/>
  <c r="AA194" i="71"/>
  <c r="B211" i="71"/>
  <c r="C211" i="71"/>
  <c r="B207" i="71"/>
  <c r="B214" i="71"/>
  <c r="D216" i="71"/>
  <c r="P132" i="72"/>
  <c r="AG194" i="71" l="1"/>
  <c r="AC194" i="71"/>
  <c r="E211" i="71"/>
  <c r="D211" i="71"/>
  <c r="D207" i="71"/>
  <c r="D214" i="71"/>
  <c r="F216" i="71"/>
  <c r="S132" i="72"/>
  <c r="F211" i="71" l="1"/>
  <c r="G211" i="71"/>
  <c r="F207" i="71"/>
  <c r="F214" i="71"/>
  <c r="H216" i="71"/>
  <c r="V132" i="72"/>
  <c r="H211" i="71" l="1"/>
  <c r="I211" i="71"/>
  <c r="H207" i="71"/>
  <c r="H214" i="71"/>
  <c r="J216" i="71"/>
  <c r="Y132" i="72"/>
  <c r="J211" i="71" l="1"/>
  <c r="K211" i="71"/>
  <c r="J207" i="71"/>
  <c r="J214" i="71"/>
  <c r="L216" i="71"/>
  <c r="AB132" i="72"/>
  <c r="M211" i="71" l="1"/>
  <c r="L211" i="71"/>
  <c r="L207" i="71"/>
  <c r="L214" i="71"/>
  <c r="N216" i="71"/>
  <c r="AE132" i="72"/>
  <c r="O211" i="71" l="1"/>
  <c r="N211" i="71"/>
  <c r="N207" i="71"/>
  <c r="N214" i="71"/>
  <c r="P216" i="71"/>
  <c r="AH132" i="72"/>
  <c r="P211" i="71" l="1"/>
  <c r="Q211" i="71"/>
  <c r="P207" i="71"/>
  <c r="P214" i="71"/>
  <c r="R216" i="71"/>
  <c r="AK132" i="72"/>
  <c r="S211" i="71" l="1"/>
  <c r="R211" i="71"/>
  <c r="R207" i="71"/>
  <c r="R214" i="71"/>
  <c r="T216" i="71"/>
  <c r="AN132" i="72"/>
  <c r="U211" i="71" l="1"/>
  <c r="T211" i="71"/>
  <c r="T207" i="71"/>
  <c r="T214" i="71"/>
  <c r="B227" i="71"/>
  <c r="AQ132" i="72"/>
  <c r="V211" i="71" l="1"/>
  <c r="X205" i="71" s="1"/>
  <c r="Y205" i="71" s="1"/>
  <c r="AB205" i="71"/>
  <c r="AF205" i="71"/>
  <c r="AE205" i="71"/>
  <c r="AA205" i="71"/>
  <c r="B225" i="71"/>
  <c r="B222" i="71"/>
  <c r="C222" i="71"/>
  <c r="B218" i="71"/>
  <c r="D227" i="71"/>
  <c r="AV125" i="72"/>
  <c r="D143" i="72"/>
  <c r="AG205" i="71" l="1"/>
  <c r="AC205" i="71"/>
  <c r="E222" i="71"/>
  <c r="D225" i="71"/>
  <c r="D218" i="71"/>
  <c r="D222" i="71"/>
  <c r="F227" i="71"/>
  <c r="G143" i="72"/>
  <c r="BB128" i="72"/>
  <c r="AY126" i="72"/>
  <c r="F225" i="71" l="1"/>
  <c r="G222" i="71"/>
  <c r="F222" i="71"/>
  <c r="F218" i="71"/>
  <c r="H227" i="71"/>
  <c r="J143" i="72"/>
  <c r="I222" i="71" l="1"/>
  <c r="H222" i="71"/>
  <c r="H225" i="71"/>
  <c r="H218" i="71"/>
  <c r="J227" i="71"/>
  <c r="M143" i="72"/>
  <c r="J225" i="71" l="1"/>
  <c r="J222" i="71"/>
  <c r="K222" i="71"/>
  <c r="J218" i="71"/>
  <c r="L227" i="71"/>
  <c r="P143" i="72"/>
  <c r="L225" i="71" l="1"/>
  <c r="M222" i="71"/>
  <c r="L218" i="71"/>
  <c r="N227" i="71"/>
  <c r="S143" i="72"/>
  <c r="O222" i="71" l="1"/>
  <c r="N225" i="71"/>
  <c r="N222" i="71"/>
  <c r="N218" i="71"/>
  <c r="P227" i="71"/>
  <c r="V143" i="72"/>
  <c r="P225" i="71" l="1"/>
  <c r="P222" i="71"/>
  <c r="Q222" i="71"/>
  <c r="P218" i="71"/>
  <c r="R227" i="71"/>
  <c r="Y143" i="72"/>
  <c r="S222" i="71" l="1"/>
  <c r="R225" i="71"/>
  <c r="R222" i="71"/>
  <c r="R218" i="71"/>
  <c r="T227" i="71"/>
  <c r="AB143" i="72"/>
  <c r="T225" i="71" l="1"/>
  <c r="T222" i="71"/>
  <c r="U222" i="71"/>
  <c r="T218" i="71"/>
  <c r="B238" i="71"/>
  <c r="AE143" i="72"/>
  <c r="V222" i="71" l="1"/>
  <c r="X216" i="71" s="1"/>
  <c r="Y216" i="71" s="1"/>
  <c r="AF216" i="71"/>
  <c r="AB216" i="71"/>
  <c r="AA216" i="71"/>
  <c r="AE216" i="71"/>
  <c r="C233" i="71"/>
  <c r="B237" i="71"/>
  <c r="B236" i="71"/>
  <c r="B233" i="71"/>
  <c r="B229" i="71"/>
  <c r="D238" i="71"/>
  <c r="AH143" i="72"/>
  <c r="AG216" i="71" l="1"/>
  <c r="AC216" i="71"/>
  <c r="D236" i="71"/>
  <c r="E233" i="71"/>
  <c r="D233" i="71"/>
  <c r="D229" i="71"/>
  <c r="F238" i="71"/>
  <c r="AK143" i="72"/>
  <c r="AH216" i="71" l="1"/>
  <c r="G233" i="71"/>
  <c r="F233" i="71"/>
  <c r="F236" i="71"/>
  <c r="F229" i="71"/>
  <c r="H238" i="71"/>
  <c r="AN143" i="72"/>
  <c r="H236" i="71" l="1"/>
  <c r="I233" i="71"/>
  <c r="H233" i="71"/>
  <c r="H229" i="71"/>
  <c r="J238" i="71"/>
  <c r="AQ143" i="72"/>
  <c r="J236" i="71" l="1"/>
  <c r="J233" i="71"/>
  <c r="K233" i="71"/>
  <c r="J229" i="71"/>
  <c r="L238" i="71"/>
  <c r="D154" i="72"/>
  <c r="AV137" i="72"/>
  <c r="L236" i="71" l="1"/>
  <c r="M233" i="71"/>
  <c r="L233" i="71"/>
  <c r="L229" i="71"/>
  <c r="N238" i="71"/>
  <c r="G154" i="72"/>
  <c r="BB139" i="72"/>
  <c r="AY137" i="72"/>
  <c r="O233" i="71" l="1"/>
  <c r="N236" i="71"/>
  <c r="N233" i="71"/>
  <c r="N229" i="71"/>
  <c r="P238" i="71"/>
  <c r="J154" i="72"/>
  <c r="P236" i="71" l="1"/>
  <c r="Q233" i="71"/>
  <c r="P233" i="71"/>
  <c r="P229" i="71"/>
  <c r="R238" i="71"/>
  <c r="M154" i="72"/>
  <c r="S233" i="71" l="1"/>
  <c r="R236" i="71"/>
  <c r="R233" i="71"/>
  <c r="R229" i="71"/>
  <c r="T238" i="71"/>
  <c r="P154" i="72"/>
  <c r="U233" i="71" l="1"/>
  <c r="T236" i="71"/>
  <c r="T229" i="71"/>
  <c r="T233" i="71"/>
  <c r="B249" i="71"/>
  <c r="S154" i="72"/>
  <c r="AE227" i="71" l="1"/>
  <c r="AA227" i="71"/>
  <c r="V233" i="71"/>
  <c r="X227" i="71" s="1"/>
  <c r="Y227" i="71" s="1"/>
  <c r="AB227" i="71"/>
  <c r="AF227" i="71"/>
  <c r="B247" i="71"/>
  <c r="C244" i="71"/>
  <c r="B244" i="71"/>
  <c r="B240" i="71"/>
  <c r="D249" i="71"/>
  <c r="V154" i="72"/>
  <c r="AG227" i="71" l="1"/>
  <c r="AH227" i="71" s="1"/>
  <c r="AC227" i="71"/>
  <c r="E244" i="71"/>
  <c r="D247" i="71"/>
  <c r="D244" i="71"/>
  <c r="D240" i="71"/>
  <c r="F249" i="71"/>
  <c r="Y154" i="72"/>
  <c r="F247" i="71" l="1"/>
  <c r="G244" i="71"/>
  <c r="F244" i="71"/>
  <c r="F240" i="71"/>
  <c r="H249" i="71"/>
  <c r="AB154" i="72"/>
  <c r="H244" i="71" l="1"/>
  <c r="H247" i="71"/>
  <c r="I244" i="71"/>
  <c r="H240" i="71"/>
  <c r="J249" i="71"/>
  <c r="AE154" i="72"/>
  <c r="J244" i="71" l="1"/>
  <c r="K244" i="71"/>
  <c r="J247" i="71"/>
  <c r="J240" i="71"/>
  <c r="L249" i="71"/>
  <c r="AH154" i="72"/>
  <c r="M244" i="71" l="1"/>
  <c r="L244" i="71"/>
  <c r="L247" i="71"/>
  <c r="L240" i="71"/>
  <c r="N249" i="71"/>
  <c r="AK154" i="72"/>
  <c r="N247" i="71" l="1"/>
  <c r="N244" i="71"/>
  <c r="O244" i="71"/>
  <c r="N240" i="71"/>
  <c r="P249" i="71"/>
  <c r="AN154" i="72"/>
  <c r="Q244" i="71" l="1"/>
  <c r="P247" i="71"/>
  <c r="P244" i="71"/>
  <c r="P240" i="71"/>
  <c r="R249" i="71"/>
  <c r="AQ154" i="72"/>
  <c r="R247" i="71" l="1"/>
  <c r="R244" i="71"/>
  <c r="S244" i="71"/>
  <c r="R240" i="71"/>
  <c r="T249" i="71"/>
  <c r="D165" i="72"/>
  <c r="U244" i="71" l="1"/>
  <c r="T247" i="71"/>
  <c r="T240" i="71"/>
  <c r="B260" i="71"/>
  <c r="AV147" i="72"/>
  <c r="AV148" i="72"/>
  <c r="G165" i="72"/>
  <c r="BB150" i="72"/>
  <c r="AY148" i="72"/>
  <c r="V244" i="71" l="1"/>
  <c r="X238" i="71" s="1"/>
  <c r="Y238" i="71" s="1"/>
  <c r="AB238" i="71"/>
  <c r="AF238" i="71"/>
  <c r="AA238" i="71"/>
  <c r="AE238" i="71"/>
  <c r="B258" i="71"/>
  <c r="B255" i="71"/>
  <c r="C255" i="71"/>
  <c r="B251" i="71"/>
  <c r="D260" i="71"/>
  <c r="J165" i="72"/>
  <c r="AC238" i="71" l="1"/>
  <c r="AG238" i="71"/>
  <c r="AH238" i="71" s="1"/>
  <c r="D258" i="71"/>
  <c r="E255" i="71"/>
  <c r="D251" i="71"/>
  <c r="F260" i="71"/>
  <c r="M165" i="72"/>
  <c r="F255" i="71" l="1"/>
  <c r="G255" i="71"/>
  <c r="F258" i="71"/>
  <c r="F251" i="71"/>
  <c r="H260" i="71"/>
  <c r="P165" i="72"/>
  <c r="H258" i="71" l="1"/>
  <c r="I255" i="71"/>
  <c r="H255" i="71"/>
  <c r="H251" i="71"/>
  <c r="J260" i="71"/>
  <c r="S165" i="72"/>
  <c r="K255" i="71" l="1"/>
  <c r="J255" i="71"/>
  <c r="J258" i="71"/>
  <c r="J251" i="71"/>
  <c r="L260" i="71"/>
  <c r="V165" i="72"/>
  <c r="L255" i="71" l="1"/>
  <c r="L258" i="71"/>
  <c r="M255" i="71"/>
  <c r="L251" i="71"/>
  <c r="N260" i="71"/>
  <c r="Y165" i="72"/>
  <c r="O255" i="71" l="1"/>
  <c r="N258" i="71"/>
  <c r="N255" i="71"/>
  <c r="N251" i="71"/>
  <c r="P260" i="71"/>
  <c r="AB165" i="72"/>
  <c r="P258" i="71" l="1"/>
  <c r="P255" i="71"/>
  <c r="Q255" i="71"/>
  <c r="P251" i="71"/>
  <c r="R260" i="71"/>
  <c r="AE165" i="72"/>
  <c r="S255" i="71" l="1"/>
  <c r="R258" i="71"/>
  <c r="R251" i="71"/>
  <c r="T260" i="71"/>
  <c r="AH165" i="72"/>
  <c r="U255" i="71" l="1"/>
  <c r="T258" i="71"/>
  <c r="T255" i="71"/>
  <c r="T251" i="71"/>
  <c r="B271" i="71"/>
  <c r="AK165" i="72"/>
  <c r="V255" i="71" l="1"/>
  <c r="X249" i="71" s="1"/>
  <c r="Y249" i="71" s="1"/>
  <c r="AB249" i="71"/>
  <c r="AF249" i="71"/>
  <c r="AA249" i="71"/>
  <c r="AE249" i="71"/>
  <c r="C266" i="71"/>
  <c r="B266" i="71"/>
  <c r="B269" i="71"/>
  <c r="B262" i="71"/>
  <c r="D271" i="71"/>
  <c r="AN165" i="72"/>
  <c r="AC249" i="71" l="1"/>
  <c r="AG249" i="71"/>
  <c r="D269" i="71"/>
  <c r="E266" i="71"/>
  <c r="D266" i="71"/>
  <c r="D262" i="71"/>
  <c r="F271" i="71"/>
  <c r="AQ165" i="72"/>
  <c r="AH249" i="71" l="1"/>
  <c r="G266" i="71"/>
  <c r="F266" i="71"/>
  <c r="F269" i="71"/>
  <c r="F262" i="71"/>
  <c r="H271" i="71"/>
  <c r="D176" i="72"/>
  <c r="I266" i="71" l="1"/>
  <c r="H269" i="71"/>
  <c r="H262" i="71"/>
  <c r="H266" i="71"/>
  <c r="J271" i="71"/>
  <c r="G176" i="72"/>
  <c r="AY159" i="72"/>
  <c r="BB161" i="72"/>
  <c r="J269" i="71" l="1"/>
  <c r="J266" i="71"/>
  <c r="K266" i="71"/>
  <c r="J262" i="71"/>
  <c r="L271" i="71"/>
  <c r="J176" i="72"/>
  <c r="M266" i="71" l="1"/>
  <c r="L269" i="71"/>
  <c r="L266" i="71"/>
  <c r="L262" i="71"/>
  <c r="N271" i="71"/>
  <c r="M176" i="72"/>
  <c r="N269" i="71" l="1"/>
  <c r="N266" i="71"/>
  <c r="O266" i="71"/>
  <c r="N262" i="71"/>
  <c r="P271" i="71"/>
  <c r="P176" i="72"/>
  <c r="Q266" i="71" l="1"/>
  <c r="P269" i="71"/>
  <c r="P266" i="71"/>
  <c r="P262" i="71"/>
  <c r="R271" i="71"/>
  <c r="S176" i="72"/>
  <c r="R269" i="71" l="1"/>
  <c r="S266" i="71"/>
  <c r="R266" i="71"/>
  <c r="R262" i="71"/>
  <c r="T271" i="71"/>
  <c r="V176" i="72"/>
  <c r="U266" i="71" l="1"/>
  <c r="T266" i="71"/>
  <c r="T269" i="71"/>
  <c r="T262" i="71"/>
  <c r="B281" i="71"/>
  <c r="Y176" i="72"/>
  <c r="V266" i="71" l="1"/>
  <c r="X260" i="71" s="1"/>
  <c r="Y260" i="71" s="1"/>
  <c r="AB260" i="71"/>
  <c r="AF260" i="71"/>
  <c r="AA260" i="71"/>
  <c r="AE260" i="71"/>
  <c r="C276" i="71"/>
  <c r="B279" i="71"/>
  <c r="B276" i="71"/>
  <c r="B272" i="71"/>
  <c r="D281" i="71"/>
  <c r="AB176" i="72"/>
  <c r="AC260" i="71" l="1"/>
  <c r="AG260" i="71"/>
  <c r="D276" i="71"/>
  <c r="E276" i="71"/>
  <c r="D279" i="71"/>
  <c r="D272" i="71"/>
  <c r="F281" i="71"/>
  <c r="AE176" i="72"/>
  <c r="F276" i="71" l="1"/>
  <c r="F272" i="71"/>
  <c r="G276" i="71"/>
  <c r="F279" i="71"/>
  <c r="H281" i="71"/>
  <c r="AH176" i="72"/>
  <c r="H279" i="71" l="1"/>
  <c r="H276" i="71"/>
  <c r="I276" i="71"/>
  <c r="H272" i="71"/>
  <c r="J281" i="71"/>
  <c r="AK176" i="72"/>
  <c r="K276" i="71" l="1"/>
  <c r="J276" i="71"/>
  <c r="J279" i="71"/>
  <c r="J272" i="71"/>
  <c r="L281" i="71"/>
  <c r="AN176" i="72"/>
  <c r="M276" i="71" l="1"/>
  <c r="L279" i="71"/>
  <c r="L276" i="71"/>
  <c r="L272" i="71"/>
  <c r="N281" i="71"/>
  <c r="AQ176" i="72"/>
  <c r="N276" i="71" l="1"/>
  <c r="O276" i="71"/>
  <c r="N272" i="71"/>
  <c r="N279" i="71"/>
  <c r="P281" i="71"/>
  <c r="D187" i="72"/>
  <c r="P279" i="71" l="1"/>
  <c r="Q276" i="71"/>
  <c r="P272" i="71"/>
  <c r="P276" i="71"/>
  <c r="R281" i="71"/>
  <c r="G187" i="72"/>
  <c r="BB172" i="72"/>
  <c r="AY170" i="72"/>
  <c r="S276" i="71" l="1"/>
  <c r="R279" i="71"/>
  <c r="R276" i="71"/>
  <c r="R272" i="71"/>
  <c r="T281" i="71"/>
  <c r="J187" i="72"/>
  <c r="T279" i="71" l="1"/>
  <c r="T276" i="71"/>
  <c r="U276" i="71"/>
  <c r="T272" i="71"/>
  <c r="B292" i="71"/>
  <c r="M187" i="72"/>
  <c r="V276" i="71" l="1"/>
  <c r="X271" i="71" s="1"/>
  <c r="Y271" i="71" s="1"/>
  <c r="AB271" i="71"/>
  <c r="AA271" i="71"/>
  <c r="AE271" i="71"/>
  <c r="AG271" i="71" s="1"/>
  <c r="B290" i="71"/>
  <c r="C287" i="71"/>
  <c r="B287" i="71"/>
  <c r="B283" i="71"/>
  <c r="D292" i="71"/>
  <c r="P187" i="72"/>
  <c r="AC271" i="71" l="1"/>
  <c r="E287" i="71"/>
  <c r="D290" i="71"/>
  <c r="D287" i="71"/>
  <c r="D283" i="71"/>
  <c r="F292" i="71"/>
  <c r="S187" i="72"/>
  <c r="F287" i="71" l="1"/>
  <c r="G287" i="71"/>
  <c r="F290" i="71"/>
  <c r="F283" i="71"/>
  <c r="H292" i="71"/>
  <c r="V187" i="72"/>
  <c r="H290" i="71" l="1"/>
  <c r="I287" i="71"/>
  <c r="H287" i="71"/>
  <c r="H283" i="71"/>
  <c r="J292" i="71"/>
  <c r="Y187" i="72"/>
  <c r="J287" i="71" l="1"/>
  <c r="K287" i="71"/>
  <c r="J290" i="71"/>
  <c r="J283" i="71"/>
  <c r="L292" i="71"/>
  <c r="AB187" i="72"/>
  <c r="M287" i="71" l="1"/>
  <c r="L290" i="71"/>
  <c r="L287" i="71"/>
  <c r="L283" i="71"/>
  <c r="N292" i="71"/>
  <c r="AE187" i="72"/>
  <c r="O287" i="71" l="1"/>
  <c r="N290" i="71"/>
  <c r="N287" i="71"/>
  <c r="N283" i="71"/>
  <c r="P292" i="71"/>
  <c r="AH187" i="72"/>
  <c r="P290" i="71" l="1"/>
  <c r="P287" i="71"/>
  <c r="P283" i="71"/>
  <c r="Q287" i="71"/>
  <c r="R292" i="71"/>
  <c r="AK187" i="72"/>
  <c r="R287" i="71" l="1"/>
  <c r="S287" i="71"/>
  <c r="R290" i="71"/>
  <c r="R283" i="71"/>
  <c r="T292" i="71"/>
  <c r="AN187" i="72"/>
  <c r="U287" i="71" l="1"/>
  <c r="T290" i="71"/>
  <c r="T287" i="71"/>
  <c r="T283" i="71"/>
  <c r="B303" i="71"/>
  <c r="AQ187" i="72"/>
  <c r="V287" i="71" l="1"/>
  <c r="X282" i="71" s="1"/>
  <c r="Y282" i="71" s="1"/>
  <c r="AB282" i="71"/>
  <c r="AE282" i="71"/>
  <c r="AG282" i="71" s="1"/>
  <c r="AA282" i="71"/>
  <c r="C298" i="71"/>
  <c r="B298" i="71"/>
  <c r="B294" i="71"/>
  <c r="B301" i="71"/>
  <c r="D303" i="71"/>
  <c r="D199" i="72"/>
  <c r="AC282" i="71" l="1"/>
  <c r="D301" i="71"/>
  <c r="E298" i="71"/>
  <c r="D298" i="71"/>
  <c r="D294" i="71"/>
  <c r="F303" i="71"/>
  <c r="G199" i="72"/>
  <c r="BB183" i="72"/>
  <c r="AY180" i="72"/>
  <c r="G298" i="71" l="1"/>
  <c r="F298" i="71"/>
  <c r="F301" i="71"/>
  <c r="F294" i="71"/>
  <c r="H303" i="71"/>
  <c r="J199" i="72"/>
  <c r="H301" i="71" l="1"/>
  <c r="H298" i="71"/>
  <c r="I298" i="71"/>
  <c r="H294" i="71"/>
  <c r="J303" i="71"/>
  <c r="M199" i="72"/>
  <c r="J301" i="71" l="1"/>
  <c r="K298" i="71"/>
  <c r="J298" i="71"/>
  <c r="J294" i="71"/>
  <c r="L303" i="71"/>
  <c r="P199" i="72"/>
  <c r="M298" i="71" l="1"/>
  <c r="L298" i="71"/>
  <c r="L301" i="71"/>
  <c r="L294" i="71"/>
  <c r="N303" i="71"/>
  <c r="S199" i="72"/>
  <c r="N298" i="71" l="1"/>
  <c r="N301" i="71"/>
  <c r="O298" i="71"/>
  <c r="N294" i="71"/>
  <c r="P303" i="71"/>
  <c r="V199" i="72"/>
  <c r="Q298" i="71" l="1"/>
  <c r="P298" i="71"/>
  <c r="P301" i="71"/>
  <c r="P294" i="71"/>
  <c r="R303" i="71"/>
  <c r="Y199" i="72"/>
  <c r="S298" i="71" l="1"/>
  <c r="R301" i="71"/>
  <c r="R298" i="71"/>
  <c r="R294" i="71"/>
  <c r="T303" i="71"/>
  <c r="AB199" i="72"/>
  <c r="T301" i="71" l="1"/>
  <c r="T298" i="71"/>
  <c r="AB293" i="71" s="1"/>
  <c r="T294" i="71"/>
  <c r="U298" i="71"/>
  <c r="B314" i="71"/>
  <c r="AE199" i="72"/>
  <c r="AE293" i="71" l="1"/>
  <c r="AG293" i="71" s="1"/>
  <c r="AA293" i="71"/>
  <c r="AC293" i="71" s="1"/>
  <c r="C309" i="71"/>
  <c r="B309" i="71"/>
  <c r="B312" i="71"/>
  <c r="B305" i="71"/>
  <c r="D314" i="71"/>
  <c r="V298" i="71"/>
  <c r="X293" i="71" s="1"/>
  <c r="Y293" i="71" s="1"/>
  <c r="AH199" i="72"/>
  <c r="D309" i="71" l="1"/>
  <c r="E309" i="71"/>
  <c r="D312" i="71"/>
  <c r="D305" i="71"/>
  <c r="F314" i="71"/>
  <c r="AK199" i="72"/>
  <c r="F312" i="71" l="1"/>
  <c r="F309" i="71"/>
  <c r="G309" i="71"/>
  <c r="F305" i="71"/>
  <c r="H314" i="71"/>
  <c r="AN199" i="72"/>
  <c r="I309" i="71" l="1"/>
  <c r="H312" i="71"/>
  <c r="H309" i="71"/>
  <c r="H305" i="71"/>
  <c r="J314" i="71"/>
  <c r="AQ199" i="72"/>
  <c r="K309" i="71" l="1"/>
  <c r="J312" i="71"/>
  <c r="J309" i="71"/>
  <c r="J305" i="71"/>
  <c r="L314" i="71"/>
  <c r="D210" i="72"/>
  <c r="AY193" i="72"/>
  <c r="M309" i="71" l="1"/>
  <c r="L312" i="71"/>
  <c r="L309" i="71"/>
  <c r="L305" i="71"/>
  <c r="N314" i="71"/>
  <c r="G210" i="72"/>
  <c r="BB195" i="72"/>
  <c r="N312" i="71" l="1"/>
  <c r="O309" i="71"/>
  <c r="N305" i="71"/>
  <c r="N309" i="71"/>
  <c r="P314" i="71"/>
  <c r="J210" i="72"/>
  <c r="P312" i="71" l="1"/>
  <c r="Q309" i="71"/>
  <c r="P309" i="71"/>
  <c r="P305" i="71"/>
  <c r="R314" i="71"/>
  <c r="M210" i="72"/>
  <c r="R305" i="71" l="1"/>
  <c r="S309" i="71"/>
  <c r="R312" i="71"/>
  <c r="R309" i="71"/>
  <c r="T314" i="71"/>
  <c r="P210" i="72"/>
  <c r="T309" i="71" l="1"/>
  <c r="AB304" i="71" s="1"/>
  <c r="T312" i="71"/>
  <c r="T305" i="71"/>
  <c r="U309" i="71"/>
  <c r="B326" i="71"/>
  <c r="S210" i="72"/>
  <c r="AE304" i="71" l="1"/>
  <c r="AG304" i="71" s="1"/>
  <c r="AA304" i="71"/>
  <c r="AC304" i="71" s="1"/>
  <c r="C320" i="71"/>
  <c r="B323" i="71"/>
  <c r="B320" i="71"/>
  <c r="B316" i="71"/>
  <c r="D326" i="71"/>
  <c r="V309" i="71"/>
  <c r="X304" i="71" s="1"/>
  <c r="Y304" i="71" s="1"/>
  <c r="V210" i="72"/>
  <c r="D320" i="71" l="1"/>
  <c r="E320" i="71"/>
  <c r="D323" i="71"/>
  <c r="D316" i="71"/>
  <c r="F326" i="71"/>
  <c r="Y210" i="72"/>
  <c r="F316" i="71" l="1"/>
  <c r="F323" i="71"/>
  <c r="G320" i="71"/>
  <c r="F320" i="71"/>
  <c r="H326" i="71"/>
  <c r="AB210" i="72"/>
  <c r="I320" i="71" l="1"/>
  <c r="H323" i="71"/>
  <c r="H320" i="71"/>
  <c r="H316" i="71"/>
  <c r="J326" i="71"/>
  <c r="AE210" i="72"/>
  <c r="K320" i="71" l="1"/>
  <c r="J316" i="71"/>
  <c r="J323" i="71"/>
  <c r="J320" i="71"/>
  <c r="L326" i="71"/>
  <c r="AH210" i="72"/>
  <c r="L323" i="71" l="1"/>
  <c r="L320" i="71"/>
  <c r="M320" i="71"/>
  <c r="L316" i="71"/>
  <c r="N326" i="71"/>
  <c r="AK210" i="72"/>
  <c r="O320" i="71" l="1"/>
  <c r="N316" i="71"/>
  <c r="N323" i="71"/>
  <c r="N320" i="71"/>
  <c r="P326" i="71"/>
  <c r="AN210" i="72"/>
  <c r="P323" i="71" l="1"/>
  <c r="P320" i="71"/>
  <c r="Q320" i="71"/>
  <c r="P316" i="71"/>
  <c r="R326" i="71"/>
  <c r="AQ210" i="72"/>
  <c r="S320" i="71" l="1"/>
  <c r="R323" i="71"/>
  <c r="R320" i="71"/>
  <c r="R316" i="71"/>
  <c r="T326" i="71"/>
  <c r="D221" i="72"/>
  <c r="U320" i="71" l="1"/>
  <c r="T320" i="71"/>
  <c r="AB315" i="71" s="1"/>
  <c r="T323" i="71"/>
  <c r="T316" i="71"/>
  <c r="B337" i="71"/>
  <c r="G221" i="72"/>
  <c r="BB206" i="72"/>
  <c r="AY203" i="72"/>
  <c r="V320" i="71" l="1"/>
  <c r="X315" i="71" s="1"/>
  <c r="Y315" i="71" s="1"/>
  <c r="AE315" i="71"/>
  <c r="AG315" i="71" s="1"/>
  <c r="AA315" i="71"/>
  <c r="AC315" i="71" s="1"/>
  <c r="B335" i="71"/>
  <c r="B332" i="71"/>
  <c r="B328" i="71"/>
  <c r="C332" i="71"/>
  <c r="D337" i="71"/>
  <c r="J221" i="72"/>
  <c r="E332" i="71" l="1"/>
  <c r="D332" i="71"/>
  <c r="D335" i="71"/>
  <c r="D328" i="71"/>
  <c r="F337" i="71"/>
  <c r="M221" i="72"/>
  <c r="F332" i="71" l="1"/>
  <c r="G332" i="71"/>
  <c r="F335" i="71"/>
  <c r="F328" i="71"/>
  <c r="H337" i="71"/>
  <c r="P221" i="72"/>
  <c r="H335" i="71" l="1"/>
  <c r="H328" i="71"/>
  <c r="I332" i="71"/>
  <c r="H332" i="71"/>
  <c r="J337" i="71"/>
  <c r="S221" i="72"/>
  <c r="K332" i="71" l="1"/>
  <c r="J332" i="71"/>
  <c r="J328" i="71"/>
  <c r="J335" i="71"/>
  <c r="L337" i="71"/>
  <c r="V221" i="72"/>
  <c r="L335" i="71" l="1"/>
  <c r="L332" i="71"/>
  <c r="L328" i="71"/>
  <c r="M332" i="71"/>
  <c r="N337" i="71"/>
  <c r="Y221" i="72"/>
  <c r="O332" i="71" l="1"/>
  <c r="N335" i="71"/>
  <c r="N328" i="71"/>
  <c r="N332" i="71"/>
  <c r="P337" i="71"/>
  <c r="AB221" i="72"/>
  <c r="P335" i="71" l="1"/>
  <c r="P332" i="71"/>
  <c r="Q332" i="71"/>
  <c r="P328" i="71"/>
  <c r="R337" i="71"/>
  <c r="AE221" i="72"/>
  <c r="S332" i="71" l="1"/>
  <c r="R328" i="71"/>
  <c r="R335" i="71"/>
  <c r="R332" i="71"/>
  <c r="T337" i="71"/>
  <c r="AH221" i="72"/>
  <c r="U332" i="71" l="1"/>
  <c r="T328" i="71"/>
  <c r="T335" i="71"/>
  <c r="T332" i="71"/>
  <c r="B348" i="71"/>
  <c r="AK221" i="72"/>
  <c r="B339" i="71" l="1"/>
  <c r="C343" i="71"/>
  <c r="B343" i="71"/>
  <c r="B346" i="71"/>
  <c r="D348" i="71"/>
  <c r="V332" i="71"/>
  <c r="X326" i="71" s="1"/>
  <c r="Y326" i="71" s="1"/>
  <c r="AN221" i="72"/>
  <c r="E343" i="71" l="1"/>
  <c r="D346" i="71"/>
  <c r="D343" i="71"/>
  <c r="D339" i="71"/>
  <c r="F348" i="71"/>
  <c r="AQ221" i="72"/>
  <c r="G343" i="71" l="1"/>
  <c r="F346" i="71"/>
  <c r="F343" i="71"/>
  <c r="F339" i="71"/>
  <c r="H348" i="71"/>
  <c r="BB217" i="72"/>
  <c r="D232" i="72"/>
  <c r="AY215" i="72"/>
  <c r="H346" i="71" l="1"/>
  <c r="H339" i="71"/>
  <c r="I343" i="71"/>
  <c r="H343" i="71"/>
  <c r="J348" i="71"/>
  <c r="G232" i="72"/>
  <c r="J346" i="71" l="1"/>
  <c r="J339" i="71"/>
  <c r="J343" i="71"/>
  <c r="K343" i="71"/>
  <c r="L348" i="71"/>
  <c r="J232" i="72"/>
  <c r="L346" i="71" l="1"/>
  <c r="L339" i="71"/>
  <c r="M343" i="71"/>
  <c r="L343" i="71"/>
  <c r="N348" i="71"/>
  <c r="M232" i="72"/>
  <c r="O343" i="71" l="1"/>
  <c r="N346" i="71"/>
  <c r="N343" i="71"/>
  <c r="N339" i="71"/>
  <c r="P348" i="71"/>
  <c r="P232" i="72"/>
  <c r="P346" i="71" l="1"/>
  <c r="P339" i="71"/>
  <c r="Q343" i="71"/>
  <c r="P343" i="71"/>
  <c r="R348" i="71"/>
  <c r="S232" i="72"/>
  <c r="R343" i="71" l="1"/>
  <c r="R339" i="71"/>
  <c r="R346" i="71"/>
  <c r="S343" i="71"/>
  <c r="T348" i="71"/>
  <c r="V232" i="72"/>
  <c r="T339" i="71" l="1"/>
  <c r="U343" i="71"/>
  <c r="T346" i="71"/>
  <c r="T343" i="71"/>
  <c r="B359" i="71"/>
  <c r="Y232" i="72"/>
  <c r="B354" i="71" l="1"/>
  <c r="B350" i="71"/>
  <c r="C354" i="71"/>
  <c r="B357" i="71"/>
  <c r="D359" i="71"/>
  <c r="V343" i="71"/>
  <c r="X338" i="71" s="1"/>
  <c r="Y338" i="71" s="1"/>
  <c r="AB232" i="72"/>
  <c r="D350" i="71" l="1"/>
  <c r="D357" i="71"/>
  <c r="D354" i="71"/>
  <c r="E354" i="71"/>
  <c r="F359" i="71"/>
  <c r="AE232" i="72"/>
  <c r="F350" i="71" l="1"/>
  <c r="G354" i="71"/>
  <c r="F357" i="71"/>
  <c r="F354" i="71"/>
  <c r="H359" i="71"/>
  <c r="AH232" i="72"/>
  <c r="H354" i="71" l="1"/>
  <c r="H350" i="71"/>
  <c r="H357" i="71"/>
  <c r="I354" i="71"/>
  <c r="J359" i="71"/>
  <c r="AK232" i="72"/>
  <c r="J357" i="71" l="1"/>
  <c r="J350" i="71"/>
  <c r="J354" i="71"/>
  <c r="K354" i="71"/>
  <c r="L359" i="71"/>
  <c r="AN232" i="72"/>
  <c r="L357" i="71" l="1"/>
  <c r="L354" i="71"/>
  <c r="L350" i="71"/>
  <c r="M354" i="71"/>
  <c r="N359" i="71"/>
  <c r="AQ232" i="72"/>
  <c r="N357" i="71" l="1"/>
  <c r="N354" i="71"/>
  <c r="N350" i="71"/>
  <c r="O354" i="71"/>
  <c r="P359" i="71"/>
  <c r="D243" i="72"/>
  <c r="P350" i="71" l="1"/>
  <c r="P357" i="71"/>
  <c r="P354" i="71"/>
  <c r="Q354" i="71"/>
  <c r="R359" i="71"/>
  <c r="G243" i="72"/>
  <c r="BB228" i="72"/>
  <c r="AY224" i="72"/>
  <c r="R350" i="71" l="1"/>
  <c r="R357" i="71"/>
  <c r="R354" i="71"/>
  <c r="S354" i="71"/>
  <c r="T359" i="71"/>
  <c r="J243" i="72"/>
  <c r="T357" i="71" l="1"/>
  <c r="T350" i="71"/>
  <c r="U354" i="71"/>
  <c r="T354" i="71"/>
  <c r="B370" i="71"/>
  <c r="M243" i="72"/>
  <c r="V354" i="71" l="1"/>
  <c r="X349" i="71" s="1"/>
  <c r="Y349" i="71" s="1"/>
  <c r="B368" i="71"/>
  <c r="B361" i="71"/>
  <c r="B365" i="71"/>
  <c r="C365" i="71"/>
  <c r="D370" i="71"/>
  <c r="P243" i="72"/>
  <c r="D361" i="71" l="1"/>
  <c r="D365" i="71"/>
  <c r="D368" i="71"/>
  <c r="E365" i="71"/>
  <c r="F370" i="71"/>
  <c r="S243" i="72"/>
  <c r="G365" i="71" l="1"/>
  <c r="F368" i="71"/>
  <c r="F365" i="71"/>
  <c r="F361" i="71"/>
  <c r="H370" i="71"/>
  <c r="V243" i="72"/>
  <c r="H361" i="71" l="1"/>
  <c r="H365" i="71"/>
  <c r="H368" i="71"/>
  <c r="I365" i="71"/>
  <c r="J370" i="71"/>
  <c r="Y243" i="72"/>
  <c r="J365" i="71" l="1"/>
  <c r="J368" i="71"/>
  <c r="J361" i="71"/>
  <c r="K365" i="71"/>
  <c r="L370" i="71"/>
  <c r="AB243" i="72"/>
  <c r="L361" i="71" l="1"/>
  <c r="L368" i="71"/>
  <c r="L365" i="71"/>
  <c r="M365" i="71"/>
  <c r="N370" i="71"/>
  <c r="AE243" i="72"/>
  <c r="N361" i="71" l="1"/>
  <c r="N368" i="71"/>
  <c r="N365" i="71"/>
  <c r="O365" i="71"/>
  <c r="P370" i="71"/>
  <c r="AH243" i="72"/>
  <c r="P361" i="71" l="1"/>
  <c r="P368" i="71"/>
  <c r="P365" i="71"/>
  <c r="Q365" i="71"/>
  <c r="R370" i="71"/>
  <c r="AK243" i="72"/>
  <c r="R365" i="71" l="1"/>
  <c r="R368" i="71"/>
  <c r="R361" i="71"/>
  <c r="S365" i="71"/>
  <c r="T370" i="71"/>
  <c r="AN243" i="72"/>
  <c r="T361" i="71" l="1"/>
  <c r="T368" i="71"/>
  <c r="U365" i="71"/>
  <c r="T365" i="71"/>
  <c r="B381" i="71"/>
  <c r="AQ243" i="72"/>
  <c r="V365" i="71" l="1"/>
  <c r="X360" i="71" s="1"/>
  <c r="Y360" i="71" s="1"/>
  <c r="B376" i="71"/>
  <c r="B379" i="71"/>
  <c r="B372" i="71"/>
  <c r="C376" i="71"/>
  <c r="D381" i="71"/>
  <c r="D254" i="72"/>
  <c r="D379" i="71" l="1"/>
  <c r="D372" i="71"/>
  <c r="D376" i="71"/>
  <c r="E376" i="71"/>
  <c r="F381" i="71"/>
  <c r="G254" i="72"/>
  <c r="BB239" i="72"/>
  <c r="AY236" i="72"/>
  <c r="F376" i="71" l="1"/>
  <c r="F372" i="71"/>
  <c r="G376" i="71"/>
  <c r="F379" i="71"/>
  <c r="H381" i="71"/>
  <c r="J254" i="72"/>
  <c r="H376" i="71" l="1"/>
  <c r="H372" i="71"/>
  <c r="H379" i="71"/>
  <c r="I376" i="71"/>
  <c r="J381" i="71"/>
  <c r="M254" i="72"/>
  <c r="J379" i="71" l="1"/>
  <c r="J372" i="71"/>
  <c r="K376" i="71"/>
  <c r="J376" i="71"/>
  <c r="L381" i="71"/>
  <c r="P254" i="72"/>
  <c r="L372" i="71" l="1"/>
  <c r="L379" i="71"/>
  <c r="L376" i="71"/>
  <c r="M376" i="71"/>
  <c r="N381" i="71"/>
  <c r="S254" i="72"/>
  <c r="N372" i="71" l="1"/>
  <c r="N376" i="71"/>
  <c r="N379" i="71"/>
  <c r="O376" i="71"/>
  <c r="P381" i="71"/>
  <c r="V254" i="72"/>
  <c r="P379" i="71" l="1"/>
  <c r="P376" i="71"/>
  <c r="P372" i="71"/>
  <c r="Q376" i="71"/>
  <c r="R381" i="71"/>
  <c r="Y254" i="72"/>
  <c r="R372" i="71" l="1"/>
  <c r="R379" i="71"/>
  <c r="R376" i="71"/>
  <c r="S376" i="71"/>
  <c r="T381" i="71"/>
  <c r="AB254" i="72"/>
  <c r="T379" i="71" l="1"/>
  <c r="U376" i="71"/>
  <c r="T372" i="71"/>
  <c r="T376" i="71"/>
  <c r="B392" i="71"/>
  <c r="AE254" i="72"/>
  <c r="B383" i="71" l="1"/>
  <c r="B390" i="71"/>
  <c r="B387" i="71"/>
  <c r="C387" i="71"/>
  <c r="D392" i="71"/>
  <c r="V376" i="71"/>
  <c r="X371" i="71" s="1"/>
  <c r="Y371" i="71" s="1"/>
  <c r="AH254" i="72"/>
  <c r="D387" i="71" l="1"/>
  <c r="D390" i="71"/>
  <c r="D383" i="71"/>
  <c r="E387" i="71"/>
  <c r="F392" i="71"/>
  <c r="AK254" i="72"/>
  <c r="F390" i="71" l="1"/>
  <c r="F383" i="71"/>
  <c r="F387" i="71"/>
  <c r="G387" i="71"/>
  <c r="H392" i="71"/>
  <c r="AN254" i="72"/>
  <c r="H387" i="71" l="1"/>
  <c r="H390" i="71"/>
  <c r="H383" i="71"/>
  <c r="I387" i="71"/>
  <c r="J392" i="71"/>
  <c r="AQ254" i="72"/>
  <c r="J390" i="71" l="1"/>
  <c r="J387" i="71"/>
  <c r="J383" i="71"/>
  <c r="K387" i="71"/>
  <c r="L392" i="71"/>
  <c r="D265" i="72"/>
  <c r="L383" i="71" l="1"/>
  <c r="L390" i="71"/>
  <c r="L387" i="71"/>
  <c r="M387" i="71"/>
  <c r="N392" i="71"/>
  <c r="G265" i="72"/>
  <c r="BB250" i="72"/>
  <c r="AY247" i="72"/>
  <c r="N387" i="71" l="1"/>
  <c r="N383" i="71"/>
  <c r="N390" i="71"/>
  <c r="O387" i="71"/>
  <c r="P392" i="71"/>
  <c r="J265" i="72"/>
  <c r="P383" i="71" l="1"/>
  <c r="P390" i="71"/>
  <c r="P387" i="71"/>
  <c r="Q387" i="71"/>
  <c r="R392" i="71"/>
  <c r="M265" i="72"/>
  <c r="R390" i="71" l="1"/>
  <c r="R383" i="71"/>
  <c r="S387" i="71"/>
  <c r="R387" i="71"/>
  <c r="T392" i="71"/>
  <c r="P265" i="72"/>
  <c r="T390" i="71" l="1"/>
  <c r="T383" i="71"/>
  <c r="T387" i="71"/>
  <c r="U387" i="71"/>
  <c r="B404" i="71"/>
  <c r="S265" i="72"/>
  <c r="B399" i="71" l="1"/>
  <c r="B395" i="71"/>
  <c r="B402" i="71"/>
  <c r="C399" i="71"/>
  <c r="D404" i="71"/>
  <c r="V387" i="71"/>
  <c r="X382" i="71" s="1"/>
  <c r="Y382" i="71" s="1"/>
  <c r="V265" i="72"/>
  <c r="D399" i="71" l="1"/>
  <c r="D402" i="71"/>
  <c r="D395" i="71"/>
  <c r="E399" i="71"/>
  <c r="F404" i="71"/>
  <c r="Y265" i="72"/>
  <c r="F402" i="71" l="1"/>
  <c r="F395" i="71"/>
  <c r="F399" i="71"/>
  <c r="G399" i="71"/>
  <c r="H404" i="71"/>
  <c r="AB265" i="72"/>
  <c r="H399" i="71" l="1"/>
  <c r="H402" i="71"/>
  <c r="H395" i="71"/>
  <c r="I399" i="71"/>
  <c r="J404" i="71"/>
  <c r="AE265" i="72"/>
  <c r="J395" i="71" l="1"/>
  <c r="J402" i="71"/>
  <c r="J399" i="71"/>
  <c r="K399" i="71"/>
  <c r="L404" i="71"/>
  <c r="AH265" i="72"/>
  <c r="L395" i="71" l="1"/>
  <c r="L402" i="71"/>
  <c r="L399" i="71"/>
  <c r="M399" i="71"/>
  <c r="N404" i="71"/>
  <c r="AK265" i="72"/>
  <c r="N395" i="71" l="1"/>
  <c r="N402" i="71"/>
  <c r="N399" i="71"/>
  <c r="O399" i="71"/>
  <c r="P404" i="71"/>
  <c r="AN265" i="72"/>
  <c r="P395" i="71" l="1"/>
  <c r="P402" i="71"/>
  <c r="Q399" i="71"/>
  <c r="P399" i="71"/>
  <c r="R404" i="71"/>
  <c r="AQ265" i="72"/>
  <c r="R395" i="71" l="1"/>
  <c r="R402" i="71"/>
  <c r="R399" i="71"/>
  <c r="S399" i="71"/>
  <c r="T404" i="71"/>
  <c r="D276" i="72"/>
  <c r="AY259" i="72"/>
  <c r="T402" i="71" l="1"/>
  <c r="T399" i="71"/>
  <c r="T395" i="71"/>
  <c r="U399" i="71"/>
  <c r="B415" i="71"/>
  <c r="G276" i="72"/>
  <c r="BB261" i="72"/>
  <c r="B406" i="71" l="1"/>
  <c r="B413" i="71"/>
  <c r="B410" i="71"/>
  <c r="C410" i="71"/>
  <c r="D415" i="71"/>
  <c r="V399" i="71"/>
  <c r="X393" i="71" s="1"/>
  <c r="Y393" i="71" s="1"/>
  <c r="J276" i="72"/>
  <c r="D406" i="71" l="1"/>
  <c r="D413" i="71"/>
  <c r="D410" i="71"/>
  <c r="E410" i="71"/>
  <c r="F415" i="71"/>
  <c r="M276" i="72"/>
  <c r="F410" i="71" l="1"/>
  <c r="F406" i="71"/>
  <c r="F413" i="71"/>
  <c r="G410" i="71"/>
  <c r="H415" i="71"/>
  <c r="P276" i="72"/>
  <c r="H413" i="71" l="1"/>
  <c r="H410" i="71"/>
  <c r="H406" i="71"/>
  <c r="I410" i="71"/>
  <c r="J415" i="71"/>
  <c r="S276" i="72"/>
  <c r="J406" i="71" l="1"/>
  <c r="J413" i="71"/>
  <c r="J410" i="71"/>
  <c r="K410" i="71"/>
  <c r="L415" i="71"/>
  <c r="V276" i="72"/>
  <c r="L413" i="71" l="1"/>
  <c r="L410" i="71"/>
  <c r="L406" i="71"/>
  <c r="M410" i="71"/>
  <c r="N415" i="71"/>
  <c r="Y276" i="72"/>
  <c r="N406" i="71" l="1"/>
  <c r="N413" i="71"/>
  <c r="O410" i="71"/>
  <c r="N410" i="71"/>
  <c r="P415" i="71"/>
  <c r="AB276" i="72"/>
  <c r="P410" i="71" l="1"/>
  <c r="P406" i="71"/>
  <c r="Q410" i="71"/>
  <c r="P413" i="71"/>
  <c r="R415" i="71"/>
  <c r="AE276" i="72"/>
  <c r="R413" i="71" l="1"/>
  <c r="R410" i="71"/>
  <c r="R406" i="71"/>
  <c r="S410" i="71"/>
  <c r="T415" i="71"/>
  <c r="AH276" i="72"/>
  <c r="T406" i="71" l="1"/>
  <c r="T413" i="71"/>
  <c r="T410" i="71"/>
  <c r="U410" i="71"/>
  <c r="B426" i="71"/>
  <c r="AK276" i="72"/>
  <c r="B417" i="71" l="1"/>
  <c r="B424" i="71"/>
  <c r="C421" i="71"/>
  <c r="B421" i="71"/>
  <c r="D426" i="71"/>
  <c r="V410" i="71"/>
  <c r="X405" i="71" s="1"/>
  <c r="Y405" i="71" s="1"/>
  <c r="AN276" i="72"/>
  <c r="D417" i="71" l="1"/>
  <c r="D421" i="71"/>
  <c r="E421" i="71"/>
  <c r="D424" i="71"/>
  <c r="F426" i="71"/>
  <c r="AQ276" i="72"/>
  <c r="F417" i="71" l="1"/>
  <c r="F424" i="71"/>
  <c r="F421" i="71"/>
  <c r="G421" i="71"/>
  <c r="H426" i="71"/>
  <c r="D287" i="72"/>
  <c r="H417" i="71" l="1"/>
  <c r="H421" i="71"/>
  <c r="H424" i="71"/>
  <c r="I421" i="71"/>
  <c r="J426" i="71"/>
  <c r="G287" i="72"/>
  <c r="BB272" i="72"/>
  <c r="J424" i="71" l="1"/>
  <c r="J421" i="71"/>
  <c r="K421" i="71"/>
  <c r="J417" i="71"/>
  <c r="L426" i="71"/>
  <c r="J287" i="72"/>
  <c r="L421" i="71" l="1"/>
  <c r="L417" i="71"/>
  <c r="M421" i="71"/>
  <c r="L424" i="71"/>
  <c r="N426" i="71"/>
  <c r="P426" i="71" s="1"/>
  <c r="M287" i="72"/>
  <c r="N417" i="71" l="1"/>
  <c r="N424" i="71"/>
  <c r="O421" i="71"/>
  <c r="N421" i="71"/>
  <c r="P287" i="72"/>
  <c r="P417" i="71" l="1"/>
  <c r="P424" i="71"/>
  <c r="Q421" i="71"/>
  <c r="R426" i="71"/>
  <c r="S287" i="72"/>
  <c r="R424" i="71" l="1"/>
  <c r="R421" i="71"/>
  <c r="R417" i="71"/>
  <c r="S421" i="71"/>
  <c r="T426" i="71"/>
  <c r="V287" i="72"/>
  <c r="T421" i="71" l="1"/>
  <c r="T424" i="71"/>
  <c r="T417" i="71"/>
  <c r="U421" i="71"/>
  <c r="B437" i="71"/>
  <c r="Y287" i="72"/>
  <c r="B428" i="71" l="1"/>
  <c r="B435" i="71"/>
  <c r="B432" i="71"/>
  <c r="C432" i="71"/>
  <c r="D437" i="71"/>
  <c r="V421" i="71"/>
  <c r="X416" i="71" s="1"/>
  <c r="Y416" i="71" s="1"/>
  <c r="AB287" i="72"/>
  <c r="D432" i="71" l="1"/>
  <c r="D435" i="71"/>
  <c r="D428" i="71"/>
  <c r="E432" i="71"/>
  <c r="F437" i="71"/>
  <c r="AE287" i="72"/>
  <c r="F428" i="71" l="1"/>
  <c r="F435" i="71"/>
  <c r="F432" i="71"/>
  <c r="G432" i="71"/>
  <c r="H437" i="71"/>
  <c r="AH287" i="72"/>
  <c r="H432" i="71" l="1"/>
  <c r="H428" i="71"/>
  <c r="H435" i="71"/>
  <c r="I432" i="71"/>
  <c r="J437" i="71"/>
  <c r="AK287" i="72"/>
  <c r="J435" i="71" l="1"/>
  <c r="J432" i="71"/>
  <c r="J428" i="71"/>
  <c r="K432" i="71"/>
  <c r="L437" i="71"/>
  <c r="AN287" i="72"/>
  <c r="L428" i="71" l="1"/>
  <c r="L435" i="71"/>
  <c r="L432" i="71"/>
  <c r="M432" i="71"/>
  <c r="N437" i="71"/>
  <c r="AQ287" i="72"/>
  <c r="N428" i="71" l="1"/>
  <c r="N435" i="71"/>
  <c r="O432" i="71"/>
  <c r="N432" i="71"/>
  <c r="P437" i="71"/>
  <c r="D298" i="72"/>
  <c r="P428" i="71" l="1"/>
  <c r="P435" i="71"/>
  <c r="P432" i="71"/>
  <c r="Q432" i="71"/>
  <c r="R437" i="71"/>
  <c r="G298" i="72"/>
  <c r="BB283" i="72"/>
  <c r="AY280" i="72"/>
  <c r="R435" i="71" l="1"/>
  <c r="R432" i="71"/>
  <c r="R428" i="71"/>
  <c r="S432" i="71"/>
  <c r="T437" i="71"/>
  <c r="T432" i="71" s="1"/>
  <c r="J298" i="72"/>
  <c r="T435" i="71" l="1"/>
  <c r="T428" i="71"/>
  <c r="U432" i="71"/>
  <c r="B448" i="71"/>
  <c r="M298" i="72"/>
  <c r="B439" i="71" l="1"/>
  <c r="B446" i="71"/>
  <c r="B443" i="71"/>
  <c r="C443" i="71"/>
  <c r="D448" i="71"/>
  <c r="V432" i="71"/>
  <c r="X427" i="71" s="1"/>
  <c r="Y427" i="71" s="1"/>
  <c r="P298" i="72"/>
  <c r="D443" i="71" l="1"/>
  <c r="D446" i="71"/>
  <c r="D439" i="71"/>
  <c r="E443" i="71"/>
  <c r="F448" i="71"/>
  <c r="S298" i="72"/>
  <c r="F446" i="71" l="1"/>
  <c r="F439" i="71"/>
  <c r="F443" i="71"/>
  <c r="G443" i="71"/>
  <c r="H448" i="71"/>
  <c r="V298" i="72"/>
  <c r="H439" i="71" l="1"/>
  <c r="H443" i="71"/>
  <c r="H446" i="71"/>
  <c r="I443" i="71"/>
  <c r="J448" i="71"/>
  <c r="Y298" i="72"/>
  <c r="J446" i="71" l="1"/>
  <c r="J439" i="71"/>
  <c r="J443" i="71"/>
  <c r="K443" i="71"/>
  <c r="L448" i="71"/>
  <c r="AB298" i="72"/>
  <c r="L446" i="71" l="1"/>
  <c r="L439" i="71"/>
  <c r="L443" i="71"/>
  <c r="M443" i="71"/>
  <c r="N448" i="71"/>
  <c r="AE298" i="72"/>
  <c r="N439" i="71" l="1"/>
  <c r="N446" i="71"/>
  <c r="O443" i="71"/>
  <c r="N443" i="71"/>
  <c r="P448" i="71"/>
  <c r="AH298" i="72"/>
  <c r="P439" i="71" l="1"/>
  <c r="P446" i="71"/>
  <c r="P443" i="71"/>
  <c r="Q443" i="71"/>
  <c r="R448" i="71"/>
  <c r="AK298" i="72"/>
  <c r="R443" i="71" l="1"/>
  <c r="R439" i="71"/>
  <c r="S443" i="71"/>
  <c r="R446" i="71"/>
  <c r="T448" i="71"/>
  <c r="AN298" i="72"/>
  <c r="T446" i="71" l="1"/>
  <c r="T439" i="71"/>
  <c r="T443" i="71"/>
  <c r="U443" i="71"/>
  <c r="B459" i="71"/>
  <c r="AQ298" i="72"/>
  <c r="V443" i="71" l="1"/>
  <c r="X438" i="71" s="1"/>
  <c r="Y438" i="71" s="1"/>
  <c r="B450" i="71"/>
  <c r="B457" i="71"/>
  <c r="B454" i="71"/>
  <c r="C454" i="71"/>
  <c r="D459" i="71"/>
  <c r="D309" i="72"/>
  <c r="D457" i="71" l="1"/>
  <c r="D450" i="71"/>
  <c r="E454" i="71"/>
  <c r="D454" i="71"/>
  <c r="F459" i="71"/>
  <c r="G309" i="72"/>
  <c r="BB294" i="72"/>
  <c r="AY291" i="72"/>
  <c r="F457" i="71" l="1"/>
  <c r="F454" i="71"/>
  <c r="F450" i="71"/>
  <c r="G454" i="71"/>
  <c r="H459" i="71"/>
  <c r="J309" i="72"/>
  <c r="H454" i="71" l="1"/>
  <c r="H450" i="71"/>
  <c r="H457" i="71"/>
  <c r="I454" i="71"/>
  <c r="J459" i="71"/>
  <c r="M309" i="72"/>
  <c r="J457" i="71" l="1"/>
  <c r="J454" i="71"/>
  <c r="K454" i="71"/>
  <c r="J450" i="71"/>
  <c r="L459" i="71"/>
  <c r="P309" i="72"/>
  <c r="L457" i="71" l="1"/>
  <c r="L454" i="71"/>
  <c r="L450" i="71"/>
  <c r="M454" i="71"/>
  <c r="N459" i="71"/>
  <c r="S309" i="72"/>
  <c r="N450" i="71" l="1"/>
  <c r="N457" i="71"/>
  <c r="O454" i="71"/>
  <c r="N454" i="71"/>
  <c r="P459" i="71"/>
  <c r="V309" i="72"/>
  <c r="P457" i="71" l="1"/>
  <c r="P450" i="71"/>
  <c r="P454" i="71"/>
  <c r="Q454" i="71"/>
  <c r="R459" i="71"/>
  <c r="Y309" i="72"/>
  <c r="R454" i="71" l="1"/>
  <c r="R457" i="71"/>
  <c r="R450" i="71"/>
  <c r="S454" i="71"/>
  <c r="T459" i="71"/>
  <c r="AB309" i="72"/>
  <c r="T450" i="71" l="1"/>
  <c r="T457" i="71"/>
  <c r="T454" i="71"/>
  <c r="U454" i="71"/>
  <c r="B470" i="71"/>
  <c r="AE309" i="72"/>
  <c r="V454" i="71" l="1"/>
  <c r="X449" i="71" s="1"/>
  <c r="Y449" i="71" s="1"/>
  <c r="B468" i="71"/>
  <c r="B461" i="71"/>
  <c r="B465" i="71"/>
  <c r="C465" i="71"/>
  <c r="D470" i="71"/>
  <c r="AH309" i="72"/>
  <c r="D465" i="71" l="1"/>
  <c r="D468" i="71"/>
  <c r="D461" i="71"/>
  <c r="E465" i="71"/>
  <c r="F470" i="71"/>
  <c r="AK309" i="72"/>
  <c r="F468" i="71" l="1"/>
  <c r="F465" i="71"/>
  <c r="F461" i="71"/>
  <c r="G465" i="71"/>
  <c r="H470" i="71"/>
  <c r="AN309" i="72"/>
  <c r="H461" i="71" l="1"/>
  <c r="H468" i="71"/>
  <c r="H465" i="71"/>
  <c r="I465" i="71"/>
  <c r="J470" i="71"/>
  <c r="AQ309" i="72"/>
  <c r="J465" i="71" l="1"/>
  <c r="J461" i="71"/>
  <c r="J468" i="71"/>
  <c r="K465" i="71"/>
  <c r="L470" i="71"/>
  <c r="D320" i="72"/>
  <c r="AY303" i="72"/>
  <c r="L468" i="71" l="1"/>
  <c r="L461" i="71"/>
  <c r="L465" i="71"/>
  <c r="M465" i="71"/>
  <c r="N470" i="71"/>
  <c r="BB305" i="72"/>
  <c r="G320" i="72"/>
  <c r="N468" i="71" l="1"/>
  <c r="N461" i="71"/>
  <c r="O465" i="71"/>
  <c r="N465" i="71"/>
  <c r="P470" i="71"/>
  <c r="J320" i="72"/>
  <c r="P461" i="71" l="1"/>
  <c r="P468" i="71"/>
  <c r="P465" i="71"/>
  <c r="Q465" i="71"/>
  <c r="R470" i="71"/>
  <c r="M320" i="72"/>
  <c r="R468" i="71" l="1"/>
  <c r="R461" i="71"/>
  <c r="R465" i="71"/>
  <c r="S465" i="71"/>
  <c r="T470" i="71"/>
  <c r="P320" i="72"/>
  <c r="T468" i="71" l="1"/>
  <c r="T465" i="71"/>
  <c r="T461" i="71"/>
  <c r="U465" i="71"/>
  <c r="B481" i="71"/>
  <c r="S320" i="72"/>
  <c r="V465" i="71" l="1"/>
  <c r="X460" i="71" s="1"/>
  <c r="Y460" i="71" s="1"/>
  <c r="B472" i="71"/>
  <c r="B479" i="71"/>
  <c r="C476" i="71"/>
  <c r="B476" i="71"/>
  <c r="D481" i="71"/>
  <c r="V320" i="72"/>
  <c r="D472" i="71" l="1"/>
  <c r="D479" i="71"/>
  <c r="D476" i="71"/>
  <c r="E476" i="71"/>
  <c r="F481" i="71"/>
  <c r="Y320" i="72"/>
  <c r="F472" i="71" l="1"/>
  <c r="F479" i="71"/>
  <c r="F476" i="71"/>
  <c r="G476" i="71"/>
  <c r="H481" i="71"/>
  <c r="AB320" i="72"/>
  <c r="H479" i="71" l="1"/>
  <c r="H476" i="71"/>
  <c r="H472" i="71"/>
  <c r="I476" i="71"/>
  <c r="J481" i="71"/>
  <c r="AE320" i="72"/>
  <c r="J472" i="71" l="1"/>
  <c r="J479" i="71"/>
  <c r="K476" i="71"/>
  <c r="J476" i="71"/>
  <c r="L481" i="71"/>
  <c r="AH320" i="72"/>
  <c r="L479" i="71" l="1"/>
  <c r="L476" i="71"/>
  <c r="L472" i="71"/>
  <c r="M476" i="71"/>
  <c r="N481" i="71"/>
  <c r="AK320" i="72"/>
  <c r="N472" i="71" l="1"/>
  <c r="N479" i="71"/>
  <c r="O476" i="71"/>
  <c r="N476" i="71"/>
  <c r="P481" i="71"/>
  <c r="AN320" i="72"/>
  <c r="P479" i="71" l="1"/>
  <c r="P476" i="71"/>
  <c r="P472" i="71"/>
  <c r="Q476" i="71"/>
  <c r="R481" i="71"/>
  <c r="AQ320" i="72"/>
  <c r="S476" i="71" l="1"/>
  <c r="R472" i="71"/>
  <c r="R479" i="71"/>
  <c r="R476" i="71"/>
  <c r="T481" i="71"/>
  <c r="D331" i="72"/>
  <c r="AY313" i="72"/>
  <c r="T472" i="71" l="1"/>
  <c r="T479" i="71"/>
  <c r="T476" i="71"/>
  <c r="U476" i="71"/>
  <c r="B492" i="71"/>
  <c r="BB316" i="72"/>
  <c r="G331" i="72"/>
  <c r="V476" i="71" l="1"/>
  <c r="X471" i="71" s="1"/>
  <c r="Y471" i="71" s="1"/>
  <c r="B483" i="71"/>
  <c r="B490" i="71"/>
  <c r="B487" i="71"/>
  <c r="C487" i="71"/>
  <c r="D492" i="71"/>
  <c r="J331" i="72"/>
  <c r="D483" i="71" l="1"/>
  <c r="D487" i="71"/>
  <c r="D490" i="71"/>
  <c r="E487" i="71"/>
  <c r="F492" i="71"/>
  <c r="M331" i="72"/>
  <c r="F483" i="71" l="1"/>
  <c r="F490" i="71"/>
  <c r="F487" i="71"/>
  <c r="G487" i="71"/>
  <c r="H492" i="71"/>
  <c r="P331" i="72"/>
  <c r="H483" i="71" l="1"/>
  <c r="H490" i="71"/>
  <c r="H487" i="71"/>
  <c r="I487" i="71"/>
  <c r="J492" i="71"/>
  <c r="S331" i="72"/>
  <c r="J487" i="71" l="1"/>
  <c r="J483" i="71"/>
  <c r="J490" i="71"/>
  <c r="K487" i="71"/>
  <c r="L492" i="71"/>
  <c r="V331" i="72"/>
  <c r="L490" i="71" l="1"/>
  <c r="L483" i="71"/>
  <c r="L487" i="71"/>
  <c r="M487" i="71"/>
  <c r="N492" i="71"/>
  <c r="Y331" i="72"/>
  <c r="N483" i="71" l="1"/>
  <c r="N490" i="71"/>
  <c r="O487" i="71"/>
  <c r="N487" i="71"/>
  <c r="P492" i="71"/>
  <c r="AB331" i="72"/>
  <c r="P490" i="71" l="1"/>
  <c r="P487" i="71"/>
  <c r="P483" i="71"/>
  <c r="Q487" i="71"/>
  <c r="R492" i="71"/>
  <c r="AE331" i="72"/>
  <c r="R490" i="71" l="1"/>
  <c r="R487" i="71"/>
  <c r="R483" i="71"/>
  <c r="S487" i="71"/>
  <c r="T492" i="71"/>
  <c r="AH331" i="72"/>
  <c r="T483" i="71" l="1"/>
  <c r="T490" i="71"/>
  <c r="U487" i="71"/>
  <c r="T487" i="71"/>
  <c r="B503" i="71"/>
  <c r="AK331" i="72"/>
  <c r="V487" i="71" l="1"/>
  <c r="X482" i="71" s="1"/>
  <c r="Y482" i="71" s="1"/>
  <c r="B501" i="71"/>
  <c r="B498" i="71"/>
  <c r="B494" i="71"/>
  <c r="C498" i="71"/>
  <c r="D503" i="71"/>
  <c r="AN331" i="72"/>
  <c r="D494" i="71" l="1"/>
  <c r="D501" i="71"/>
  <c r="D498" i="71"/>
  <c r="E498" i="71"/>
  <c r="F503" i="71"/>
  <c r="AQ331" i="72"/>
  <c r="F501" i="71" l="1"/>
  <c r="G498" i="71"/>
  <c r="F494" i="71"/>
  <c r="F498" i="71"/>
  <c r="H503" i="71"/>
  <c r="D342" i="72"/>
  <c r="AY325" i="72"/>
  <c r="H498" i="71" l="1"/>
  <c r="H494" i="71"/>
  <c r="I498" i="71"/>
  <c r="H501" i="71"/>
  <c r="J503" i="71"/>
  <c r="G342" i="72"/>
  <c r="BB327" i="72"/>
  <c r="J494" i="71" l="1"/>
  <c r="J501" i="71"/>
  <c r="J498" i="71"/>
  <c r="K498" i="71"/>
  <c r="L503" i="71"/>
  <c r="J342" i="72"/>
  <c r="L498" i="71" l="1"/>
  <c r="L501" i="71"/>
  <c r="L494" i="71"/>
  <c r="M498" i="71"/>
  <c r="N503" i="71"/>
  <c r="M342" i="72"/>
  <c r="N494" i="71" l="1"/>
  <c r="N501" i="71"/>
  <c r="N498" i="71"/>
  <c r="O498" i="71"/>
  <c r="P503" i="71"/>
  <c r="P342" i="72"/>
  <c r="P494" i="71" l="1"/>
  <c r="P501" i="71"/>
  <c r="P498" i="71"/>
  <c r="Q498" i="71"/>
  <c r="R503" i="71"/>
  <c r="S342" i="72"/>
  <c r="R494" i="71" l="1"/>
  <c r="R498" i="71"/>
  <c r="R501" i="71"/>
  <c r="S498" i="71"/>
  <c r="T503" i="71"/>
  <c r="V342" i="72"/>
  <c r="T501" i="71" l="1"/>
  <c r="T494" i="71"/>
  <c r="U498" i="71"/>
  <c r="T498" i="71"/>
  <c r="B514" i="71"/>
  <c r="Y342" i="72"/>
  <c r="V498" i="71" l="1"/>
  <c r="X493" i="71" s="1"/>
  <c r="Y493" i="71" s="1"/>
  <c r="B505" i="71"/>
  <c r="B512" i="71"/>
  <c r="B509" i="71"/>
  <c r="C509" i="71"/>
  <c r="D514" i="71"/>
  <c r="AB342" i="72"/>
  <c r="D509" i="71" l="1"/>
  <c r="D505" i="71"/>
  <c r="E509" i="71"/>
  <c r="D512" i="71"/>
  <c r="F514" i="71"/>
  <c r="AE342" i="72"/>
  <c r="F512" i="71" l="1"/>
  <c r="F505" i="71"/>
  <c r="F509" i="71"/>
  <c r="G509" i="71"/>
  <c r="H514" i="71"/>
  <c r="AH342" i="72"/>
  <c r="H509" i="71" l="1"/>
  <c r="H505" i="71"/>
  <c r="H512" i="71"/>
  <c r="I509" i="71"/>
  <c r="J514" i="71"/>
  <c r="AK342" i="72"/>
  <c r="J505" i="71" l="1"/>
  <c r="J512" i="71"/>
  <c r="K509" i="71"/>
  <c r="J509" i="71"/>
  <c r="L514" i="71"/>
  <c r="AN342" i="72"/>
  <c r="L505" i="71" l="1"/>
  <c r="L512" i="71"/>
  <c r="L509" i="71"/>
  <c r="M509" i="71"/>
  <c r="N514" i="71"/>
  <c r="AQ342" i="72"/>
  <c r="N505" i="71" l="1"/>
  <c r="N512" i="71"/>
  <c r="O509" i="71"/>
  <c r="P514" i="71"/>
  <c r="D353" i="72"/>
  <c r="P505" i="71" l="1"/>
  <c r="P509" i="71"/>
  <c r="P512" i="71"/>
  <c r="Q509" i="71"/>
  <c r="R514" i="71"/>
  <c r="G353" i="72"/>
  <c r="BB338" i="72"/>
  <c r="AY334" i="72"/>
  <c r="R512" i="71" l="1"/>
  <c r="R505" i="71"/>
  <c r="R509" i="71"/>
  <c r="S509" i="71"/>
  <c r="T514" i="71"/>
  <c r="J353" i="72"/>
  <c r="T512" i="71" l="1"/>
  <c r="T509" i="71"/>
  <c r="T505" i="71"/>
  <c r="U509" i="71"/>
  <c r="B525" i="71"/>
  <c r="M353" i="72"/>
  <c r="V509" i="71" l="1"/>
  <c r="X504" i="71" s="1"/>
  <c r="Y504" i="71" s="1"/>
  <c r="B516" i="71"/>
  <c r="B523" i="71"/>
  <c r="C520" i="71"/>
  <c r="B520" i="71"/>
  <c r="D525" i="71"/>
  <c r="P353" i="72"/>
  <c r="D523" i="71" l="1"/>
  <c r="D516" i="71"/>
  <c r="D520" i="71"/>
  <c r="E520" i="71"/>
  <c r="F525" i="71"/>
  <c r="S353" i="72"/>
  <c r="F516" i="71" l="1"/>
  <c r="F523" i="71"/>
  <c r="F520" i="71"/>
  <c r="G520" i="71"/>
  <c r="H525" i="71"/>
  <c r="V353" i="72"/>
  <c r="H523" i="71" l="1"/>
  <c r="H516" i="71"/>
  <c r="I520" i="71"/>
  <c r="H520" i="71"/>
  <c r="J525" i="71"/>
  <c r="Y353" i="72"/>
  <c r="J516" i="71" l="1"/>
  <c r="J523" i="71"/>
  <c r="J520" i="71"/>
  <c r="K520" i="71"/>
  <c r="L525" i="71"/>
  <c r="AB353" i="72"/>
  <c r="L520" i="71" l="1"/>
  <c r="L516" i="71"/>
  <c r="L523" i="71"/>
  <c r="M520" i="71"/>
  <c r="N525" i="71"/>
  <c r="AE353" i="72"/>
  <c r="N516" i="71" l="1"/>
  <c r="N523" i="71"/>
  <c r="O520" i="71"/>
  <c r="N520" i="71"/>
  <c r="P525" i="71"/>
  <c r="AH353" i="72"/>
  <c r="P520" i="71" l="1"/>
  <c r="P516" i="71"/>
  <c r="P523" i="71"/>
  <c r="Q520" i="71"/>
  <c r="R525" i="71"/>
  <c r="AK353" i="72"/>
  <c r="R516" i="71" l="1"/>
  <c r="R523" i="71"/>
  <c r="S520" i="71"/>
  <c r="R520" i="71"/>
  <c r="T525" i="71"/>
  <c r="AN353" i="72"/>
  <c r="T516" i="71" l="1"/>
  <c r="T523" i="71"/>
  <c r="T520" i="71"/>
  <c r="U520" i="71"/>
  <c r="B536" i="71"/>
  <c r="AQ353" i="72"/>
  <c r="V520" i="71" l="1"/>
  <c r="X515" i="71" s="1"/>
  <c r="Y515" i="71" s="1"/>
  <c r="B534" i="71"/>
  <c r="B527" i="71"/>
  <c r="C531" i="71"/>
  <c r="B531" i="71"/>
  <c r="D536" i="71"/>
  <c r="AX357" i="72"/>
  <c r="D364" i="72"/>
  <c r="AY346" i="72"/>
  <c r="D527" i="71" l="1"/>
  <c r="D534" i="71"/>
  <c r="E531" i="71"/>
  <c r="D531" i="71"/>
  <c r="F536" i="71"/>
  <c r="BB349" i="72"/>
  <c r="G364" i="72"/>
  <c r="F527" i="71" l="1"/>
  <c r="F531" i="71"/>
  <c r="G531" i="71"/>
  <c r="F534" i="71"/>
  <c r="H536" i="71"/>
  <c r="J364" i="72"/>
  <c r="H527" i="71" l="1"/>
  <c r="H534" i="71"/>
  <c r="I531" i="71"/>
  <c r="H531" i="71"/>
  <c r="J536" i="71"/>
  <c r="M364" i="72"/>
  <c r="J531" i="71" l="1"/>
  <c r="J534" i="71"/>
  <c r="J527" i="71"/>
  <c r="K531" i="71"/>
  <c r="L536" i="71"/>
  <c r="P364" i="72"/>
  <c r="L527" i="71" l="1"/>
  <c r="L534" i="71"/>
  <c r="M531" i="71"/>
  <c r="L531" i="71"/>
  <c r="N536" i="71"/>
  <c r="S364" i="72"/>
  <c r="N531" i="71" l="1"/>
  <c r="N527" i="71"/>
  <c r="N534" i="71"/>
  <c r="O531" i="71"/>
  <c r="P536" i="71"/>
  <c r="V364" i="72"/>
  <c r="P527" i="71" l="1"/>
  <c r="P534" i="71"/>
  <c r="P531" i="71"/>
  <c r="Q531" i="71"/>
  <c r="R536" i="71"/>
  <c r="Y364" i="72"/>
  <c r="R527" i="71" l="1"/>
  <c r="R534" i="71"/>
  <c r="S531" i="71"/>
  <c r="R531" i="71"/>
  <c r="T536" i="71"/>
  <c r="AB364" i="72"/>
  <c r="T534" i="71" l="1"/>
  <c r="T527" i="71"/>
  <c r="T531" i="71"/>
  <c r="U531" i="71"/>
  <c r="B547" i="71"/>
  <c r="AE364" i="72"/>
  <c r="V531" i="71" l="1"/>
  <c r="X526" i="71" s="1"/>
  <c r="Y526" i="71" s="1"/>
  <c r="B542" i="71"/>
  <c r="B545" i="71"/>
  <c r="B538" i="71"/>
  <c r="C542" i="71"/>
  <c r="D547" i="71"/>
  <c r="AH364" i="72"/>
  <c r="D538" i="71" l="1"/>
  <c r="D542" i="71"/>
  <c r="D545" i="71"/>
  <c r="E542" i="71"/>
  <c r="F547" i="71"/>
  <c r="AK364" i="72"/>
  <c r="F545" i="71" l="1"/>
  <c r="F538" i="71"/>
  <c r="G542" i="71"/>
  <c r="F542" i="71"/>
  <c r="H547" i="71"/>
  <c r="AN364" i="72"/>
  <c r="H545" i="71" l="1"/>
  <c r="H538" i="71"/>
  <c r="I542" i="71"/>
  <c r="H542" i="71"/>
  <c r="J547" i="71"/>
  <c r="AQ364" i="72"/>
  <c r="J538" i="71" l="1"/>
  <c r="J542" i="71"/>
  <c r="J545" i="71"/>
  <c r="K542" i="71"/>
  <c r="L547" i="71"/>
  <c r="D375" i="72"/>
  <c r="L545" i="71" l="1"/>
  <c r="L538" i="71"/>
  <c r="M542" i="71"/>
  <c r="L542" i="71"/>
  <c r="N547" i="71"/>
  <c r="G375" i="72"/>
  <c r="BB360" i="72"/>
  <c r="AY357" i="72"/>
  <c r="N538" i="71" l="1"/>
  <c r="N542" i="71"/>
  <c r="N545" i="71"/>
  <c r="O542" i="71"/>
  <c r="P547" i="71"/>
  <c r="J375" i="72"/>
  <c r="P542" i="71" l="1"/>
  <c r="P538" i="71"/>
  <c r="P545" i="71"/>
  <c r="Q542" i="71"/>
  <c r="R547" i="71"/>
  <c r="M375" i="72"/>
  <c r="R538" i="71" l="1"/>
  <c r="R545" i="71"/>
  <c r="R542" i="71"/>
  <c r="S542" i="71"/>
  <c r="T547" i="71"/>
  <c r="P375" i="72"/>
  <c r="T545" i="71" l="1"/>
  <c r="T538" i="71"/>
  <c r="T542" i="71"/>
  <c r="U542" i="71"/>
  <c r="B558" i="71"/>
  <c r="S375" i="72"/>
  <c r="V542" i="71" l="1"/>
  <c r="X537" i="71" s="1"/>
  <c r="Y537" i="71" s="1"/>
  <c r="B549" i="71"/>
  <c r="B553" i="71"/>
  <c r="B556" i="71"/>
  <c r="C553" i="71"/>
  <c r="D558" i="71"/>
  <c r="V375" i="72"/>
  <c r="D549" i="71" l="1"/>
  <c r="D553" i="71"/>
  <c r="D556" i="71"/>
  <c r="E553" i="71"/>
  <c r="F558" i="71"/>
  <c r="Y375" i="72"/>
  <c r="F556" i="71" l="1"/>
  <c r="F549" i="71"/>
  <c r="F553" i="71"/>
  <c r="G553" i="71"/>
  <c r="H558" i="71"/>
  <c r="AB375" i="72"/>
  <c r="H556" i="71" l="1"/>
  <c r="H553" i="71"/>
  <c r="H549" i="71"/>
  <c r="I553" i="71"/>
  <c r="J558" i="71"/>
  <c r="AE375" i="72"/>
  <c r="J549" i="71" l="1"/>
  <c r="J553" i="71"/>
  <c r="J556" i="71"/>
  <c r="K553" i="71"/>
  <c r="L558" i="71"/>
  <c r="AH375" i="72"/>
  <c r="L549" i="71" l="1"/>
  <c r="L556" i="71"/>
  <c r="L553" i="71"/>
  <c r="M553" i="71"/>
  <c r="N558" i="71"/>
  <c r="AK375" i="72"/>
  <c r="N553" i="71" l="1"/>
  <c r="N549" i="71"/>
  <c r="N556" i="71"/>
  <c r="O553" i="71"/>
  <c r="P558" i="71"/>
  <c r="AN375" i="72"/>
  <c r="P549" i="71" l="1"/>
  <c r="P556" i="71"/>
  <c r="P553" i="71"/>
  <c r="Q553" i="71"/>
  <c r="R558" i="71"/>
  <c r="AQ375" i="72"/>
  <c r="R553" i="71" l="1"/>
  <c r="R549" i="71"/>
  <c r="R556" i="71"/>
  <c r="S553" i="71"/>
  <c r="T558" i="71"/>
  <c r="D386" i="72"/>
  <c r="AY369" i="72"/>
  <c r="T549" i="71" l="1"/>
  <c r="T553" i="71"/>
  <c r="T556" i="71"/>
  <c r="U553" i="71"/>
  <c r="B569" i="71"/>
  <c r="BB371" i="72"/>
  <c r="G386" i="72"/>
  <c r="V553" i="71" l="1"/>
  <c r="X548" i="71" s="1"/>
  <c r="Y548" i="71" s="1"/>
  <c r="B564" i="71"/>
  <c r="B560" i="71"/>
  <c r="B567" i="71"/>
  <c r="C564" i="71"/>
  <c r="D569" i="71"/>
  <c r="J386" i="72"/>
  <c r="D560" i="71" l="1"/>
  <c r="D567" i="71"/>
  <c r="D564" i="71"/>
  <c r="E564" i="71"/>
  <c r="F569" i="71"/>
  <c r="M386" i="72"/>
  <c r="F560" i="71" l="1"/>
  <c r="F564" i="71"/>
  <c r="F567" i="71"/>
  <c r="G564" i="71"/>
  <c r="H569" i="71"/>
  <c r="P386" i="72"/>
  <c r="H564" i="71" l="1"/>
  <c r="H567" i="71"/>
  <c r="H560" i="71"/>
  <c r="I564" i="71"/>
  <c r="J569" i="71"/>
  <c r="S386" i="72"/>
  <c r="J560" i="71" l="1"/>
  <c r="J567" i="71"/>
  <c r="J564" i="71"/>
  <c r="K564" i="71"/>
  <c r="L569" i="71"/>
  <c r="V386" i="72"/>
  <c r="L560" i="71" l="1"/>
  <c r="L564" i="71"/>
  <c r="L567" i="71"/>
  <c r="M564" i="71"/>
  <c r="N569" i="71"/>
  <c r="Y386" i="72"/>
  <c r="N564" i="71" l="1"/>
  <c r="N567" i="71"/>
  <c r="N560" i="71"/>
  <c r="O564" i="71"/>
  <c r="P569" i="71"/>
  <c r="AB386" i="72"/>
  <c r="P560" i="71" l="1"/>
  <c r="P567" i="71"/>
  <c r="P564" i="71"/>
  <c r="Q564" i="71"/>
  <c r="R569" i="71"/>
  <c r="AE386" i="72"/>
  <c r="AH386" i="72" s="1"/>
  <c r="AK386" i="72" s="1"/>
  <c r="AN386" i="72" s="1"/>
  <c r="AQ386" i="72" s="1"/>
  <c r="AY379" i="72"/>
  <c r="R567" i="71" l="1"/>
  <c r="R564" i="71"/>
  <c r="R560" i="71"/>
  <c r="S564" i="71"/>
  <c r="T569" i="71"/>
  <c r="BB382" i="72"/>
  <c r="T564" i="71" l="1"/>
  <c r="T567" i="71"/>
  <c r="T560" i="71"/>
  <c r="AA559" i="71" s="1"/>
  <c r="AC559" i="71" s="1"/>
  <c r="U564" i="71"/>
  <c r="B580" i="71"/>
  <c r="V564" i="71" l="1"/>
  <c r="X559" i="71" s="1"/>
  <c r="Y559" i="71" s="1"/>
  <c r="B578" i="71"/>
  <c r="B575" i="71"/>
  <c r="B571" i="71"/>
  <c r="Z581" i="71" l="1"/>
  <c r="Y581" i="71"/>
  <c r="AH581" i="7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Arun Sardar</author>
  </authors>
  <commentList>
    <comment ref="C108" authorId="0" shapeId="0" xr:uid="{AAD27C4C-DD9A-49F8-8B68-2BBE8E725FF0}">
      <text>
        <r>
          <rPr>
            <b/>
            <sz val="9"/>
            <color indexed="81"/>
            <rFont val="Tahoma"/>
            <family val="2"/>
          </rPr>
          <t>Arun Sardar:</t>
        </r>
        <r>
          <rPr>
            <sz val="9"/>
            <color indexed="81"/>
            <rFont val="Tahoma"/>
            <family val="2"/>
          </rPr>
          <t xml:space="preserve">
Details Survey DD45+6+2M RC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tc={7635500C-DF9C-4A74-9125-08C9DACE9154}</author>
  </authors>
  <commentList>
    <comment ref="I118" authorId="0" shapeId="0" xr:uid="{7635500C-DF9C-4A74-9125-08C9DACE9154}">
      <text>
        <t>[Threaded comment]
Your version of Excel allows you to read this threaded comment; however, any edits to it will get removed if the file is opened in a newer version of Excel. Learn more: https://go.microsoft.com/fwlink/?linkid=870924
Comment:
    CR- Indore to Manmad</t>
      </text>
    </comment>
  </commentList>
</comments>
</file>

<file path=xl/sharedStrings.xml><?xml version="1.0" encoding="utf-8"?>
<sst xmlns="http://schemas.openxmlformats.org/spreadsheetml/2006/main" count="9909" uniqueCount="1807">
  <si>
    <t>DD60+35</t>
  </si>
  <si>
    <t>DD60+25</t>
  </si>
  <si>
    <t>DD45+0</t>
  </si>
  <si>
    <t>118/0</t>
  </si>
  <si>
    <t>119/0</t>
  </si>
  <si>
    <t>DD60+0</t>
  </si>
  <si>
    <t>119/2</t>
  </si>
  <si>
    <t>119/3</t>
  </si>
  <si>
    <t>120/0</t>
  </si>
  <si>
    <t>121/0</t>
  </si>
  <si>
    <t>124/0</t>
  </si>
  <si>
    <t>DD60+9</t>
  </si>
  <si>
    <t>DD60+6</t>
  </si>
  <si>
    <t>126/0</t>
  </si>
  <si>
    <t>126/1</t>
  </si>
  <si>
    <t>129/0</t>
  </si>
  <si>
    <t>130/0</t>
  </si>
  <si>
    <t>131/0</t>
  </si>
  <si>
    <t>132/0</t>
  </si>
  <si>
    <t>132/1</t>
  </si>
  <si>
    <t>DB1+0</t>
  </si>
  <si>
    <t>DD45+3</t>
  </si>
  <si>
    <t>135/0</t>
  </si>
  <si>
    <t>137/0</t>
  </si>
  <si>
    <t>137/1</t>
  </si>
  <si>
    <t>137/2</t>
  </si>
  <si>
    <t>140/0</t>
  </si>
  <si>
    <t>141/3</t>
  </si>
  <si>
    <t>144/0</t>
  </si>
  <si>
    <t>DD60+3</t>
  </si>
  <si>
    <t>147/0</t>
  </si>
  <si>
    <t>DB2+9</t>
  </si>
  <si>
    <t>148/0</t>
  </si>
  <si>
    <t>148/4</t>
  </si>
  <si>
    <t>150/0</t>
  </si>
  <si>
    <t>153/0</t>
  </si>
  <si>
    <t>DC2+6</t>
  </si>
  <si>
    <t>DD45+25</t>
  </si>
  <si>
    <t>162/0</t>
  </si>
  <si>
    <t>166/0</t>
  </si>
  <si>
    <t>169/0</t>
  </si>
  <si>
    <t>171/0</t>
  </si>
  <si>
    <t>172/0</t>
  </si>
  <si>
    <t>172/1</t>
  </si>
  <si>
    <t>174/1</t>
  </si>
  <si>
    <t>175/0</t>
  </si>
  <si>
    <t>177/0</t>
  </si>
  <si>
    <t>178/0</t>
  </si>
  <si>
    <t>182/0</t>
  </si>
  <si>
    <t>191/0</t>
  </si>
  <si>
    <t>194/0</t>
  </si>
  <si>
    <t>198/0</t>
  </si>
  <si>
    <t>205/0</t>
  </si>
  <si>
    <t>214/0</t>
  </si>
  <si>
    <t>216/0</t>
  </si>
  <si>
    <t>219/0</t>
  </si>
  <si>
    <t>223/0</t>
  </si>
  <si>
    <t>232/0</t>
  </si>
  <si>
    <t>235/0</t>
  </si>
  <si>
    <t>241/0</t>
  </si>
  <si>
    <t>243/0</t>
  </si>
  <si>
    <t>244/1</t>
  </si>
  <si>
    <t>249/1</t>
  </si>
  <si>
    <t>249/2</t>
  </si>
  <si>
    <t>250/0</t>
  </si>
  <si>
    <t>251/0</t>
  </si>
  <si>
    <t>252/0</t>
  </si>
  <si>
    <t>KEC INTERNATIONAL LIMITED</t>
  </si>
  <si>
    <t>Sr No.</t>
  </si>
  <si>
    <t>Activity</t>
  </si>
  <si>
    <t>WIP</t>
  </si>
  <si>
    <t>No of Gangs</t>
  </si>
  <si>
    <t>Remark</t>
  </si>
  <si>
    <t>Route Alignment (Km)</t>
  </si>
  <si>
    <t>Detailed Survey (Km)</t>
  </si>
  <si>
    <t>Profiling (Km)</t>
  </si>
  <si>
    <t>Check Survey (Km)</t>
  </si>
  <si>
    <t>Soil Investigation (Nos.)</t>
  </si>
  <si>
    <t>Excavation</t>
  </si>
  <si>
    <t xml:space="preserve">Foundation (Nos.) </t>
  </si>
  <si>
    <t>Earthing (Nos.)</t>
  </si>
  <si>
    <t>Tower Erection (Nos)</t>
  </si>
  <si>
    <t xml:space="preserve">Tack Welding </t>
  </si>
  <si>
    <t>Stringing (Km)</t>
  </si>
  <si>
    <t>a)</t>
  </si>
  <si>
    <t>Paying Out</t>
  </si>
  <si>
    <t>b)</t>
  </si>
  <si>
    <t>Final Sag</t>
  </si>
  <si>
    <t>OPGW (Km)</t>
  </si>
  <si>
    <t>Name of the Project:</t>
  </si>
  <si>
    <t xml:space="preserve">Contract No. &amp; Date : </t>
  </si>
  <si>
    <t>ROUTE ALIGNMENT PROGRESS SUMMARY</t>
  </si>
  <si>
    <t>TOTAL QTY (Tentative)</t>
  </si>
  <si>
    <t>COMPLETED UP TO PREV MONTH</t>
  </si>
  <si>
    <t>COMP. IN CURRENT MONTH</t>
  </si>
  <si>
    <t>CUMULATIVE</t>
  </si>
  <si>
    <t>BAL.QTY</t>
  </si>
  <si>
    <t>SOIL INVESTIGATION PROGRESS SUMMARY</t>
  </si>
  <si>
    <t>DETAILED SURVEY PROGRESS SUMMARY</t>
  </si>
  <si>
    <t xml:space="preserve"> CHECK SURVEY PROGRESS SUMMARY</t>
  </si>
  <si>
    <t>FOUNDATION PROGRESS SUMMARY</t>
  </si>
  <si>
    <t>EARTHING PROGRESS SUMMARY</t>
  </si>
  <si>
    <t>TOTAL QTY</t>
  </si>
  <si>
    <t>TOWER ERECTION PROGRESS SUMMARY</t>
  </si>
  <si>
    <t>STRINGING PROGRESS SUMMARY</t>
  </si>
  <si>
    <t>BAL.QTY(KM)</t>
  </si>
  <si>
    <t>OPGW STRINGING PROGRESS SUMMARY</t>
  </si>
  <si>
    <t>Sl. No.</t>
  </si>
  <si>
    <t>Loc. No.</t>
  </si>
  <si>
    <t>Status</t>
  </si>
  <si>
    <t>Completed</t>
  </si>
  <si>
    <t>Navsari</t>
  </si>
  <si>
    <t>Tower Type</t>
  </si>
  <si>
    <t>Start Date</t>
  </si>
  <si>
    <t>End Date</t>
  </si>
  <si>
    <t>Type of Tower</t>
  </si>
  <si>
    <t>Approved</t>
  </si>
  <si>
    <t>Detail Survey</t>
  </si>
  <si>
    <t>Check Survey</t>
  </si>
  <si>
    <t>Submitted</t>
  </si>
  <si>
    <t>UoM</t>
  </si>
  <si>
    <t>Remarks</t>
  </si>
  <si>
    <t>Location No.</t>
  </si>
  <si>
    <t>Classification</t>
  </si>
  <si>
    <t xml:space="preserve">DAILY PROGRESS REPORT : SUBMISSION STATUS AS ON </t>
  </si>
  <si>
    <t>FS</t>
  </si>
  <si>
    <t>PILE</t>
  </si>
  <si>
    <t>248/1</t>
  </si>
  <si>
    <t>248/2</t>
  </si>
  <si>
    <t>249/0</t>
  </si>
  <si>
    <t>WBC</t>
  </si>
  <si>
    <t>Date</t>
  </si>
  <si>
    <t>Particulars</t>
  </si>
  <si>
    <t>Qty.</t>
  </si>
  <si>
    <t>Total Section Length</t>
  </si>
  <si>
    <t>Kms.</t>
  </si>
  <si>
    <t>Detail Survey Submitted</t>
  </si>
  <si>
    <t>Balance to Submit</t>
  </si>
  <si>
    <t>Detail Survey Approved</t>
  </si>
  <si>
    <t>Balance to Approve</t>
  </si>
  <si>
    <t>Check Survey Submitted</t>
  </si>
  <si>
    <t>Check Survey Approved</t>
  </si>
  <si>
    <t>Route Diversion Approve with D/Survey Balance</t>
  </si>
  <si>
    <t>Balanceto Submit due to Crossing Section</t>
  </si>
  <si>
    <t>Total</t>
  </si>
  <si>
    <t>Today's Progress</t>
  </si>
  <si>
    <t>Estimated Quantity</t>
  </si>
  <si>
    <t>Cumm. Progress till date</t>
  </si>
  <si>
    <t>Progress in this month</t>
  </si>
  <si>
    <t>Earthing Status</t>
  </si>
  <si>
    <r>
      <t>Concreting Volume in M</t>
    </r>
    <r>
      <rPr>
        <b/>
        <vertAlign val="superscript"/>
        <sz val="11"/>
        <color theme="1"/>
        <rFont val="Calibri"/>
        <family val="2"/>
        <scheme val="minor"/>
      </rPr>
      <t>3</t>
    </r>
  </si>
  <si>
    <t>Tower Weight (MT)</t>
  </si>
  <si>
    <t>Tackwelding Completion date</t>
  </si>
  <si>
    <t>Sr. No.</t>
  </si>
  <si>
    <t>Section</t>
  </si>
  <si>
    <t>Manual/TSE</t>
  </si>
  <si>
    <t>Cumulative Status</t>
  </si>
  <si>
    <t>Tackweldng Status</t>
  </si>
  <si>
    <t>Tackwelding start date</t>
  </si>
  <si>
    <t>Sub Contractor name</t>
  </si>
  <si>
    <t>Earthing Completion Date</t>
  </si>
  <si>
    <t>Done</t>
  </si>
  <si>
    <t>Approval Letter Status</t>
  </si>
  <si>
    <t>Todays Status</t>
  </si>
  <si>
    <t>Manpower</t>
  </si>
  <si>
    <t>P/O Completed</t>
  </si>
  <si>
    <t>F/S Completed</t>
  </si>
  <si>
    <t>Stringing Status As on Today</t>
  </si>
  <si>
    <t>Engaged Date</t>
  </si>
  <si>
    <t>Hindarnce Days</t>
  </si>
  <si>
    <t xml:space="preserve">Cumm. Balance  
</t>
  </si>
  <si>
    <t>VNTL PROJECT - SOIL INVESTIGATION LOCATIONS</t>
  </si>
  <si>
    <t>VNTL Stringing</t>
  </si>
  <si>
    <t xml:space="preserve">158/0 </t>
  </si>
  <si>
    <t>DD60+30</t>
  </si>
  <si>
    <t xml:space="preserve">248/0 </t>
  </si>
  <si>
    <t>Sandy Dry Soil</t>
  </si>
  <si>
    <t>2 Mtr WBC &amp; 1.5 Mtr FS</t>
  </si>
  <si>
    <t>2 Mtr WBC &amp; 1.5 Mtr Normal Dry</t>
  </si>
  <si>
    <t>TOT</t>
  </si>
  <si>
    <t>RC</t>
  </si>
  <si>
    <t>241/2</t>
  </si>
  <si>
    <t>120/3</t>
  </si>
  <si>
    <t>121/5</t>
  </si>
  <si>
    <t>120/2</t>
  </si>
  <si>
    <t>121/4</t>
  </si>
  <si>
    <t>121/2</t>
  </si>
  <si>
    <t>121/3</t>
  </si>
  <si>
    <t>120/5</t>
  </si>
  <si>
    <t>244/6</t>
  </si>
  <si>
    <t>120/6</t>
  </si>
  <si>
    <t>121/6</t>
  </si>
  <si>
    <t>121/7</t>
  </si>
  <si>
    <t>145/4</t>
  </si>
  <si>
    <t>145/3</t>
  </si>
  <si>
    <t>121/1</t>
  </si>
  <si>
    <t>244/5</t>
  </si>
  <si>
    <t>120/7</t>
  </si>
  <si>
    <t>121/8</t>
  </si>
  <si>
    <t>252/3</t>
  </si>
  <si>
    <t>145/2</t>
  </si>
  <si>
    <t>250A/2</t>
  </si>
  <si>
    <t>136/1</t>
  </si>
  <si>
    <t>121/9</t>
  </si>
  <si>
    <t>141/4</t>
  </si>
  <si>
    <t>241/4</t>
  </si>
  <si>
    <t>124/1</t>
  </si>
  <si>
    <t>121/10</t>
  </si>
  <si>
    <t>145/7</t>
  </si>
  <si>
    <t>243/3</t>
  </si>
  <si>
    <t>141/5</t>
  </si>
  <si>
    <t>243/2</t>
  </si>
  <si>
    <t>250/3</t>
  </si>
  <si>
    <t>126/2</t>
  </si>
  <si>
    <t>117/2</t>
  </si>
  <si>
    <t>117/1</t>
  </si>
  <si>
    <t>179/3</t>
  </si>
  <si>
    <t>180/3</t>
  </si>
  <si>
    <t>180/5</t>
  </si>
  <si>
    <t>180/4</t>
  </si>
  <si>
    <t>174/6</t>
  </si>
  <si>
    <t>179/1</t>
  </si>
  <si>
    <t>174/4</t>
  </si>
  <si>
    <t>180/2</t>
  </si>
  <si>
    <t>165/5</t>
  </si>
  <si>
    <t>165/7</t>
  </si>
  <si>
    <t>180/7</t>
  </si>
  <si>
    <t>176/1</t>
  </si>
  <si>
    <t>174/5</t>
  </si>
  <si>
    <t>176/2</t>
  </si>
  <si>
    <t>178/3</t>
  </si>
  <si>
    <t>241/1</t>
  </si>
  <si>
    <t>235/3</t>
  </si>
  <si>
    <t>ROW</t>
  </si>
  <si>
    <t>Bharuch</t>
  </si>
  <si>
    <t>Surat</t>
  </si>
  <si>
    <t>TL- 04 765 kV D/C Vataman-Navsari Transmission Line</t>
  </si>
  <si>
    <t>District</t>
  </si>
  <si>
    <t>AP117-AP127</t>
  </si>
  <si>
    <t>AP127-AP128</t>
  </si>
  <si>
    <t>AP128-AP131</t>
  </si>
  <si>
    <t>AP131-AP132</t>
  </si>
  <si>
    <t>AP132-AP137</t>
  </si>
  <si>
    <t>AP137-AP142</t>
  </si>
  <si>
    <t>AP142-AP145</t>
  </si>
  <si>
    <t>AP145-AP149</t>
  </si>
  <si>
    <t>AP149-AP151</t>
  </si>
  <si>
    <t>AP211-AP215</t>
  </si>
  <si>
    <t>AP215-AP218</t>
  </si>
  <si>
    <t>AP218-AP226</t>
  </si>
  <si>
    <t>AP226-AP232</t>
  </si>
  <si>
    <t>AP232-AP245</t>
  </si>
  <si>
    <t>AP245-AP250</t>
  </si>
  <si>
    <t>AP250-AP253</t>
  </si>
  <si>
    <t>AP253-AP258</t>
  </si>
  <si>
    <t>Visual Chart</t>
  </si>
  <si>
    <t xml:space="preserve">Name of the Line : </t>
  </si>
  <si>
    <t>Name of Project:</t>
  </si>
  <si>
    <t>DS (Aprd)</t>
  </si>
  <si>
    <t>CS (Aprd)</t>
  </si>
  <si>
    <t>SOIL INVSTGN</t>
  </si>
  <si>
    <t>FOUNDATION</t>
  </si>
  <si>
    <t>TOWER ERECTION</t>
  </si>
  <si>
    <t>TW</t>
  </si>
  <si>
    <t>TIG &amp; PUN</t>
  </si>
  <si>
    <t>STR P/O</t>
  </si>
  <si>
    <t>STR F/S</t>
  </si>
  <si>
    <t>OPGW STR</t>
  </si>
  <si>
    <t>Name of Contractor:</t>
  </si>
  <si>
    <t>KEC International Limited</t>
  </si>
  <si>
    <t>TOTAL</t>
  </si>
  <si>
    <t>COMP.</t>
  </si>
  <si>
    <t>BAL.</t>
  </si>
  <si>
    <t>EAR</t>
  </si>
  <si>
    <t>PROGRESS AT A GLANCE :</t>
  </si>
  <si>
    <t>CROSSING PROPOSAL STATUS :</t>
  </si>
  <si>
    <t>Total Qty</t>
  </si>
  <si>
    <t>Completed
Till Date</t>
  </si>
  <si>
    <t>Balance</t>
  </si>
  <si>
    <t>Type of Crossing</t>
  </si>
  <si>
    <t>No. of X-ing</t>
  </si>
  <si>
    <t>Detailed Survey</t>
  </si>
  <si>
    <t>Kms</t>
  </si>
  <si>
    <t>Powerline X-ing</t>
  </si>
  <si>
    <t>Soil Investigation</t>
  </si>
  <si>
    <t>Nos.</t>
  </si>
  <si>
    <t>Foundation</t>
  </si>
  <si>
    <t>220 kV</t>
  </si>
  <si>
    <t>Earthing</t>
  </si>
  <si>
    <t>Erection</t>
  </si>
  <si>
    <t>Tack Welding</t>
  </si>
  <si>
    <t>Stringing (P/O)</t>
  </si>
  <si>
    <t>Stringing (F/S)</t>
  </si>
  <si>
    <t>OPGW Stringing</t>
  </si>
  <si>
    <t>117/0</t>
  </si>
  <si>
    <t>119/1</t>
  </si>
  <si>
    <t>125/0</t>
  </si>
  <si>
    <t>127/0</t>
  </si>
  <si>
    <t>127/1</t>
  </si>
  <si>
    <t>127/2</t>
  </si>
  <si>
    <t>128/0</t>
  </si>
  <si>
    <t>132/2</t>
  </si>
  <si>
    <t>132/3</t>
  </si>
  <si>
    <t>133/0</t>
  </si>
  <si>
    <t>133/1</t>
  </si>
  <si>
    <t>133/2</t>
  </si>
  <si>
    <t>133/3</t>
  </si>
  <si>
    <t>133/4</t>
  </si>
  <si>
    <t>134/0</t>
  </si>
  <si>
    <t>136/0</t>
  </si>
  <si>
    <t>138/0</t>
  </si>
  <si>
    <t>139/0</t>
  </si>
  <si>
    <t>139/1</t>
  </si>
  <si>
    <t>139/2</t>
  </si>
  <si>
    <t>141/0</t>
  </si>
  <si>
    <t>141/1</t>
  </si>
  <si>
    <t>141/2</t>
  </si>
  <si>
    <t>142/0</t>
  </si>
  <si>
    <t>143/0</t>
  </si>
  <si>
    <t>145/0</t>
  </si>
  <si>
    <t>148/1</t>
  </si>
  <si>
    <t>148/2</t>
  </si>
  <si>
    <t>148/3</t>
  </si>
  <si>
    <t>148/5</t>
  </si>
  <si>
    <t>149/0</t>
  </si>
  <si>
    <t>150/1</t>
  </si>
  <si>
    <t>151/0</t>
  </si>
  <si>
    <t>152/0</t>
  </si>
  <si>
    <t xml:space="preserve">           </t>
  </si>
  <si>
    <t>120/1</t>
  </si>
  <si>
    <t>120/4</t>
  </si>
  <si>
    <t>121/11</t>
  </si>
  <si>
    <t>124/2</t>
  </si>
  <si>
    <t>124/3</t>
  </si>
  <si>
    <t>125/1</t>
  </si>
  <si>
    <t>125/2</t>
  </si>
  <si>
    <t>126/3</t>
  </si>
  <si>
    <t>131/1</t>
  </si>
  <si>
    <t>131/2</t>
  </si>
  <si>
    <t>131/3</t>
  </si>
  <si>
    <t>131/4</t>
  </si>
  <si>
    <t>131/5</t>
  </si>
  <si>
    <t>139/3</t>
  </si>
  <si>
    <t>141/6</t>
  </si>
  <si>
    <t>145/1</t>
  </si>
  <si>
    <t>145/5</t>
  </si>
  <si>
    <t>145/6</t>
  </si>
  <si>
    <t>154/0</t>
  </si>
  <si>
    <t>155/0</t>
  </si>
  <si>
    <t>156/0</t>
  </si>
  <si>
    <t>156/1</t>
  </si>
  <si>
    <t>160/0</t>
  </si>
  <si>
    <t>161/0</t>
  </si>
  <si>
    <t>163/0</t>
  </si>
  <si>
    <t>164/0</t>
  </si>
  <si>
    <t>165/0</t>
  </si>
  <si>
    <t>165/1</t>
  </si>
  <si>
    <t>165/2</t>
  </si>
  <si>
    <t>165/3</t>
  </si>
  <si>
    <t>165/4</t>
  </si>
  <si>
    <t>165/6</t>
  </si>
  <si>
    <t>167/0</t>
  </si>
  <si>
    <t>168/0</t>
  </si>
  <si>
    <t>170/0</t>
  </si>
  <si>
    <t>173/0</t>
  </si>
  <si>
    <t>174/2</t>
  </si>
  <si>
    <t>174/3</t>
  </si>
  <si>
    <t>175/1</t>
  </si>
  <si>
    <t>176/0</t>
  </si>
  <si>
    <t>178/1</t>
  </si>
  <si>
    <t>178/2</t>
  </si>
  <si>
    <t>179/0</t>
  </si>
  <si>
    <t>179/2</t>
  </si>
  <si>
    <t>180/0</t>
  </si>
  <si>
    <t>180/1</t>
  </si>
  <si>
    <t>180/6</t>
  </si>
  <si>
    <t>183/0</t>
  </si>
  <si>
    <t>183/1</t>
  </si>
  <si>
    <t>183/2</t>
  </si>
  <si>
    <t>183/3</t>
  </si>
  <si>
    <t>184/0</t>
  </si>
  <si>
    <t>185/0</t>
  </si>
  <si>
    <t>186/0</t>
  </si>
  <si>
    <t>187/0</t>
  </si>
  <si>
    <t>189/1</t>
  </si>
  <si>
    <t>190/0</t>
  </si>
  <si>
    <t>191/1</t>
  </si>
  <si>
    <t>192/0</t>
  </si>
  <si>
    <t>193/0</t>
  </si>
  <si>
    <t>194/1</t>
  </si>
  <si>
    <t>195/0</t>
  </si>
  <si>
    <t>196/0</t>
  </si>
  <si>
    <t>196/1</t>
  </si>
  <si>
    <t>196/2</t>
  </si>
  <si>
    <t>197/0</t>
  </si>
  <si>
    <t>197/1</t>
  </si>
  <si>
    <t>197/2</t>
  </si>
  <si>
    <t>199/0</t>
  </si>
  <si>
    <t>199/1</t>
  </si>
  <si>
    <t>199/2</t>
  </si>
  <si>
    <t>200/0</t>
  </si>
  <si>
    <t>200/1</t>
  </si>
  <si>
    <t>201/0</t>
  </si>
  <si>
    <t>202/0</t>
  </si>
  <si>
    <t>203/0</t>
  </si>
  <si>
    <t>204/0</t>
  </si>
  <si>
    <t>205/1</t>
  </si>
  <si>
    <t>205/2</t>
  </si>
  <si>
    <t>206/0</t>
  </si>
  <si>
    <t>207/0</t>
  </si>
  <si>
    <t>208/0</t>
  </si>
  <si>
    <t>209/0</t>
  </si>
  <si>
    <t>209/1</t>
  </si>
  <si>
    <t>209/2</t>
  </si>
  <si>
    <t>210/0</t>
  </si>
  <si>
    <t>211/0</t>
  </si>
  <si>
    <t>211/1</t>
  </si>
  <si>
    <t>211/2</t>
  </si>
  <si>
    <t>211/3</t>
  </si>
  <si>
    <t>211/4</t>
  </si>
  <si>
    <t>211/5</t>
  </si>
  <si>
    <t>212/0</t>
  </si>
  <si>
    <t>213/0</t>
  </si>
  <si>
    <t>214/1</t>
  </si>
  <si>
    <t>214/2</t>
  </si>
  <si>
    <t>214/3</t>
  </si>
  <si>
    <t>214/4</t>
  </si>
  <si>
    <t>214/5</t>
  </si>
  <si>
    <t>214/6</t>
  </si>
  <si>
    <t>214/7</t>
  </si>
  <si>
    <t>215/0</t>
  </si>
  <si>
    <t>216/1</t>
  </si>
  <si>
    <t>216/2</t>
  </si>
  <si>
    <t>216/3</t>
  </si>
  <si>
    <t>217/0</t>
  </si>
  <si>
    <t>217/1</t>
  </si>
  <si>
    <t>217/2</t>
  </si>
  <si>
    <t>217/3</t>
  </si>
  <si>
    <t>217/4</t>
  </si>
  <si>
    <t>217/5</t>
  </si>
  <si>
    <t>218/0</t>
  </si>
  <si>
    <t>219/1</t>
  </si>
  <si>
    <t>220/0</t>
  </si>
  <si>
    <t>220/1</t>
  </si>
  <si>
    <t>221/0</t>
  </si>
  <si>
    <t>222/0</t>
  </si>
  <si>
    <t>223/1</t>
  </si>
  <si>
    <t>223/2</t>
  </si>
  <si>
    <t>223/3</t>
  </si>
  <si>
    <t>224/0</t>
  </si>
  <si>
    <t>224/1</t>
  </si>
  <si>
    <t>224/2</t>
  </si>
  <si>
    <t>225/0</t>
  </si>
  <si>
    <t>225/1</t>
  </si>
  <si>
    <t>225/2</t>
  </si>
  <si>
    <t>225/3</t>
  </si>
  <si>
    <t>225/4</t>
  </si>
  <si>
    <t>225/5</t>
  </si>
  <si>
    <t>225/6</t>
  </si>
  <si>
    <t>225/7</t>
  </si>
  <si>
    <t>226/0</t>
  </si>
  <si>
    <t>226/1</t>
  </si>
  <si>
    <t>226/2</t>
  </si>
  <si>
    <t>226/3</t>
  </si>
  <si>
    <t>227/0</t>
  </si>
  <si>
    <t>227/1</t>
  </si>
  <si>
    <t>227/2</t>
  </si>
  <si>
    <t>228/0</t>
  </si>
  <si>
    <t>228/1</t>
  </si>
  <si>
    <t>229/0</t>
  </si>
  <si>
    <t>229/1</t>
  </si>
  <si>
    <t>229A/0</t>
  </si>
  <si>
    <t>229B/0</t>
  </si>
  <si>
    <t>230/0</t>
  </si>
  <si>
    <t>230/1</t>
  </si>
  <si>
    <t>230A/0</t>
  </si>
  <si>
    <t>231/0</t>
  </si>
  <si>
    <t>232/1</t>
  </si>
  <si>
    <t>232/2</t>
  </si>
  <si>
    <t>232/3</t>
  </si>
  <si>
    <t>232/4</t>
  </si>
  <si>
    <t>233/0</t>
  </si>
  <si>
    <t>234/0</t>
  </si>
  <si>
    <t>235/1</t>
  </si>
  <si>
    <t>235/2</t>
  </si>
  <si>
    <t>235/4</t>
  </si>
  <si>
    <t>236/0</t>
  </si>
  <si>
    <t>237/0</t>
  </si>
  <si>
    <t>238/0</t>
  </si>
  <si>
    <t>239/0</t>
  </si>
  <si>
    <t>239/1</t>
  </si>
  <si>
    <t>240/0</t>
  </si>
  <si>
    <t>240/1</t>
  </si>
  <si>
    <t>241/3</t>
  </si>
  <si>
    <t>242/0</t>
  </si>
  <si>
    <t>243/1</t>
  </si>
  <si>
    <t>244/0</t>
  </si>
  <si>
    <t>244/2</t>
  </si>
  <si>
    <t>244/3</t>
  </si>
  <si>
    <t>244/4</t>
  </si>
  <si>
    <t>245/0</t>
  </si>
  <si>
    <t>245/1</t>
  </si>
  <si>
    <t>246/0</t>
  </si>
  <si>
    <t>249/3</t>
  </si>
  <si>
    <t>250/1</t>
  </si>
  <si>
    <t>250/2</t>
  </si>
  <si>
    <t>250A/0</t>
  </si>
  <si>
    <t>250A/1</t>
  </si>
  <si>
    <t>251/1</t>
  </si>
  <si>
    <t>252/1</t>
  </si>
  <si>
    <t>252/2</t>
  </si>
  <si>
    <t>252/4</t>
  </si>
  <si>
    <t>252/5</t>
  </si>
  <si>
    <t>253/0</t>
  </si>
  <si>
    <t>254/0</t>
  </si>
  <si>
    <t>254/1</t>
  </si>
  <si>
    <t>255/0</t>
  </si>
  <si>
    <t>255/1</t>
  </si>
  <si>
    <t>256/0</t>
  </si>
  <si>
    <t>256/1</t>
  </si>
  <si>
    <t>257/0</t>
  </si>
  <si>
    <t>258/0</t>
  </si>
  <si>
    <t>Gantry</t>
  </si>
  <si>
    <t>765KV D/C HEXA VATAMAN - NAVSARI TL -04  - CROSSING STATUS</t>
  </si>
  <si>
    <t xml:space="preserve">Sl No </t>
  </si>
  <si>
    <t xml:space="preserve">AP NO </t>
  </si>
  <si>
    <t>Towe Type</t>
  </si>
  <si>
    <t xml:space="preserve">AP No </t>
  </si>
  <si>
    <t xml:space="preserve">Type of Crossings </t>
  </si>
  <si>
    <t>LINE OWNER</t>
  </si>
  <si>
    <t>Work Portion</t>
  </si>
  <si>
    <t>Submitted to Client for Review</t>
  </si>
  <si>
    <t>Proposal Submitted (Y/N)</t>
  </si>
  <si>
    <t>Inspection Status (Y/N)</t>
  </si>
  <si>
    <t>Power Line</t>
  </si>
  <si>
    <t>GETCO</t>
  </si>
  <si>
    <t>Y</t>
  </si>
  <si>
    <t>ESSAR</t>
  </si>
  <si>
    <t>TORRENT</t>
  </si>
  <si>
    <t>POWERGRID</t>
  </si>
  <si>
    <t>157/0</t>
  </si>
  <si>
    <t>158/0</t>
  </si>
  <si>
    <t>159/0</t>
  </si>
  <si>
    <t>174/0</t>
  </si>
  <si>
    <t>TORRENT Power</t>
  </si>
  <si>
    <t>PGCIL</t>
  </si>
  <si>
    <t>247/0</t>
  </si>
  <si>
    <t>248/0</t>
  </si>
  <si>
    <t>POWERGRD</t>
  </si>
  <si>
    <t>Railway</t>
  </si>
  <si>
    <t>IR</t>
  </si>
  <si>
    <t>Bullet Train</t>
  </si>
  <si>
    <t>NHSRL</t>
  </si>
  <si>
    <t>NH</t>
  </si>
  <si>
    <t>Express Way</t>
  </si>
  <si>
    <t>Gas Pipe Line</t>
  </si>
  <si>
    <t>GSPL</t>
  </si>
  <si>
    <t>GAIL</t>
  </si>
  <si>
    <t>REPL</t>
  </si>
  <si>
    <t>PIL</t>
  </si>
  <si>
    <t>ROW Cleared on 29/04/25</t>
  </si>
  <si>
    <t>Line Name</t>
  </si>
  <si>
    <t xml:space="preserve">66 KV D/C BHARUCH B TO VAGRA TAP VILAGAT LINE </t>
  </si>
  <si>
    <t xml:space="preserve">220 kv D/C VAGRA- THAM TSS LINE (U/C) </t>
  </si>
  <si>
    <t xml:space="preserve"> 66 KV D/C Vilayat - Kukarwada  Line</t>
  </si>
  <si>
    <t>66 KV S/C Hansot Robban Line</t>
  </si>
  <si>
    <t>400 KV D/C HZR-GDR</t>
  </si>
  <si>
    <t>66 KV S/C Panoli-Hansot</t>
  </si>
  <si>
    <t>400 KV D/C KOSAMBA - CHORANIA</t>
  </si>
  <si>
    <t>400 KV D/C DGEN-NAVASARI</t>
  </si>
  <si>
    <t>220 KV D/C KWS-HAL</t>
  </si>
  <si>
    <t>765 KV D/C AHMEDABAD-NAVSARI</t>
  </si>
  <si>
    <t>66 KV S/C DINODA-KHARCH</t>
  </si>
  <si>
    <t>66 KV D/C PALOD-KOSAMBA</t>
  </si>
  <si>
    <t>220KV D/C GSECL(Hazira)-KOSAMBA</t>
  </si>
  <si>
    <t>400 KV D/C SUG-PIR</t>
  </si>
  <si>
    <t>220 KV D/C KOSAMBA-VAV</t>
  </si>
  <si>
    <t>220 KV D/C KIM-KOSAMBA</t>
  </si>
  <si>
    <t>66 KV S/C KIM-MASOLI</t>
  </si>
  <si>
    <t>400 KV S/C GHT-TPL</t>
  </si>
  <si>
    <t>220 KV D/C SUGEN-BHATAR</t>
  </si>
  <si>
    <t>220 KV D/C SUGNA-PUNE</t>
  </si>
  <si>
    <t>66 KV S/C KAMRAJ-ARETH</t>
  </si>
  <si>
    <t>400 KV S/C TPL-VAP</t>
  </si>
  <si>
    <t>220 KV D/C SUGEN-PUNE</t>
  </si>
  <si>
    <t>400 KV D/C KOSAMBA-VAV</t>
  </si>
  <si>
    <t>66 KV S/C VAV-SHAMPURA</t>
  </si>
  <si>
    <t>220 KV D/C KAP-VAV</t>
  </si>
  <si>
    <t>400 KV D/C GND-NAV</t>
  </si>
  <si>
    <t>220 KV D/C</t>
  </si>
  <si>
    <t>66 KV D/C</t>
  </si>
  <si>
    <t>66 KV D/C Mota Madhi</t>
  </si>
  <si>
    <t>66 KV D/C MOTA-Moti Fadoo</t>
  </si>
  <si>
    <t>220kV D/C MOTA - AMBHETA TRANSMISSION LINE</t>
  </si>
  <si>
    <t>400 KV D/C  KAKARPAR - NAVSARI TRANSMISSION LINE</t>
  </si>
  <si>
    <t>66 KV  KORODAR- AFVA  LINE H FEAM</t>
  </si>
  <si>
    <t>400 KV D/C NAV-BSR</t>
  </si>
  <si>
    <t>220 KV D/C Nav-Popda/Nav-Talangpur</t>
  </si>
  <si>
    <t xml:space="preserve">220 KV D/C NAVSARI-NAVSARI LINE </t>
  </si>
  <si>
    <t xml:space="preserve">132 KV S/C NAVSARI - POPDA CKT-1 LINE </t>
  </si>
  <si>
    <t xml:space="preserve">66 KV D/C NAV-EKL &amp; TAVDI-VESSMA LINE </t>
  </si>
  <si>
    <t xml:space="preserve">132 KV S/C NAV-POPDA CKT-2 LINE </t>
  </si>
  <si>
    <t xml:space="preserve">66 KV D/C Talangpur-Mangrol line </t>
  </si>
  <si>
    <t>LILO OF 220 KV TALANGPORE (SACHIN)-NAVSARI LINE AND TALANGPORE (SACHIN)-VAV LINE AT 765 KV NAVSARI(NEW)S/S OF ISTS</t>
  </si>
  <si>
    <t xml:space="preserve">66 KV D/C Mangrol-Ubarhat Line </t>
  </si>
  <si>
    <t>RAILWAY LINE NOT IN USE</t>
  </si>
  <si>
    <t>RAILWAY LINE BARDOLI-GANGADHARA</t>
  </si>
  <si>
    <t>RAILWAY LINE NAVSARI-MAROLI</t>
  </si>
  <si>
    <t>BULLET TRAIN</t>
  </si>
  <si>
    <t>NH 64 ( Delhi - Mumbai )</t>
  </si>
  <si>
    <t xml:space="preserve">NH 53 </t>
  </si>
  <si>
    <t>NE- 4 (Delhi - Mumbai)</t>
  </si>
  <si>
    <t>NH 48</t>
  </si>
  <si>
    <t>Span Length</t>
  </si>
  <si>
    <t xml:space="preserve"> 66 KV S/C NANDEWAR-WAGRA  LINE (H FRAME)</t>
  </si>
  <si>
    <t>GSPL (133/4 - 134/0) Gas Pipe Line Crossing</t>
  </si>
  <si>
    <t>GAIL (155/0 - 156/0) Gas Pipe Line Crossing</t>
  </si>
  <si>
    <t>REPL (233/0 - 234/0) Gas Pipe Line Crossing</t>
  </si>
  <si>
    <t>PIL (233/0 - 234/0) Gas Pipe Line Crossing</t>
  </si>
  <si>
    <t>GSPL (239/0 - 239/1) Gas Pipe Line Crossing</t>
  </si>
  <si>
    <t>GAIL (245/0 - 245/1) Gas Pipe Line Crossing</t>
  </si>
  <si>
    <t>66 KV D/C LINE MOTA TO SARWAN TRANSMISSION LINE</t>
  </si>
  <si>
    <t>A</t>
  </si>
  <si>
    <t>DA+0</t>
  </si>
  <si>
    <t>DC1+9</t>
  </si>
  <si>
    <t>DB1+9</t>
  </si>
  <si>
    <t>Location Number</t>
  </si>
  <si>
    <t>DA+9</t>
  </si>
  <si>
    <t>Starting Date</t>
  </si>
  <si>
    <t>Completion Date</t>
  </si>
  <si>
    <t>Gang name</t>
  </si>
  <si>
    <t>Gang Name</t>
  </si>
  <si>
    <t>Project Code</t>
  </si>
  <si>
    <t>Project Name</t>
  </si>
  <si>
    <t>Client Name</t>
  </si>
  <si>
    <t>NOA Start Date</t>
  </si>
  <si>
    <t>LOA End Date</t>
  </si>
  <si>
    <t>PCH</t>
  </si>
  <si>
    <t>Regional Manager</t>
  </si>
  <si>
    <t>Project Manager</t>
  </si>
  <si>
    <t>Section Incharge</t>
  </si>
  <si>
    <t>Supervisor</t>
  </si>
  <si>
    <t>DA+3</t>
  </si>
  <si>
    <t>DA+6</t>
  </si>
  <si>
    <t>Planning Engineer</t>
  </si>
  <si>
    <t>DC1+0</t>
  </si>
  <si>
    <t>DA-3</t>
  </si>
  <si>
    <t>151A/0</t>
  </si>
  <si>
    <t>153/1</t>
  </si>
  <si>
    <t>153/2</t>
  </si>
  <si>
    <t>153A/0</t>
  </si>
  <si>
    <t>163/1</t>
  </si>
  <si>
    <t>206/1</t>
  </si>
  <si>
    <t>DB2+0</t>
  </si>
  <si>
    <t>DB1+25</t>
  </si>
  <si>
    <t>DC2+3</t>
  </si>
  <si>
    <t>DB2+3</t>
  </si>
  <si>
    <t>DD45+6</t>
  </si>
  <si>
    <t>DD60+18</t>
  </si>
  <si>
    <t>DD45+9</t>
  </si>
  <si>
    <t>DB1+3</t>
  </si>
  <si>
    <t>DD45+18</t>
  </si>
  <si>
    <t>DD60+41</t>
  </si>
  <si>
    <t>DC2+0</t>
  </si>
  <si>
    <t>DB1+6</t>
  </si>
  <si>
    <t>DCT+0</t>
  </si>
  <si>
    <t>DB1+18</t>
  </si>
  <si>
    <t>DC2+18</t>
  </si>
  <si>
    <t>DC1+18</t>
  </si>
  <si>
    <t>DC2+9</t>
  </si>
  <si>
    <t>DB2+18</t>
  </si>
  <si>
    <t>DD45+35</t>
  </si>
  <si>
    <t>DC1+6</t>
  </si>
  <si>
    <t>DB2+25</t>
  </si>
  <si>
    <t>DC1+25</t>
  </si>
  <si>
    <t>President-T&amp;D</t>
  </si>
  <si>
    <t>Mr. Ganesh Srinivasan</t>
  </si>
  <si>
    <t>Mr. Arun Felbin</t>
  </si>
  <si>
    <t>Project Manger</t>
  </si>
  <si>
    <t>\</t>
  </si>
  <si>
    <t>Unit</t>
  </si>
  <si>
    <t>Final Est. Qty</t>
  </si>
  <si>
    <t>L2 till Last Month</t>
  </si>
  <si>
    <t>Submitted till Last Month</t>
  </si>
  <si>
    <t>Approved till Last Month</t>
  </si>
  <si>
    <t>L2 Submission Plan for Current Month</t>
  </si>
  <si>
    <t>Progress For Month</t>
  </si>
  <si>
    <t>Approved till Current Month</t>
  </si>
  <si>
    <t>Rout Alignment</t>
  </si>
  <si>
    <t>km</t>
  </si>
  <si>
    <t>Progress Status</t>
  </si>
  <si>
    <t>Final Estimated Quantity</t>
  </si>
  <si>
    <t>L2 for present Month</t>
  </si>
  <si>
    <t>Plan for the Month</t>
  </si>
  <si>
    <t>Progress till Date for the Month</t>
  </si>
  <si>
    <t>L2 till Current Month</t>
  </si>
  <si>
    <t>Completed till Date</t>
  </si>
  <si>
    <t>Balance Work</t>
  </si>
  <si>
    <t>Under Progress</t>
  </si>
  <si>
    <t>Gangs at Present</t>
  </si>
  <si>
    <t>Tower Erection</t>
  </si>
  <si>
    <t>Tack welding</t>
  </si>
  <si>
    <t>Stringing(Km)</t>
  </si>
  <si>
    <t xml:space="preserve"> Drawing Approval Done</t>
  </si>
  <si>
    <t>Number of TSE</t>
  </si>
  <si>
    <t>S.no</t>
  </si>
  <si>
    <t>Sec</t>
  </si>
  <si>
    <t>From AP</t>
  </si>
  <si>
    <t>To AP</t>
  </si>
  <si>
    <t>Span (M)</t>
  </si>
  <si>
    <t>Method</t>
  </si>
  <si>
    <t>Section Readiness</t>
  </si>
  <si>
    <t>Insulator Hoisting</t>
  </si>
  <si>
    <t>P/O Starting Date</t>
  </si>
  <si>
    <t>P/O Completion Date</t>
  </si>
  <si>
    <t>P/O</t>
  </si>
  <si>
    <t>F/S Starting Date</t>
  </si>
  <si>
    <t>F/S/ Completion Date</t>
  </si>
  <si>
    <t>Jumpering</t>
  </si>
  <si>
    <t xml:space="preserve">Spacering </t>
  </si>
  <si>
    <t>Clipping</t>
  </si>
  <si>
    <t>Length</t>
  </si>
  <si>
    <t>Gang Strength</t>
  </si>
  <si>
    <t>Number of Fitters</t>
  </si>
  <si>
    <t>Hindrance</t>
  </si>
  <si>
    <t>SL No.</t>
  </si>
  <si>
    <t>Tower Weight</t>
  </si>
  <si>
    <t>188/0</t>
  </si>
  <si>
    <t>189/0</t>
  </si>
  <si>
    <t>Pit A</t>
  </si>
  <si>
    <t>Pit B</t>
  </si>
  <si>
    <t>Pit C</t>
  </si>
  <si>
    <t>Pit D</t>
  </si>
  <si>
    <t>RCC Complete</t>
  </si>
  <si>
    <t>175/1-176/0</t>
  </si>
  <si>
    <t>176/0-177/0</t>
  </si>
  <si>
    <t>180/2-182/0</t>
  </si>
  <si>
    <t>182/0-183/0</t>
  </si>
  <si>
    <t>119/0-120/0</t>
  </si>
  <si>
    <t>TSE</t>
  </si>
  <si>
    <t>Manual</t>
  </si>
  <si>
    <t>Maa Singhvasini</t>
  </si>
  <si>
    <t>Alam Construction</t>
  </si>
  <si>
    <t>Sanjay Singh</t>
  </si>
  <si>
    <t>Enamul Haque</t>
  </si>
  <si>
    <t>Hotline</t>
  </si>
  <si>
    <t>No of Towers</t>
  </si>
  <si>
    <t>121/1-121/7</t>
  </si>
  <si>
    <t xml:space="preserve">APPROVED </t>
  </si>
  <si>
    <t xml:space="preserve">Approval Pending </t>
  </si>
  <si>
    <t xml:space="preserve">KOSAMBA - UMARPADA GAUGE CONVERSION RAILWAY LINE </t>
  </si>
  <si>
    <t xml:space="preserve">IR RAILWAY LINE DFCC RAILWAY LINE </t>
  </si>
  <si>
    <t>Route change pending Approval</t>
  </si>
  <si>
    <t>r</t>
  </si>
  <si>
    <t>AP-206 TO 211</t>
  </si>
  <si>
    <t>AP-201 TO 206</t>
  </si>
  <si>
    <t>AP183-AP201</t>
  </si>
  <si>
    <t>AP159-AP183</t>
  </si>
  <si>
    <t>AP-156/1 TO 159</t>
  </si>
  <si>
    <t>AP151-AP156/1</t>
  </si>
  <si>
    <t>Insulator and hardware fitting done</t>
  </si>
  <si>
    <t>2/2 done</t>
  </si>
  <si>
    <t>7/7 done</t>
  </si>
  <si>
    <t>5/5 done</t>
  </si>
  <si>
    <t>1/4 done</t>
  </si>
  <si>
    <t>length( km)</t>
  </si>
  <si>
    <t>Gang idle due to 180/3 to 182/0 corridor area row</t>
  </si>
  <si>
    <t>197/0-198/0</t>
  </si>
  <si>
    <t>Abdul Odut</t>
  </si>
  <si>
    <t>183/0-184/0</t>
  </si>
  <si>
    <t>245/0-246/0</t>
  </si>
  <si>
    <t>6 phase final sag complete</t>
  </si>
  <si>
    <t>Complete</t>
  </si>
  <si>
    <t>120/0-121/0</t>
  </si>
  <si>
    <t>178/0-179/0</t>
  </si>
  <si>
    <t>4/4 Done</t>
  </si>
  <si>
    <t>198/0-199/0</t>
  </si>
  <si>
    <t>1/2 Done</t>
  </si>
  <si>
    <t>Due to ROW at 199/0 back stay arrangement not done</t>
  </si>
  <si>
    <t>196/0-197/0</t>
  </si>
  <si>
    <t>220kV</t>
  </si>
  <si>
    <t>3/3 Done</t>
  </si>
  <si>
    <t xml:space="preserve"> cliping done spacer u/p</t>
  </si>
  <si>
    <t>Bhola Prasad+ Deepak Sarkar</t>
  </si>
  <si>
    <t>Cliping And Spacer Completed</t>
  </si>
  <si>
    <t>VISUAL CHART VNTL PILE LOC- 129/0</t>
  </si>
  <si>
    <t>Leg</t>
  </si>
  <si>
    <t>PILE NO</t>
  </si>
  <si>
    <t>PILE COM. DATE</t>
  </si>
  <si>
    <t>PILE CAP</t>
  </si>
  <si>
    <t>CH 1ST</t>
  </si>
  <si>
    <t>CH 2ND</t>
  </si>
  <si>
    <t>REMARKS</t>
  </si>
  <si>
    <t>LEG - C</t>
  </si>
  <si>
    <t>LEG - B</t>
  </si>
  <si>
    <t>C</t>
  </si>
  <si>
    <t>Pile Complete</t>
  </si>
  <si>
    <t>B</t>
  </si>
  <si>
    <t>LEG - D</t>
  </si>
  <si>
    <t>LEG - A</t>
  </si>
  <si>
    <t>D</t>
  </si>
  <si>
    <t>Colour Indicate</t>
  </si>
  <si>
    <t>Identification</t>
  </si>
  <si>
    <t>Not Start</t>
  </si>
  <si>
    <t>VISUAL CHART VNTL PILE LOC- 130/0</t>
  </si>
  <si>
    <t>130/0 Total Pile Completed: 16/16</t>
  </si>
  <si>
    <t>129/0 Total Pile Completed: 16/16</t>
  </si>
  <si>
    <t xml:space="preserve"> </t>
  </si>
  <si>
    <t>Due to non availablity of shutdown of 11kv cable bypass work could not be carried,so gang remain idle.</t>
  </si>
  <si>
    <t>Row due to 40 workers remain idle,shutdown cable 11kv removed 24-4-26</t>
  </si>
  <si>
    <t>6 phase final sag,EW final  sag,spacer done</t>
  </si>
  <si>
    <t>backstay arrangement done,11kv cable laying done</t>
  </si>
  <si>
    <t>9/9 done</t>
  </si>
  <si>
    <t>6 phase final sag,EW final  sag,cliping done</t>
  </si>
  <si>
    <t>184/0-185/0</t>
  </si>
  <si>
    <t>174/0-175/0</t>
  </si>
  <si>
    <t>Completed on 27.04.26</t>
  </si>
  <si>
    <t>Completed on 20.04.26</t>
  </si>
  <si>
    <t>6 phase final sag done</t>
  </si>
  <si>
    <t>175/0-175/1</t>
  </si>
  <si>
    <t>EW paying out, 6 phase paying out 119/0-119/3</t>
  </si>
  <si>
    <t>Gang idle due to 66kv shutdown till 30.04.26</t>
  </si>
  <si>
    <t>7/8 Done</t>
  </si>
  <si>
    <t>ROW from 29-4-26, clear on 02-05-26 evening 4:00 PM</t>
  </si>
  <si>
    <t>Completed on 02.05.26</t>
  </si>
  <si>
    <t>Completed on 03.05.26</t>
  </si>
  <si>
    <t>right phase pilot wire has been tightened,11kV 2 cable bypass complete</t>
  </si>
  <si>
    <t>Pile Cap: 4/4</t>
  </si>
  <si>
    <t>2/2 Done</t>
  </si>
  <si>
    <t>Tower Tightening</t>
  </si>
  <si>
    <t>Location Nos.</t>
  </si>
  <si>
    <t>203A/0</t>
  </si>
  <si>
    <t>203B/0</t>
  </si>
  <si>
    <t>117/1,117/2</t>
  </si>
  <si>
    <t>Ready</t>
  </si>
  <si>
    <t>Not Ready</t>
  </si>
  <si>
    <t>Yes</t>
  </si>
  <si>
    <t>DD60+25 (4X2MRC)</t>
  </si>
  <si>
    <t>DD60+9 (4X7MRC)</t>
  </si>
  <si>
    <t>150A/0</t>
  </si>
  <si>
    <t>CDDN+41</t>
  </si>
  <si>
    <t>DD60+25 (4X3MRC)</t>
  </si>
  <si>
    <t>DB2+9 (4X2MRC)</t>
  </si>
  <si>
    <t>DD45+30 (4X2MRC)</t>
  </si>
  <si>
    <t>DA+9 (4X2MRC)</t>
  </si>
  <si>
    <t>DB1+18 (4X2MRC)</t>
  </si>
  <si>
    <t>DD60+9 (4X2MRC)</t>
  </si>
  <si>
    <t>DB1+25 (4X2MRC)</t>
  </si>
  <si>
    <t>DD60+35 (4X2MRC)</t>
  </si>
  <si>
    <t>DA+9 (4X1MRC)</t>
  </si>
  <si>
    <t>DB1+3 (4X3MRC)</t>
  </si>
  <si>
    <t>DA+6 (4X1MRC)</t>
  </si>
  <si>
    <t>DD45+35 (4X2MRC)</t>
  </si>
  <si>
    <t>DD60+0 (4X1.5MRC)</t>
  </si>
  <si>
    <t>Enamul Haque 119/0-119/3,Dharmendra singh 119/3-120/0</t>
  </si>
  <si>
    <t>Bhola prasad+ Deepak Sarkar</t>
  </si>
  <si>
    <t>Maa Singhvahini</t>
  </si>
  <si>
    <t>NA</t>
  </si>
  <si>
    <t>4/4 done</t>
  </si>
  <si>
    <t>119/1,119/2,119/3</t>
  </si>
  <si>
    <t>Completed on 07.05.26</t>
  </si>
  <si>
    <t>6 phase Conductor paying out complete</t>
  </si>
  <si>
    <t>6 phase final sag complete, EW final Sag Complete, spacer complete</t>
  </si>
  <si>
    <t>Completed on 09.05.26</t>
  </si>
  <si>
    <t>120/1,120/2,120/3,120/4,120/5,120/6,120/7</t>
  </si>
  <si>
    <t>121/2,121/3,121/4,121/5,121/6</t>
  </si>
  <si>
    <t>Due to non availablity of shutdown of 11kv cable bypass work could not be carried.</t>
  </si>
  <si>
    <t>Completed on 11.05.26</t>
  </si>
  <si>
    <t>121/8,121/9,121/10,121/11</t>
  </si>
  <si>
    <t>124/1,124/2,124/3</t>
  </si>
  <si>
    <t>126/1,126/2,126/3</t>
  </si>
  <si>
    <t>132/1,132/2,132/3</t>
  </si>
  <si>
    <t>178/1,178/2,178/3</t>
  </si>
  <si>
    <t>179/1,179/2,179/3</t>
  </si>
  <si>
    <t>183/1,183/2,183/3</t>
  </si>
  <si>
    <t>125/1,125/2</t>
  </si>
  <si>
    <t>131/1,131/2,131/3,131/4,131/5</t>
  </si>
  <si>
    <t>137/1,137/2</t>
  </si>
  <si>
    <t>141/1,141/2,141/3,141/4,141/5,141/6</t>
  </si>
  <si>
    <t>145/1,145/2,145/3,145/4,145/5,145/6</t>
  </si>
  <si>
    <t>148/1,148/2,148/3,148/4</t>
  </si>
  <si>
    <t>153/1,153/2</t>
  </si>
  <si>
    <t>165/1,165/2,165/3,165/4,165/5</t>
  </si>
  <si>
    <t>174/1,174/2,174/3,174/4,174/5,174/6</t>
  </si>
  <si>
    <t>176/1,176/2</t>
  </si>
  <si>
    <t>180/3,180/4,180/5,180/6,180/7</t>
  </si>
  <si>
    <t>196/1,196/2</t>
  </si>
  <si>
    <t>197/1,197/2</t>
  </si>
  <si>
    <t>199/1,199/2</t>
  </si>
  <si>
    <t>Alam Construction 178/1-178/3 + Sanjay Singh-2 178/0-178/1 and 178/3 -179/0</t>
  </si>
  <si>
    <t>Sanjay Singh-1</t>
  </si>
  <si>
    <t>209/1,209/2</t>
  </si>
  <si>
    <t>211/1,211/2,211/3,211/4</t>
  </si>
  <si>
    <t>214/1,214/2,214/3,214/4,214/5,214/6,214/7</t>
  </si>
  <si>
    <t>217/1,217/2,217/3,217/4,217/5</t>
  </si>
  <si>
    <t>223/1,223/2,223/3</t>
  </si>
  <si>
    <t>225/1,225/2,225/3,225/4,225/5,225/6,225/7</t>
  </si>
  <si>
    <t>226/1,226/2,226/3</t>
  </si>
  <si>
    <t>227/1,227/2</t>
  </si>
  <si>
    <t>232/1,232/2,232/3,232/4</t>
  </si>
  <si>
    <t>235/1,235/2,235/3,235/4</t>
  </si>
  <si>
    <t>241/1,241/2,241/3,241/4</t>
  </si>
  <si>
    <t>243/1,243/2,243/3</t>
  </si>
  <si>
    <t>244/1,244/2,244/3,244/4,244/5,244/6</t>
  </si>
  <si>
    <t>249/1,249/2,249/3</t>
  </si>
  <si>
    <t>250/1,250/2,250/3</t>
  </si>
  <si>
    <t>250A/1,250A/2</t>
  </si>
  <si>
    <t>252/1,252/2,252/3,252/4</t>
  </si>
  <si>
    <t>6 phase final sag complete,EW finag sag done ,Spacer u/p</t>
  </si>
  <si>
    <t>6 phase final sag complete, EW final sag u/p</t>
  </si>
  <si>
    <t>177/0-178/0</t>
  </si>
  <si>
    <t>Sanjay singh 2</t>
  </si>
  <si>
    <t>Completed on 14.05.26</t>
  </si>
  <si>
    <t>Pile Cap: 1/4</t>
  </si>
  <si>
    <t>Completed on 16.05.26</t>
  </si>
  <si>
    <t>2/4 done</t>
  </si>
  <si>
    <t>191/0-192/0</t>
  </si>
  <si>
    <t>Alamgir</t>
  </si>
  <si>
    <t>126/0-127/0</t>
  </si>
  <si>
    <t>top left phase final sag done,178/0-178/1 top right phase paying out u/p</t>
  </si>
  <si>
    <t>5 Phase conductor finag sag done</t>
  </si>
  <si>
    <t>3/3 done</t>
  </si>
  <si>
    <t>119/3-120/0 6 phase paying out done,ew paying out done</t>
  </si>
  <si>
    <t>118/0-119/0</t>
  </si>
  <si>
    <t xml:space="preserve">Dharmendra </t>
  </si>
  <si>
    <t>3/5 done</t>
  </si>
  <si>
    <t>185/0-186/0</t>
  </si>
  <si>
    <t>11 kv 3 cable bypass  complete,Conductor paying  out aarengment  complete
11 kv 4 cable bypass complete</t>
  </si>
  <si>
    <t>6 phase final sag complete,EW final Sag Done</t>
  </si>
  <si>
    <t>backstay arrangement done,11kv shifting work</t>
  </si>
  <si>
    <t>Cummulative Status</t>
  </si>
  <si>
    <t>Completed on 24.05.26</t>
  </si>
  <si>
    <t>top phase conductor final sag done, middle phase final sag u/p</t>
  </si>
  <si>
    <t>middle right Phase conductor paying out u/p</t>
  </si>
  <si>
    <t>top left phase paying out complete, middle phase paying out u/p</t>
  </si>
  <si>
    <t>bottom  phase final sag u/p,178/0-178/1 bottom left phase paying complete,bottom right phase final sag u/p</t>
  </si>
  <si>
    <t>EW finag sag done,top left phase final sag done</t>
  </si>
  <si>
    <t>TA-602</t>
  </si>
  <si>
    <t xml:space="preserve">Name of Line: Package TL-06 for ±800kV HVDC Bipole Line (Hexa Lapwing) between KPS2 (HVDC) &amp; Nagpur (HVDC) (with dedicated metallic Return) -Part- 6  Transmission Line  </t>
  </si>
  <si>
    <t>Powergrid West Central Transmission Ltd.</t>
  </si>
  <si>
    <t>Mr. Rishi Shukla</t>
  </si>
  <si>
    <t>Mr. Vijay Govindrao Kute</t>
  </si>
  <si>
    <t>Mr Arun Felbin R</t>
  </si>
  <si>
    <t>Mr. Ajaya Kumar</t>
  </si>
  <si>
    <t>Mr. Minarul Alam</t>
  </si>
  <si>
    <t>-</t>
  </si>
  <si>
    <t>Cumulative L2 till Last Month (May'26)</t>
  </si>
  <si>
    <t>Cumulative Progress till Last Month(May'26)</t>
  </si>
  <si>
    <t>AP96</t>
  </si>
  <si>
    <t>NOA No.: CC/T/W-TW/DOM/A06/24/04774/NOA-2/25-105721/01&amp;02 Dt:13-05-2025</t>
  </si>
  <si>
    <t xml:space="preserve">±800kV HVDC Bipole Line (Hexa Lapwing) between KPS2 (HVDC) &amp; Nagpur (HVDC) (with dedicated metallic Return) -Part- 6 </t>
  </si>
  <si>
    <t xml:space="preserve"> Foundation </t>
  </si>
  <si>
    <r>
      <rPr>
        <sz val="16"/>
        <color rgb="FF000000"/>
        <rFont val="Calibri"/>
        <family val="2"/>
        <scheme val="minor"/>
      </rPr>
      <t>±800kV HVDC Bipole Line (Hexa Lapwing) between KPS2 (HVDC) &amp; Nagpur (HVDC) (Part- 6)</t>
    </r>
    <r>
      <rPr>
        <b/>
        <sz val="16"/>
        <color rgb="FF000000"/>
        <rFont val="Calibri"/>
        <family val="2"/>
        <scheme val="minor"/>
      </rPr>
      <t xml:space="preserve"> 
</t>
    </r>
    <r>
      <rPr>
        <sz val="16"/>
        <color rgb="FF000000"/>
        <rFont val="Calibri"/>
        <family val="2"/>
        <scheme val="minor"/>
      </rPr>
      <t xml:space="preserve"> </t>
    </r>
    <r>
      <rPr>
        <b/>
        <sz val="16"/>
        <color rgb="FF000000"/>
        <rFont val="Calibri"/>
        <family val="2"/>
        <scheme val="minor"/>
      </rPr>
      <t xml:space="preserve">Foundation </t>
    </r>
  </si>
  <si>
    <t>64/5</t>
  </si>
  <si>
    <t>69/1</t>
  </si>
  <si>
    <t>69/2</t>
  </si>
  <si>
    <t>69/3</t>
  </si>
  <si>
    <t>69/4</t>
  </si>
  <si>
    <t>70/1</t>
  </si>
  <si>
    <t>70/2</t>
  </si>
  <si>
    <t>70/3</t>
  </si>
  <si>
    <t>71/1</t>
  </si>
  <si>
    <t>71/2</t>
  </si>
  <si>
    <t>71/3</t>
  </si>
  <si>
    <t>71/4</t>
  </si>
  <si>
    <t>71/5</t>
  </si>
  <si>
    <t>72/1</t>
  </si>
  <si>
    <t>76/1</t>
  </si>
  <si>
    <t>76/2</t>
  </si>
  <si>
    <t>76/4</t>
  </si>
  <si>
    <t>76/5</t>
  </si>
  <si>
    <t>76/6</t>
  </si>
  <si>
    <t>77/1</t>
  </si>
  <si>
    <t>82/2</t>
  </si>
  <si>
    <t>82/3</t>
  </si>
  <si>
    <t>87/2</t>
  </si>
  <si>
    <t>87/3</t>
  </si>
  <si>
    <t>87/4</t>
  </si>
  <si>
    <t>87/5</t>
  </si>
  <si>
    <t>88/0</t>
  </si>
  <si>
    <t>88/1</t>
  </si>
  <si>
    <t>88/2</t>
  </si>
  <si>
    <t>88/3</t>
  </si>
  <si>
    <t>88/4</t>
  </si>
  <si>
    <t>88/5</t>
  </si>
  <si>
    <t>89/5</t>
  </si>
  <si>
    <t>89/6</t>
  </si>
  <si>
    <t>89/7</t>
  </si>
  <si>
    <t>89/8</t>
  </si>
  <si>
    <t>89/9</t>
  </si>
  <si>
    <t>99/1</t>
  </si>
  <si>
    <t>99/2</t>
  </si>
  <si>
    <t>102/5</t>
  </si>
  <si>
    <t>102/7</t>
  </si>
  <si>
    <t>102/8</t>
  </si>
  <si>
    <t>102/9</t>
  </si>
  <si>
    <t>102/10</t>
  </si>
  <si>
    <t>102/11</t>
  </si>
  <si>
    <t>103/1</t>
  </si>
  <si>
    <t>103/2</t>
  </si>
  <si>
    <t>103/3</t>
  </si>
  <si>
    <t>104/0</t>
  </si>
  <si>
    <t>107/0</t>
  </si>
  <si>
    <t>107/1</t>
  </si>
  <si>
    <t>107/2</t>
  </si>
  <si>
    <t>107/4</t>
  </si>
  <si>
    <t>108/0</t>
  </si>
  <si>
    <t>108/1</t>
  </si>
  <si>
    <t>108/4</t>
  </si>
  <si>
    <t>108/5</t>
  </si>
  <si>
    <t>108/6</t>
  </si>
  <si>
    <t>108/7</t>
  </si>
  <si>
    <t>109/0</t>
  </si>
  <si>
    <t>109/1</t>
  </si>
  <si>
    <t>109/2</t>
  </si>
  <si>
    <t>109/5</t>
  </si>
  <si>
    <t>109/6</t>
  </si>
  <si>
    <t>109/7</t>
  </si>
  <si>
    <t>109/8</t>
  </si>
  <si>
    <t>109/9</t>
  </si>
  <si>
    <t>109/10</t>
  </si>
  <si>
    <t>109/11</t>
  </si>
  <si>
    <t>110/1</t>
  </si>
  <si>
    <t>110/2</t>
  </si>
  <si>
    <t>110/3</t>
  </si>
  <si>
    <t>110/4</t>
  </si>
  <si>
    <t>111/1</t>
  </si>
  <si>
    <t>111/2</t>
  </si>
  <si>
    <t>111/3</t>
  </si>
  <si>
    <t>111/4</t>
  </si>
  <si>
    <t>111/5</t>
  </si>
  <si>
    <t>116/0</t>
  </si>
  <si>
    <t>116/1</t>
  </si>
  <si>
    <t>116/2</t>
  </si>
  <si>
    <t>122/2</t>
  </si>
  <si>
    <t>123/0</t>
  </si>
  <si>
    <t>123/1</t>
  </si>
  <si>
    <t>123/2</t>
  </si>
  <si>
    <t>123/3</t>
  </si>
  <si>
    <t>123/4</t>
  </si>
  <si>
    <t>124/4</t>
  </si>
  <si>
    <t>124/5</t>
  </si>
  <si>
    <t>125/3</t>
  </si>
  <si>
    <t>126/4</t>
  </si>
  <si>
    <t>126/5</t>
  </si>
  <si>
    <t>126/7</t>
  </si>
  <si>
    <t>126/9</t>
  </si>
  <si>
    <t>126/10</t>
  </si>
  <si>
    <t>127/3</t>
  </si>
  <si>
    <t>127/4</t>
  </si>
  <si>
    <t>127/7</t>
  </si>
  <si>
    <t>129A/1</t>
  </si>
  <si>
    <t>129A/2</t>
  </si>
  <si>
    <t>129A/3</t>
  </si>
  <si>
    <t>129A/4</t>
  </si>
  <si>
    <t>129A/5</t>
  </si>
  <si>
    <t>129A/6</t>
  </si>
  <si>
    <t>129A/7</t>
  </si>
  <si>
    <t>129A/10</t>
  </si>
  <si>
    <t>130/1</t>
  </si>
  <si>
    <t>130/2</t>
  </si>
  <si>
    <t>130/3</t>
  </si>
  <si>
    <t>134/2</t>
  </si>
  <si>
    <t>134/3</t>
  </si>
  <si>
    <t>134/4</t>
  </si>
  <si>
    <t>134/5</t>
  </si>
  <si>
    <t>134/6</t>
  </si>
  <si>
    <t>134/7</t>
  </si>
  <si>
    <t>134/8</t>
  </si>
  <si>
    <t>134/9</t>
  </si>
  <si>
    <t>136/2</t>
  </si>
  <si>
    <t>136/3</t>
  </si>
  <si>
    <t>136/4</t>
  </si>
  <si>
    <t>136/5</t>
  </si>
  <si>
    <t>136/6</t>
  </si>
  <si>
    <t>136/7</t>
  </si>
  <si>
    <t>136/8</t>
  </si>
  <si>
    <t>136/9</t>
  </si>
  <si>
    <t>139/4</t>
  </si>
  <si>
    <t>139/5</t>
  </si>
  <si>
    <t>139/6</t>
  </si>
  <si>
    <t>64/4</t>
  </si>
  <si>
    <t>65/1</t>
  </si>
  <si>
    <t>70/0</t>
  </si>
  <si>
    <t>77/0</t>
  </si>
  <si>
    <t>90/0</t>
  </si>
  <si>
    <t>104/1</t>
  </si>
  <si>
    <t>116/3</t>
  </si>
  <si>
    <t>A+3</t>
  </si>
  <si>
    <t>Balaji Enterprises</t>
  </si>
  <si>
    <t>A+6</t>
  </si>
  <si>
    <t>A+0</t>
  </si>
  <si>
    <t>WFR</t>
  </si>
  <si>
    <t>R.K . Enterprises</t>
  </si>
  <si>
    <t>Jai Shri Ram Enterprises</t>
  </si>
  <si>
    <t>Pawan enterprises</t>
  </si>
  <si>
    <t>A+9</t>
  </si>
  <si>
    <t>Rajiya Infra.</t>
  </si>
  <si>
    <t>B.L Construction</t>
  </si>
  <si>
    <t>Shri Balaji Construction</t>
  </si>
  <si>
    <t>WET PADDY</t>
  </si>
  <si>
    <t>MUKESH MEHTA</t>
  </si>
  <si>
    <t>A+7.5</t>
  </si>
  <si>
    <t xml:space="preserve">Dhanraj construction </t>
  </si>
  <si>
    <t>A-3</t>
  </si>
  <si>
    <t>Shree Khatushyam</t>
  </si>
  <si>
    <t>Afflux Construction</t>
  </si>
  <si>
    <t>Afflux Constrcutoin</t>
  </si>
  <si>
    <t>Jai Shree Ram</t>
  </si>
  <si>
    <t>Dhanraj</t>
  </si>
  <si>
    <t>Kalyan Singh</t>
  </si>
  <si>
    <t>Sohan Enterprises</t>
  </si>
  <si>
    <t>BL. Construction</t>
  </si>
  <si>
    <t>Soham Entp</t>
  </si>
  <si>
    <t>Jai  Shree Ram</t>
  </si>
  <si>
    <t>Dhanraj Construction</t>
  </si>
  <si>
    <t>Afflux</t>
  </si>
  <si>
    <t>Sawariya</t>
  </si>
  <si>
    <t>M./S Sanjay kumar</t>
  </si>
  <si>
    <t>Excavation WIP</t>
  </si>
  <si>
    <t>Sanjay Kumar</t>
  </si>
  <si>
    <t>M/S Gagan Entp.</t>
  </si>
  <si>
    <t>M/s Jwala</t>
  </si>
  <si>
    <t>M/S Gagan Entp.-2</t>
  </si>
  <si>
    <t>M/s Mukesh Kumar Verma</t>
  </si>
  <si>
    <t xml:space="preserve">M/s Amrendra Prasad </t>
  </si>
  <si>
    <t xml:space="preserve">±800kV HVDC Bipole Line (Hexa Lapwing) between KPS2 (HVDC) &amp; Nagpur (HVDC) (Part- 6) 
Erection </t>
  </si>
  <si>
    <t>TA-602 KEC INTERNATIONAL LIMITED</t>
  </si>
  <si>
    <t>l</t>
  </si>
  <si>
    <t xml:space="preserve">Name of Line: ±800kV HVDC Bipole Line (Hexa Lapwing) between KPS2 (HVDC) &amp; Nagpur (HVDC) (with dedicated metallic Return) -Part- 6  Transmission Line </t>
  </si>
  <si>
    <t>CLIENT :  M/S Powergrid West Central Transmission Ltd.</t>
  </si>
  <si>
    <t>Date of Commencemen : 13-05-2025</t>
  </si>
  <si>
    <t xml:space="preserve">VISUAL CHART </t>
  </si>
  <si>
    <t xml:space="preserve">     Progress as on date :</t>
  </si>
  <si>
    <t>CUM.</t>
  </si>
  <si>
    <t>Total Loc.</t>
  </si>
  <si>
    <t>BALANCE</t>
  </si>
  <si>
    <t>FDN.</t>
  </si>
  <si>
    <t>Erec.</t>
  </si>
  <si>
    <t>Earth</t>
  </si>
  <si>
    <t>Tack Weld</t>
  </si>
  <si>
    <t>String ing</t>
  </si>
  <si>
    <t>Route Diversion Proposed</t>
  </si>
  <si>
    <t>No Diversion  DS Submitted</t>
  </si>
  <si>
    <t>C1</t>
  </si>
  <si>
    <t>B1</t>
  </si>
  <si>
    <t>D1</t>
  </si>
  <si>
    <t>A1</t>
  </si>
  <si>
    <t>DS Submitted</t>
  </si>
  <si>
    <t>Route Diverison Proposed</t>
  </si>
  <si>
    <t>No Diversion DS Submitted</t>
  </si>
  <si>
    <t>NH-56</t>
  </si>
  <si>
    <t>Route Diveriosn Proposed</t>
  </si>
  <si>
    <t>C2</t>
  </si>
  <si>
    <t>B2</t>
  </si>
  <si>
    <t>D2</t>
  </si>
  <si>
    <t>A2</t>
  </si>
  <si>
    <t>DS Submiited</t>
  </si>
  <si>
    <t>C3</t>
  </si>
  <si>
    <t>B3</t>
  </si>
  <si>
    <t>D3</t>
  </si>
  <si>
    <t>A3</t>
  </si>
  <si>
    <t>SH-26</t>
  </si>
  <si>
    <t>400 kV SC PL</t>
  </si>
  <si>
    <t>CS Appproved</t>
  </si>
  <si>
    <t>Rly</t>
  </si>
  <si>
    <t>CS Approved</t>
  </si>
  <si>
    <t>132 kV SC PL</t>
  </si>
  <si>
    <t>CS Appprved</t>
  </si>
  <si>
    <t>FC</t>
  </si>
  <si>
    <t>E</t>
  </si>
  <si>
    <t>SH-39</t>
  </si>
  <si>
    <t>River-Wagh</t>
  </si>
  <si>
    <t>River-Wagh uri</t>
  </si>
  <si>
    <t>Narmda River</t>
  </si>
  <si>
    <t>EC</t>
  </si>
  <si>
    <t>102/1</t>
  </si>
  <si>
    <t>102/2</t>
  </si>
  <si>
    <t>102/3</t>
  </si>
  <si>
    <t>102/4</t>
  </si>
  <si>
    <t>102/6</t>
  </si>
  <si>
    <t>NH-347</t>
  </si>
  <si>
    <t>CS APProved</t>
  </si>
  <si>
    <t>NH-52</t>
  </si>
  <si>
    <t>220 kV SC PL</t>
  </si>
  <si>
    <t>765 kV SC PL</t>
  </si>
  <si>
    <t>220KV D/C</t>
  </si>
  <si>
    <t>132 KV D/C</t>
  </si>
  <si>
    <t>Cummulative Progress</t>
  </si>
  <si>
    <t>INDEX</t>
  </si>
  <si>
    <t xml:space="preserve">Foundation Cumulative </t>
  </si>
  <si>
    <t xml:space="preserve">Earthing Cumulative </t>
  </si>
  <si>
    <t>Suspension Tower</t>
  </si>
  <si>
    <t>Angel Tower</t>
  </si>
  <si>
    <t xml:space="preserve">Erection Cumulative </t>
  </si>
  <si>
    <t xml:space="preserve">Stringing Paying out Cumulative </t>
  </si>
  <si>
    <t>Km.</t>
  </si>
  <si>
    <t xml:space="preserve">Stringing Final sag Cumulative </t>
  </si>
  <si>
    <t>NH/SH crossings</t>
  </si>
  <si>
    <t>River</t>
  </si>
  <si>
    <t>Stringing Paying Out</t>
  </si>
  <si>
    <t>Stringing Final Sag</t>
  </si>
  <si>
    <t>OPGW Final Sag</t>
  </si>
  <si>
    <t>Earthing completed</t>
  </si>
  <si>
    <t xml:space="preserve">LOA DT -13-May-2026                                                                                                Completion Schedule 12-Nov-2028                                                                                          Project Value-613.31Cr      </t>
  </si>
  <si>
    <t>Sl No</t>
  </si>
  <si>
    <t>PARTICULARS</t>
  </si>
  <si>
    <t>Qty</t>
  </si>
  <si>
    <t>June’26</t>
  </si>
  <si>
    <t>July’26</t>
  </si>
  <si>
    <t>Aug’26</t>
  </si>
  <si>
    <t xml:space="preserve">Support / Issue </t>
  </si>
  <si>
    <t>Plan</t>
  </si>
  <si>
    <t>Actual</t>
  </si>
  <si>
    <t>Survey</t>
  </si>
  <si>
    <t>Details</t>
  </si>
  <si>
    <t>KMs</t>
  </si>
  <si>
    <t xml:space="preserve">Check </t>
  </si>
  <si>
    <t>Location</t>
  </si>
  <si>
    <t>Nos</t>
  </si>
  <si>
    <t>Gang</t>
  </si>
  <si>
    <t xml:space="preserve">No </t>
  </si>
  <si>
    <t xml:space="preserve">Earthing </t>
  </si>
  <si>
    <t>No</t>
  </si>
  <si>
    <t>Volume</t>
  </si>
  <si>
    <t>MT</t>
  </si>
  <si>
    <t xml:space="preserve">STRINGING </t>
  </si>
  <si>
    <t>Stringing  - P/O</t>
  </si>
  <si>
    <t>Stringing Final  Sag</t>
  </si>
  <si>
    <t>TSE - Section</t>
  </si>
  <si>
    <t>Manual - Section</t>
  </si>
  <si>
    <t>OPGW</t>
  </si>
  <si>
    <t>STRINGING</t>
  </si>
  <si>
    <t>Stringing</t>
  </si>
  <si>
    <t xml:space="preserve">Revenue </t>
  </si>
  <si>
    <t>CR.</t>
  </si>
  <si>
    <t>Comp Till
 31-May’26</t>
  </si>
  <si>
    <t>Balance Till
 01-Jun’26</t>
  </si>
  <si>
    <t>Statuary Clearances :</t>
  </si>
  <si>
    <t>Name Statuary Clearances</t>
  </si>
  <si>
    <t>Status of submitted Proposals</t>
  </si>
  <si>
    <t xml:space="preserve">Railway X-ing </t>
  </si>
  <si>
    <t xml:space="preserve">Powerline  X-ing </t>
  </si>
  <si>
    <t xml:space="preserve">NH  X-ing </t>
  </si>
  <si>
    <t>Civil Aviation Proposal</t>
  </si>
  <si>
    <t>Defence Aviation</t>
  </si>
  <si>
    <t xml:space="preserve">PTCC Proposal </t>
  </si>
  <si>
    <t xml:space="preserve">Pipe line  X-ings </t>
  </si>
  <si>
    <t>Under Process</t>
  </si>
  <si>
    <t xml:space="preserve">River  X-ing </t>
  </si>
  <si>
    <t>11 No's Location Site Visit done.</t>
  </si>
  <si>
    <t>Two No's Site Visit Done( AP 118 to AP119 &amp; AP133 to AP34).</t>
  </si>
  <si>
    <t>Awaitiing/Dependency @ Approval of Detail Survey &amp; Soil Investigation Testing Underprocess.</t>
  </si>
  <si>
    <t>Supply &amp; BOI Details</t>
  </si>
  <si>
    <t>UOM</t>
  </si>
  <si>
    <t>BOQ Qty</t>
  </si>
  <si>
    <t>Final line Qty (Amended)</t>
  </si>
  <si>
    <t xml:space="preserve">Received as on dated </t>
  </si>
  <si>
    <t>Balance to be supply</t>
  </si>
  <si>
    <t>Stubs</t>
  </si>
  <si>
    <t>Towers</t>
  </si>
  <si>
    <t>Conductor</t>
  </si>
  <si>
    <t>Insulators</t>
  </si>
  <si>
    <t>Earthwire</t>
  </si>
  <si>
    <t>HW for Cond &amp; EW</t>
  </si>
  <si>
    <t>OPGW Cable</t>
  </si>
  <si>
    <t>OPGW Accessories</t>
  </si>
  <si>
    <t>%</t>
  </si>
  <si>
    <t>Km</t>
  </si>
  <si>
    <t>U/P</t>
  </si>
  <si>
    <t>• AP50–AP51: Foundation drawing awaited (D60+6, D60+9)
• 111A–111B: Railway crossing – details awaited</t>
  </si>
  <si>
    <t>25% Material under dispatch</t>
  </si>
  <si>
    <t>DSL</t>
  </si>
  <si>
    <t>PRS Released</t>
  </si>
  <si>
    <t>Remark's</t>
  </si>
  <si>
    <t>DSL UPTO-July</t>
  </si>
  <si>
    <t>DSL UPTO-June</t>
  </si>
  <si>
    <t>Balance to Release</t>
  </si>
  <si>
    <t>Mr. Rakesh Debnath</t>
  </si>
  <si>
    <t>Mr. Tapash Das</t>
  </si>
  <si>
    <t>Mr. Deep kumar Das</t>
  </si>
  <si>
    <t>Mr. Vishnu R Nair</t>
  </si>
  <si>
    <t>Sr. Surveyour</t>
  </si>
  <si>
    <t>Survey Officer</t>
  </si>
  <si>
    <t>Mr. Tanmay Nayak</t>
  </si>
  <si>
    <t>Mr. Monnesh C.K.</t>
  </si>
  <si>
    <t>Mr. Soumen Khan</t>
  </si>
  <si>
    <t>Mr. Khokan Mandal</t>
  </si>
  <si>
    <t>Mr. Madhu Saran Prashad</t>
  </si>
  <si>
    <t>Jaynta Ghosh</t>
  </si>
  <si>
    <t>Uttam das</t>
  </si>
  <si>
    <t>Md. Wahiddujaman Biswash</t>
  </si>
  <si>
    <t>Officer Project</t>
  </si>
  <si>
    <t>Mijanur Rahaman</t>
  </si>
  <si>
    <t>Saddam Hossain</t>
  </si>
  <si>
    <t>Sanjit Singh</t>
  </si>
  <si>
    <t>Erection Supervisor</t>
  </si>
  <si>
    <t>Hulash mahato</t>
  </si>
  <si>
    <t>Bhim mahato</t>
  </si>
  <si>
    <t>Syrvey Assist.</t>
  </si>
  <si>
    <t>Sr.  Supervisor</t>
  </si>
  <si>
    <t>M Ganesan</t>
  </si>
  <si>
    <t>Assistant Officer - project</t>
  </si>
  <si>
    <t xml:space="preserve">Employee  Name </t>
  </si>
  <si>
    <t>Sr.  Engineer</t>
  </si>
  <si>
    <t>Assit. Surveyour</t>
  </si>
  <si>
    <t>Designation</t>
  </si>
  <si>
    <t>67/3</t>
  </si>
  <si>
    <t>111/0</t>
  </si>
  <si>
    <t>M/S Jwala Singh</t>
  </si>
  <si>
    <t>DFR</t>
  </si>
  <si>
    <t>WET Paddy</t>
  </si>
  <si>
    <t>WET</t>
  </si>
  <si>
    <t>A+1.5</t>
  </si>
  <si>
    <t>A+4.5</t>
  </si>
  <si>
    <t>B2+0</t>
  </si>
  <si>
    <t>Wet Paddy</t>
  </si>
  <si>
    <t>B2+3</t>
  </si>
  <si>
    <t>C2+9</t>
  </si>
  <si>
    <t>B1+0</t>
  </si>
  <si>
    <t>C1+9</t>
  </si>
  <si>
    <t>C2+3</t>
  </si>
  <si>
    <t>C2+0</t>
  </si>
  <si>
    <t>B2+9</t>
  </si>
  <si>
    <t>Wet</t>
  </si>
  <si>
    <t>B1+3</t>
  </si>
  <si>
    <t>C1+3</t>
  </si>
  <si>
    <t>C1+0</t>
  </si>
  <si>
    <t>C2-3</t>
  </si>
  <si>
    <t>D45+6</t>
  </si>
  <si>
    <t>M/S Ratani Devi</t>
  </si>
  <si>
    <t xml:space="preserve">M/S Jwala </t>
  </si>
  <si>
    <t>M/s Ratani Devi</t>
  </si>
  <si>
    <t>M/s Jwala Singh</t>
  </si>
  <si>
    <t>M/s Aravali Infrastructure</t>
  </si>
  <si>
    <t>0/0</t>
  </si>
  <si>
    <t>0/1</t>
  </si>
  <si>
    <t>0/2</t>
  </si>
  <si>
    <t>1/0</t>
  </si>
  <si>
    <t>2/0</t>
  </si>
  <si>
    <t>2/1</t>
  </si>
  <si>
    <t>3/0</t>
  </si>
  <si>
    <t>3/1</t>
  </si>
  <si>
    <t>3/2</t>
  </si>
  <si>
    <t>3/3</t>
  </si>
  <si>
    <t>4/0</t>
  </si>
  <si>
    <t>5/0</t>
  </si>
  <si>
    <t>D60+9</t>
  </si>
  <si>
    <t>D60(-)3</t>
  </si>
  <si>
    <t>D45+3</t>
  </si>
  <si>
    <t>A(-)3</t>
  </si>
  <si>
    <t>D60+0</t>
  </si>
  <si>
    <t>6/0</t>
  </si>
  <si>
    <t>6/1</t>
  </si>
  <si>
    <t>7/0</t>
  </si>
  <si>
    <t>8/0</t>
  </si>
  <si>
    <t>9/0</t>
  </si>
  <si>
    <t>10/0</t>
  </si>
  <si>
    <t>10/1</t>
  </si>
  <si>
    <t>11/0</t>
  </si>
  <si>
    <t>11/1</t>
  </si>
  <si>
    <t>11/2</t>
  </si>
  <si>
    <t>12/0</t>
  </si>
  <si>
    <t>12/1</t>
  </si>
  <si>
    <t>13/0</t>
  </si>
  <si>
    <t>13/1</t>
  </si>
  <si>
    <t>B2(-)3</t>
  </si>
  <si>
    <t>D45+9</t>
  </si>
  <si>
    <t>D45+0</t>
  </si>
  <si>
    <t>0</t>
  </si>
  <si>
    <t>13/2</t>
  </si>
  <si>
    <t>13/3</t>
  </si>
  <si>
    <t>14/0</t>
  </si>
  <si>
    <t>15/0</t>
  </si>
  <si>
    <t>15/1</t>
  </si>
  <si>
    <t>16/0</t>
  </si>
  <si>
    <t>17/0</t>
  </si>
  <si>
    <t>18/0</t>
  </si>
  <si>
    <t>19/0</t>
  </si>
  <si>
    <t>20/0</t>
  </si>
  <si>
    <t>21/0</t>
  </si>
  <si>
    <t>22/0</t>
  </si>
  <si>
    <t>23/0</t>
  </si>
  <si>
    <t>23/1</t>
  </si>
  <si>
    <t>B2+6</t>
  </si>
  <si>
    <t>D60+3</t>
  </si>
  <si>
    <t>23/2</t>
  </si>
  <si>
    <t>23/3</t>
  </si>
  <si>
    <t>AP24</t>
  </si>
  <si>
    <t>24/1</t>
  </si>
  <si>
    <t>24/2</t>
  </si>
  <si>
    <t>24/3</t>
  </si>
  <si>
    <t>AP25</t>
  </si>
  <si>
    <t>AP26</t>
  </si>
  <si>
    <t>AP27</t>
  </si>
  <si>
    <t>AP28</t>
  </si>
  <si>
    <t>28/1</t>
  </si>
  <si>
    <t>AP29</t>
  </si>
  <si>
    <t>29/1</t>
  </si>
  <si>
    <t>AP30</t>
  </si>
  <si>
    <t>C1+6</t>
  </si>
  <si>
    <t>B1+9</t>
  </si>
  <si>
    <t>C2+6</t>
  </si>
  <si>
    <t>30/1</t>
  </si>
  <si>
    <t>30/2</t>
  </si>
  <si>
    <t>AP31</t>
  </si>
  <si>
    <t>AP32</t>
  </si>
  <si>
    <t>32/1</t>
  </si>
  <si>
    <t>AP33</t>
  </si>
  <si>
    <t>33/1</t>
  </si>
  <si>
    <t>AP34</t>
  </si>
  <si>
    <t>34/1</t>
  </si>
  <si>
    <t>AP35</t>
  </si>
  <si>
    <t>AP36</t>
  </si>
  <si>
    <t>36/1</t>
  </si>
  <si>
    <t>AP37</t>
  </si>
  <si>
    <t>37/1</t>
  </si>
  <si>
    <t>C1-3</t>
  </si>
  <si>
    <t>37/2</t>
  </si>
  <si>
    <t>37/3</t>
  </si>
  <si>
    <t>37/4</t>
  </si>
  <si>
    <t>37/5</t>
  </si>
  <si>
    <t>37/6</t>
  </si>
  <si>
    <t>38/0</t>
  </si>
  <si>
    <t>38/1</t>
  </si>
  <si>
    <t>39/0</t>
  </si>
  <si>
    <t>39/1</t>
  </si>
  <si>
    <t>39/2</t>
  </si>
  <si>
    <t>39/3</t>
  </si>
  <si>
    <t>40/0</t>
  </si>
  <si>
    <t>40/1</t>
  </si>
  <si>
    <t>40/2</t>
  </si>
  <si>
    <t>42/1</t>
  </si>
  <si>
    <t>42/2</t>
  </si>
  <si>
    <t>43/0</t>
  </si>
  <si>
    <t>44/0</t>
  </si>
  <si>
    <t>44/1</t>
  </si>
  <si>
    <t>45/0</t>
  </si>
  <si>
    <t>46/0</t>
  </si>
  <si>
    <t>47/0</t>
  </si>
  <si>
    <t>47/1</t>
  </si>
  <si>
    <t>47/2</t>
  </si>
  <si>
    <t>47/3</t>
  </si>
  <si>
    <t>48/0</t>
  </si>
  <si>
    <t>48/1</t>
  </si>
  <si>
    <t>48/2</t>
  </si>
  <si>
    <t>D45(-)3</t>
  </si>
  <si>
    <t>C2(-)3</t>
  </si>
  <si>
    <t>D60+18</t>
  </si>
  <si>
    <t>D60+25</t>
  </si>
  <si>
    <t>49/0</t>
  </si>
  <si>
    <t>49A/0</t>
  </si>
  <si>
    <t>49B/0</t>
  </si>
  <si>
    <t>49B/1</t>
  </si>
  <si>
    <t>50/0</t>
  </si>
  <si>
    <t>51/0</t>
  </si>
  <si>
    <t>51/1</t>
  </si>
  <si>
    <t>52/0</t>
  </si>
  <si>
    <t>52/1</t>
  </si>
  <si>
    <t>53/0</t>
  </si>
  <si>
    <t>54/0</t>
  </si>
  <si>
    <t>55/0</t>
  </si>
  <si>
    <t>55/1</t>
  </si>
  <si>
    <t>55/2</t>
  </si>
  <si>
    <t>D60+6</t>
  </si>
  <si>
    <t>56/0</t>
  </si>
  <si>
    <t>56/1</t>
  </si>
  <si>
    <t>57/0</t>
  </si>
  <si>
    <t>57/1</t>
  </si>
  <si>
    <t>58/0</t>
  </si>
  <si>
    <t>58/1</t>
  </si>
  <si>
    <t>58/2</t>
  </si>
  <si>
    <t>58/3</t>
  </si>
  <si>
    <t>59/0</t>
  </si>
  <si>
    <t>60/0</t>
  </si>
  <si>
    <t>60/1</t>
  </si>
  <si>
    <t>61/0</t>
  </si>
  <si>
    <t>62/0</t>
  </si>
  <si>
    <t>62/1</t>
  </si>
  <si>
    <t>62/2</t>
  </si>
  <si>
    <t>62/3</t>
  </si>
  <si>
    <t>AP63</t>
  </si>
  <si>
    <t>63/1</t>
  </si>
  <si>
    <t>63/2</t>
  </si>
  <si>
    <t>63/3</t>
  </si>
  <si>
    <t>63/4</t>
  </si>
  <si>
    <t>AP-64</t>
  </si>
  <si>
    <t>64/1</t>
  </si>
  <si>
    <t>64/2</t>
  </si>
  <si>
    <t>64/3</t>
  </si>
  <si>
    <t>65/0</t>
  </si>
  <si>
    <t>66/0</t>
  </si>
  <si>
    <t>67/0</t>
  </si>
  <si>
    <t>67/1</t>
  </si>
  <si>
    <t>67/2</t>
  </si>
  <si>
    <t>68/0</t>
  </si>
  <si>
    <t>68/1</t>
  </si>
  <si>
    <t>68/2</t>
  </si>
  <si>
    <t>69/0</t>
  </si>
  <si>
    <t>71/0</t>
  </si>
  <si>
    <t>72/0</t>
  </si>
  <si>
    <t>73/0</t>
  </si>
  <si>
    <t>74/0</t>
  </si>
  <si>
    <t>C2+18</t>
  </si>
  <si>
    <t>75/0</t>
  </si>
  <si>
    <t>75/1</t>
  </si>
  <si>
    <t>75/2</t>
  </si>
  <si>
    <t>75/3</t>
  </si>
  <si>
    <t>76/0</t>
  </si>
  <si>
    <t>76/3</t>
  </si>
  <si>
    <t>78/0</t>
  </si>
  <si>
    <t>78/1</t>
  </si>
  <si>
    <t>79/0</t>
  </si>
  <si>
    <t>79/1</t>
  </si>
  <si>
    <t>80/0</t>
  </si>
  <si>
    <t>81/0</t>
  </si>
  <si>
    <t>82/0</t>
  </si>
  <si>
    <t>82/1</t>
  </si>
  <si>
    <t>83/0</t>
  </si>
  <si>
    <t>83/1</t>
  </si>
  <si>
    <t>83/2</t>
  </si>
  <si>
    <t>83/3</t>
  </si>
  <si>
    <t>85/0</t>
  </si>
  <si>
    <t>B1-3</t>
  </si>
  <si>
    <t>B1+6</t>
  </si>
  <si>
    <t>86/0</t>
  </si>
  <si>
    <t>87/0</t>
  </si>
  <si>
    <t>87/1</t>
  </si>
  <si>
    <t>88/6</t>
  </si>
  <si>
    <t>88/7</t>
  </si>
  <si>
    <t>88/8</t>
  </si>
  <si>
    <t>88/9</t>
  </si>
  <si>
    <t>88/10</t>
  </si>
  <si>
    <t>88/11</t>
  </si>
  <si>
    <t>89/0</t>
  </si>
  <si>
    <t>89/1</t>
  </si>
  <si>
    <t>89/2</t>
  </si>
  <si>
    <t>89/3</t>
  </si>
  <si>
    <t>89/4</t>
  </si>
  <si>
    <t>90/1</t>
  </si>
  <si>
    <t>90/2</t>
  </si>
  <si>
    <t>90/3</t>
  </si>
  <si>
    <t>90/4</t>
  </si>
  <si>
    <t>90/5</t>
  </si>
  <si>
    <t>90/6</t>
  </si>
  <si>
    <t>90/7</t>
  </si>
  <si>
    <t>90/8</t>
  </si>
  <si>
    <t>90/9</t>
  </si>
  <si>
    <t>90/10</t>
  </si>
  <si>
    <t>90/11</t>
  </si>
  <si>
    <t>AP91</t>
  </si>
  <si>
    <t>91/1</t>
  </si>
  <si>
    <t>91/2</t>
  </si>
  <si>
    <t>91/3</t>
  </si>
  <si>
    <t>91/4</t>
  </si>
  <si>
    <t>91/5</t>
  </si>
  <si>
    <t>91/6</t>
  </si>
  <si>
    <t>91/7</t>
  </si>
  <si>
    <t>91/8</t>
  </si>
  <si>
    <t>91/9</t>
  </si>
  <si>
    <t>91/10</t>
  </si>
  <si>
    <t>AP92</t>
  </si>
  <si>
    <t>92/1</t>
  </si>
  <si>
    <t>92/2</t>
  </si>
  <si>
    <t>92/3</t>
  </si>
  <si>
    <t>92/4</t>
  </si>
  <si>
    <t>AP93</t>
  </si>
  <si>
    <t>93/1</t>
  </si>
  <si>
    <t>93/2</t>
  </si>
  <si>
    <t>93/3</t>
  </si>
  <si>
    <t>93/4</t>
  </si>
  <si>
    <t>93/5</t>
  </si>
  <si>
    <t>94/0</t>
  </si>
  <si>
    <t>94/1</t>
  </si>
  <si>
    <t>94/2</t>
  </si>
  <si>
    <t>94/3</t>
  </si>
  <si>
    <t>94/4</t>
  </si>
  <si>
    <t>94/5</t>
  </si>
  <si>
    <t>94/6</t>
  </si>
  <si>
    <t>94/7</t>
  </si>
  <si>
    <t>94/8</t>
  </si>
  <si>
    <t>94/9</t>
  </si>
  <si>
    <t>AP95</t>
  </si>
  <si>
    <t>AP97</t>
  </si>
  <si>
    <t>AP98</t>
  </si>
  <si>
    <t>98/1</t>
  </si>
  <si>
    <t>98/2</t>
  </si>
  <si>
    <t>99/0</t>
  </si>
  <si>
    <t>99/3</t>
  </si>
  <si>
    <t>99/4</t>
  </si>
  <si>
    <t>D60+15</t>
  </si>
  <si>
    <t>D60+55</t>
  </si>
  <si>
    <t>99/5</t>
  </si>
  <si>
    <t>100/0</t>
  </si>
  <si>
    <t>101/0</t>
  </si>
  <si>
    <t>101/1</t>
  </si>
  <si>
    <t>102/0</t>
  </si>
  <si>
    <t>103/0</t>
  </si>
  <si>
    <t>104/2</t>
  </si>
  <si>
    <t>105/0</t>
  </si>
  <si>
    <t>106/0</t>
  </si>
  <si>
    <t>106/1</t>
  </si>
  <si>
    <t>107/3</t>
  </si>
  <si>
    <t>107/5</t>
  </si>
  <si>
    <t>108/2</t>
  </si>
  <si>
    <t>108/3</t>
  </si>
  <si>
    <t>109/3</t>
  </si>
  <si>
    <t>109/4</t>
  </si>
  <si>
    <t>110/0</t>
  </si>
  <si>
    <t>111/6</t>
  </si>
  <si>
    <t>111/7</t>
  </si>
  <si>
    <t>111A/0</t>
  </si>
  <si>
    <t>111B/0</t>
  </si>
  <si>
    <t>111B/1</t>
  </si>
  <si>
    <t>112/0</t>
  </si>
  <si>
    <t>113/0</t>
  </si>
  <si>
    <t>D45+18</t>
  </si>
  <si>
    <t>B1+9 (RC = 3M)</t>
  </si>
  <si>
    <t>114/0</t>
  </si>
  <si>
    <t>115/0</t>
  </si>
  <si>
    <t>115/1</t>
  </si>
  <si>
    <t>115/2</t>
  </si>
  <si>
    <t>B1+18</t>
  </si>
  <si>
    <t>B1+3(RC 1M)</t>
  </si>
  <si>
    <t>C1+18(RC2M)</t>
  </si>
  <si>
    <t>122/0</t>
  </si>
  <si>
    <t>122/1</t>
  </si>
  <si>
    <t>124/6</t>
  </si>
  <si>
    <t>126/6</t>
  </si>
  <si>
    <t>126/8</t>
  </si>
  <si>
    <t>127/5</t>
  </si>
  <si>
    <t>127/6</t>
  </si>
  <si>
    <t>127/8</t>
  </si>
  <si>
    <t>127/9</t>
  </si>
  <si>
    <t>127/10</t>
  </si>
  <si>
    <t>129A/0</t>
  </si>
  <si>
    <t>DN+36</t>
  </si>
  <si>
    <t>DN+48</t>
  </si>
  <si>
    <t>129A/8</t>
  </si>
  <si>
    <t>129A/9</t>
  </si>
  <si>
    <t>130/4</t>
  </si>
  <si>
    <t>130/5</t>
  </si>
  <si>
    <t>134/1</t>
  </si>
  <si>
    <t>139/7</t>
  </si>
  <si>
    <t>RLY X-ING</t>
  </si>
  <si>
    <t>NH X-ING</t>
  </si>
  <si>
    <t xml:space="preserve">DD45+30 </t>
  </si>
  <si>
    <t xml:space="preserve"> CC/T/W/-TW/DOM/A06/24/04774/CA-1/25-105721,01&amp;02 Dt.13.05.25      </t>
  </si>
  <si>
    <t>M/S Gagan Entp-3</t>
  </si>
  <si>
    <t>ROW(10/06/2026)</t>
  </si>
  <si>
    <t>ROW"67/3"(10/06/2026)</t>
  </si>
  <si>
    <t>Survey Status</t>
  </si>
  <si>
    <t>Date: 10-06-2026</t>
  </si>
  <si>
    <t>Project Name &amp; Code</t>
  </si>
  <si>
    <t>Surveyor</t>
  </si>
  <si>
    <t>AP16 to AP29</t>
  </si>
  <si>
    <t>Mr. Hemanta/Mr. Tapas Das</t>
  </si>
  <si>
    <t>AP29 to AP35</t>
  </si>
  <si>
    <t>AP35 to AP 40</t>
  </si>
  <si>
    <t>AP  40 to AP 51</t>
  </si>
  <si>
    <t>AP0 to AP23</t>
  </si>
  <si>
    <t>Route Diversion due to Newly under constrction house (Alternate Route Submitted)</t>
  </si>
  <si>
    <t>Hemanta Malik/Tapas Das/Rakesh Debnath</t>
  </si>
  <si>
    <t>AP33 to AP38A</t>
  </si>
  <si>
    <t>AP38 to AP51</t>
  </si>
  <si>
    <t>AP51 to AP62</t>
  </si>
  <si>
    <t>AP62 to AP 64</t>
  </si>
  <si>
    <t>AP64 to AP71</t>
  </si>
  <si>
    <t>AP71 to AP75</t>
  </si>
  <si>
    <t>AP75 to AP76</t>
  </si>
  <si>
    <t>AP76 to AP83</t>
  </si>
  <si>
    <t>AP83 to AP92</t>
  </si>
  <si>
    <t>AP92 to AP94</t>
  </si>
  <si>
    <t>AP94 to AP99</t>
  </si>
  <si>
    <t>Narmada River Crossing</t>
  </si>
  <si>
    <t>Hemanta Malik/Tapas Das</t>
  </si>
  <si>
    <t>AP 99 to AP 106</t>
  </si>
  <si>
    <t>AP106 to AP110</t>
  </si>
  <si>
    <t>AP110 to AP118</t>
  </si>
  <si>
    <t>AP118 to AP 123</t>
  </si>
  <si>
    <t>AP123 to AP126</t>
  </si>
  <si>
    <t>AP126 to Ap127</t>
  </si>
  <si>
    <t>Hemanta Malik/Rakesh Debnath</t>
  </si>
  <si>
    <t>AP127 to AP129A</t>
  </si>
  <si>
    <t>AP129A to AP130</t>
  </si>
  <si>
    <t>AP130 to AP134</t>
  </si>
  <si>
    <t>AP134 to AP141</t>
  </si>
  <si>
    <t>M/S Jwala SIngh</t>
  </si>
  <si>
    <t>District : Alirajpur_ Tehsil Bhabhra_ (AP-0 to AP37/3) (26.445Kms) &amp;TehSil Jobat_(37/4 to64/0)_( 67/2 to AP69)(29.755Kms)</t>
  </si>
  <si>
    <t xml:space="preserve"> ±800kV HVDC Bipole Line (Hexa Lapwing) between KPS2 (HVDC) &amp; Nagpur (HVDC) (with dedicated metallic Return) -Part- 6</t>
  </si>
  <si>
    <t>TL06</t>
  </si>
  <si>
    <t>123 kV</t>
  </si>
  <si>
    <t>400 kV</t>
  </si>
  <si>
    <t>765 kV</t>
  </si>
  <si>
    <t>BPCL</t>
  </si>
  <si>
    <t>400KV PL</t>
  </si>
  <si>
    <t>132KV</t>
  </si>
  <si>
    <t>132kV</t>
  </si>
  <si>
    <t>765kV</t>
  </si>
  <si>
    <t>NH347B</t>
  </si>
  <si>
    <t>NH 52</t>
  </si>
  <si>
    <t>NH347C</t>
  </si>
  <si>
    <t>Rlwy</t>
  </si>
  <si>
    <t>M/S Gagan Entp-2</t>
  </si>
  <si>
    <t>AP0 to AP16</t>
  </si>
  <si>
    <t>B+0</t>
  </si>
  <si>
    <t>C+3</t>
  </si>
  <si>
    <t>C+9</t>
  </si>
  <si>
    <t>B+3</t>
  </si>
  <si>
    <t>Water Shrink/Logged</t>
  </si>
  <si>
    <t>M/s Gagan  Entp.</t>
  </si>
  <si>
    <t>6</t>
  </si>
  <si>
    <t>As Per LOA (Qty)</t>
  </si>
  <si>
    <t>Revised</t>
  </si>
  <si>
    <t>(Qty)</t>
  </si>
  <si>
    <t>As per L2</t>
  </si>
  <si>
    <t>Front Availability</t>
  </si>
  <si>
    <t>Gangs Available</t>
  </si>
  <si>
    <t>Act</t>
  </si>
  <si>
    <t>L2 Schedule from Oct’26</t>
  </si>
  <si>
    <t>Supply Status:</t>
  </si>
  <si>
    <t>Item</t>
  </si>
  <si>
    <t>Actual Supplied</t>
  </si>
  <si>
    <t>Plan for June'26</t>
  </si>
  <si>
    <t>Stub</t>
  </si>
  <si>
    <t>Tower</t>
  </si>
  <si>
    <t>160KN CLR</t>
  </si>
  <si>
    <t>210KN CLR</t>
  </si>
  <si>
    <t>HW Fittings</t>
  </si>
  <si>
    <t>Front Availability Status</t>
  </si>
  <si>
    <t>Mar’26</t>
  </si>
  <si>
    <t>Front</t>
  </si>
  <si>
    <t>(June'26)</t>
  </si>
  <si>
    <t>(Up to 01.06.26)</t>
  </si>
  <si>
    <t>Narmada River Approval WIP(6.622 Kms)</t>
  </si>
  <si>
    <t>(July'26)</t>
  </si>
  <si>
    <t>Plan for July'26</t>
  </si>
  <si>
    <t>Plan for Aug'26</t>
  </si>
  <si>
    <t>(as on 30.06.26)</t>
  </si>
  <si>
    <t>April’26</t>
  </si>
  <si>
    <t>May’26</t>
  </si>
  <si>
    <t>410 KN CLR</t>
  </si>
  <si>
    <t>Insulator being delayed due to delay in Design/Type Testing Stage Cat-II</t>
  </si>
  <si>
    <t>No. of month from NOA</t>
  </si>
  <si>
    <t xml:space="preserve"> Qty.</t>
  </si>
  <si>
    <t> Oct-26</t>
  </si>
  <si>
    <t> Dec-26</t>
  </si>
  <si>
    <t> Jan-27</t>
  </si>
  <si>
    <t> Feb-27</t>
  </si>
  <si>
    <t> Mar-27</t>
  </si>
  <si>
    <t>Completion Plan</t>
  </si>
  <si>
    <t>Front Required from POWERGRID</t>
  </si>
  <si>
    <t>Gangs Planned</t>
  </si>
  <si>
    <t>Stubs Supply as per L2</t>
  </si>
  <si>
    <t>Stub Supply Actual</t>
  </si>
  <si>
    <t>Tower Supply as per L2</t>
  </si>
  <si>
    <t>Tower Supply Actual</t>
  </si>
  <si>
    <t>TSE (Nos)</t>
  </si>
  <si>
    <t>Manual (Nos)</t>
  </si>
  <si>
    <t>Conductor Supply as per L2</t>
  </si>
  <si>
    <t>Conductor Supply Actual</t>
  </si>
  <si>
    <t>Insulator Supply as per L2</t>
  </si>
  <si>
    <t>Insulator Supply Actual</t>
  </si>
  <si>
    <t>Hardware Supply as per L2</t>
  </si>
  <si>
    <t>Hardware Supply Actual</t>
  </si>
  <si>
    <t>Upto June-26</t>
  </si>
  <si>
    <t> July-26</t>
  </si>
  <si>
    <t> June-27</t>
  </si>
  <si>
    <t> Apr-28</t>
  </si>
  <si>
    <t> May-28</t>
  </si>
  <si>
    <t>Construction Plan-TA-602</t>
  </si>
  <si>
    <t>Final</t>
  </si>
  <si>
    <t>Till 30 June’26</t>
  </si>
  <si>
    <t>Bal</t>
  </si>
  <si>
    <t>June</t>
  </si>
  <si>
    <t>Jun’26</t>
  </si>
  <si>
    <t>July'26</t>
  </si>
  <si>
    <t>Aug'26</t>
  </si>
  <si>
    <t>Sept'26</t>
  </si>
  <si>
    <t>Oct'26</t>
  </si>
  <si>
    <t>Nov'26</t>
  </si>
  <si>
    <t>Dec'26</t>
  </si>
  <si>
    <t>Jan'27</t>
  </si>
  <si>
    <t>Feb'27</t>
  </si>
  <si>
    <t>Mar'27</t>
  </si>
  <si>
    <t>Apri'27</t>
  </si>
  <si>
    <t>Q2-27</t>
  </si>
  <si>
    <t>Q3-27</t>
  </si>
  <si>
    <t>Q4-27</t>
  </si>
  <si>
    <t>Q1-28</t>
  </si>
  <si>
    <t>Q2-28</t>
  </si>
  <si>
    <t>1st July</t>
  </si>
  <si>
    <t>TOWER Fdn</t>
  </si>
  <si>
    <t> Fdn</t>
  </si>
  <si>
    <t>Gangs</t>
  </si>
  <si>
    <t>Stringing F/S</t>
  </si>
  <si>
    <t>M/S Jwala</t>
  </si>
  <si>
    <t xml:space="preserve">contract No. &amp; Date : </t>
  </si>
  <si>
    <t>Cumm. Progress up to
till last Month (June'26)</t>
  </si>
  <si>
    <t>Target as per L2 Schedule Cummulative (upto July'26)</t>
  </si>
  <si>
    <t>L3 Plan for the month (July26 )</t>
  </si>
  <si>
    <t>Stub S/T Completed</t>
  </si>
  <si>
    <t>Stub S/T</t>
  </si>
  <si>
    <t>PCC+Steel Binding</t>
  </si>
  <si>
    <t>Steel Bindinng WIP</t>
  </si>
  <si>
    <t>Pit Marking</t>
  </si>
  <si>
    <t>Pit Marking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</si>
</sst>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0.000"/>
    <numFmt numFmtId="168" formatCode="&quot;Rs.&quot;#,##0.00_);[Red]\(&quot;Rs.&quot;#,##0.00\)"/>
    <numFmt numFmtId="169" formatCode="_(&quot;Rs.&quot;* #,##0_);_(&quot;Rs.&quot;* \(#,##0\);_(&quot;Rs.&quot;* &quot;-&quot;_);_(@_)"/>
    <numFmt numFmtId="170" formatCode="_(&quot;Rs.&quot;* #,##0.00_);_(&quot;Rs.&quot;* \(#,##0.00\);_(&quot;Rs.&quot;* &quot;-&quot;??_);_(@_)"/>
    <numFmt numFmtId="171" formatCode="_-* #,##0_-;\-* #,##0_-;_-* &quot;-&quot;_-;_-@_-"/>
    <numFmt numFmtId="172" formatCode="_-* #,##0.00_-;\-* #,##0.00_-;_-* &quot;-&quot;??_-;_-@_-"/>
    <numFmt numFmtId="173" formatCode="_-&quot;£&quot;* #,##0.00_-;\-&quot;£&quot;* #,##0.00_-;_-&quot;£&quot;* &quot;-&quot;??_-;_-@_-"/>
    <numFmt numFmtId="174" formatCode="#,##0.0"/>
    <numFmt numFmtId="175" formatCode="&quot;\&quot;#,##0.00;[Red]\-&quot;\&quot;#,##0.00"/>
    <numFmt numFmtId="176" formatCode="#,##0.000_);\(#,##0.000\)"/>
    <numFmt numFmtId="177" formatCode="0.0_)"/>
    <numFmt numFmtId="178" formatCode=";;"/>
    <numFmt numFmtId="179" formatCode="_ &quot;kr&quot;\ * #,##0_ ;_ &quot;kr&quot;\ * \-#,##0_ ;_ &quot;kr&quot;\ * &quot;-&quot;_ ;_ @_ "/>
    <numFmt numFmtId="180" formatCode="_-* #,##0\ _k_r_-;\-* #,##0\ _k_r_-;_-* &quot;-&quot;\ _k_r_-;_-@_-"/>
    <numFmt numFmtId="181" formatCode="_-* #,##0.00\ _k_r_-;\-* #,##0.00\ _k_r_-;_-* &quot;-&quot;??\ _k_r_-;_-@_-"/>
    <numFmt numFmtId="182" formatCode="_ &quot;CHF&quot;\ * #,##0_ ;_ &quot;CHF&quot;\ * \-#,##0_ ;_ &quot;CHF&quot;\ * &quot;-&quot;_ ;_ @_ "/>
    <numFmt numFmtId="183" formatCode="_ &quot;CHF&quot;\ * #,##0.00_ ;_ &quot;CHF&quot;\ * \-#,##0.00_ ;_ &quot;CHF&quot;\ * &quot;-&quot;??_ ;_ @_ "/>
    <numFmt numFmtId="184" formatCode="&quot;Rs.&quot;#,##0.00_);\(&quot;Rs.&quot;#,##0.00\)"/>
    <numFmt numFmtId="185" formatCode="General_)"/>
    <numFmt numFmtId="186" formatCode="#,##0.000"/>
    <numFmt numFmtId="187" formatCode="#,##0.0_);\(#,##0.0\)"/>
    <numFmt numFmtId="188" formatCode="yyyy"/>
    <numFmt numFmtId="189" formatCode="\(0.00%"/>
    <numFmt numFmtId="190" formatCode="\U\S\$#,##0.00;\(\U\S\$#,##0.00\)"/>
    <numFmt numFmtId="191" formatCode="\+0.00%\+"/>
    <numFmt numFmtId="192" formatCode="0.00%\)"/>
    <numFmt numFmtId="193" formatCode="[$-409]d/mmm/yy;@"/>
    <numFmt numFmtId="194" formatCode="[$-409]d\-mmm\-yy;@"/>
    <numFmt numFmtId="195" formatCode="[$-14009]dd/mm/yyyy;@"/>
    <numFmt numFmtId="196" formatCode="0.0"/>
    <numFmt numFmtId="197" formatCode="_ * #,##0_ ;_ * \-#,##0_ ;_ * &quot;-&quot;??_ ;_ @_ "/>
    <numFmt numFmtId="198" formatCode="[$-14009]dd\ mmmm\ yyyy;@"/>
    <numFmt numFmtId="199" formatCode="[$-409]d/mmm/yyyy;@"/>
    <numFmt numFmtId="200" formatCode="0.0000"/>
    <numFmt numFmtId="201" formatCode="_ * #,##0.000_ ;_ * \-#,##0.000_ ;_ * &quot;-&quot;??_ ;_ @_ "/>
    <numFmt numFmtId="202" formatCode="_(* #,##0_);_(* \(#,##0\);_(* &quot;-&quot;??_);_(@_)"/>
  </numFmts>
  <fonts count="20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4"/>
      <name val="AngsanaUPC"/>
      <family val="1"/>
      <charset val="222"/>
    </font>
    <font>
      <sz val="12"/>
      <name val="¹ÙÅÁÃ¼"/>
      <charset val="129"/>
    </font>
    <font>
      <sz val="10"/>
      <color indexed="10"/>
      <name val="Arial"/>
      <family val="2"/>
    </font>
    <font>
      <u/>
      <sz val="9"/>
      <color indexed="12"/>
      <name val="Arial"/>
      <family val="2"/>
    </font>
    <font>
      <sz val="7"/>
      <name val="Small Fonts"/>
      <family val="2"/>
    </font>
    <font>
      <b/>
      <sz val="10"/>
      <name val="Arial CE"/>
      <family val="2"/>
      <charset val="238"/>
    </font>
    <font>
      <u/>
      <sz val="9"/>
      <color indexed="36"/>
      <name val="Arial"/>
      <family val="2"/>
    </font>
    <font>
      <sz val="10"/>
      <name val="MS Sans Serif"/>
      <family val="2"/>
    </font>
    <font>
      <b/>
      <sz val="12"/>
      <name val="Times New Roman"/>
      <family val="1"/>
    </font>
    <font>
      <b/>
      <sz val="1"/>
      <color indexed="8"/>
      <name val="Courier"/>
      <family val="3"/>
    </font>
    <font>
      <sz val="10"/>
      <name val="Times New Roman"/>
      <family val="1"/>
    </font>
    <font>
      <b/>
      <sz val="12"/>
      <color indexed="48"/>
      <name val="Arial"/>
      <family val="2"/>
    </font>
    <font>
      <b/>
      <sz val="24"/>
      <name val="AngsanaUPC"/>
      <family val="1"/>
      <charset val="222"/>
    </font>
    <font>
      <sz val="11"/>
      <name val="Arial"/>
      <family val="2"/>
    </font>
    <font>
      <sz val="9"/>
      <name val="Arial"/>
      <family val="2"/>
    </font>
    <font>
      <sz val="10"/>
      <name val="Helv"/>
      <charset val="204"/>
    </font>
    <font>
      <i/>
      <sz val="10"/>
      <name val="Arial"/>
      <family val="2"/>
    </font>
    <font>
      <sz val="10"/>
      <name val="Helv"/>
    </font>
    <font>
      <sz val="9"/>
      <name val="Times New Roman"/>
      <family val="1"/>
    </font>
    <font>
      <sz val="10"/>
      <name val="Courier"/>
      <family val="3"/>
    </font>
    <font>
      <sz val="11"/>
      <name val="Courier"/>
      <family val="3"/>
    </font>
    <font>
      <sz val="12"/>
      <name val="Tms Rmn"/>
    </font>
    <font>
      <b/>
      <sz val="10"/>
      <name val="Times New Roman"/>
      <family val="1"/>
    </font>
    <font>
      <sz val="12"/>
      <color indexed="8"/>
      <name val="Times New Roman"/>
      <family val="1"/>
    </font>
    <font>
      <b/>
      <sz val="11"/>
      <name val="Times New Roman"/>
      <family val="1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4"/>
      <name val="Aptos"/>
      <family val="2"/>
    </font>
    <font>
      <b/>
      <sz val="24"/>
      <color indexed="10"/>
      <name val="Aptos"/>
      <family val="2"/>
    </font>
    <font>
      <sz val="10"/>
      <name val="Aptos"/>
      <family val="2"/>
    </font>
    <font>
      <sz val="16"/>
      <name val="Aptos"/>
      <family val="2"/>
    </font>
    <font>
      <b/>
      <sz val="16"/>
      <name val="Aptos"/>
      <family val="2"/>
    </font>
    <font>
      <b/>
      <sz val="16"/>
      <color theme="1"/>
      <name val="Aptos"/>
      <family val="2"/>
    </font>
    <font>
      <b/>
      <sz val="16"/>
      <color rgb="FFFF0000"/>
      <name val="Aptos"/>
      <family val="2"/>
    </font>
    <font>
      <b/>
      <sz val="10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0"/>
      <name val="Arial"/>
      <family val="2"/>
    </font>
    <font>
      <sz val="10.5"/>
      <color theme="1"/>
      <name val="Arial"/>
      <family val="2"/>
    </font>
    <font>
      <sz val="10.5"/>
      <name val="Arial"/>
      <family val="2"/>
    </font>
    <font>
      <b/>
      <sz val="10"/>
      <color theme="1"/>
      <name val="Arial"/>
      <family val="2"/>
    </font>
    <font>
      <b/>
      <sz val="10.5"/>
      <name val="Arial"/>
      <family val="2"/>
    </font>
    <font>
      <b/>
      <sz val="16"/>
      <color rgb="FF000000"/>
      <name val="Aptos"/>
      <family val="2"/>
    </font>
    <font>
      <sz val="11"/>
      <color theme="1"/>
      <name val="Calibri"/>
      <family val="2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</font>
    <font>
      <b/>
      <sz val="13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</font>
    <font>
      <b/>
      <sz val="11"/>
      <color theme="1"/>
      <name val="Calibri"/>
      <family val="2"/>
    </font>
    <font>
      <b/>
      <u/>
      <sz val="16"/>
      <name val="Arial Narrow"/>
      <family val="2"/>
    </font>
    <font>
      <b/>
      <u/>
      <sz val="16"/>
      <name val="Calibri"/>
      <family val="2"/>
    </font>
    <font>
      <b/>
      <sz val="16"/>
      <color theme="1"/>
      <name val="Calibri"/>
      <family val="2"/>
      <scheme val="minor"/>
    </font>
    <font>
      <b/>
      <sz val="13"/>
      <name val="Calibri"/>
      <family val="2"/>
    </font>
    <font>
      <b/>
      <sz val="14"/>
      <name val="Calibri"/>
      <family val="2"/>
    </font>
    <font>
      <sz val="13"/>
      <name val="Calibri"/>
      <family val="2"/>
    </font>
    <font>
      <b/>
      <sz val="8"/>
      <color theme="1"/>
      <name val="Calibri"/>
      <family val="2"/>
      <scheme val="minor"/>
    </font>
    <font>
      <sz val="11"/>
      <name val="Calibri"/>
      <family val="2"/>
    </font>
    <font>
      <b/>
      <sz val="12"/>
      <color rgb="FFFF0000"/>
      <name val="Calibri"/>
      <family val="2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9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6"/>
      <color rgb="FF4E515E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22"/>
      <color rgb="FF4E515E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4"/>
      <color rgb="FF4E515E"/>
      <name val="Calibri"/>
      <family val="2"/>
      <scheme val="minor"/>
    </font>
    <font>
      <b/>
      <sz val="18"/>
      <color rgb="FF4E515E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2"/>
      <color rgb="FF00CC00"/>
      <name val="Calibri"/>
      <family val="2"/>
      <scheme val="minor"/>
    </font>
    <font>
      <b/>
      <sz val="20"/>
      <color rgb="FFE40000"/>
      <name val="Calibri"/>
      <family val="2"/>
      <scheme val="minor"/>
    </font>
    <font>
      <b/>
      <sz val="10"/>
      <color rgb="FF4E515E"/>
      <name val="Calibri Light"/>
      <family val="2"/>
      <scheme val="major"/>
    </font>
    <font>
      <b/>
      <sz val="11"/>
      <color rgb="FF4E515E"/>
      <name val="Calibri Light"/>
      <family val="2"/>
      <scheme val="major"/>
    </font>
    <font>
      <sz val="11"/>
      <color rgb="FFFF0000"/>
      <name val="Calibri"/>
      <family val="2"/>
    </font>
    <font>
      <sz val="10"/>
      <name val="Tahoma"/>
      <family val="2"/>
    </font>
    <font>
      <b/>
      <sz val="11"/>
      <color rgb="FF000000"/>
      <name val="Calibri"/>
      <family val="2"/>
    </font>
    <font>
      <sz val="12"/>
      <name val="Book Antiqua"/>
      <family val="1"/>
    </font>
    <font>
      <b/>
      <sz val="12"/>
      <color theme="0"/>
      <name val="Calibri"/>
      <family val="2"/>
      <scheme val="minor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5"/>
      <color theme="1"/>
      <name val="Play"/>
    </font>
    <font>
      <sz val="10"/>
      <name val="Arial"/>
      <family val="2"/>
    </font>
    <font>
      <b/>
      <sz val="15"/>
      <color theme="1"/>
      <name val="Arial"/>
      <family val="2"/>
    </font>
    <font>
      <b/>
      <sz val="12"/>
      <color theme="1"/>
      <name val="Play"/>
    </font>
    <font>
      <b/>
      <sz val="12"/>
      <color theme="1"/>
      <name val="Arial"/>
      <family val="2"/>
    </font>
    <font>
      <sz val="11"/>
      <color theme="1"/>
      <name val="Play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Book Antiqua"/>
      <family val="1"/>
    </font>
    <font>
      <sz val="16"/>
      <color theme="1"/>
      <name val="Calibri Light"/>
      <family val="2"/>
      <scheme val="major"/>
    </font>
    <font>
      <sz val="16"/>
      <color theme="1"/>
      <name val="Aptos"/>
      <family val="2"/>
    </font>
    <font>
      <sz val="16"/>
      <color rgb="FF000000"/>
      <name val="Calibri"/>
      <family val="2"/>
      <scheme val="minor"/>
    </font>
    <font>
      <sz val="10"/>
      <name val="Calibri"/>
      <family val="2"/>
      <scheme val="minor"/>
    </font>
    <font>
      <sz val="12"/>
      <color rgb="FF00CC00"/>
      <name val="Calibri"/>
      <family val="2"/>
      <scheme val="minor"/>
    </font>
    <font>
      <sz val="20"/>
      <color rgb="FFE40000"/>
      <name val="Calibri"/>
      <family val="2"/>
      <scheme val="minor"/>
    </font>
    <font>
      <sz val="11"/>
      <color rgb="FF000000"/>
      <name val="Calibri"/>
      <family val="2"/>
    </font>
    <font>
      <sz val="13"/>
      <color rgb="FF000000"/>
      <name val="Times New Roman"/>
      <family val="1"/>
    </font>
    <font>
      <b/>
      <u/>
      <sz val="36"/>
      <color theme="0"/>
      <name val="Dubai"/>
      <family val="2"/>
    </font>
    <font>
      <sz val="11"/>
      <color rgb="FF000000"/>
      <name val="Aptos Narrow"/>
      <family val="2"/>
    </font>
    <font>
      <b/>
      <u val="double"/>
      <sz val="13"/>
      <color rgb="FF000000"/>
      <name val="Times New Roman"/>
      <family val="1"/>
    </font>
    <font>
      <b/>
      <u/>
      <sz val="13"/>
      <color rgb="FF000000"/>
      <name val="Times New Roman"/>
      <family val="1"/>
    </font>
    <font>
      <sz val="18"/>
      <color theme="0"/>
      <name val="Times New Roman"/>
      <family val="1"/>
    </font>
    <font>
      <b/>
      <sz val="18"/>
      <color theme="0"/>
      <name val="Times New Roman"/>
      <family val="1"/>
    </font>
    <font>
      <b/>
      <u/>
      <sz val="18"/>
      <color theme="0"/>
      <name val="Times New Roman"/>
      <family val="1"/>
    </font>
    <font>
      <sz val="10"/>
      <color rgb="FF000000"/>
      <name val="Arial"/>
      <family val="2"/>
    </font>
    <font>
      <b/>
      <sz val="13"/>
      <color rgb="FF000000"/>
      <name val="Times New Roman"/>
      <family val="1"/>
    </font>
    <font>
      <b/>
      <sz val="22"/>
      <color theme="1"/>
      <name val="Times New Roman"/>
      <family val="1"/>
    </font>
    <font>
      <b/>
      <sz val="13"/>
      <color rgb="FFFF0000"/>
      <name val="Times New Roman"/>
      <family val="1"/>
    </font>
    <font>
      <b/>
      <sz val="13"/>
      <color rgb="FF0066CC"/>
      <name val="Times New Roman"/>
      <family val="1"/>
    </font>
    <font>
      <sz val="13"/>
      <color rgb="FF003366"/>
      <name val="Times New Roman"/>
      <family val="1"/>
    </font>
    <font>
      <b/>
      <sz val="13"/>
      <color rgb="FFFF33CC"/>
      <name val="Times New Roman"/>
      <family val="1"/>
    </font>
    <font>
      <u val="double"/>
      <sz val="13"/>
      <color rgb="FF003366"/>
      <name val="Times New Roman"/>
      <family val="1"/>
    </font>
    <font>
      <sz val="13"/>
      <color rgb="FFFF0000"/>
      <name val="Times New Roman"/>
      <family val="1"/>
    </font>
    <font>
      <b/>
      <u/>
      <sz val="13"/>
      <color rgb="FFFF0000"/>
      <name val="Times New Roman"/>
      <family val="1"/>
    </font>
    <font>
      <b/>
      <sz val="11"/>
      <color indexed="8"/>
      <name val="Calibri"/>
      <family val="2"/>
    </font>
    <font>
      <sz val="13"/>
      <color theme="0"/>
      <name val="Times New Roman"/>
      <family val="1"/>
    </font>
    <font>
      <b/>
      <sz val="13"/>
      <color theme="0"/>
      <name val="Times New Roman"/>
      <family val="1"/>
    </font>
    <font>
      <b/>
      <sz val="13"/>
      <color theme="1" tint="4.9989318521683403E-2"/>
      <name val="Times New Roman"/>
      <family val="1"/>
    </font>
    <font>
      <b/>
      <sz val="13"/>
      <color rgb="FF002060"/>
      <name val="Times New Roman"/>
      <family val="1"/>
    </font>
    <font>
      <sz val="11"/>
      <color rgb="FF242424"/>
      <name val="Aptos Narrow"/>
      <family val="2"/>
    </font>
    <font>
      <sz val="13"/>
      <color rgb="FF0066CC"/>
      <name val="Times New Roman"/>
      <family val="1"/>
    </font>
    <font>
      <b/>
      <sz val="13"/>
      <color theme="3"/>
      <name val="Times New Roman"/>
      <family val="1"/>
    </font>
    <font>
      <sz val="13"/>
      <name val="Times New Roman"/>
      <family val="1"/>
    </font>
    <font>
      <b/>
      <sz val="13"/>
      <color rgb="FFFF00FF"/>
      <name val="Times New Roman"/>
      <family val="1"/>
    </font>
    <font>
      <b/>
      <sz val="13"/>
      <color rgb="FFFFFF00"/>
      <name val="Times New Roman"/>
      <family val="1"/>
    </font>
    <font>
      <b/>
      <sz val="15"/>
      <color rgb="FF000000"/>
      <name val="Times New Roman"/>
      <family val="1"/>
    </font>
    <font>
      <b/>
      <sz val="11"/>
      <color rgb="FFFFFFFF"/>
      <name val="Calibri"/>
      <family val="2"/>
    </font>
    <font>
      <b/>
      <sz val="11"/>
      <color rgb="FFFFFF00"/>
      <name val="Calibri"/>
      <family val="2"/>
    </font>
    <font>
      <b/>
      <sz val="11"/>
      <color rgb="FFFFFFFF"/>
      <name val="Calibri"/>
      <family val="2"/>
    </font>
    <font>
      <b/>
      <sz val="14"/>
      <color rgb="FFFFFFFF"/>
      <name val="Calibri"/>
      <family val="2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8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Calibri"/>
      <family val="2"/>
    </font>
    <font>
      <b/>
      <sz val="12"/>
      <color theme="0"/>
      <name val="Calibri"/>
      <family val="2"/>
    </font>
    <font>
      <sz val="11"/>
      <color theme="0"/>
      <name val="Calibri"/>
      <family val="2"/>
    </font>
    <font>
      <sz val="8"/>
      <color theme="0"/>
      <name val="Calibri"/>
      <family val="2"/>
    </font>
    <font>
      <sz val="18"/>
      <name val="Arial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sz val="11"/>
      <color rgb="FF000000"/>
      <name val="Aptos"/>
      <family val="2"/>
    </font>
    <font>
      <b/>
      <sz val="12"/>
      <color rgb="FF000000"/>
      <name val="Aptos"/>
      <family val="2"/>
    </font>
    <font>
      <sz val="12"/>
      <color rgb="FF000000"/>
      <name val="Aptos"/>
      <family val="2"/>
    </font>
    <font>
      <b/>
      <u/>
      <sz val="18"/>
      <color theme="1"/>
      <name val="Calibri"/>
      <family val="2"/>
      <scheme val="minor"/>
    </font>
    <font>
      <b/>
      <sz val="15"/>
      <color rgb="FFFFFFFF"/>
      <name val="Calibri"/>
      <family val="2"/>
    </font>
    <font>
      <sz val="14"/>
      <color rgb="FF000000"/>
      <name val="Calibri"/>
      <family val="2"/>
    </font>
    <font>
      <sz val="14"/>
      <name val="Arial"/>
      <family val="2"/>
    </font>
  </fonts>
  <fills count="8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5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1B0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9F43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B050"/>
        <bgColor rgb="FF00FFFF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E7EAED"/>
        <bgColor indexed="64"/>
      </patternFill>
    </fill>
    <fill>
      <patternFill patternType="solid">
        <fgColor rgb="FFCCD2D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7B7B7B"/>
        <bgColor indexed="64"/>
      </patternFill>
    </fill>
  </fills>
  <borders count="2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rgb="FF000099"/>
      </bottom>
      <diagonal/>
    </border>
    <border>
      <left/>
      <right/>
      <top/>
      <bottom style="medium">
        <color rgb="FF000099"/>
      </bottom>
      <diagonal/>
    </border>
    <border>
      <left style="medium">
        <color indexed="64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thin">
        <color rgb="FF000099"/>
      </left>
      <right/>
      <top style="medium">
        <color rgb="FF000099"/>
      </top>
      <bottom/>
      <diagonal/>
    </border>
    <border>
      <left/>
      <right/>
      <top style="medium">
        <color rgb="FF000099"/>
      </top>
      <bottom/>
      <diagonal/>
    </border>
    <border>
      <left/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/>
      <diagonal/>
    </border>
    <border>
      <left style="thin">
        <color rgb="FF000099"/>
      </left>
      <right style="thin">
        <color rgb="FF000099"/>
      </right>
      <top style="medium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96ABFC"/>
      </left>
      <right style="medium">
        <color rgb="FF96ABFC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 style="medium">
        <color rgb="FF96ABFC"/>
      </bottom>
      <diagonal/>
    </border>
    <border>
      <left/>
      <right style="medium">
        <color rgb="FFBEC3D7"/>
      </right>
      <top style="medium">
        <color rgb="FF96ABFC"/>
      </top>
      <bottom/>
      <diagonal/>
    </border>
    <border>
      <left/>
      <right style="medium">
        <color rgb="FF96ABFC"/>
      </right>
      <top style="medium">
        <color rgb="FF96ABFC"/>
      </top>
      <bottom/>
      <diagonal/>
    </border>
    <border>
      <left/>
      <right style="medium">
        <color rgb="FFBEC3D7"/>
      </right>
      <top style="medium">
        <color rgb="FF96ABFC"/>
      </top>
      <bottom style="medium">
        <color rgb="FFBEC3D7"/>
      </bottom>
      <diagonal/>
    </border>
    <border>
      <left/>
      <right style="medium">
        <color rgb="FFBEC3D7"/>
      </right>
      <top/>
      <bottom style="medium">
        <color rgb="FFBEC3D7"/>
      </bottom>
      <diagonal/>
    </border>
    <border>
      <left style="medium">
        <color rgb="FF96ABFC"/>
      </left>
      <right style="medium">
        <color rgb="FF96ABFC"/>
      </right>
      <top/>
      <bottom/>
      <diagonal/>
    </border>
    <border>
      <left/>
      <right/>
      <top/>
      <bottom style="medium">
        <color rgb="FF96ABFC"/>
      </bottom>
      <diagonal/>
    </border>
    <border>
      <left style="medium">
        <color theme="3" tint="0.59999389629810485"/>
      </left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/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theme="3" tint="0.59999389629810485"/>
      </right>
      <top style="medium">
        <color theme="3" tint="0.59999389629810485"/>
      </top>
      <bottom style="medium">
        <color theme="3" tint="0.59999389629810485"/>
      </bottom>
      <diagonal/>
    </border>
    <border>
      <left/>
      <right style="medium">
        <color rgb="FF96ABFC"/>
      </right>
      <top/>
      <bottom style="medium">
        <color rgb="FF96ABFC"/>
      </bottom>
      <diagonal/>
    </border>
    <border>
      <left style="medium">
        <color rgb="FF96ABFC"/>
      </left>
      <right style="medium">
        <color rgb="FF96ABFC"/>
      </right>
      <top/>
      <bottom style="medium">
        <color rgb="FF96ABFC"/>
      </bottom>
      <diagonal/>
    </border>
    <border>
      <left/>
      <right/>
      <top style="medium">
        <color theme="3" tint="0.59999389629810485"/>
      </top>
      <bottom style="medium">
        <color rgb="FFBEC3D7"/>
      </bottom>
      <diagonal/>
    </border>
    <border>
      <left/>
      <right style="medium">
        <color rgb="FFBEC3D7"/>
      </right>
      <top style="medium">
        <color theme="3" tint="0.59999389629810485"/>
      </top>
      <bottom style="medium">
        <color rgb="FFBEC3D7"/>
      </bottom>
      <diagonal/>
    </border>
    <border>
      <left style="medium">
        <color theme="8" tint="0.39997558519241921"/>
      </left>
      <right style="medium">
        <color theme="8" tint="0.39997558519241921"/>
      </right>
      <top/>
      <bottom style="medium">
        <color theme="8" tint="0.39997558519241921"/>
      </bottom>
      <diagonal/>
    </border>
    <border>
      <left style="medium">
        <color theme="8" tint="0.39997558519241921"/>
      </left>
      <right/>
      <top/>
      <bottom style="medium">
        <color theme="8" tint="0.3999755851924192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theme="8" tint="0.39997558519241921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double">
        <color rgb="FFFF0000"/>
      </left>
      <right style="double">
        <color rgb="FFFF0000"/>
      </right>
      <top style="double">
        <color rgb="FFFF0000"/>
      </top>
      <bottom/>
      <diagonal/>
    </border>
    <border>
      <left style="double">
        <color rgb="FFFF0000"/>
      </left>
      <right/>
      <top/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 style="double">
        <color rgb="FF000000"/>
      </right>
      <top style="double">
        <color rgb="FFFF0000"/>
      </top>
      <bottom style="double">
        <color rgb="FFFF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/>
      <top style="double">
        <color rgb="FFFF0000"/>
      </top>
      <bottom style="double">
        <color rgb="FFFF0000"/>
      </bottom>
      <diagonal/>
    </border>
    <border>
      <left/>
      <right/>
      <top style="double">
        <color rgb="FFFF0000"/>
      </top>
      <bottom style="double">
        <color rgb="FFFF0000"/>
      </bottom>
      <diagonal/>
    </border>
    <border>
      <left style="double">
        <color rgb="FFFF0000"/>
      </left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 style="double">
        <color rgb="FF000000"/>
      </bottom>
      <diagonal/>
    </border>
    <border>
      <left style="double">
        <color rgb="FFFF0000"/>
      </left>
      <right style="double">
        <color rgb="FFFF0000"/>
      </right>
      <top/>
      <bottom/>
      <diagonal/>
    </border>
    <border>
      <left/>
      <right/>
      <top style="double">
        <color rgb="FFFF0000"/>
      </top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 style="double">
        <color rgb="FF000000"/>
      </right>
      <top/>
      <bottom/>
      <diagonal/>
    </border>
    <border>
      <left style="double">
        <color rgb="FF000000"/>
      </left>
      <right style="double">
        <color rgb="FFFF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/>
      <diagonal/>
    </border>
    <border>
      <left style="double">
        <color rgb="FF000000"/>
      </left>
      <right style="double">
        <color rgb="FF000000"/>
      </right>
      <top/>
      <bottom style="double">
        <color rgb="FF000000"/>
      </bottom>
      <diagonal/>
    </border>
    <border>
      <left style="double">
        <color rgb="FF000000"/>
      </left>
      <right style="double">
        <color rgb="FFFF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double">
        <color rgb="FFFF0000"/>
      </left>
      <right style="double">
        <color rgb="FFFF0000"/>
      </right>
      <top/>
      <bottom style="double">
        <color rgb="FFFF0000"/>
      </bottom>
      <diagonal/>
    </border>
    <border>
      <left style="double">
        <color rgb="FFFF0000"/>
      </left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 style="double">
        <color rgb="FFFF0000"/>
      </right>
      <top/>
      <bottom style="double">
        <color rgb="FFFF0000"/>
      </bottom>
      <diagonal/>
    </border>
    <border>
      <left style="double">
        <color theme="1" tint="4.9989318521683403E-2"/>
      </left>
      <right/>
      <top style="double">
        <color theme="1" tint="4.9989318521683403E-2"/>
      </top>
      <bottom style="double">
        <color theme="1" tint="4.9989318521683403E-2"/>
      </bottom>
      <diagonal/>
    </border>
    <border>
      <left/>
      <right/>
      <top style="double">
        <color theme="1" tint="4.9989318521683403E-2"/>
      </top>
      <bottom style="double">
        <color theme="1" tint="4.9989318521683403E-2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uble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uble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rgb="FFFFFFFF"/>
      </bottom>
      <diagonal/>
    </border>
    <border>
      <left style="medium">
        <color indexed="64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 style="medium">
        <color indexed="64"/>
      </right>
      <top style="medium">
        <color rgb="FFFFFFFF"/>
      </top>
      <bottom style="medium">
        <color indexed="64"/>
      </bottom>
      <diagonal/>
    </border>
    <border>
      <left style="medium">
        <color rgb="FFFFFFFF"/>
      </left>
      <right/>
      <top style="medium">
        <color rgb="FFFFFFF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rgb="FF000099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99"/>
      </left>
      <right/>
      <top style="medium">
        <color rgb="FF000099"/>
      </top>
      <bottom style="thin">
        <color rgb="FF00009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 style="medium">
        <color rgb="FFFFFFFF"/>
      </left>
      <right/>
      <top/>
      <bottom style="thick">
        <color rgb="FFFFFFFF"/>
      </bottom>
      <diagonal/>
    </border>
    <border>
      <left/>
      <right style="medium">
        <color rgb="FFFFFFFF"/>
      </right>
      <top/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thick">
        <color rgb="FFFFFFFF"/>
      </bottom>
      <diagonal/>
    </border>
    <border>
      <left style="thick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237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165" fontId="1" fillId="0" borderId="0" applyFont="0" applyFill="0" applyBorder="0" applyAlignment="0" applyProtection="0"/>
    <xf numFmtId="0" fontId="8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36" fillId="0" borderId="0"/>
    <xf numFmtId="0" fontId="36" fillId="0" borderId="0"/>
    <xf numFmtId="0" fontId="3" fillId="0" borderId="0"/>
    <xf numFmtId="0" fontId="36" fillId="0" borderId="0"/>
    <xf numFmtId="0" fontId="36" fillId="0" borderId="0"/>
    <xf numFmtId="0" fontId="37" fillId="0" borderId="0" applyNumberFormat="0" applyFill="0" applyBorder="0" applyAlignment="0" applyProtection="0"/>
    <xf numFmtId="0" fontId="48" fillId="19" borderId="0" applyNumberFormat="0" applyBorder="0" applyAlignment="0" applyProtection="0"/>
    <xf numFmtId="0" fontId="48" fillId="20" borderId="0" applyNumberFormat="0" applyBorder="0" applyAlignment="0" applyProtection="0"/>
    <xf numFmtId="0" fontId="48" fillId="21" borderId="0" applyNumberFormat="0" applyBorder="0" applyAlignment="0" applyProtection="0"/>
    <xf numFmtId="0" fontId="48" fillId="22" borderId="0" applyNumberFormat="0" applyBorder="0" applyAlignment="0" applyProtection="0"/>
    <xf numFmtId="0" fontId="48" fillId="23" borderId="0" applyNumberFormat="0" applyBorder="0" applyAlignment="0" applyProtection="0"/>
    <xf numFmtId="0" fontId="48" fillId="24" borderId="0" applyNumberFormat="0" applyBorder="0" applyAlignment="0" applyProtection="0"/>
    <xf numFmtId="0" fontId="48" fillId="25" borderId="0" applyNumberFormat="0" applyBorder="0" applyAlignment="0" applyProtection="0"/>
    <xf numFmtId="0" fontId="48" fillId="26" borderId="0" applyNumberFormat="0" applyBorder="0" applyAlignment="0" applyProtection="0"/>
    <xf numFmtId="0" fontId="48" fillId="27" borderId="0" applyNumberFormat="0" applyBorder="0" applyAlignment="0" applyProtection="0"/>
    <xf numFmtId="0" fontId="48" fillId="22" borderId="0" applyNumberFormat="0" applyBorder="0" applyAlignment="0" applyProtection="0"/>
    <xf numFmtId="0" fontId="48" fillId="25" borderId="0" applyNumberFormat="0" applyBorder="0" applyAlignment="0" applyProtection="0"/>
    <xf numFmtId="0" fontId="48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2" borderId="0" applyNumberFormat="0" applyBorder="0" applyAlignment="0" applyProtection="0"/>
    <xf numFmtId="9" fontId="21" fillId="0" borderId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35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49" fillId="36" borderId="0" applyNumberFormat="0" applyBorder="0" applyAlignment="0" applyProtection="0"/>
    <xf numFmtId="173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38" fillId="0" borderId="0"/>
    <xf numFmtId="0" fontId="38" fillId="0" borderId="0"/>
    <xf numFmtId="0" fontId="3" fillId="0" borderId="0" applyFill="0" applyBorder="0">
      <alignment vertical="center"/>
    </xf>
    <xf numFmtId="176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85" fontId="31" fillId="0" borderId="29">
      <protection locked="0"/>
    </xf>
    <xf numFmtId="0" fontId="50" fillId="20" borderId="0" applyNumberFormat="0" applyBorder="0" applyAlignment="0" applyProtection="0"/>
    <xf numFmtId="0" fontId="22" fillId="0" borderId="0"/>
    <xf numFmtId="188" fontId="3" fillId="0" borderId="0" applyFill="0" applyBorder="0" applyAlignment="0"/>
    <xf numFmtId="185" fontId="39" fillId="0" borderId="0" applyFill="0" applyBorder="0" applyAlignment="0"/>
    <xf numFmtId="167" fontId="39" fillId="0" borderId="0" applyFill="0" applyBorder="0" applyAlignment="0"/>
    <xf numFmtId="187" fontId="40" fillId="0" borderId="0" applyFill="0" applyBorder="0" applyAlignment="0"/>
    <xf numFmtId="176" fontId="40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1" fillId="37" borderId="30" applyNumberFormat="0" applyAlignment="0" applyProtection="0"/>
    <xf numFmtId="0" fontId="52" fillId="38" borderId="31" applyNumberFormat="0" applyAlignment="0" applyProtection="0"/>
    <xf numFmtId="172" fontId="3" fillId="0" borderId="0" applyFont="0" applyFill="0" applyBorder="0" applyAlignment="0" applyProtection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8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9" fontId="3" fillId="0" borderId="0">
      <protection locked="0"/>
    </xf>
    <xf numFmtId="0" fontId="29" fillId="0" borderId="0"/>
    <xf numFmtId="185" fontId="41" fillId="0" borderId="7" applyNumberFormat="0" applyBorder="0" applyAlignment="0" applyProtection="0">
      <protection locked="0"/>
    </xf>
    <xf numFmtId="185" fontId="39" fillId="0" borderId="0" applyFont="0" applyFill="0" applyBorder="0" applyAlignment="0" applyProtection="0"/>
    <xf numFmtId="170" fontId="3" fillId="0" borderId="0">
      <protection locked="0"/>
    </xf>
    <xf numFmtId="0" fontId="30" fillId="0" borderId="0">
      <protection locked="0"/>
    </xf>
    <xf numFmtId="14" fontId="11" fillId="0" borderId="0" applyFill="0" applyBorder="0" applyAlignment="0"/>
    <xf numFmtId="190" fontId="3" fillId="0" borderId="32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3" fillId="0" borderId="0" applyNumberFormat="0" applyFill="0" applyBorder="0" applyAlignment="0" applyProtection="0"/>
    <xf numFmtId="168" fontId="3" fillId="0" borderId="0">
      <protection locked="0"/>
    </xf>
    <xf numFmtId="0" fontId="35" fillId="39" borderId="0"/>
    <xf numFmtId="0" fontId="31" fillId="0" borderId="8" applyNumberFormat="0" applyFill="0" applyBorder="0" applyAlignment="0" applyProtection="0">
      <protection locked="0"/>
    </xf>
    <xf numFmtId="174" fontId="23" fillId="0" borderId="33">
      <alignment horizontal="right"/>
    </xf>
    <xf numFmtId="0" fontId="54" fillId="21" borderId="0" applyNumberFormat="0" applyBorder="0" applyAlignment="0" applyProtection="0"/>
    <xf numFmtId="38" fontId="20" fillId="40" borderId="0" applyNumberFormat="0" applyBorder="0" applyAlignment="0" applyProtection="0"/>
    <xf numFmtId="0" fontId="18" fillId="0" borderId="4" applyNumberFormat="0" applyAlignment="0" applyProtection="0">
      <alignment horizontal="left" vertical="center"/>
    </xf>
    <xf numFmtId="0" fontId="18" fillId="0" borderId="26">
      <alignment horizontal="left" vertical="center"/>
    </xf>
    <xf numFmtId="167" fontId="43" fillId="0" borderId="0" applyNumberFormat="0" applyFill="0" applyBorder="0" applyAlignment="0" applyProtection="0"/>
    <xf numFmtId="0" fontId="30" fillId="0" borderId="0">
      <protection locked="0"/>
    </xf>
    <xf numFmtId="0" fontId="30" fillId="0" borderId="0">
      <protection locked="0"/>
    </xf>
    <xf numFmtId="0" fontId="55" fillId="0" borderId="34" applyNumberFormat="0" applyFill="0" applyAlignment="0" applyProtection="0"/>
    <xf numFmtId="0" fontId="55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184" fontId="3" fillId="0" borderId="0" applyProtection="0">
      <alignment horizontal="center"/>
    </xf>
    <xf numFmtId="0" fontId="56" fillId="24" borderId="30" applyNumberFormat="0" applyAlignment="0" applyProtection="0"/>
    <xf numFmtId="10" fontId="20" fillId="41" borderId="9" applyNumberFormat="0" applyBorder="0" applyAlignment="0" applyProtection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0" fontId="57" fillId="0" borderId="35" applyNumberFormat="0" applyFill="0" applyAlignment="0" applyProtection="0"/>
    <xf numFmtId="0" fontId="58" fillId="42" borderId="0" applyNumberFormat="0" applyBorder="0" applyAlignment="0" applyProtection="0"/>
    <xf numFmtId="37" fontId="25" fillId="0" borderId="0"/>
    <xf numFmtId="0" fontId="3" fillId="0" borderId="0"/>
    <xf numFmtId="167" fontId="3" fillId="0" borderId="0"/>
    <xf numFmtId="0" fontId="1" fillId="0" borderId="0"/>
    <xf numFmtId="0" fontId="1" fillId="0" borderId="0"/>
    <xf numFmtId="0" fontId="1" fillId="0" borderId="0"/>
    <xf numFmtId="0" fontId="3" fillId="43" borderId="36" applyNumberFormat="0" applyFont="0" applyAlignment="0" applyProtection="0"/>
    <xf numFmtId="0" fontId="59" fillId="37" borderId="37" applyNumberFormat="0" applyAlignment="0" applyProtection="0"/>
    <xf numFmtId="0" fontId="44" fillId="3" borderId="0"/>
    <xf numFmtId="9" fontId="3" fillId="0" borderId="0" applyFont="0" applyFill="0" applyBorder="0" applyAlignment="0" applyProtection="0"/>
    <xf numFmtId="176" fontId="40" fillId="0" borderId="0" applyFont="0" applyFill="0" applyBorder="0" applyAlignment="0" applyProtection="0"/>
    <xf numFmtId="186" fontId="3" fillId="0" borderId="0" applyFont="0" applyFill="0" applyBorder="0" applyAlignment="0" applyProtection="0"/>
    <xf numFmtId="10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6" fillId="0" borderId="0" applyFont="0"/>
    <xf numFmtId="188" fontId="3" fillId="0" borderId="0" applyFill="0" applyBorder="0" applyAlignment="0"/>
    <xf numFmtId="185" fontId="39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85" fontId="39" fillId="0" borderId="0" applyFill="0" applyBorder="0" applyAlignment="0"/>
    <xf numFmtId="9" fontId="3" fillId="0" borderId="0" applyFon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11" fillId="0" borderId="0">
      <alignment vertical="top"/>
    </xf>
    <xf numFmtId="0" fontId="31" fillId="0" borderId="0">
      <alignment horizontal="right"/>
    </xf>
    <xf numFmtId="0" fontId="32" fillId="0" borderId="28">
      <alignment horizontal="center" vertical="top"/>
    </xf>
    <xf numFmtId="0" fontId="19" fillId="44" borderId="14">
      <alignment horizontal="left" vertical="top" wrapText="1"/>
    </xf>
    <xf numFmtId="0" fontId="19" fillId="44" borderId="14">
      <alignment horizontal="left" vertical="top" wrapText="1"/>
    </xf>
    <xf numFmtId="49" fontId="11" fillId="0" borderId="0" applyFill="0" applyBorder="0" applyAlignment="0"/>
    <xf numFmtId="191" fontId="3" fillId="0" borderId="0" applyFill="0" applyBorder="0" applyAlignment="0"/>
    <xf numFmtId="192" fontId="3" fillId="0" borderId="0" applyFill="0" applyBorder="0" applyAlignment="0"/>
    <xf numFmtId="40" fontId="45" fillId="0" borderId="0"/>
    <xf numFmtId="0" fontId="60" fillId="0" borderId="0" applyNumberFormat="0" applyFill="0" applyBorder="0" applyAlignment="0" applyProtection="0"/>
    <xf numFmtId="3" fontId="33" fillId="0" borderId="23">
      <alignment horizontal="center"/>
    </xf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4" fontId="34" fillId="0" borderId="0" applyFont="0" applyFill="0" applyBorder="0" applyAlignment="0" applyProtection="0"/>
    <xf numFmtId="166" fontId="34" fillId="0" borderId="0" applyFont="0" applyFill="0" applyBorder="0" applyAlignment="0" applyProtection="0"/>
    <xf numFmtId="182" fontId="34" fillId="0" borderId="0" applyFont="0" applyFill="0" applyBorder="0" applyAlignment="0" applyProtection="0"/>
    <xf numFmtId="179" fontId="3" fillId="0" borderId="0" applyFont="0" applyFill="0" applyBorder="0" applyAlignment="0" applyProtection="0"/>
    <xf numFmtId="183" fontId="34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1" fillId="0" borderId="0" applyNumberFormat="0" applyFill="0" applyBorder="0" applyAlignment="0" applyProtection="0"/>
    <xf numFmtId="171" fontId="46" fillId="0" borderId="0" applyFont="0" applyFill="0" applyBorder="0" applyAlignment="0" applyProtection="0"/>
    <xf numFmtId="172" fontId="46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/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6" fillId="14" borderId="0" applyNumberFormat="0" applyBorder="0" applyAlignment="0" applyProtection="0"/>
    <xf numFmtId="0" fontId="1" fillId="0" borderId="0"/>
    <xf numFmtId="0" fontId="1" fillId="0" borderId="0"/>
    <xf numFmtId="0" fontId="3" fillId="0" borderId="0"/>
    <xf numFmtId="0" fontId="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185" fontId="31" fillId="0" borderId="29">
      <protection locked="0"/>
    </xf>
    <xf numFmtId="166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" fillId="0" borderId="0"/>
    <xf numFmtId="0" fontId="3" fillId="43" borderId="36" applyNumberFormat="0" applyFont="0" applyAlignment="0" applyProtection="0"/>
    <xf numFmtId="9" fontId="3" fillId="0" borderId="0" applyFont="0" applyFill="0" applyBorder="0" applyAlignment="0" applyProtection="0"/>
    <xf numFmtId="0" fontId="11" fillId="0" borderId="0">
      <alignment vertical="top"/>
    </xf>
    <xf numFmtId="0" fontId="1" fillId="0" borderId="0"/>
    <xf numFmtId="0" fontId="1" fillId="16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5" borderId="0" applyNumberFormat="0" applyBorder="0" applyAlignment="0" applyProtection="0"/>
    <xf numFmtId="0" fontId="1" fillId="13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7" borderId="0" applyNumberFormat="0" applyBorder="0" applyAlignment="0" applyProtection="0"/>
    <xf numFmtId="0" fontId="1" fillId="12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129" fillId="0" borderId="0"/>
    <xf numFmtId="0" fontId="149" fillId="0" borderId="0" applyNumberFormat="0" applyBorder="0" applyProtection="0"/>
    <xf numFmtId="0" fontId="152" fillId="0" borderId="0"/>
    <xf numFmtId="0" fontId="158" fillId="0" borderId="0" applyNumberFormat="0" applyBorder="0">
      <protection locked="0"/>
    </xf>
    <xf numFmtId="0" fontId="48" fillId="0" borderId="0"/>
    <xf numFmtId="166" fontId="1" fillId="0" borderId="0" applyFont="0" applyFill="0" applyBorder="0" applyAlignment="0" applyProtection="0"/>
  </cellStyleXfs>
  <cellXfs count="1156">
    <xf numFmtId="0" fontId="0" fillId="0" borderId="0" xfId="0"/>
    <xf numFmtId="0" fontId="2" fillId="0" borderId="0" xfId="0" applyFont="1" applyAlignment="1">
      <alignment horizontal="center" vertical="center"/>
    </xf>
    <xf numFmtId="167" fontId="7" fillId="0" borderId="9" xfId="2" applyNumberFormat="1" applyFont="1" applyBorder="1" applyAlignment="1">
      <alignment horizontal="center" vertical="center"/>
    </xf>
    <xf numFmtId="167" fontId="0" fillId="0" borderId="0" xfId="0" applyNumberFormat="1"/>
    <xf numFmtId="0" fontId="2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1" fontId="7" fillId="0" borderId="9" xfId="2" applyNumberFormat="1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63" fillId="0" borderId="9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62" fillId="6" borderId="9" xfId="0" applyFont="1" applyFill="1" applyBorder="1" applyAlignment="1">
      <alignment horizontal="center" vertical="center"/>
    </xf>
    <xf numFmtId="0" fontId="63" fillId="0" borderId="9" xfId="0" applyFont="1" applyBorder="1" applyAlignment="1">
      <alignment horizontal="left" vertical="center"/>
    </xf>
    <xf numFmtId="167" fontId="63" fillId="0" borderId="9" xfId="0" applyNumberFormat="1" applyFont="1" applyBorder="1" applyAlignment="1">
      <alignment horizontal="center" vertical="center"/>
    </xf>
    <xf numFmtId="0" fontId="62" fillId="0" borderId="9" xfId="0" applyFont="1" applyBorder="1" applyAlignment="1">
      <alignment horizontal="left" vertical="center"/>
    </xf>
    <xf numFmtId="0" fontId="62" fillId="0" borderId="0" xfId="0" applyFont="1" applyAlignment="1">
      <alignment horizontal="center"/>
    </xf>
    <xf numFmtId="14" fontId="62" fillId="0" borderId="0" xfId="0" applyNumberFormat="1" applyFont="1" applyAlignment="1">
      <alignment horizontal="center"/>
    </xf>
    <xf numFmtId="167" fontId="7" fillId="0" borderId="9" xfId="2" applyNumberFormat="1" applyFont="1" applyBorder="1" applyAlignment="1">
      <alignment horizontal="center" vertical="center" wrapText="1"/>
    </xf>
    <xf numFmtId="14" fontId="66" fillId="4" borderId="12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vertical="center"/>
    </xf>
    <xf numFmtId="0" fontId="68" fillId="3" borderId="2" xfId="2" applyFont="1" applyFill="1" applyBorder="1" applyAlignment="1">
      <alignment horizontal="center" vertical="center" wrapText="1"/>
    </xf>
    <xf numFmtId="0" fontId="68" fillId="3" borderId="6" xfId="2" applyFont="1" applyFill="1" applyBorder="1" applyAlignment="1">
      <alignment horizontal="center" vertical="center" wrapText="1"/>
    </xf>
    <xf numFmtId="0" fontId="68" fillId="3" borderId="0" xfId="2" applyFont="1" applyFill="1" applyAlignment="1">
      <alignment horizontal="center" vertical="center" wrapText="1"/>
    </xf>
    <xf numFmtId="0" fontId="68" fillId="3" borderId="8" xfId="2" applyFont="1" applyFill="1" applyBorder="1" applyAlignment="1">
      <alignment horizontal="center" vertical="center" wrapText="1"/>
    </xf>
    <xf numFmtId="166" fontId="68" fillId="3" borderId="8" xfId="2" applyNumberFormat="1" applyFont="1" applyFill="1" applyBorder="1" applyAlignment="1">
      <alignment horizontal="center" vertical="center" wrapText="1"/>
    </xf>
    <xf numFmtId="0" fontId="67" fillId="3" borderId="0" xfId="2" applyFont="1" applyFill="1" applyAlignment="1">
      <alignment horizontal="center" vertical="center" wrapText="1"/>
    </xf>
    <xf numFmtId="0" fontId="68" fillId="3" borderId="13" xfId="2" applyFont="1" applyFill="1" applyBorder="1" applyAlignment="1">
      <alignment horizontal="center" vertical="center" wrapText="1"/>
    </xf>
    <xf numFmtId="0" fontId="68" fillId="3" borderId="9" xfId="2" applyFont="1" applyFill="1" applyBorder="1" applyAlignment="1">
      <alignment horizontal="left" vertical="center" wrapText="1"/>
    </xf>
    <xf numFmtId="0" fontId="70" fillId="4" borderId="15" xfId="2" applyFont="1" applyFill="1" applyBorder="1" applyAlignment="1">
      <alignment horizontal="left" vertical="center" wrapText="1"/>
    </xf>
    <xf numFmtId="0" fontId="69" fillId="3" borderId="15" xfId="2" applyFont="1" applyFill="1" applyBorder="1" applyAlignment="1">
      <alignment horizontal="left" vertical="center" wrapText="1"/>
    </xf>
    <xf numFmtId="0" fontId="70" fillId="3" borderId="15" xfId="2" applyFont="1" applyFill="1" applyBorder="1" applyAlignment="1">
      <alignment horizontal="left" vertical="center" wrapText="1"/>
    </xf>
    <xf numFmtId="0" fontId="68" fillId="0" borderId="9" xfId="2" applyFont="1" applyBorder="1" applyAlignment="1">
      <alignment horizontal="left" vertical="center" wrapText="1"/>
    </xf>
    <xf numFmtId="49" fontId="69" fillId="3" borderId="15" xfId="2" quotePrefix="1" applyNumberFormat="1" applyFont="1" applyFill="1" applyBorder="1" applyAlignment="1">
      <alignment horizontal="left" vertical="center" wrapText="1"/>
    </xf>
    <xf numFmtId="0" fontId="69" fillId="3" borderId="15" xfId="2" quotePrefix="1" applyFont="1" applyFill="1" applyBorder="1" applyAlignment="1">
      <alignment horizontal="left" vertical="center" wrapText="1"/>
    </xf>
    <xf numFmtId="0" fontId="68" fillId="3" borderId="18" xfId="2" applyFont="1" applyFill="1" applyBorder="1" applyAlignment="1">
      <alignment horizontal="center" vertical="center" wrapText="1"/>
    </xf>
    <xf numFmtId="0" fontId="68" fillId="3" borderId="19" xfId="2" applyFont="1" applyFill="1" applyBorder="1" applyAlignment="1">
      <alignment horizontal="left" vertical="center" wrapText="1"/>
    </xf>
    <xf numFmtId="0" fontId="71" fillId="0" borderId="20" xfId="0" applyFont="1" applyBorder="1" applyAlignment="1">
      <alignment horizontal="left" vertical="center" wrapText="1"/>
    </xf>
    <xf numFmtId="0" fontId="67" fillId="3" borderId="0" xfId="2" applyFont="1" applyFill="1" applyAlignment="1">
      <alignment horizontal="center" vertical="center"/>
    </xf>
    <xf numFmtId="0" fontId="0" fillId="0" borderId="0" xfId="0" applyAlignment="1">
      <alignment vertical="center"/>
    </xf>
    <xf numFmtId="0" fontId="72" fillId="5" borderId="9" xfId="0" applyFont="1" applyFill="1" applyBorder="1" applyAlignment="1">
      <alignment horizontal="center" vertical="center" wrapText="1"/>
    </xf>
    <xf numFmtId="0" fontId="72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4" fontId="0" fillId="0" borderId="9" xfId="0" applyNumberFormat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15" fontId="2" fillId="5" borderId="9" xfId="0" applyNumberFormat="1" applyFont="1" applyFill="1" applyBorder="1" applyAlignment="1">
      <alignment horizontal="center" vertical="center" wrapText="1"/>
    </xf>
    <xf numFmtId="0" fontId="68" fillId="0" borderId="9" xfId="229" applyNumberFormat="1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 wrapText="1"/>
    </xf>
    <xf numFmtId="15" fontId="0" fillId="4" borderId="9" xfId="0" applyNumberFormat="1" applyFill="1" applyBorder="1" applyAlignment="1">
      <alignment horizontal="center" vertical="center" wrapText="1"/>
    </xf>
    <xf numFmtId="2" fontId="6" fillId="4" borderId="9" xfId="0" applyNumberFormat="1" applyFont="1" applyFill="1" applyBorder="1" applyAlignment="1">
      <alignment horizontal="center" vertical="center" wrapText="1"/>
    </xf>
    <xf numFmtId="14" fontId="0" fillId="4" borderId="9" xfId="0" applyNumberFormat="1" applyFill="1" applyBorder="1" applyAlignment="1">
      <alignment horizontal="center" vertical="center" wrapText="1"/>
    </xf>
    <xf numFmtId="1" fontId="0" fillId="4" borderId="9" xfId="0" applyNumberFormat="1" applyFill="1" applyBorder="1" applyAlignment="1">
      <alignment horizontal="center" vertical="center" wrapText="1"/>
    </xf>
    <xf numFmtId="167" fontId="68" fillId="0" borderId="9" xfId="229" applyNumberFormat="1" applyFont="1" applyFill="1" applyBorder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0" borderId="9" xfId="0" applyFont="1" applyBorder="1" applyAlignment="1">
      <alignment horizontal="center" vertical="center" wrapText="1"/>
    </xf>
    <xf numFmtId="0" fontId="69" fillId="7" borderId="10" xfId="2" applyFont="1" applyFill="1" applyBorder="1" applyAlignment="1">
      <alignment horizontal="center" vertical="center" wrapText="1"/>
    </xf>
    <xf numFmtId="0" fontId="69" fillId="7" borderId="11" xfId="2" applyFont="1" applyFill="1" applyBorder="1" applyAlignment="1">
      <alignment horizontal="center" vertical="center" wrapText="1"/>
    </xf>
    <xf numFmtId="167" fontId="69" fillId="0" borderId="9" xfId="229" applyNumberFormat="1" applyFont="1" applyFill="1" applyBorder="1" applyAlignment="1">
      <alignment horizontal="center" vertical="center" wrapText="1"/>
    </xf>
    <xf numFmtId="2" fontId="68" fillId="0" borderId="9" xfId="229" applyNumberFormat="1" applyFont="1" applyFill="1" applyBorder="1" applyAlignment="1">
      <alignment horizontal="center" vertical="center" wrapText="1"/>
    </xf>
    <xf numFmtId="167" fontId="69" fillId="0" borderId="19" xfId="229" applyNumberFormat="1" applyFont="1" applyFill="1" applyBorder="1" applyAlignment="1">
      <alignment horizontal="center" vertical="center" wrapText="1"/>
    </xf>
    <xf numFmtId="2" fontId="68" fillId="0" borderId="19" xfId="229" applyNumberFormat="1" applyFont="1" applyFill="1" applyBorder="1" applyAlignment="1">
      <alignment horizontal="center" vertical="center" wrapText="1"/>
    </xf>
    <xf numFmtId="0" fontId="68" fillId="0" borderId="19" xfId="229" applyNumberFormat="1" applyFont="1" applyFill="1" applyBorder="1" applyAlignment="1">
      <alignment horizontal="center" vertical="center" wrapText="1"/>
    </xf>
    <xf numFmtId="0" fontId="0" fillId="0" borderId="9" xfId="0" applyBorder="1"/>
    <xf numFmtId="1" fontId="69" fillId="0" borderId="9" xfId="229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16" fontId="14" fillId="0" borderId="9" xfId="0" applyNumberFormat="1" applyFont="1" applyBorder="1" applyAlignment="1">
      <alignment horizontal="center" vertical="center"/>
    </xf>
    <xf numFmtId="0" fontId="76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77" fillId="46" borderId="9" xfId="0" applyFont="1" applyFill="1" applyBorder="1" applyAlignment="1">
      <alignment horizontal="center" vertical="center" wrapText="1"/>
    </xf>
    <xf numFmtId="0" fontId="78" fillId="0" borderId="9" xfId="0" applyFont="1" applyBorder="1" applyAlignment="1">
      <alignment vertical="center"/>
    </xf>
    <xf numFmtId="167" fontId="79" fillId="0" borderId="9" xfId="0" applyNumberFormat="1" applyFont="1" applyBorder="1" applyAlignment="1">
      <alignment horizontal="center" vertical="center"/>
    </xf>
    <xf numFmtId="167" fontId="78" fillId="0" borderId="9" xfId="0" applyNumberFormat="1" applyFont="1" applyBorder="1" applyAlignment="1">
      <alignment horizontal="center" vertical="center"/>
    </xf>
    <xf numFmtId="167" fontId="80" fillId="0" borderId="9" xfId="0" applyNumberFormat="1" applyFont="1" applyBorder="1" applyAlignment="1">
      <alignment vertical="center"/>
    </xf>
    <xf numFmtId="167" fontId="81" fillId="0" borderId="9" xfId="0" applyNumberFormat="1" applyFont="1" applyBorder="1" applyAlignment="1">
      <alignment horizontal="center" vertical="center"/>
    </xf>
    <xf numFmtId="0" fontId="69" fillId="3" borderId="1" xfId="2" applyFont="1" applyFill="1" applyBorder="1" applyAlignment="1">
      <alignment horizontal="left" vertical="center"/>
    </xf>
    <xf numFmtId="0" fontId="69" fillId="3" borderId="2" xfId="2" applyFont="1" applyFill="1" applyBorder="1" applyAlignment="1">
      <alignment horizontal="center" vertical="center" wrapText="1"/>
    </xf>
    <xf numFmtId="0" fontId="69" fillId="3" borderId="7" xfId="2" applyFont="1" applyFill="1" applyBorder="1" applyAlignment="1">
      <alignment horizontal="left" vertical="center"/>
    </xf>
    <xf numFmtId="193" fontId="64" fillId="0" borderId="9" xfId="0" applyNumberFormat="1" applyFont="1" applyBorder="1" applyAlignment="1">
      <alignment horizontal="center" vertical="center" wrapText="1"/>
    </xf>
    <xf numFmtId="15" fontId="6" fillId="0" borderId="9" xfId="0" applyNumberFormat="1" applyFont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1" fontId="0" fillId="4" borderId="13" xfId="0" applyNumberForma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85" fillId="0" borderId="0" xfId="0" applyFont="1" applyAlignment="1">
      <alignment horizontal="center" vertical="center"/>
    </xf>
    <xf numFmtId="0" fontId="86" fillId="47" borderId="7" xfId="1" applyFont="1" applyFill="1" applyBorder="1" applyAlignment="1">
      <alignment vertical="center"/>
    </xf>
    <xf numFmtId="0" fontId="86" fillId="47" borderId="0" xfId="1" applyFont="1" applyFill="1" applyAlignment="1">
      <alignment vertical="center"/>
    </xf>
    <xf numFmtId="0" fontId="87" fillId="47" borderId="0" xfId="0" applyFont="1" applyFill="1" applyAlignment="1">
      <alignment horizontal="center" vertical="center"/>
    </xf>
    <xf numFmtId="0" fontId="88" fillId="47" borderId="0" xfId="0" applyFont="1" applyFill="1" applyAlignment="1">
      <alignment horizontal="left"/>
    </xf>
    <xf numFmtId="195" fontId="88" fillId="47" borderId="0" xfId="0" applyNumberFormat="1" applyFont="1" applyFill="1" applyAlignment="1">
      <alignment vertical="center"/>
    </xf>
    <xf numFmtId="0" fontId="87" fillId="47" borderId="0" xfId="0" applyFont="1" applyFill="1" applyAlignment="1">
      <alignment vertical="center"/>
    </xf>
    <xf numFmtId="0" fontId="89" fillId="0" borderId="0" xfId="0" applyFont="1" applyAlignment="1">
      <alignment horizontal="center" vertical="center"/>
    </xf>
    <xf numFmtId="0" fontId="88" fillId="47" borderId="0" xfId="0" applyFont="1" applyFill="1" applyAlignment="1">
      <alignment vertical="center"/>
    </xf>
    <xf numFmtId="0" fontId="86" fillId="47" borderId="7" xfId="1" applyFont="1" applyFill="1" applyBorder="1" applyAlignment="1">
      <alignment horizontal="left" vertical="center"/>
    </xf>
    <xf numFmtId="0" fontId="86" fillId="47" borderId="0" xfId="1" applyFont="1" applyFill="1" applyAlignment="1">
      <alignment horizontal="left" vertical="center"/>
    </xf>
    <xf numFmtId="0" fontId="86" fillId="47" borderId="0" xfId="0" applyFont="1" applyFill="1" applyAlignment="1">
      <alignment vertical="center"/>
    </xf>
    <xf numFmtId="0" fontId="86" fillId="47" borderId="38" xfId="1" applyFont="1" applyFill="1" applyBorder="1" applyAlignment="1">
      <alignment horizontal="left" vertical="center"/>
    </xf>
    <xf numFmtId="0" fontId="86" fillId="47" borderId="39" xfId="1" applyFont="1" applyFill="1" applyBorder="1" applyAlignment="1">
      <alignment horizontal="left" vertical="center"/>
    </xf>
    <xf numFmtId="0" fontId="86" fillId="47" borderId="39" xfId="0" applyFont="1" applyFill="1" applyBorder="1" applyAlignment="1">
      <alignment vertical="center"/>
    </xf>
    <xf numFmtId="0" fontId="88" fillId="47" borderId="39" xfId="0" applyFont="1" applyFill="1" applyBorder="1" applyAlignment="1">
      <alignment horizontal="left"/>
    </xf>
    <xf numFmtId="0" fontId="87" fillId="47" borderId="39" xfId="0" applyFont="1" applyFill="1" applyBorder="1" applyAlignment="1">
      <alignment vertical="center"/>
    </xf>
    <xf numFmtId="0" fontId="90" fillId="47" borderId="19" xfId="0" applyFont="1" applyFill="1" applyBorder="1" applyAlignment="1">
      <alignment horizontal="center" vertical="center"/>
    </xf>
    <xf numFmtId="0" fontId="93" fillId="4" borderId="0" xfId="0" applyFont="1" applyFill="1" applyAlignment="1">
      <alignment vertical="center"/>
    </xf>
    <xf numFmtId="0" fontId="93" fillId="4" borderId="8" xfId="0" applyFont="1" applyFill="1" applyBorder="1" applyAlignment="1">
      <alignment vertical="center"/>
    </xf>
    <xf numFmtId="0" fontId="96" fillId="0" borderId="55" xfId="1" applyFont="1" applyBorder="1" applyAlignment="1">
      <alignment horizontal="center" vertical="center"/>
    </xf>
    <xf numFmtId="0" fontId="96" fillId="0" borderId="60" xfId="1" applyFont="1" applyBorder="1" applyAlignment="1">
      <alignment horizontal="center" vertical="center" wrapText="1"/>
    </xf>
    <xf numFmtId="0" fontId="96" fillId="0" borderId="44" xfId="1" applyFont="1" applyBorder="1" applyAlignment="1">
      <alignment horizontal="center" vertical="center" wrapText="1"/>
    </xf>
    <xf numFmtId="0" fontId="98" fillId="0" borderId="13" xfId="1" applyFont="1" applyBorder="1" applyAlignment="1">
      <alignment horizontal="center" vertical="center" wrapText="1"/>
    </xf>
    <xf numFmtId="1" fontId="98" fillId="0" borderId="13" xfId="0" applyNumberFormat="1" applyFont="1" applyBorder="1" applyAlignment="1">
      <alignment horizontal="center" vertical="center"/>
    </xf>
    <xf numFmtId="1" fontId="96" fillId="0" borderId="13" xfId="0" applyNumberFormat="1" applyFont="1" applyBorder="1" applyAlignment="1">
      <alignment horizontal="center" vertical="center"/>
    </xf>
    <xf numFmtId="0" fontId="96" fillId="0" borderId="65" xfId="1" applyFont="1" applyBorder="1" applyAlignment="1">
      <alignment horizontal="center" vertical="center"/>
    </xf>
    <xf numFmtId="0" fontId="96" fillId="0" borderId="69" xfId="1" applyFont="1" applyBorder="1" applyAlignment="1">
      <alignment horizontal="center" vertical="center" wrapText="1"/>
    </xf>
    <xf numFmtId="0" fontId="83" fillId="0" borderId="7" xfId="0" applyFont="1" applyBorder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99" fillId="0" borderId="0" xfId="0" applyFont="1" applyAlignment="1">
      <alignment horizontal="left" vertical="center"/>
    </xf>
    <xf numFmtId="0" fontId="98" fillId="0" borderId="0" xfId="0" applyFont="1" applyAlignment="1">
      <alignment horizontal="center" vertical="center"/>
    </xf>
    <xf numFmtId="2" fontId="98" fillId="0" borderId="0" xfId="0" applyNumberFormat="1" applyFont="1" applyAlignment="1">
      <alignment horizontal="center" vertical="center" wrapText="1"/>
    </xf>
    <xf numFmtId="0" fontId="100" fillId="0" borderId="0" xfId="0" applyFont="1" applyAlignment="1">
      <alignment horizontal="center" vertical="center"/>
    </xf>
    <xf numFmtId="0" fontId="90" fillId="0" borderId="0" xfId="0" applyFont="1" applyAlignment="1">
      <alignment horizontal="center" vertical="center"/>
    </xf>
    <xf numFmtId="0" fontId="0" fillId="0" borderId="74" xfId="0" applyBorder="1" applyAlignment="1">
      <alignment vertical="center"/>
    </xf>
    <xf numFmtId="0" fontId="2" fillId="0" borderId="0" xfId="0" applyFont="1" applyAlignment="1">
      <alignment vertical="center"/>
    </xf>
    <xf numFmtId="0" fontId="6" fillId="4" borderId="9" xfId="0" applyFont="1" applyFill="1" applyBorder="1" applyAlignment="1">
      <alignment horizontal="center" vertical="center" wrapText="1"/>
    </xf>
    <xf numFmtId="16" fontId="14" fillId="50" borderId="9" xfId="0" applyNumberFormat="1" applyFont="1" applyFill="1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14" fillId="4" borderId="9" xfId="0" applyFont="1" applyFill="1" applyBorder="1" applyAlignment="1">
      <alignment horizontal="center" vertical="center" wrapText="1"/>
    </xf>
    <xf numFmtId="0" fontId="14" fillId="4" borderId="9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left" vertical="center" wrapText="1"/>
    </xf>
    <xf numFmtId="14" fontId="14" fillId="4" borderId="9" xfId="0" applyNumberFormat="1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9" xfId="0" applyFill="1" applyBorder="1" applyAlignment="1">
      <alignment horizontal="center" vertical="center"/>
    </xf>
    <xf numFmtId="14" fontId="0" fillId="0" borderId="0" xfId="0" applyNumberFormat="1"/>
    <xf numFmtId="0" fontId="2" fillId="54" borderId="9" xfId="0" applyFont="1" applyFill="1" applyBorder="1"/>
    <xf numFmtId="0" fontId="0" fillId="0" borderId="78" xfId="0" applyBorder="1"/>
    <xf numFmtId="167" fontId="102" fillId="0" borderId="9" xfId="0" applyNumberFormat="1" applyFont="1" applyBorder="1" applyAlignment="1">
      <alignment horizontal="center"/>
    </xf>
    <xf numFmtId="0" fontId="102" fillId="0" borderId="9" xfId="0" applyFont="1" applyBorder="1"/>
    <xf numFmtId="0" fontId="100" fillId="4" borderId="0" xfId="0" applyFont="1" applyFill="1" applyAlignment="1">
      <alignment horizontal="center" vertical="center"/>
    </xf>
    <xf numFmtId="0" fontId="0" fillId="0" borderId="27" xfId="0" applyBorder="1"/>
    <xf numFmtId="0" fontId="0" fillId="0" borderId="15" xfId="0" applyBorder="1"/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center"/>
    </xf>
    <xf numFmtId="0" fontId="104" fillId="55" borderId="80" xfId="0" applyFont="1" applyFill="1" applyBorder="1" applyAlignment="1">
      <alignment horizontal="center" vertical="center" wrapText="1"/>
    </xf>
    <xf numFmtId="0" fontId="105" fillId="0" borderId="81" xfId="0" applyFont="1" applyBorder="1" applyAlignment="1">
      <alignment horizontal="center" vertical="center" wrapText="1"/>
    </xf>
    <xf numFmtId="0" fontId="106" fillId="55" borderId="82" xfId="0" applyFont="1" applyFill="1" applyBorder="1" applyAlignment="1">
      <alignment horizontal="center" vertical="center" wrapText="1"/>
    </xf>
    <xf numFmtId="15" fontId="107" fillId="0" borderId="81" xfId="0" applyNumberFormat="1" applyFont="1" applyBorder="1" applyAlignment="1">
      <alignment horizontal="center" vertical="center" wrapText="1"/>
    </xf>
    <xf numFmtId="14" fontId="105" fillId="55" borderId="80" xfId="0" applyNumberFormat="1" applyFont="1" applyFill="1" applyBorder="1" applyAlignment="1">
      <alignment horizontal="center" vertical="center" wrapText="1"/>
    </xf>
    <xf numFmtId="14" fontId="105" fillId="0" borderId="83" xfId="0" applyNumberFormat="1" applyFont="1" applyBorder="1" applyAlignment="1">
      <alignment horizontal="left" vertical="center" wrapText="1"/>
    </xf>
    <xf numFmtId="0" fontId="106" fillId="55" borderId="80" xfId="0" applyFont="1" applyFill="1" applyBorder="1" applyAlignment="1">
      <alignment horizontal="center" vertical="center" wrapText="1"/>
    </xf>
    <xf numFmtId="0" fontId="105" fillId="0" borderId="84" xfId="0" applyFont="1" applyBorder="1" applyAlignment="1">
      <alignment horizontal="left" vertical="center" wrapText="1"/>
    </xf>
    <xf numFmtId="0" fontId="2" fillId="0" borderId="0" xfId="0" applyFont="1"/>
    <xf numFmtId="15" fontId="2" fillId="0" borderId="0" xfId="0" applyNumberFormat="1" applyFont="1"/>
    <xf numFmtId="0" fontId="2" fillId="0" borderId="0" xfId="0" applyFont="1" applyAlignment="1">
      <alignment horizontal="center"/>
    </xf>
    <xf numFmtId="0" fontId="104" fillId="55" borderId="86" xfId="0" applyFont="1" applyFill="1" applyBorder="1" applyAlignment="1">
      <alignment horizontal="center" vertical="center" wrapText="1"/>
    </xf>
    <xf numFmtId="0" fontId="106" fillId="55" borderId="90" xfId="0" applyFont="1" applyFill="1" applyBorder="1" applyAlignment="1">
      <alignment horizontal="center" vertical="center" wrapText="1"/>
    </xf>
    <xf numFmtId="14" fontId="105" fillId="0" borderId="84" xfId="0" applyNumberFormat="1" applyFont="1" applyBorder="1" applyAlignment="1">
      <alignment horizontal="left" vertical="center" wrapText="1"/>
    </xf>
    <xf numFmtId="0" fontId="106" fillId="55" borderId="86" xfId="0" applyFont="1" applyFill="1" applyBorder="1" applyAlignment="1">
      <alignment horizontal="center" vertical="center" wrapText="1"/>
    </xf>
    <xf numFmtId="0" fontId="103" fillId="0" borderId="0" xfId="0" applyFont="1" applyAlignment="1">
      <alignment vertical="center" wrapText="1"/>
    </xf>
    <xf numFmtId="2" fontId="2" fillId="0" borderId="0" xfId="0" applyNumberFormat="1" applyFont="1" applyAlignment="1">
      <alignment horizontal="center"/>
    </xf>
    <xf numFmtId="0" fontId="104" fillId="55" borderId="9" xfId="0" applyFont="1" applyFill="1" applyBorder="1" applyAlignment="1">
      <alignment horizontal="center" vertical="center" wrapText="1"/>
    </xf>
    <xf numFmtId="15" fontId="104" fillId="55" borderId="9" xfId="0" applyNumberFormat="1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center" vertical="center" wrapText="1"/>
    </xf>
    <xf numFmtId="167" fontId="73" fillId="0" borderId="9" xfId="0" applyNumberFormat="1" applyFont="1" applyBorder="1" applyAlignment="1">
      <alignment horizontal="center" vertical="center" wrapText="1"/>
    </xf>
    <xf numFmtId="167" fontId="110" fillId="0" borderId="9" xfId="0" applyNumberFormat="1" applyFont="1" applyBorder="1" applyAlignment="1">
      <alignment horizontal="center" vertical="center" wrapText="1"/>
    </xf>
    <xf numFmtId="167" fontId="93" fillId="56" borderId="9" xfId="0" applyNumberFormat="1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73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center" vertical="center" wrapText="1"/>
    </xf>
    <xf numFmtId="0" fontId="114" fillId="57" borderId="9" xfId="0" applyFont="1" applyFill="1" applyBorder="1" applyAlignment="1">
      <alignment horizontal="center" vertical="center" wrapText="1"/>
    </xf>
    <xf numFmtId="0" fontId="115" fillId="0" borderId="9" xfId="0" applyFont="1" applyBorder="1" applyAlignment="1">
      <alignment horizontal="center" vertical="center" wrapText="1"/>
    </xf>
    <xf numFmtId="0" fontId="113" fillId="58" borderId="9" xfId="0" applyFont="1" applyFill="1" applyBorder="1" applyAlignment="1">
      <alignment horizontal="center" vertical="center" wrapText="1"/>
    </xf>
    <xf numFmtId="0" fontId="106" fillId="0" borderId="9" xfId="0" applyFont="1" applyBorder="1" applyAlignment="1">
      <alignment horizontal="left" vertical="center" wrapText="1"/>
    </xf>
    <xf numFmtId="0" fontId="116" fillId="0" borderId="9" xfId="0" applyFont="1" applyBorder="1" applyAlignment="1">
      <alignment horizontal="center" vertical="center" wrapText="1"/>
    </xf>
    <xf numFmtId="0" fontId="64" fillId="0" borderId="0" xfId="0" applyFont="1"/>
    <xf numFmtId="15" fontId="0" fillId="0" borderId="0" xfId="0" applyNumberFormat="1" applyAlignment="1">
      <alignment horizontal="center"/>
    </xf>
    <xf numFmtId="15" fontId="0" fillId="0" borderId="0" xfId="0" applyNumberFormat="1"/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57" borderId="76" xfId="0" applyFont="1" applyFill="1" applyBorder="1" applyAlignment="1">
      <alignment vertical="center"/>
    </xf>
    <xf numFmtId="0" fontId="10" fillId="57" borderId="77" xfId="0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wrapText="1"/>
    </xf>
    <xf numFmtId="2" fontId="0" fillId="0" borderId="9" xfId="0" applyNumberFormat="1" applyBorder="1" applyAlignment="1">
      <alignment horizontal="center" vertical="center"/>
    </xf>
    <xf numFmtId="0" fontId="0" fillId="0" borderId="27" xfId="0" applyBorder="1" applyAlignment="1">
      <alignment horizontal="left" vertical="center" wrapText="1"/>
    </xf>
    <xf numFmtId="0" fontId="121" fillId="5" borderId="94" xfId="0" applyFont="1" applyFill="1" applyBorder="1" applyAlignment="1">
      <alignment horizontal="center" vertical="center" wrapText="1"/>
    </xf>
    <xf numFmtId="0" fontId="122" fillId="5" borderId="94" xfId="0" applyFont="1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horizontal="center" vertical="center" wrapText="1"/>
    </xf>
    <xf numFmtId="0" fontId="0" fillId="4" borderId="16" xfId="0" applyFill="1" applyBorder="1" applyAlignment="1">
      <alignment horizontal="center" vertical="center" wrapText="1"/>
    </xf>
    <xf numFmtId="195" fontId="118" fillId="0" borderId="9" xfId="230" applyNumberFormat="1" applyFont="1" applyBorder="1" applyAlignment="1">
      <alignment horizontal="center" vertical="center" wrapText="1"/>
    </xf>
    <xf numFmtId="195" fontId="118" fillId="4" borderId="9" xfId="230" applyNumberFormat="1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0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197" fontId="124" fillId="0" borderId="9" xfId="230" applyNumberFormat="1" applyFont="1" applyBorder="1" applyAlignment="1">
      <alignment horizontal="center" vertical="center"/>
    </xf>
    <xf numFmtId="167" fontId="125" fillId="0" borderId="96" xfId="0" applyNumberFormat="1" applyFont="1" applyBorder="1" applyAlignment="1">
      <alignment horizontal="center" vertical="center"/>
    </xf>
    <xf numFmtId="167" fontId="117" fillId="0" borderId="9" xfId="0" applyNumberFormat="1" applyFont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126" fillId="49" borderId="9" xfId="0" applyFont="1" applyFill="1" applyBorder="1" applyAlignment="1">
      <alignment horizontal="center" vertical="center"/>
    </xf>
    <xf numFmtId="167" fontId="79" fillId="49" borderId="9" xfId="0" applyNumberFormat="1" applyFont="1" applyFill="1" applyBorder="1" applyAlignment="1">
      <alignment horizontal="center" vertical="center"/>
    </xf>
    <xf numFmtId="0" fontId="78" fillId="49" borderId="9" xfId="0" applyFont="1" applyFill="1" applyBorder="1" applyAlignment="1">
      <alignment vertical="center"/>
    </xf>
    <xf numFmtId="0" fontId="0" fillId="4" borderId="17" xfId="0" applyFill="1" applyBorder="1" applyAlignment="1">
      <alignment horizontal="center" vertical="center" wrapText="1"/>
    </xf>
    <xf numFmtId="167" fontId="117" fillId="0" borderId="16" xfId="0" applyNumberFormat="1" applyFont="1" applyBorder="1" applyAlignment="1">
      <alignment horizontal="center" vertical="center"/>
    </xf>
    <xf numFmtId="14" fontId="0" fillId="4" borderId="16" xfId="0" applyNumberFormat="1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121" fillId="5" borderId="95" xfId="0" applyFont="1" applyFill="1" applyBorder="1" applyAlignment="1">
      <alignment vertical="center" wrapText="1"/>
    </xf>
    <xf numFmtId="0" fontId="119" fillId="0" borderId="97" xfId="0" applyFont="1" applyBorder="1" applyAlignment="1">
      <alignment vertical="center" wrapText="1"/>
    </xf>
    <xf numFmtId="0" fontId="64" fillId="0" borderId="9" xfId="0" applyFont="1" applyBorder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 wrapText="1"/>
    </xf>
    <xf numFmtId="194" fontId="10" fillId="8" borderId="9" xfId="2" applyNumberFormat="1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left"/>
    </xf>
    <xf numFmtId="0" fontId="7" fillId="0" borderId="9" xfId="2" applyFont="1" applyBorder="1" applyAlignment="1">
      <alignment horizontal="center" vertical="center" wrapText="1"/>
    </xf>
    <xf numFmtId="0" fontId="7" fillId="0" borderId="9" xfId="2" applyFont="1" applyBorder="1" applyAlignment="1">
      <alignment horizontal="center" vertical="center"/>
    </xf>
    <xf numFmtId="0" fontId="8" fillId="0" borderId="0" xfId="0" applyFont="1"/>
    <xf numFmtId="0" fontId="127" fillId="51" borderId="10" xfId="0" applyFont="1" applyFill="1" applyBorder="1" applyAlignment="1">
      <alignment horizontal="center" vertical="center" wrapText="1"/>
    </xf>
    <xf numFmtId="0" fontId="127" fillId="51" borderId="11" xfId="0" applyFont="1" applyFill="1" applyBorder="1" applyAlignment="1">
      <alignment horizontal="center" vertical="center" wrapText="1"/>
    </xf>
    <xf numFmtId="0" fontId="127" fillId="51" borderId="12" xfId="0" applyFont="1" applyFill="1" applyBorder="1" applyAlignment="1">
      <alignment horizontal="center" vertical="center" wrapText="1"/>
    </xf>
    <xf numFmtId="0" fontId="8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center" vertical="center"/>
    </xf>
    <xf numFmtId="14" fontId="8" fillId="0" borderId="9" xfId="0" applyNumberFormat="1" applyFont="1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/>
    </xf>
    <xf numFmtId="0" fontId="128" fillId="0" borderId="9" xfId="0" applyFont="1" applyBorder="1" applyAlignment="1">
      <alignment horizontal="left"/>
    </xf>
    <xf numFmtId="0" fontId="8" fillId="0" borderId="13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 wrapText="1"/>
    </xf>
    <xf numFmtId="0" fontId="8" fillId="49" borderId="13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/>
    </xf>
    <xf numFmtId="0" fontId="8" fillId="49" borderId="9" xfId="0" applyFont="1" applyFill="1" applyBorder="1" applyAlignment="1">
      <alignment horizontal="center" vertical="center" wrapText="1"/>
    </xf>
    <xf numFmtId="0" fontId="8" fillId="49" borderId="9" xfId="0" applyFont="1" applyFill="1" applyBorder="1" applyAlignment="1">
      <alignment horizontal="left" vertical="center" wrapText="1"/>
    </xf>
    <xf numFmtId="14" fontId="8" fillId="49" borderId="9" xfId="0" applyNumberFormat="1" applyFont="1" applyFill="1" applyBorder="1" applyAlignment="1">
      <alignment horizontal="center" vertical="center"/>
    </xf>
    <xf numFmtId="0" fontId="128" fillId="49" borderId="9" xfId="0" applyFont="1" applyFill="1" applyBorder="1" applyAlignment="1">
      <alignment horizontal="left"/>
    </xf>
    <xf numFmtId="0" fontId="8" fillId="49" borderId="0" xfId="0" applyFont="1" applyFill="1"/>
    <xf numFmtId="0" fontId="129" fillId="0" borderId="0" xfId="231"/>
    <xf numFmtId="0" fontId="133" fillId="60" borderId="101" xfId="231" applyFont="1" applyFill="1" applyBorder="1" applyAlignment="1">
      <alignment horizontal="center" vertical="center"/>
    </xf>
    <xf numFmtId="0" fontId="134" fillId="60" borderId="101" xfId="231" applyFont="1" applyFill="1" applyBorder="1" applyAlignment="1">
      <alignment horizontal="center" vertical="center"/>
    </xf>
    <xf numFmtId="0" fontId="137" fillId="0" borderId="101" xfId="231" applyFont="1" applyBorder="1" applyAlignment="1">
      <alignment horizontal="center" vertical="center"/>
    </xf>
    <xf numFmtId="0" fontId="138" fillId="0" borderId="101" xfId="231" applyFont="1" applyBorder="1" applyAlignment="1">
      <alignment horizontal="center" vertical="center"/>
    </xf>
    <xf numFmtId="0" fontId="136" fillId="0" borderId="101" xfId="231" applyFont="1" applyBorder="1" applyAlignment="1">
      <alignment horizontal="center" vertical="center"/>
    </xf>
    <xf numFmtId="0" fontId="2" fillId="5" borderId="9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67" fontId="139" fillId="0" borderId="0" xfId="0" applyNumberFormat="1" applyFont="1" applyAlignment="1">
      <alignment horizontal="center" vertical="center"/>
    </xf>
    <xf numFmtId="0" fontId="135" fillId="50" borderId="101" xfId="231" applyFont="1" applyFill="1" applyBorder="1" applyAlignment="1">
      <alignment horizontal="center" vertical="center"/>
    </xf>
    <xf numFmtId="14" fontId="136" fillId="50" borderId="101" xfId="231" applyNumberFormat="1" applyFont="1" applyFill="1" applyBorder="1" applyAlignment="1">
      <alignment horizontal="center" vertical="center"/>
    </xf>
    <xf numFmtId="14" fontId="137" fillId="50" borderId="101" xfId="231" applyNumberFormat="1" applyFont="1" applyFill="1" applyBorder="1" applyAlignment="1">
      <alignment horizontal="center" vertical="center"/>
    </xf>
    <xf numFmtId="0" fontId="126" fillId="0" borderId="9" xfId="0" applyFont="1" applyBorder="1" applyAlignment="1">
      <alignment horizontal="center" vertical="center"/>
    </xf>
    <xf numFmtId="0" fontId="0" fillId="49" borderId="9" xfId="0" applyFill="1" applyBorder="1" applyAlignment="1">
      <alignment horizontal="center" vertical="center" wrapText="1"/>
    </xf>
    <xf numFmtId="1" fontId="115" fillId="0" borderId="9" xfId="0" applyNumberFormat="1" applyFont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5" borderId="75" xfId="224" applyFont="1" applyFill="1" applyBorder="1" applyAlignment="1">
      <alignment horizontal="center" vertical="center" wrapText="1"/>
    </xf>
    <xf numFmtId="0" fontId="2" fillId="5" borderId="70" xfId="224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 wrapText="1"/>
    </xf>
    <xf numFmtId="0" fontId="2" fillId="5" borderId="7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 wrapText="1"/>
    </xf>
    <xf numFmtId="0" fontId="2" fillId="5" borderId="113" xfId="0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2" fillId="0" borderId="9" xfId="224" applyFont="1" applyBorder="1" applyAlignment="1">
      <alignment horizontal="center" vertical="center" wrapText="1"/>
    </xf>
    <xf numFmtId="0" fontId="8" fillId="50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8" fillId="52" borderId="14" xfId="0" applyFont="1" applyFill="1" applyBorder="1" applyAlignment="1">
      <alignment horizontal="center" vertical="center"/>
    </xf>
    <xf numFmtId="196" fontId="0" fillId="0" borderId="9" xfId="0" applyNumberFormat="1" applyBorder="1" applyAlignment="1">
      <alignment horizontal="center" vertical="center"/>
    </xf>
    <xf numFmtId="0" fontId="142" fillId="0" borderId="9" xfId="0" applyFont="1" applyBorder="1" applyAlignment="1">
      <alignment horizontal="center" vertical="center"/>
    </xf>
    <xf numFmtId="0" fontId="126" fillId="0" borderId="9" xfId="0" applyFont="1" applyBorder="1" applyAlignment="1">
      <alignment horizontal="center"/>
    </xf>
    <xf numFmtId="0" fontId="126" fillId="0" borderId="9" xfId="0" applyFont="1" applyBorder="1" applyAlignment="1">
      <alignment horizontal="center" vertical="center" wrapText="1"/>
    </xf>
    <xf numFmtId="1" fontId="118" fillId="0" borderId="9" xfId="230" applyNumberFormat="1" applyFont="1" applyBorder="1" applyAlignment="1">
      <alignment horizontal="center" vertical="center" wrapText="1"/>
    </xf>
    <xf numFmtId="0" fontId="118" fillId="0" borderId="9" xfId="230" applyFont="1" applyBorder="1" applyAlignment="1">
      <alignment horizontal="center" vertical="center" wrapText="1"/>
    </xf>
    <xf numFmtId="0" fontId="64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137" fillId="50" borderId="101" xfId="231" applyFont="1" applyFill="1" applyBorder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10" fillId="0" borderId="41" xfId="0" applyFont="1" applyBorder="1" applyAlignment="1">
      <alignment vertical="center"/>
    </xf>
    <xf numFmtId="0" fontId="10" fillId="0" borderId="42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167" fontId="143" fillId="0" borderId="9" xfId="0" applyNumberFormat="1" applyFont="1" applyBorder="1" applyAlignment="1">
      <alignment horizontal="center" vertical="center"/>
    </xf>
    <xf numFmtId="167" fontId="68" fillId="0" borderId="19" xfId="229" quotePrefix="1" applyNumberFormat="1" applyFont="1" applyFill="1" applyBorder="1" applyAlignment="1">
      <alignment horizontal="center" vertical="center" wrapText="1"/>
    </xf>
    <xf numFmtId="167" fontId="12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167" fontId="10" fillId="0" borderId="42" xfId="0" applyNumberFormat="1" applyFont="1" applyBorder="1" applyAlignment="1">
      <alignment vertical="center"/>
    </xf>
    <xf numFmtId="0" fontId="0" fillId="0" borderId="9" xfId="0" applyBorder="1" applyAlignment="1">
      <alignment horizontal="center" vertical="top" wrapText="1"/>
    </xf>
    <xf numFmtId="0" fontId="0" fillId="0" borderId="16" xfId="0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67" fontId="93" fillId="4" borderId="9" xfId="0" applyNumberFormat="1" applyFont="1" applyFill="1" applyBorder="1" applyAlignment="1">
      <alignment horizontal="center" vertical="center" wrapText="1"/>
    </xf>
    <xf numFmtId="167" fontId="93" fillId="0" borderId="9" xfId="0" applyNumberFormat="1" applyFont="1" applyBorder="1" applyAlignment="1">
      <alignment horizontal="center" vertical="center" wrapText="1"/>
    </xf>
    <xf numFmtId="167" fontId="113" fillId="0" borderId="9" xfId="0" applyNumberFormat="1" applyFont="1" applyBorder="1" applyAlignment="1">
      <alignment horizontal="center" vertical="center" wrapText="1"/>
    </xf>
    <xf numFmtId="0" fontId="109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144" fillId="0" borderId="9" xfId="229" applyNumberFormat="1" applyFont="1" applyFill="1" applyBorder="1" applyAlignment="1">
      <alignment horizontal="center" vertical="center" wrapText="1"/>
    </xf>
    <xf numFmtId="1" fontId="113" fillId="58" borderId="9" xfId="0" applyNumberFormat="1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167" fontId="2" fillId="5" borderId="11" xfId="0" applyNumberFormat="1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/>
    </xf>
    <xf numFmtId="195" fontId="146" fillId="0" borderId="9" xfId="230" applyNumberFormat="1" applyFon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 wrapText="1"/>
    </xf>
    <xf numFmtId="15" fontId="0" fillId="0" borderId="9" xfId="0" applyNumberFormat="1" applyBorder="1" applyAlignment="1">
      <alignment horizontal="center" vertical="center"/>
    </xf>
    <xf numFmtId="0" fontId="0" fillId="4" borderId="9" xfId="0" applyFill="1" applyBorder="1" applyAlignment="1">
      <alignment horizontal="left" vertical="center" wrapText="1"/>
    </xf>
    <xf numFmtId="0" fontId="34" fillId="4" borderId="9" xfId="6" applyFont="1" applyFill="1" applyBorder="1" applyAlignment="1">
      <alignment horizontal="center" vertical="center"/>
    </xf>
    <xf numFmtId="2" fontId="0" fillId="4" borderId="9" xfId="0" applyNumberForma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left"/>
    </xf>
    <xf numFmtId="167" fontId="0" fillId="4" borderId="9" xfId="0" applyNumberFormat="1" applyFill="1" applyBorder="1" applyAlignment="1">
      <alignment horizontal="center" vertical="center" wrapText="1"/>
    </xf>
    <xf numFmtId="167" fontId="0" fillId="0" borderId="9" xfId="0" applyNumberFormat="1" applyBorder="1" applyAlignment="1">
      <alignment vertical="center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vertical="center"/>
    </xf>
    <xf numFmtId="0" fontId="34" fillId="4" borderId="9" xfId="0" applyFont="1" applyFill="1" applyBorder="1" applyAlignment="1">
      <alignment horizontal="center" vertical="center" wrapText="1"/>
    </xf>
    <xf numFmtId="1" fontId="34" fillId="4" borderId="9" xfId="0" applyNumberFormat="1" applyFon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 wrapText="1"/>
    </xf>
    <xf numFmtId="0" fontId="0" fillId="52" borderId="9" xfId="0" applyFill="1" applyBorder="1" applyAlignment="1">
      <alignment horizontal="center" vertical="center"/>
    </xf>
    <xf numFmtId="0" fontId="0" fillId="62" borderId="9" xfId="0" applyFill="1" applyBorder="1" applyAlignment="1">
      <alignment horizontal="center" vertical="center" wrapText="1"/>
    </xf>
    <xf numFmtId="198" fontId="118" fillId="0" borderId="9" xfId="230" applyNumberFormat="1" applyFont="1" applyBorder="1" applyAlignment="1">
      <alignment horizontal="center" vertical="center" wrapText="1"/>
    </xf>
    <xf numFmtId="193" fontId="0" fillId="0" borderId="9" xfId="0" applyNumberFormat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  <xf numFmtId="167" fontId="0" fillId="0" borderId="9" xfId="0" applyNumberFormat="1" applyBorder="1"/>
    <xf numFmtId="0" fontId="0" fillId="0" borderId="9" xfId="0" quotePrefix="1" applyBorder="1" applyAlignment="1">
      <alignment horizontal="center" vertical="center"/>
    </xf>
    <xf numFmtId="0" fontId="147" fillId="0" borderId="97" xfId="0" applyFont="1" applyBorder="1" applyAlignment="1">
      <alignment horizontal="center" vertical="center" wrapText="1"/>
    </xf>
    <xf numFmtId="0" fontId="148" fillId="0" borderId="9" xfId="0" applyFont="1" applyBorder="1" applyAlignment="1">
      <alignment horizontal="center" vertical="center" wrapText="1"/>
    </xf>
    <xf numFmtId="0" fontId="150" fillId="63" borderId="0" xfId="232" applyFont="1" applyFill="1"/>
    <xf numFmtId="0" fontId="150" fillId="63" borderId="0" xfId="233" applyFont="1" applyFill="1"/>
    <xf numFmtId="0" fontId="150" fillId="63" borderId="116" xfId="232" applyFont="1" applyFill="1" applyBorder="1"/>
    <xf numFmtId="0" fontId="150" fillId="63" borderId="0" xfId="232" applyFont="1" applyFill="1" applyBorder="1"/>
    <xf numFmtId="0" fontId="153" fillId="63" borderId="0" xfId="232" applyFont="1" applyFill="1" applyBorder="1" applyAlignment="1">
      <alignment vertical="center"/>
    </xf>
    <xf numFmtId="0" fontId="150" fillId="63" borderId="117" xfId="232" applyFont="1" applyFill="1" applyBorder="1"/>
    <xf numFmtId="0" fontId="154" fillId="63" borderId="0" xfId="232" applyFont="1" applyFill="1" applyBorder="1" applyAlignment="1">
      <alignment vertical="center"/>
    </xf>
    <xf numFmtId="0" fontId="155" fillId="51" borderId="0" xfId="232" applyFont="1" applyFill="1"/>
    <xf numFmtId="0" fontId="156" fillId="51" borderId="116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left" vertical="center"/>
    </xf>
    <xf numFmtId="0" fontId="156" fillId="51" borderId="0" xfId="232" applyFont="1" applyFill="1" applyBorder="1" applyAlignment="1">
      <alignment horizontal="center" vertical="center"/>
    </xf>
    <xf numFmtId="0" fontId="157" fillId="51" borderId="0" xfId="232" applyFont="1" applyFill="1" applyBorder="1" applyAlignment="1">
      <alignment horizontal="center" vertical="center"/>
    </xf>
    <xf numFmtId="0" fontId="155" fillId="51" borderId="0" xfId="232" applyFont="1" applyFill="1" applyBorder="1"/>
    <xf numFmtId="0" fontId="155" fillId="51" borderId="117" xfId="232" applyFont="1" applyFill="1" applyBorder="1"/>
    <xf numFmtId="0" fontId="155" fillId="4" borderId="0" xfId="232" applyFont="1" applyFill="1"/>
    <xf numFmtId="0" fontId="155" fillId="51" borderId="0" xfId="233" applyFont="1" applyFill="1"/>
    <xf numFmtId="0" fontId="156" fillId="51" borderId="116" xfId="232" applyFont="1" applyFill="1" applyBorder="1" applyAlignment="1">
      <alignment vertical="center"/>
    </xf>
    <xf numFmtId="0" fontId="156" fillId="51" borderId="0" xfId="232" applyFont="1" applyFill="1" applyBorder="1" applyAlignment="1">
      <alignment vertical="center"/>
    </xf>
    <xf numFmtId="1" fontId="156" fillId="51" borderId="116" xfId="234" applyNumberFormat="1" applyFont="1" applyFill="1" applyBorder="1" applyProtection="1"/>
    <xf numFmtId="1" fontId="156" fillId="51" borderId="0" xfId="234" applyNumberFormat="1" applyFont="1" applyFill="1" applyBorder="1" applyProtection="1"/>
    <xf numFmtId="1" fontId="155" fillId="51" borderId="0" xfId="234" applyNumberFormat="1" applyFont="1" applyFill="1" applyBorder="1" applyProtection="1"/>
    <xf numFmtId="0" fontId="156" fillId="51" borderId="0" xfId="232" applyFont="1" applyFill="1" applyBorder="1" applyAlignment="1">
      <alignment horizontal="center"/>
    </xf>
    <xf numFmtId="0" fontId="154" fillId="63" borderId="116" xfId="232" applyFont="1" applyFill="1" applyBorder="1" applyAlignment="1">
      <alignment horizontal="center" vertical="center"/>
    </xf>
    <xf numFmtId="0" fontId="154" fillId="63" borderId="0" xfId="232" applyFont="1" applyFill="1" applyBorder="1" applyAlignment="1">
      <alignment horizontal="center" vertical="center"/>
    </xf>
    <xf numFmtId="0" fontId="159" fillId="63" borderId="0" xfId="232" applyFont="1" applyFill="1"/>
    <xf numFmtId="0" fontId="159" fillId="63" borderId="0" xfId="233" applyFont="1" applyFill="1"/>
    <xf numFmtId="0" fontId="159" fillId="63" borderId="122" xfId="232" applyFont="1" applyFill="1" applyBorder="1"/>
    <xf numFmtId="0" fontId="159" fillId="63" borderId="123" xfId="232" applyFont="1" applyFill="1" applyBorder="1"/>
    <xf numFmtId="0" fontId="163" fillId="63" borderId="0" xfId="232" applyFont="1" applyFill="1" applyBorder="1"/>
    <xf numFmtId="0" fontId="162" fillId="63" borderId="0" xfId="232" applyFont="1" applyFill="1" applyBorder="1" applyAlignment="1">
      <alignment horizontal="center"/>
    </xf>
    <xf numFmtId="0" fontId="150" fillId="63" borderId="129" xfId="233" applyFont="1" applyFill="1" applyBorder="1"/>
    <xf numFmtId="0" fontId="164" fillId="63" borderId="0" xfId="232" applyFont="1" applyFill="1" applyBorder="1" applyAlignment="1">
      <alignment horizontal="center"/>
    </xf>
    <xf numFmtId="0" fontId="165" fillId="63" borderId="0" xfId="232" applyFont="1" applyFill="1" applyBorder="1"/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/>
    <xf numFmtId="0" fontId="150" fillId="63" borderId="132" xfId="233" applyFont="1" applyFill="1" applyBorder="1"/>
    <xf numFmtId="0" fontId="159" fillId="63" borderId="133" xfId="233" applyFont="1" applyFill="1" applyBorder="1"/>
    <xf numFmtId="0" fontId="150" fillId="63" borderId="134" xfId="232" applyFont="1" applyFill="1" applyBorder="1"/>
    <xf numFmtId="0" fontId="150" fillId="63" borderId="135" xfId="233" applyFont="1" applyFill="1" applyBorder="1"/>
    <xf numFmtId="0" fontId="161" fillId="63" borderId="0" xfId="232" applyFont="1" applyFill="1" applyBorder="1" applyAlignment="1">
      <alignment vertical="center"/>
    </xf>
    <xf numFmtId="0" fontId="150" fillId="63" borderId="0" xfId="232" applyFont="1" applyFill="1" applyBorder="1" applyAlignment="1">
      <alignment vertical="center"/>
    </xf>
    <xf numFmtId="0" fontId="166" fillId="63" borderId="101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vertical="center"/>
    </xf>
    <xf numFmtId="0" fontId="150" fillId="63" borderId="104" xfId="232" applyFont="1" applyFill="1" applyBorder="1" applyAlignment="1">
      <alignment horizontal="center" vertical="center"/>
    </xf>
    <xf numFmtId="0" fontId="150" fillId="63" borderId="101" xfId="232" applyFont="1" applyFill="1" applyBorder="1" applyAlignment="1">
      <alignment horizontal="center"/>
    </xf>
    <xf numFmtId="0" fontId="166" fillId="63" borderId="104" xfId="232" applyFont="1" applyFill="1" applyBorder="1" applyAlignment="1">
      <alignment horizontal="center" vertical="center"/>
    </xf>
    <xf numFmtId="0" fontId="167" fillId="63" borderId="0" xfId="232" applyFont="1" applyFill="1" applyBorder="1" applyAlignment="1">
      <alignment vertical="center" wrapText="1"/>
    </xf>
    <xf numFmtId="0" fontId="159" fillId="63" borderId="0" xfId="232" applyFont="1" applyFill="1" applyBorder="1" applyAlignment="1">
      <alignment horizontal="center"/>
    </xf>
    <xf numFmtId="0" fontId="150" fillId="63" borderId="101" xfId="232" applyFont="1" applyFill="1" applyBorder="1"/>
    <xf numFmtId="0" fontId="150" fillId="63" borderId="103" xfId="232" applyFont="1" applyFill="1" applyBorder="1" applyAlignment="1">
      <alignment horizontal="center" vertical="center"/>
    </xf>
    <xf numFmtId="1" fontId="168" fillId="63" borderId="0" xfId="235" applyNumberFormat="1" applyFont="1" applyFill="1" applyAlignment="1">
      <alignment horizontal="center"/>
    </xf>
    <xf numFmtId="0" fontId="161" fillId="63" borderId="0" xfId="232" applyFont="1" applyFill="1" applyBorder="1" applyAlignment="1">
      <alignment horizontal="left" vertical="center"/>
    </xf>
    <xf numFmtId="0" fontId="166" fillId="63" borderId="0" xfId="232" applyFont="1" applyFill="1" applyBorder="1" applyAlignment="1">
      <alignment horizontal="left" vertical="center"/>
    </xf>
    <xf numFmtId="0" fontId="150" fillId="63" borderId="0" xfId="232" applyFont="1" applyFill="1" applyBorder="1" applyAlignment="1">
      <alignment horizontal="center"/>
    </xf>
    <xf numFmtId="0" fontId="169" fillId="63" borderId="0" xfId="232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6" borderId="0" xfId="233" applyFont="1" applyFill="1"/>
    <xf numFmtId="0" fontId="159" fillId="63" borderId="0" xfId="232" applyFont="1" applyFill="1" applyBorder="1"/>
    <xf numFmtId="0" fontId="150" fillId="63" borderId="133" xfId="233" applyFont="1" applyFill="1" applyBorder="1"/>
    <xf numFmtId="0" fontId="171" fillId="63" borderId="0" xfId="232" applyFont="1" applyFill="1" applyBorder="1" applyAlignment="1">
      <alignment horizontal="center"/>
    </xf>
    <xf numFmtId="0" fontId="150" fillId="63" borderId="0" xfId="233" applyFont="1" applyFill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69" fillId="63" borderId="0" xfId="232" applyFont="1" applyFill="1" applyBorder="1"/>
    <xf numFmtId="0" fontId="150" fillId="65" borderId="0" xfId="232" applyFont="1" applyFill="1" applyBorder="1"/>
    <xf numFmtId="0" fontId="150" fillId="63" borderId="138" xfId="232" applyFont="1" applyFill="1" applyBorder="1" applyAlignment="1">
      <alignment horizontal="center"/>
    </xf>
    <xf numFmtId="1" fontId="48" fillId="63" borderId="0" xfId="235" applyNumberFormat="1" applyFill="1" applyAlignment="1">
      <alignment horizontal="center"/>
    </xf>
    <xf numFmtId="0" fontId="161" fillId="63" borderId="0" xfId="232" applyFont="1" applyFill="1" applyBorder="1"/>
    <xf numFmtId="0" fontId="161" fillId="63" borderId="117" xfId="232" applyFont="1" applyFill="1" applyBorder="1"/>
    <xf numFmtId="0" fontId="170" fillId="63" borderId="0" xfId="232" applyFont="1" applyFill="1" applyBorder="1"/>
    <xf numFmtId="0" fontId="150" fillId="63" borderId="116" xfId="233" applyFont="1" applyFill="1" applyBorder="1"/>
    <xf numFmtId="0" fontId="173" fillId="0" borderId="0" xfId="0" applyFont="1"/>
    <xf numFmtId="0" fontId="162" fillId="63" borderId="0" xfId="232" applyFont="1" applyFill="1" applyBorder="1" applyAlignment="1">
      <alignment horizontal="center" wrapText="1"/>
    </xf>
    <xf numFmtId="0" fontId="169" fillId="63" borderId="0" xfId="232" applyFont="1" applyFill="1"/>
    <xf numFmtId="0" fontId="169" fillId="63" borderId="0" xfId="233" applyFont="1" applyFill="1"/>
    <xf numFmtId="0" fontId="150" fillId="63" borderId="111" xfId="232" applyFont="1" applyFill="1" applyBorder="1"/>
    <xf numFmtId="0" fontId="166" fillId="63" borderId="139" xfId="232" applyFont="1" applyFill="1" applyBorder="1" applyAlignment="1">
      <alignment horizontal="center" vertical="center"/>
    </xf>
    <xf numFmtId="0" fontId="166" fillId="63" borderId="140" xfId="232" applyFont="1" applyFill="1" applyBorder="1" applyAlignment="1">
      <alignment horizontal="center" vertical="center"/>
    </xf>
    <xf numFmtId="0" fontId="166" fillId="63" borderId="103" xfId="232" applyFont="1" applyFill="1" applyBorder="1" applyAlignment="1">
      <alignment horizontal="center" vertical="center"/>
    </xf>
    <xf numFmtId="0" fontId="166" fillId="63" borderId="141" xfId="232" applyFont="1" applyFill="1" applyBorder="1" applyAlignment="1">
      <alignment horizontal="center" vertical="center"/>
    </xf>
    <xf numFmtId="0" fontId="166" fillId="63" borderId="142" xfId="232" applyFont="1" applyFill="1" applyBorder="1" applyAlignment="1">
      <alignment horizontal="center" vertical="center"/>
    </xf>
    <xf numFmtId="0" fontId="48" fillId="63" borderId="0" xfId="235" applyFill="1" applyAlignment="1">
      <alignment horizontal="center"/>
    </xf>
    <xf numFmtId="0" fontId="174" fillId="63" borderId="0" xfId="232" applyFont="1" applyFill="1" applyBorder="1" applyAlignment="1">
      <alignment horizontal="center"/>
    </xf>
    <xf numFmtId="0" fontId="161" fillId="63" borderId="0" xfId="232" applyFont="1" applyFill="1" applyBorder="1" applyAlignment="1">
      <alignment horizontal="left"/>
    </xf>
    <xf numFmtId="0" fontId="175" fillId="63" borderId="0" xfId="232" applyFont="1" applyFill="1" applyBorder="1" applyAlignment="1">
      <alignment horizontal="center"/>
    </xf>
    <xf numFmtId="0" fontId="170" fillId="63" borderId="0" xfId="232" applyFont="1" applyFill="1"/>
    <xf numFmtId="0" fontId="170" fillId="63" borderId="0" xfId="233" applyFont="1" applyFill="1"/>
    <xf numFmtId="0" fontId="166" fillId="49" borderId="139" xfId="232" applyFont="1" applyFill="1" applyBorder="1" applyAlignment="1">
      <alignment horizontal="center" vertical="center"/>
    </xf>
    <xf numFmtId="0" fontId="166" fillId="49" borderId="140" xfId="232" applyFont="1" applyFill="1" applyBorder="1" applyAlignment="1">
      <alignment horizontal="center" vertical="center"/>
    </xf>
    <xf numFmtId="0" fontId="166" fillId="49" borderId="141" xfId="232" applyFont="1" applyFill="1" applyBorder="1" applyAlignment="1">
      <alignment horizontal="center" vertical="center"/>
    </xf>
    <xf numFmtId="0" fontId="166" fillId="49" borderId="142" xfId="232" applyFont="1" applyFill="1" applyBorder="1" applyAlignment="1">
      <alignment horizontal="center" vertical="center"/>
    </xf>
    <xf numFmtId="0" fontId="150" fillId="49" borderId="104" xfId="232" applyFont="1" applyFill="1" applyBorder="1" applyAlignment="1">
      <alignment horizontal="center" vertical="center"/>
    </xf>
    <xf numFmtId="0" fontId="150" fillId="49" borderId="101" xfId="232" applyFont="1" applyFill="1" applyBorder="1"/>
    <xf numFmtId="0" fontId="161" fillId="4" borderId="0" xfId="232" applyFont="1" applyFill="1" applyBorder="1" applyAlignment="1">
      <alignment horizont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/>
    <xf numFmtId="0" fontId="162" fillId="4" borderId="0" xfId="232" applyFont="1" applyFill="1" applyBorder="1" applyAlignment="1">
      <alignment horizontal="center"/>
    </xf>
    <xf numFmtId="0" fontId="166" fillId="4" borderId="139" xfId="232" applyFont="1" applyFill="1" applyBorder="1" applyAlignment="1">
      <alignment horizontal="center" vertical="center"/>
    </xf>
    <xf numFmtId="0" fontId="166" fillId="4" borderId="140" xfId="232" applyFont="1" applyFill="1" applyBorder="1" applyAlignment="1">
      <alignment horizontal="center" vertical="center"/>
    </xf>
    <xf numFmtId="0" fontId="176" fillId="49" borderId="139" xfId="232" applyFont="1" applyFill="1" applyBorder="1" applyAlignment="1">
      <alignment horizontal="center" vertical="center"/>
    </xf>
    <xf numFmtId="0" fontId="176" fillId="49" borderId="140" xfId="232" applyFont="1" applyFill="1" applyBorder="1" applyAlignment="1">
      <alignment horizontal="center" vertical="center"/>
    </xf>
    <xf numFmtId="0" fontId="166" fillId="4" borderId="141" xfId="232" applyFont="1" applyFill="1" applyBorder="1" applyAlignment="1">
      <alignment horizontal="center" vertical="center"/>
    </xf>
    <xf numFmtId="0" fontId="166" fillId="4" borderId="142" xfId="232" applyFont="1" applyFill="1" applyBorder="1" applyAlignment="1">
      <alignment horizontal="center" vertical="center"/>
    </xf>
    <xf numFmtId="0" fontId="176" fillId="49" borderId="141" xfId="232" applyFont="1" applyFill="1" applyBorder="1" applyAlignment="1">
      <alignment horizontal="center" vertical="center"/>
    </xf>
    <xf numFmtId="0" fontId="176" fillId="49" borderId="142" xfId="232" applyFont="1" applyFill="1" applyBorder="1" applyAlignment="1">
      <alignment horizontal="center" vertical="center"/>
    </xf>
    <xf numFmtId="0" fontId="150" fillId="4" borderId="104" xfId="232" applyFont="1" applyFill="1" applyBorder="1" applyAlignment="1">
      <alignment horizontal="center" vertical="center"/>
    </xf>
    <xf numFmtId="0" fontId="150" fillId="4" borderId="101" xfId="232" applyFont="1" applyFill="1" applyBorder="1"/>
    <xf numFmtId="0" fontId="150" fillId="4" borderId="103" xfId="232" applyFont="1" applyFill="1" applyBorder="1" applyAlignment="1">
      <alignment horizontal="center" vertical="center"/>
    </xf>
    <xf numFmtId="0" fontId="176" fillId="49" borderId="104" xfId="232" applyFont="1" applyFill="1" applyBorder="1" applyAlignment="1">
      <alignment horizontal="center" vertical="center"/>
    </xf>
    <xf numFmtId="0" fontId="176" fillId="49" borderId="101" xfId="232" applyFont="1" applyFill="1" applyBorder="1"/>
    <xf numFmtId="0" fontId="161" fillId="63" borderId="116" xfId="232" applyFont="1" applyFill="1" applyBorder="1"/>
    <xf numFmtId="0" fontId="177" fillId="63" borderId="0" xfId="232" applyFont="1" applyFill="1" applyBorder="1" applyAlignment="1">
      <alignment horizontal="center"/>
    </xf>
    <xf numFmtId="0" fontId="150" fillId="49" borderId="110" xfId="232" applyFont="1" applyFill="1" applyBorder="1" applyAlignment="1">
      <alignment horizontal="center" vertical="center"/>
    </xf>
    <xf numFmtId="0" fontId="150" fillId="63" borderId="130" xfId="233" applyFont="1" applyFill="1" applyBorder="1"/>
    <xf numFmtId="0" fontId="174" fillId="4" borderId="0" xfId="232" applyFont="1" applyFill="1" applyBorder="1" applyAlignment="1">
      <alignment horizontal="center"/>
    </xf>
    <xf numFmtId="0" fontId="166" fillId="70" borderId="139" xfId="232" applyFont="1" applyFill="1" applyBorder="1" applyAlignment="1">
      <alignment horizontal="center" vertical="center"/>
    </xf>
    <xf numFmtId="0" fontId="166" fillId="70" borderId="140" xfId="232" applyFont="1" applyFill="1" applyBorder="1" applyAlignment="1">
      <alignment horizontal="center" vertical="center"/>
    </xf>
    <xf numFmtId="0" fontId="166" fillId="70" borderId="141" xfId="232" applyFont="1" applyFill="1" applyBorder="1" applyAlignment="1">
      <alignment horizontal="center" vertical="center"/>
    </xf>
    <xf numFmtId="0" fontId="166" fillId="70" borderId="142" xfId="232" applyFont="1" applyFill="1" applyBorder="1" applyAlignment="1">
      <alignment horizontal="center" vertical="center"/>
    </xf>
    <xf numFmtId="0" fontId="150" fillId="70" borderId="104" xfId="232" applyFont="1" applyFill="1" applyBorder="1" applyAlignment="1">
      <alignment horizontal="center" vertical="center"/>
    </xf>
    <xf numFmtId="0" fontId="150" fillId="70" borderId="101" xfId="232" applyFont="1" applyFill="1" applyBorder="1"/>
    <xf numFmtId="0" fontId="150" fillId="4" borderId="0" xfId="232" applyFont="1" applyFill="1"/>
    <xf numFmtId="0" fontId="150" fillId="4" borderId="0" xfId="233" applyFont="1" applyFill="1"/>
    <xf numFmtId="0" fontId="150" fillId="4" borderId="0" xfId="232" applyFont="1" applyFill="1" applyBorder="1"/>
    <xf numFmtId="0" fontId="150" fillId="4" borderId="131" xfId="233" applyFont="1" applyFill="1" applyBorder="1"/>
    <xf numFmtId="0" fontId="150" fillId="4" borderId="135" xfId="233" applyFont="1" applyFill="1" applyBorder="1"/>
    <xf numFmtId="0" fontId="154" fillId="4" borderId="0" xfId="232" applyFont="1" applyFill="1" applyBorder="1" applyAlignment="1">
      <alignment vertical="center"/>
    </xf>
    <xf numFmtId="0" fontId="159" fillId="4" borderId="0" xfId="232" applyFont="1" applyFill="1" applyBorder="1"/>
    <xf numFmtId="0" fontId="48" fillId="4" borderId="0" xfId="235" applyFill="1" applyAlignment="1">
      <alignment horizontal="center"/>
    </xf>
    <xf numFmtId="0" fontId="173" fillId="4" borderId="0" xfId="0" applyFont="1" applyFill="1"/>
    <xf numFmtId="0" fontId="161" fillId="4" borderId="0" xfId="232" applyFont="1" applyFill="1" applyBorder="1" applyAlignment="1">
      <alignment horizontal="left"/>
    </xf>
    <xf numFmtId="0" fontId="175" fillId="4" borderId="0" xfId="232" applyFont="1" applyFill="1" applyBorder="1" applyAlignment="1">
      <alignment horizontal="center"/>
    </xf>
    <xf numFmtId="0" fontId="161" fillId="4" borderId="0" xfId="232" applyFont="1" applyFill="1" applyBorder="1"/>
    <xf numFmtId="0" fontId="170" fillId="4" borderId="0" xfId="232" applyFont="1" applyFill="1" applyBorder="1"/>
    <xf numFmtId="0" fontId="170" fillId="4" borderId="0" xfId="232" applyFont="1" applyFill="1" applyBorder="1" applyAlignment="1">
      <alignment horizontal="center"/>
    </xf>
    <xf numFmtId="0" fontId="161" fillId="4" borderId="116" xfId="232" applyFont="1" applyFill="1" applyBorder="1"/>
    <xf numFmtId="0" fontId="177" fillId="4" borderId="0" xfId="232" applyFont="1" applyFill="1" applyBorder="1" applyAlignment="1">
      <alignment horizontal="center"/>
    </xf>
    <xf numFmtId="0" fontId="166" fillId="63" borderId="0" xfId="232" applyFont="1" applyFill="1" applyBorder="1" applyAlignment="1">
      <alignment horizontal="center" vertical="center"/>
    </xf>
    <xf numFmtId="0" fontId="150" fillId="63" borderId="110" xfId="232" applyFont="1" applyFill="1" applyBorder="1" applyAlignment="1">
      <alignment horizontal="center" vertical="center"/>
    </xf>
    <xf numFmtId="0" fontId="150" fillId="63" borderId="109" xfId="232" applyFont="1" applyFill="1" applyBorder="1" applyAlignment="1">
      <alignment horizontal="center" vertical="center"/>
    </xf>
    <xf numFmtId="0" fontId="150" fillId="63" borderId="0" xfId="232" applyFont="1" applyFill="1" applyBorder="1" applyAlignment="1">
      <alignment horizontal="center" vertical="center"/>
    </xf>
    <xf numFmtId="0" fontId="162" fillId="63" borderId="146" xfId="232" applyFont="1" applyFill="1" applyBorder="1" applyAlignment="1">
      <alignment horizontal="center"/>
    </xf>
    <xf numFmtId="0" fontId="162" fillId="63" borderId="147" xfId="232" applyFont="1" applyFill="1" applyBorder="1" applyAlignment="1">
      <alignment horizontal="center"/>
    </xf>
    <xf numFmtId="0" fontId="162" fillId="63" borderId="148" xfId="232" applyFont="1" applyFill="1" applyBorder="1" applyAlignment="1">
      <alignment horizontal="center"/>
    </xf>
    <xf numFmtId="1" fontId="162" fillId="63" borderId="148" xfId="232" applyNumberFormat="1" applyFont="1" applyFill="1" applyBorder="1" applyAlignment="1">
      <alignment horizontal="center"/>
    </xf>
    <xf numFmtId="0" fontId="150" fillId="63" borderId="129" xfId="232" applyFont="1" applyFill="1" applyBorder="1"/>
    <xf numFmtId="0" fontId="161" fillId="63" borderId="0" xfId="232" applyFont="1" applyFill="1"/>
    <xf numFmtId="0" fontId="162" fillId="63" borderId="0" xfId="232" applyFont="1" applyFill="1" applyBorder="1"/>
    <xf numFmtId="0" fontId="154" fillId="63" borderId="149" xfId="232" applyFont="1" applyFill="1" applyBorder="1" applyAlignment="1">
      <alignment vertical="center"/>
    </xf>
    <xf numFmtId="0" fontId="150" fillId="63" borderId="150" xfId="232" applyFont="1" applyFill="1" applyBorder="1" applyAlignment="1">
      <alignment vertical="center"/>
    </xf>
    <xf numFmtId="0" fontId="150" fillId="63" borderId="150" xfId="232" applyFont="1" applyFill="1" applyBorder="1"/>
    <xf numFmtId="0" fontId="162" fillId="63" borderId="150" xfId="232" applyFont="1" applyFill="1" applyBorder="1" applyAlignment="1">
      <alignment horizontal="center"/>
    </xf>
    <xf numFmtId="0" fontId="150" fillId="63" borderId="151" xfId="232" applyFont="1" applyFill="1" applyBorder="1"/>
    <xf numFmtId="0" fontId="162" fillId="63" borderId="0" xfId="232" applyFont="1" applyFill="1" applyAlignment="1">
      <alignment horizontal="center"/>
    </xf>
    <xf numFmtId="0" fontId="150" fillId="63" borderId="152" xfId="232" applyFont="1" applyFill="1" applyBorder="1" applyAlignment="1">
      <alignment vertical="center"/>
    </xf>
    <xf numFmtId="0" fontId="150" fillId="63" borderId="153" xfId="232" applyFont="1" applyFill="1" applyBorder="1"/>
    <xf numFmtId="0" fontId="150" fillId="63" borderId="152" xfId="232" applyFont="1" applyFill="1" applyBorder="1"/>
    <xf numFmtId="16" fontId="150" fillId="63" borderId="0" xfId="232" applyNumberFormat="1" applyFont="1" applyFill="1" applyBorder="1" applyAlignment="1">
      <alignment horizontal="center"/>
    </xf>
    <xf numFmtId="0" fontId="159" fillId="63" borderId="152" xfId="232" applyFont="1" applyFill="1" applyBorder="1"/>
    <xf numFmtId="0" fontId="159" fillId="63" borderId="149" xfId="232" applyFont="1" applyFill="1" applyBorder="1"/>
    <xf numFmtId="0" fontId="159" fillId="63" borderId="150" xfId="232" applyFont="1" applyFill="1" applyBorder="1"/>
    <xf numFmtId="0" fontId="150" fillId="63" borderId="0" xfId="233" applyFont="1" applyFill="1" applyAlignment="1">
      <alignment horizontal="left"/>
    </xf>
    <xf numFmtId="0" fontId="159" fillId="63" borderId="0" xfId="232" applyFont="1" applyFill="1" applyBorder="1" applyAlignment="1">
      <alignment horizontal="left"/>
    </xf>
    <xf numFmtId="0" fontId="161" fillId="63" borderId="154" xfId="232" applyFont="1" applyFill="1" applyBorder="1" applyAlignment="1">
      <alignment horizontal="center" vertical="center" textRotation="255"/>
    </xf>
    <xf numFmtId="0" fontId="161" fillId="63" borderId="155" xfId="232" applyFont="1" applyFill="1" applyBorder="1" applyAlignment="1">
      <alignment horizontal="center" vertical="center" textRotation="255"/>
    </xf>
    <xf numFmtId="0" fontId="161" fillId="63" borderId="156" xfId="232" applyFont="1" applyFill="1" applyBorder="1" applyAlignment="1">
      <alignment horizontal="center" vertical="center" textRotation="255"/>
    </xf>
    <xf numFmtId="0" fontId="161" fillId="63" borderId="157" xfId="232" applyFont="1" applyFill="1" applyBorder="1" applyAlignment="1">
      <alignment horizontal="center" vertical="center" textRotation="255"/>
    </xf>
    <xf numFmtId="0" fontId="159" fillId="63" borderId="104" xfId="232" applyFont="1" applyFill="1" applyBorder="1"/>
    <xf numFmtId="0" fontId="150" fillId="63" borderId="0" xfId="232" applyFont="1" applyFill="1" applyAlignment="1">
      <alignment horizontal="center"/>
    </xf>
    <xf numFmtId="0" fontId="159" fillId="63" borderId="0" xfId="232" applyFont="1" applyFill="1" applyAlignment="1">
      <alignment horizontal="center"/>
    </xf>
    <xf numFmtId="0" fontId="159" fillId="63" borderId="158" xfId="232" applyFont="1" applyFill="1" applyBorder="1"/>
    <xf numFmtId="0" fontId="159" fillId="63" borderId="159" xfId="232" applyFont="1" applyFill="1" applyBorder="1"/>
    <xf numFmtId="0" fontId="159" fillId="63" borderId="101" xfId="232" applyFont="1" applyFill="1" applyBorder="1"/>
    <xf numFmtId="0" fontId="159" fillId="63" borderId="105" xfId="232" applyFont="1" applyFill="1" applyBorder="1"/>
    <xf numFmtId="0" fontId="159" fillId="63" borderId="0" xfId="232" applyFont="1" applyFill="1" applyBorder="1" applyAlignment="1">
      <alignment horizontal="left" vertical="center"/>
    </xf>
    <xf numFmtId="0" fontId="159" fillId="63" borderId="0" xfId="232" applyFont="1" applyFill="1" applyBorder="1" applyAlignment="1">
      <alignment horizontal="center" vertical="center"/>
    </xf>
    <xf numFmtId="0" fontId="177" fillId="63" borderId="0" xfId="232" applyFont="1" applyFill="1" applyAlignment="1">
      <alignment horizontal="center"/>
    </xf>
    <xf numFmtId="0" fontId="159" fillId="63" borderId="0" xfId="232" applyFont="1" applyFill="1" applyBorder="1" applyAlignment="1">
      <alignment horizontal="right"/>
    </xf>
    <xf numFmtId="0" fontId="159" fillId="63" borderId="160" xfId="233" applyFont="1" applyFill="1" applyBorder="1"/>
    <xf numFmtId="0" fontId="159" fillId="63" borderId="102" xfId="233" applyFont="1" applyFill="1" applyBorder="1" applyAlignment="1">
      <alignment wrapText="1"/>
    </xf>
    <xf numFmtId="0" fontId="150" fillId="63" borderId="0" xfId="232" applyFont="1" applyFill="1" applyAlignment="1">
      <alignment horizontal="center" vertical="center"/>
    </xf>
    <xf numFmtId="0" fontId="159" fillId="63" borderId="101" xfId="232" applyFont="1" applyFill="1" applyBorder="1" applyAlignment="1">
      <alignment horizontal="center" vertical="center" wrapText="1"/>
    </xf>
    <xf numFmtId="0" fontId="159" fillId="63" borderId="103" xfId="233" applyFont="1" applyFill="1" applyBorder="1" applyAlignment="1">
      <alignment wrapText="1"/>
    </xf>
    <xf numFmtId="0" fontId="159" fillId="63" borderId="101" xfId="233" applyFont="1" applyFill="1" applyBorder="1" applyAlignment="1">
      <alignment horizontal="center" vertical="center" wrapText="1"/>
    </xf>
    <xf numFmtId="0" fontId="159" fillId="63" borderId="104" xfId="233" applyFont="1" applyFill="1" applyBorder="1" applyAlignment="1">
      <alignment wrapText="1"/>
    </xf>
    <xf numFmtId="0" fontId="162" fillId="63" borderId="152" xfId="232" applyFont="1" applyFill="1" applyBorder="1" applyAlignment="1">
      <alignment horizontal="center"/>
    </xf>
    <xf numFmtId="0" fontId="162" fillId="63" borderId="161" xfId="232" applyFont="1" applyFill="1" applyBorder="1" applyAlignment="1">
      <alignment horizontal="center"/>
    </xf>
    <xf numFmtId="0" fontId="159" fillId="63" borderId="107" xfId="232" applyFont="1" applyFill="1" applyBorder="1"/>
    <xf numFmtId="0" fontId="159" fillId="63" borderId="109" xfId="232" applyFont="1" applyFill="1" applyBorder="1"/>
    <xf numFmtId="0" fontId="159" fillId="63" borderId="158" xfId="232" applyFont="1" applyFill="1" applyBorder="1" applyAlignment="1">
      <alignment horizontal="left"/>
    </xf>
    <xf numFmtId="0" fontId="159" fillId="63" borderId="103" xfId="232" applyFont="1" applyFill="1" applyBorder="1" applyAlignment="1">
      <alignment horizontal="center"/>
    </xf>
    <xf numFmtId="0" fontId="159" fillId="63" borderId="162" xfId="232" applyFont="1" applyFill="1" applyBorder="1"/>
    <xf numFmtId="0" fontId="159" fillId="63" borderId="112" xfId="232" applyFont="1" applyFill="1" applyBorder="1"/>
    <xf numFmtId="0" fontId="159" fillId="63" borderId="163" xfId="232" applyFont="1" applyFill="1" applyBorder="1"/>
    <xf numFmtId="0" fontId="159" fillId="63" borderId="164" xfId="232" applyFont="1" applyFill="1" applyBorder="1"/>
    <xf numFmtId="0" fontId="150" fillId="63" borderId="164" xfId="232" applyFont="1" applyFill="1" applyBorder="1"/>
    <xf numFmtId="0" fontId="150" fillId="63" borderId="165" xfId="232" applyFont="1" applyFill="1" applyBorder="1"/>
    <xf numFmtId="0" fontId="150" fillId="63" borderId="163" xfId="232" applyFont="1" applyFill="1" applyBorder="1"/>
    <xf numFmtId="0" fontId="150" fillId="63" borderId="164" xfId="233" applyFont="1" applyFill="1" applyBorder="1"/>
    <xf numFmtId="0" fontId="150" fillId="63" borderId="0" xfId="232" applyFont="1" applyFill="1" applyBorder="1" applyAlignment="1">
      <alignment horizontal="left" vertical="center"/>
    </xf>
    <xf numFmtId="0" fontId="150" fillId="63" borderId="0" xfId="233" applyFont="1" applyFill="1" applyAlignment="1">
      <alignment wrapText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66" xfId="0" applyFont="1" applyFill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78" xfId="0" applyFont="1" applyBorder="1" applyAlignment="1">
      <alignment horizontal="left" vertical="center" wrapText="1" readingOrder="1"/>
    </xf>
    <xf numFmtId="0" fontId="149" fillId="0" borderId="178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149" fillId="0" borderId="180" xfId="0" applyFont="1" applyBorder="1" applyAlignment="1">
      <alignment horizontal="left" vertical="center" wrapText="1" readingOrder="1"/>
    </xf>
    <xf numFmtId="0" fontId="149" fillId="0" borderId="180" xfId="0" applyFont="1" applyBorder="1" applyAlignment="1">
      <alignment horizontal="center" vertical="center" wrapText="1" readingOrder="1"/>
    </xf>
    <xf numFmtId="0" fontId="123" fillId="73" borderId="101" xfId="0" applyFont="1" applyFill="1" applyBorder="1" applyAlignment="1">
      <alignment horizontal="left" vertical="center" wrapText="1" readingOrder="1"/>
    </xf>
    <xf numFmtId="0" fontId="123" fillId="73" borderId="101" xfId="0" applyFont="1" applyFill="1" applyBorder="1" applyAlignment="1">
      <alignment horizontal="center" vertical="center" wrapText="1" readingOrder="1"/>
    </xf>
    <xf numFmtId="0" fontId="149" fillId="0" borderId="101" xfId="0" applyFont="1" applyBorder="1" applyAlignment="1">
      <alignment horizontal="left" vertical="center" wrapText="1" readingOrder="1"/>
    </xf>
    <xf numFmtId="0" fontId="149" fillId="0" borderId="101" xfId="0" applyFont="1" applyBorder="1" applyAlignment="1">
      <alignment horizontal="center" vertical="center" wrapText="1" readingOrder="1"/>
    </xf>
    <xf numFmtId="0" fontId="123" fillId="73" borderId="180" xfId="0" applyFont="1" applyFill="1" applyBorder="1" applyAlignment="1">
      <alignment horizontal="left" vertical="center" wrapText="1" readingOrder="1"/>
    </xf>
    <xf numFmtId="0" fontId="123" fillId="73" borderId="180" xfId="0" applyFont="1" applyFill="1" applyBorder="1" applyAlignment="1">
      <alignment horizontal="center" vertical="center" wrapText="1" readingOrder="1"/>
    </xf>
    <xf numFmtId="0" fontId="123" fillId="0" borderId="180" xfId="0" applyFont="1" applyBorder="1" applyAlignment="1">
      <alignment horizontal="center" vertical="center" wrapText="1" readingOrder="1"/>
    </xf>
    <xf numFmtId="0" fontId="182" fillId="74" borderId="172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center" vertical="center" wrapText="1" readingOrder="1"/>
    </xf>
    <xf numFmtId="0" fontId="182" fillId="74" borderId="175" xfId="0" applyFont="1" applyFill="1" applyBorder="1" applyAlignment="1">
      <alignment horizontal="left" vertical="center" wrapText="1" readingOrder="1"/>
    </xf>
    <xf numFmtId="0" fontId="6" fillId="0" borderId="178" xfId="0" applyFont="1" applyBorder="1" applyAlignment="1">
      <alignment horizontal="center" vertical="center" wrapText="1"/>
    </xf>
    <xf numFmtId="0" fontId="6" fillId="73" borderId="179" xfId="0" applyFont="1" applyFill="1" applyBorder="1" applyAlignment="1">
      <alignment vertical="center" wrapText="1"/>
    </xf>
    <xf numFmtId="0" fontId="6" fillId="73" borderId="101" xfId="0" applyFont="1" applyFill="1" applyBorder="1" applyAlignment="1">
      <alignment horizontal="center" vertical="center" wrapText="1"/>
    </xf>
    <xf numFmtId="0" fontId="6" fillId="73" borderId="182" xfId="0" applyFont="1" applyFill="1" applyBorder="1" applyAlignment="1">
      <alignment vertical="center" wrapText="1"/>
    </xf>
    <xf numFmtId="0" fontId="6" fillId="0" borderId="180" xfId="0" applyFont="1" applyBorder="1" applyAlignment="1">
      <alignment horizontal="center" vertical="center" wrapText="1"/>
    </xf>
    <xf numFmtId="0" fontId="6" fillId="0" borderId="181" xfId="0" applyFont="1" applyBorder="1" applyAlignment="1">
      <alignment vertical="center" wrapText="1"/>
    </xf>
    <xf numFmtId="0" fontId="6" fillId="0" borderId="179" xfId="0" applyFont="1" applyBorder="1" applyAlignment="1">
      <alignment vertical="center" wrapText="1"/>
    </xf>
    <xf numFmtId="0" fontId="6" fillId="0" borderId="101" xfId="0" applyFont="1" applyBorder="1" applyAlignment="1">
      <alignment horizontal="center" vertical="center" wrapText="1"/>
    </xf>
    <xf numFmtId="0" fontId="6" fillId="0" borderId="182" xfId="0" applyFont="1" applyBorder="1" applyAlignment="1">
      <alignment vertical="center" wrapText="1"/>
    </xf>
    <xf numFmtId="0" fontId="6" fillId="73" borderId="180" xfId="0" applyFont="1" applyFill="1" applyBorder="1" applyAlignment="1">
      <alignment horizontal="center" vertical="center" wrapText="1"/>
    </xf>
    <xf numFmtId="0" fontId="6" fillId="73" borderId="181" xfId="0" applyFont="1" applyFill="1" applyBorder="1" applyAlignment="1">
      <alignment vertical="center" wrapText="1"/>
    </xf>
    <xf numFmtId="0" fontId="6" fillId="74" borderId="175" xfId="0" applyFont="1" applyFill="1" applyBorder="1" applyAlignment="1">
      <alignment horizontal="center" vertical="center" wrapText="1"/>
    </xf>
    <xf numFmtId="0" fontId="6" fillId="74" borderId="183" xfId="0" applyFont="1" applyFill="1" applyBorder="1" applyAlignment="1">
      <alignment vertical="center" wrapText="1"/>
    </xf>
    <xf numFmtId="0" fontId="103" fillId="0" borderId="178" xfId="0" applyFont="1" applyBorder="1" applyAlignment="1">
      <alignment horizontal="center" vertical="center" wrapText="1" readingOrder="1"/>
    </xf>
    <xf numFmtId="196" fontId="14" fillId="0" borderId="178" xfId="0" applyNumberFormat="1" applyFont="1" applyBorder="1" applyAlignment="1">
      <alignment horizontal="center" vertical="center" wrapText="1" readingOrder="1"/>
    </xf>
    <xf numFmtId="196" fontId="6" fillId="0" borderId="178" xfId="0" applyNumberFormat="1" applyFont="1" applyBorder="1" applyAlignment="1">
      <alignment horizontal="center" vertical="center" wrapText="1"/>
    </xf>
    <xf numFmtId="196" fontId="14" fillId="0" borderId="180" xfId="0" applyNumberFormat="1" applyFont="1" applyBorder="1" applyAlignment="1">
      <alignment horizontal="center" vertical="center" wrapText="1" readingOrder="1"/>
    </xf>
    <xf numFmtId="196" fontId="6" fillId="0" borderId="180" xfId="0" applyNumberFormat="1" applyFont="1" applyBorder="1" applyAlignment="1">
      <alignment horizontal="center" vertical="center" wrapText="1"/>
    </xf>
    <xf numFmtId="1" fontId="6" fillId="0" borderId="101" xfId="0" applyNumberFormat="1" applyFont="1" applyBorder="1" applyAlignment="1">
      <alignment horizontal="center" vertical="center" wrapText="1"/>
    </xf>
    <xf numFmtId="1" fontId="6" fillId="0" borderId="178" xfId="0" applyNumberFormat="1" applyFont="1" applyBorder="1" applyAlignment="1">
      <alignment horizontal="center" vertical="center" wrapText="1"/>
    </xf>
    <xf numFmtId="0" fontId="184" fillId="75" borderId="187" xfId="0" applyFont="1" applyFill="1" applyBorder="1" applyAlignment="1">
      <alignment horizontal="left" vertical="center" wrapText="1" readingOrder="1"/>
    </xf>
    <xf numFmtId="0" fontId="184" fillId="75" borderId="187" xfId="0" applyFont="1" applyFill="1" applyBorder="1" applyAlignment="1">
      <alignment horizontal="center" vertical="center" wrapText="1" readingOrder="1"/>
    </xf>
    <xf numFmtId="0" fontId="184" fillId="75" borderId="188" xfId="0" applyFont="1" applyFill="1" applyBorder="1" applyAlignment="1">
      <alignment horizontal="center" vertical="center" wrapText="1" readingOrder="1"/>
    </xf>
    <xf numFmtId="0" fontId="185" fillId="76" borderId="188" xfId="0" applyFont="1" applyFill="1" applyBorder="1" applyAlignment="1">
      <alignment horizontal="left" vertical="center" wrapText="1" readingOrder="1"/>
    </xf>
    <xf numFmtId="0" fontId="185" fillId="77" borderId="188" xfId="0" applyFont="1" applyFill="1" applyBorder="1" applyAlignment="1">
      <alignment horizontal="left" vertical="center" wrapText="1" readingOrder="1"/>
    </xf>
    <xf numFmtId="0" fontId="14" fillId="76" borderId="188" xfId="0" applyFont="1" applyFill="1" applyBorder="1" applyAlignment="1">
      <alignment horizontal="center" vertical="center" wrapText="1" readingOrder="1"/>
    </xf>
    <xf numFmtId="0" fontId="6" fillId="76" borderId="188" xfId="0" applyFont="1" applyFill="1" applyBorder="1" applyAlignment="1">
      <alignment horizontal="center" vertical="center" wrapText="1"/>
    </xf>
    <xf numFmtId="0" fontId="6" fillId="77" borderId="188" xfId="0" applyFont="1" applyFill="1" applyBorder="1" applyAlignment="1">
      <alignment horizontal="center" vertical="center" wrapText="1"/>
    </xf>
    <xf numFmtId="0" fontId="6" fillId="76" borderId="188" xfId="0" applyFont="1" applyFill="1" applyBorder="1" applyAlignment="1">
      <alignment vertical="top" wrapText="1"/>
    </xf>
    <xf numFmtId="0" fontId="6" fillId="77" borderId="188" xfId="0" applyFont="1" applyFill="1" applyBorder="1" applyAlignment="1">
      <alignment vertical="top" wrapText="1"/>
    </xf>
    <xf numFmtId="0" fontId="187" fillId="75" borderId="188" xfId="0" applyFont="1" applyFill="1" applyBorder="1" applyAlignment="1">
      <alignment horizontal="center" wrapText="1" readingOrder="1"/>
    </xf>
    <xf numFmtId="0" fontId="187" fillId="75" borderId="188" xfId="0" applyFont="1" applyFill="1" applyBorder="1" applyAlignment="1">
      <alignment horizontal="center" vertical="center" wrapText="1" readingOrder="1"/>
    </xf>
    <xf numFmtId="0" fontId="187" fillId="75" borderId="188" xfId="0" applyFont="1" applyFill="1" applyBorder="1" applyAlignment="1">
      <alignment horizontal="center" vertical="center" readingOrder="1"/>
    </xf>
    <xf numFmtId="0" fontId="6" fillId="75" borderId="188" xfId="0" applyFont="1" applyFill="1" applyBorder="1" applyAlignment="1">
      <alignment wrapText="1"/>
    </xf>
    <xf numFmtId="0" fontId="6" fillId="76" borderId="188" xfId="0" applyFont="1" applyFill="1" applyBorder="1" applyAlignment="1">
      <alignment wrapText="1"/>
    </xf>
    <xf numFmtId="9" fontId="6" fillId="76" borderId="188" xfId="0" applyNumberFormat="1" applyFont="1" applyFill="1" applyBorder="1" applyAlignment="1">
      <alignment horizontal="center" vertical="center" wrapText="1"/>
    </xf>
    <xf numFmtId="0" fontId="187" fillId="75" borderId="192" xfId="0" applyFont="1" applyFill="1" applyBorder="1" applyAlignment="1">
      <alignment horizontal="center" wrapText="1" readingOrder="1"/>
    </xf>
    <xf numFmtId="0" fontId="187" fillId="75" borderId="193" xfId="0" applyFont="1" applyFill="1" applyBorder="1" applyAlignment="1">
      <alignment horizontal="center" vertical="center" readingOrder="1"/>
    </xf>
    <xf numFmtId="0" fontId="6" fillId="76" borderId="193" xfId="0" applyFont="1" applyFill="1" applyBorder="1" applyAlignment="1">
      <alignment horizontal="center" vertical="center" wrapText="1"/>
    </xf>
    <xf numFmtId="0" fontId="187" fillId="75" borderId="194" xfId="0" applyFont="1" applyFill="1" applyBorder="1" applyAlignment="1">
      <alignment horizontal="center" wrapText="1" readingOrder="1"/>
    </xf>
    <xf numFmtId="0" fontId="14" fillId="76" borderId="195" xfId="0" applyFont="1" applyFill="1" applyBorder="1" applyAlignment="1">
      <alignment horizontal="center" vertical="center" wrapText="1" readingOrder="1"/>
    </xf>
    <xf numFmtId="0" fontId="6" fillId="76" borderId="195" xfId="0" applyFont="1" applyFill="1" applyBorder="1" applyAlignment="1">
      <alignment horizontal="center" vertical="center" wrapText="1"/>
    </xf>
    <xf numFmtId="9" fontId="6" fillId="76" borderId="195" xfId="0" applyNumberFormat="1" applyFont="1" applyFill="1" applyBorder="1" applyAlignment="1">
      <alignment horizontal="center" vertical="center" wrapText="1"/>
    </xf>
    <xf numFmtId="0" fontId="6" fillId="76" borderId="196" xfId="0" applyFont="1" applyFill="1" applyBorder="1" applyAlignment="1">
      <alignment horizontal="center" vertical="center" wrapText="1"/>
    </xf>
    <xf numFmtId="0" fontId="6" fillId="76" borderId="189" xfId="0" applyFont="1" applyFill="1" applyBorder="1" applyAlignment="1">
      <alignment horizontal="center" vertical="center" wrapText="1"/>
    </xf>
    <xf numFmtId="9" fontId="6" fillId="76" borderId="189" xfId="0" applyNumberFormat="1" applyFont="1" applyFill="1" applyBorder="1" applyAlignment="1">
      <alignment horizontal="center" vertical="center" wrapText="1"/>
    </xf>
    <xf numFmtId="9" fontId="6" fillId="76" borderId="197" xfId="0" applyNumberFormat="1" applyFont="1" applyFill="1" applyBorder="1" applyAlignment="1">
      <alignment horizontal="center" vertical="center" wrapText="1"/>
    </xf>
    <xf numFmtId="0" fontId="187" fillId="75" borderId="189" xfId="0" applyFont="1" applyFill="1" applyBorder="1" applyAlignment="1">
      <alignment horizontal="center" vertical="center" readingOrder="1"/>
    </xf>
    <xf numFmtId="0" fontId="0" fillId="0" borderId="9" xfId="0" applyBorder="1" applyAlignment="1">
      <alignment horizontal="left"/>
    </xf>
    <xf numFmtId="0" fontId="2" fillId="54" borderId="21" xfId="0" applyFont="1" applyFill="1" applyBorder="1" applyAlignment="1">
      <alignment horizontal="center"/>
    </xf>
    <xf numFmtId="0" fontId="0" fillId="0" borderId="198" xfId="0" applyBorder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0" fillId="78" borderId="0" xfId="0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89" fillId="2" borderId="0" xfId="0" applyFont="1" applyFill="1" applyAlignment="1">
      <alignment vertical="center"/>
    </xf>
    <xf numFmtId="14" fontId="190" fillId="0" borderId="0" xfId="0" applyNumberFormat="1" applyFont="1" applyAlignment="1">
      <alignment wrapText="1"/>
    </xf>
    <xf numFmtId="0" fontId="190" fillId="0" borderId="0" xfId="0" applyFont="1" applyAlignment="1">
      <alignment wrapText="1"/>
    </xf>
    <xf numFmtId="0" fontId="189" fillId="0" borderId="0" xfId="0" applyFont="1" applyAlignment="1">
      <alignment wrapText="1"/>
    </xf>
    <xf numFmtId="0" fontId="189" fillId="0" borderId="14" xfId="0" applyFont="1" applyBorder="1" applyAlignment="1">
      <alignment horizontal="center" vertical="center" wrapText="1"/>
    </xf>
    <xf numFmtId="0" fontId="189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horizontal="center" vertical="center" wrapText="1"/>
    </xf>
    <xf numFmtId="0" fontId="192" fillId="0" borderId="9" xfId="0" applyFont="1" applyBorder="1" applyAlignment="1">
      <alignment horizontal="center" vertical="center" wrapText="1"/>
    </xf>
    <xf numFmtId="0" fontId="193" fillId="0" borderId="9" xfId="0" applyFont="1" applyBorder="1" applyAlignment="1">
      <alignment horizontal="center" vertical="center" wrapText="1"/>
    </xf>
    <xf numFmtId="2" fontId="192" fillId="0" borderId="9" xfId="0" applyNumberFormat="1" applyFont="1" applyBorder="1" applyAlignment="1">
      <alignment horizontal="center" vertical="center" wrapText="1"/>
    </xf>
    <xf numFmtId="0" fontId="192" fillId="0" borderId="9" xfId="0" applyFont="1" applyBorder="1" applyAlignment="1">
      <alignment vertical="center" wrapText="1"/>
    </xf>
    <xf numFmtId="200" fontId="192" fillId="0" borderId="9" xfId="0" applyNumberFormat="1" applyFont="1" applyBorder="1" applyAlignment="1">
      <alignment horizontal="center" vertical="center" wrapText="1"/>
    </xf>
    <xf numFmtId="0" fontId="190" fillId="0" borderId="9" xfId="0" applyFont="1" applyBorder="1" applyAlignment="1">
      <alignment horizontal="center" vertical="center" wrapText="1"/>
    </xf>
    <xf numFmtId="0" fontId="189" fillId="0" borderId="0" xfId="0" applyFont="1" applyAlignment="1">
      <alignment vertical="center" wrapText="1"/>
    </xf>
    <xf numFmtId="0" fontId="10" fillId="4" borderId="9" xfId="0" applyFont="1" applyFill="1" applyBorder="1" applyAlignment="1">
      <alignment horizontal="center" vertical="center"/>
    </xf>
    <xf numFmtId="0" fontId="190" fillId="0" borderId="0" xfId="0" applyFont="1" applyAlignment="1">
      <alignment vertical="center" wrapText="1"/>
    </xf>
    <xf numFmtId="0" fontId="192" fillId="4" borderId="9" xfId="0" applyFont="1" applyFill="1" applyBorder="1" applyAlignment="1">
      <alignment horizontal="center" vertical="center" wrapText="1"/>
    </xf>
    <xf numFmtId="0" fontId="192" fillId="4" borderId="16" xfId="0" applyFont="1" applyFill="1" applyBorder="1" applyAlignment="1">
      <alignment horizontal="center" vertical="center" wrapText="1"/>
    </xf>
    <xf numFmtId="201" fontId="189" fillId="0" borderId="9" xfId="236" applyNumberFormat="1" applyFont="1" applyBorder="1" applyAlignment="1">
      <alignment vertical="center" wrapText="1"/>
    </xf>
    <xf numFmtId="201" fontId="189" fillId="80" borderId="9" xfId="236" applyNumberFormat="1" applyFont="1" applyFill="1" applyBorder="1" applyAlignment="1">
      <alignment vertical="center" wrapText="1"/>
    </xf>
    <xf numFmtId="0" fontId="189" fillId="0" borderId="9" xfId="0" applyFont="1" applyBorder="1" applyAlignment="1">
      <alignment vertical="center" wrapText="1"/>
    </xf>
    <xf numFmtId="201" fontId="189" fillId="0" borderId="14" xfId="236" applyNumberFormat="1" applyFont="1" applyBorder="1" applyAlignment="1">
      <alignment vertical="center" wrapText="1"/>
    </xf>
    <xf numFmtId="0" fontId="190" fillId="0" borderId="0" xfId="0" applyFont="1" applyAlignment="1">
      <alignment horizontal="center" wrapText="1"/>
    </xf>
    <xf numFmtId="43" fontId="190" fillId="0" borderId="0" xfId="0" applyNumberFormat="1" applyFont="1" applyAlignment="1">
      <alignment wrapText="1"/>
    </xf>
    <xf numFmtId="0" fontId="2" fillId="54" borderId="9" xfId="0" applyFont="1" applyFill="1" applyBorder="1" applyAlignment="1">
      <alignment horizontal="center"/>
    </xf>
    <xf numFmtId="0" fontId="2" fillId="54" borderId="16" xfId="0" applyFont="1" applyFill="1" applyBorder="1" applyAlignment="1">
      <alignment horizontal="center"/>
    </xf>
    <xf numFmtId="0" fontId="83" fillId="4" borderId="0" xfId="0" applyFont="1" applyFill="1" applyAlignment="1">
      <alignment horizontal="center" vertical="center"/>
    </xf>
    <xf numFmtId="0" fontId="85" fillId="4" borderId="0" xfId="0" applyFont="1" applyFill="1" applyAlignment="1">
      <alignment horizontal="center" vertical="center"/>
    </xf>
    <xf numFmtId="0" fontId="98" fillId="4" borderId="0" xfId="0" applyFont="1" applyFill="1" applyAlignment="1">
      <alignment horizontal="center" vertical="center"/>
    </xf>
    <xf numFmtId="2" fontId="98" fillId="4" borderId="0" xfId="0" applyNumberFormat="1" applyFont="1" applyFill="1" applyAlignment="1">
      <alignment horizontal="center" vertical="center" wrapText="1"/>
    </xf>
    <xf numFmtId="0" fontId="83" fillId="4" borderId="72" xfId="0" applyFont="1" applyFill="1" applyBorder="1" applyAlignment="1">
      <alignment horizontal="center" vertical="center"/>
    </xf>
    <xf numFmtId="0" fontId="90" fillId="4" borderId="0" xfId="0" applyFont="1" applyFill="1" applyAlignment="1">
      <alignment horizontal="center" vertical="center"/>
    </xf>
    <xf numFmtId="0" fontId="99" fillId="4" borderId="0" xfId="0" applyFont="1" applyFill="1" applyAlignment="1">
      <alignment horizontal="right" vertical="center"/>
    </xf>
    <xf numFmtId="0" fontId="83" fillId="4" borderId="7" xfId="0" applyFont="1" applyFill="1" applyBorder="1" applyAlignment="1">
      <alignment horizontal="center" vertical="center"/>
    </xf>
    <xf numFmtId="0" fontId="83" fillId="4" borderId="0" xfId="0" applyFont="1" applyFill="1" applyAlignment="1">
      <alignment horizontal="right" vertical="center"/>
    </xf>
    <xf numFmtId="167" fontId="83" fillId="4" borderId="0" xfId="0" applyNumberFormat="1" applyFont="1" applyFill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9" fillId="4" borderId="0" xfId="0" applyFont="1" applyFill="1" applyAlignment="1">
      <alignment horizontal="left" vertical="center"/>
    </xf>
    <xf numFmtId="0" fontId="194" fillId="0" borderId="0" xfId="0" applyFont="1" applyAlignment="1">
      <alignment horizontal="left" vertical="center"/>
    </xf>
    <xf numFmtId="0" fontId="195" fillId="0" borderId="0" xfId="0" applyFont="1" applyAlignment="1">
      <alignment horizontal="center" vertical="center"/>
    </xf>
    <xf numFmtId="0" fontId="195" fillId="4" borderId="0" xfId="0" applyFont="1" applyFill="1" applyAlignment="1">
      <alignment horizontal="center" vertical="center"/>
    </xf>
    <xf numFmtId="0" fontId="196" fillId="4" borderId="0" xfId="0" applyFont="1" applyFill="1" applyAlignment="1">
      <alignment horizontal="center" vertical="center"/>
    </xf>
    <xf numFmtId="1" fontId="96" fillId="0" borderId="18" xfId="0" applyNumberFormat="1" applyFont="1" applyBorder="1" applyAlignment="1">
      <alignment horizontal="center" vertical="center"/>
    </xf>
    <xf numFmtId="0" fontId="0" fillId="4" borderId="9" xfId="0" applyFill="1" applyBorder="1"/>
    <xf numFmtId="0" fontId="98" fillId="0" borderId="0" xfId="0" applyFont="1" applyAlignment="1">
      <alignment horizontal="center" vertical="center" wrapText="1"/>
    </xf>
    <xf numFmtId="16" fontId="0" fillId="0" borderId="9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7" fontId="125" fillId="0" borderId="9" xfId="0" applyNumberFormat="1" applyFont="1" applyBorder="1" applyAlignment="1">
      <alignment horizontal="center" vertical="center"/>
    </xf>
    <xf numFmtId="0" fontId="90" fillId="5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62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69" fillId="3" borderId="0" xfId="2" applyFont="1" applyFill="1" applyAlignment="1">
      <alignment horizontal="center" vertical="center" wrapText="1"/>
    </xf>
    <xf numFmtId="0" fontId="69" fillId="7" borderId="12" xfId="2" applyFont="1" applyFill="1" applyBorder="1" applyAlignment="1">
      <alignment horizontal="center" vertical="center" wrapText="1"/>
    </xf>
    <xf numFmtId="167" fontId="68" fillId="0" borderId="19" xfId="229" applyNumberFormat="1" applyFont="1" applyFill="1" applyBorder="1" applyAlignment="1">
      <alignment horizontal="center" vertical="center" wrapText="1"/>
    </xf>
    <xf numFmtId="14" fontId="0" fillId="0" borderId="0" xfId="0" quotePrefix="1" applyNumberFormat="1" applyAlignment="1">
      <alignment vertical="center"/>
    </xf>
    <xf numFmtId="0" fontId="198" fillId="82" borderId="102" xfId="0" applyFont="1" applyFill="1" applyBorder="1" applyAlignment="1">
      <alignment horizontal="center" vertical="center" wrapText="1" readingOrder="1"/>
    </xf>
    <xf numFmtId="0" fontId="199" fillId="83" borderId="101" xfId="0" applyFont="1" applyFill="1" applyBorder="1" applyAlignment="1">
      <alignment horizontal="left" vertical="center" wrapText="1" readingOrder="1"/>
    </xf>
    <xf numFmtId="0" fontId="199" fillId="83" borderId="101" xfId="0" applyFont="1" applyFill="1" applyBorder="1" applyAlignment="1">
      <alignment horizontal="center" vertical="center" wrapText="1" readingOrder="1"/>
    </xf>
    <xf numFmtId="0" fontId="197" fillId="83" borderId="101" xfId="0" applyFont="1" applyFill="1" applyBorder="1" applyAlignment="1">
      <alignment horizontal="center" vertical="center" wrapText="1"/>
    </xf>
    <xf numFmtId="0" fontId="199" fillId="83" borderId="101" xfId="0" applyFont="1" applyFill="1" applyBorder="1" applyAlignment="1">
      <alignment horizontal="left" vertical="top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8" fillId="82" borderId="101" xfId="0" applyFont="1" applyFill="1" applyBorder="1" applyAlignment="1">
      <alignment horizontal="center" vertical="center" wrapText="1" readingOrder="1"/>
    </xf>
    <xf numFmtId="0" fontId="198" fillId="82" borderId="182" xfId="0" applyFont="1" applyFill="1" applyBorder="1" applyAlignment="1">
      <alignment horizontal="center" vertical="center" wrapText="1" readingOrder="1"/>
    </xf>
    <xf numFmtId="0" fontId="199" fillId="83" borderId="160" xfId="0" applyFont="1" applyFill="1" applyBorder="1" applyAlignment="1">
      <alignment horizontal="left" vertical="center" wrapText="1" readingOrder="1"/>
    </xf>
    <xf numFmtId="0" fontId="199" fillId="0" borderId="101" xfId="0" applyFont="1" applyBorder="1" applyAlignment="1">
      <alignment horizontal="center" vertical="center" wrapText="1" readingOrder="1"/>
    </xf>
    <xf numFmtId="0" fontId="199" fillId="0" borderId="182" xfId="0" applyFont="1" applyBorder="1" applyAlignment="1">
      <alignment horizontal="center" vertical="center" wrapText="1" readingOrder="1"/>
    </xf>
    <xf numFmtId="0" fontId="199" fillId="83" borderId="212" xfId="0" applyFont="1" applyFill="1" applyBorder="1" applyAlignment="1">
      <alignment horizontal="left" vertical="center" wrapText="1" readingOrder="1"/>
    </xf>
    <xf numFmtId="0" fontId="199" fillId="83" borderId="180" xfId="0" applyFont="1" applyFill="1" applyBorder="1" applyAlignment="1">
      <alignment horizontal="center" vertical="center" wrapText="1" readingOrder="1"/>
    </xf>
    <xf numFmtId="0" fontId="199" fillId="0" borderId="180" xfId="0" applyFont="1" applyBorder="1" applyAlignment="1">
      <alignment horizontal="center" vertical="center" wrapText="1" readingOrder="1"/>
    </xf>
    <xf numFmtId="0" fontId="199" fillId="0" borderId="181" xfId="0" applyFont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0" fillId="82" borderId="104" xfId="0" applyFill="1" applyBorder="1" applyAlignment="1">
      <alignment horizontal="center" vertical="center" wrapText="1"/>
    </xf>
    <xf numFmtId="0" fontId="0" fillId="82" borderId="103" xfId="0" applyFill="1" applyBorder="1" applyAlignment="1">
      <alignment horizontal="center" vertical="center" wrapText="1"/>
    </xf>
    <xf numFmtId="0" fontId="199" fillId="83" borderId="104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horizontal="center" vertical="center" wrapText="1" readingOrder="1"/>
    </xf>
    <xf numFmtId="0" fontId="199" fillId="83" borderId="9" xfId="0" applyFont="1" applyFill="1" applyBorder="1" applyAlignment="1">
      <alignment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202" fillId="63" borderId="101" xfId="0" applyFont="1" applyFill="1" applyBorder="1" applyAlignment="1">
      <alignment horizontal="center" vertical="center" wrapText="1" readingOrder="1"/>
    </xf>
    <xf numFmtId="0" fontId="202" fillId="63" borderId="160" xfId="0" applyFont="1" applyFill="1" applyBorder="1" applyAlignment="1">
      <alignment horizontal="center" vertical="center" wrapText="1" readingOrder="1"/>
    </xf>
    <xf numFmtId="0" fontId="202" fillId="84" borderId="101" xfId="0" applyFont="1" applyFill="1" applyBorder="1" applyAlignment="1">
      <alignment horizontal="center" wrapText="1" readingOrder="1"/>
    </xf>
    <xf numFmtId="9" fontId="202" fillId="63" borderId="101" xfId="0" applyNumberFormat="1" applyFont="1" applyFill="1" applyBorder="1" applyAlignment="1">
      <alignment horizontal="center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0" fontId="184" fillId="75" borderId="221" xfId="0" applyFont="1" applyFill="1" applyBorder="1" applyAlignment="1">
      <alignment horizontal="center" vertical="center" wrapText="1" readingOrder="1"/>
    </xf>
    <xf numFmtId="0" fontId="205" fillId="76" borderId="187" xfId="0" applyFont="1" applyFill="1" applyBorder="1" applyAlignment="1">
      <alignment horizontal="left" vertical="center" wrapText="1" readingOrder="1"/>
    </xf>
    <xf numFmtId="0" fontId="205" fillId="76" borderId="187" xfId="0" applyFont="1" applyFill="1" applyBorder="1" applyAlignment="1">
      <alignment horizontal="center" vertical="center" wrapText="1" readingOrder="1"/>
    </xf>
    <xf numFmtId="0" fontId="205" fillId="76" borderId="188" xfId="0" applyFont="1" applyFill="1" applyBorder="1" applyAlignment="1">
      <alignment horizontal="center" vertical="center" wrapText="1" readingOrder="1"/>
    </xf>
    <xf numFmtId="0" fontId="205" fillId="76" borderId="223" xfId="0" applyFont="1" applyFill="1" applyBorder="1" applyAlignment="1">
      <alignment horizontal="center" vertical="center" wrapText="1" readingOrder="1"/>
    </xf>
    <xf numFmtId="0" fontId="206" fillId="76" borderId="187" xfId="0" applyFont="1" applyFill="1" applyBorder="1" applyAlignment="1">
      <alignment horizontal="center" vertical="center" wrapText="1"/>
    </xf>
    <xf numFmtId="0" fontId="197" fillId="76" borderId="187" xfId="0" applyFont="1" applyFill="1" applyBorder="1" applyAlignment="1">
      <alignment horizontal="center" vertical="center" wrapText="1"/>
    </xf>
    <xf numFmtId="202" fontId="205" fillId="76" borderId="188" xfId="0" applyNumberFormat="1" applyFont="1" applyFill="1" applyBorder="1" applyAlignment="1">
      <alignment horizontal="center" vertical="center" wrapText="1" readingOrder="1"/>
    </xf>
    <xf numFmtId="0" fontId="205" fillId="77" borderId="188" xfId="0" applyFont="1" applyFill="1" applyBorder="1" applyAlignment="1">
      <alignment horizontal="left" vertical="center" wrapText="1" readingOrder="1"/>
    </xf>
    <xf numFmtId="0" fontId="205" fillId="77" borderId="188" xfId="0" applyFont="1" applyFill="1" applyBorder="1" applyAlignment="1">
      <alignment horizontal="center" vertical="center" wrapText="1" readingOrder="1"/>
    </xf>
    <xf numFmtId="0" fontId="206" fillId="77" borderId="188" xfId="0" applyFont="1" applyFill="1" applyBorder="1" applyAlignment="1">
      <alignment horizontal="center" vertical="center" wrapText="1"/>
    </xf>
    <xf numFmtId="0" fontId="197" fillId="77" borderId="188" xfId="0" applyFont="1" applyFill="1" applyBorder="1" applyAlignment="1">
      <alignment horizontal="center" vertical="center" wrapText="1"/>
    </xf>
    <xf numFmtId="0" fontId="205" fillId="76" borderId="188" xfId="0" applyFont="1" applyFill="1" applyBorder="1" applyAlignment="1">
      <alignment horizontal="left" vertical="center" wrapText="1" readingOrder="1"/>
    </xf>
    <xf numFmtId="0" fontId="197" fillId="76" borderId="188" xfId="0" applyFont="1" applyFill="1" applyBorder="1" applyAlignment="1">
      <alignment horizontal="center" vertical="center" wrapText="1"/>
    </xf>
    <xf numFmtId="0" fontId="205" fillId="77" borderId="216" xfId="0" applyFont="1" applyFill="1" applyBorder="1" applyAlignment="1">
      <alignment horizontal="center" vertical="center" wrapText="1" readingOrder="1"/>
    </xf>
    <xf numFmtId="0" fontId="199" fillId="63" borderId="101" xfId="0" applyFont="1" applyFill="1" applyBorder="1" applyAlignment="1">
      <alignment horizontal="center" vertical="center" wrapText="1" readingOrder="1"/>
    </xf>
    <xf numFmtId="0" fontId="65" fillId="3" borderId="10" xfId="2" applyFont="1" applyFill="1" applyBorder="1" applyAlignment="1">
      <alignment horizontal="center" vertical="center" wrapText="1"/>
    </xf>
    <xf numFmtId="0" fontId="65" fillId="3" borderId="11" xfId="2" applyFont="1" applyFill="1" applyBorder="1" applyAlignment="1">
      <alignment horizontal="center" vertical="center" wrapText="1"/>
    </xf>
    <xf numFmtId="0" fontId="82" fillId="0" borderId="38" xfId="0" quotePrefix="1" applyFont="1" applyBorder="1" applyAlignment="1">
      <alignment horizontal="left" vertical="center"/>
    </xf>
    <xf numFmtId="0" fontId="82" fillId="0" borderId="39" xfId="0" applyFont="1" applyBorder="1" applyAlignment="1">
      <alignment horizontal="left" vertical="center"/>
    </xf>
    <xf numFmtId="0" fontId="203" fillId="0" borderId="0" xfId="0" applyFont="1" applyAlignment="1">
      <alignment horizontal="center" vertical="center"/>
    </xf>
    <xf numFmtId="0" fontId="203" fillId="0" borderId="213" xfId="0" applyFont="1" applyBorder="1" applyAlignment="1">
      <alignment horizontal="center" vertical="center"/>
    </xf>
    <xf numFmtId="0" fontId="184" fillId="75" borderId="214" xfId="0" applyFont="1" applyFill="1" applyBorder="1" applyAlignment="1">
      <alignment horizontal="left" vertical="center" wrapText="1" readingOrder="1"/>
    </xf>
    <xf numFmtId="0" fontId="184" fillId="75" borderId="215" xfId="0" applyFont="1" applyFill="1" applyBorder="1" applyAlignment="1">
      <alignment horizontal="left" vertical="center" wrapText="1" readingOrder="1"/>
    </xf>
    <xf numFmtId="0" fontId="184" fillId="75" borderId="218" xfId="0" applyFont="1" applyFill="1" applyBorder="1" applyAlignment="1">
      <alignment horizontal="left" vertical="center" wrapText="1" readingOrder="1"/>
    </xf>
    <xf numFmtId="0" fontId="184" fillId="75" borderId="219" xfId="0" applyFont="1" applyFill="1" applyBorder="1" applyAlignment="1">
      <alignment horizontal="left" vertical="center" wrapText="1" readingOrder="1"/>
    </xf>
    <xf numFmtId="0" fontId="184" fillId="75" borderId="216" xfId="0" applyFont="1" applyFill="1" applyBorder="1" applyAlignment="1">
      <alignment horizontal="center" vertical="center" wrapText="1" readingOrder="1"/>
    </xf>
    <xf numFmtId="0" fontId="184" fillId="75" borderId="220" xfId="0" applyFont="1" applyFill="1" applyBorder="1" applyAlignment="1">
      <alignment horizontal="center" vertical="center" wrapText="1" readingOrder="1"/>
    </xf>
    <xf numFmtId="17" fontId="184" fillId="75" borderId="214" xfId="0" applyNumberFormat="1" applyFont="1" applyFill="1" applyBorder="1" applyAlignment="1">
      <alignment horizontal="center" vertical="center" wrapText="1" readingOrder="1"/>
    </xf>
    <xf numFmtId="17" fontId="184" fillId="75" borderId="217" xfId="0" applyNumberFormat="1" applyFont="1" applyFill="1" applyBorder="1" applyAlignment="1">
      <alignment horizontal="center" vertical="center" wrapText="1" readingOrder="1"/>
    </xf>
    <xf numFmtId="0" fontId="204" fillId="75" borderId="222" xfId="0" applyFont="1" applyFill="1" applyBorder="1" applyAlignment="1">
      <alignment horizontal="left" vertical="center" wrapText="1" readingOrder="1"/>
    </xf>
    <xf numFmtId="0" fontId="204" fillId="75" borderId="223" xfId="0" applyFont="1" applyFill="1" applyBorder="1" applyAlignment="1">
      <alignment horizontal="left" vertical="center" wrapText="1" readingOrder="1"/>
    </xf>
    <xf numFmtId="0" fontId="204" fillId="75" borderId="216" xfId="0" applyFont="1" applyFill="1" applyBorder="1" applyAlignment="1">
      <alignment horizontal="left" vertical="center" wrapText="1" readingOrder="1"/>
    </xf>
    <xf numFmtId="0" fontId="204" fillId="75" borderId="224" xfId="0" applyFont="1" applyFill="1" applyBorder="1" applyAlignment="1">
      <alignment horizontal="left" vertical="center" wrapText="1" readingOrder="1"/>
    </xf>
    <xf numFmtId="0" fontId="0" fillId="0" borderId="9" xfId="0" applyBorder="1" applyAlignment="1">
      <alignment horizontal="center" vertical="center"/>
    </xf>
    <xf numFmtId="0" fontId="180" fillId="72" borderId="167" xfId="0" applyFont="1" applyFill="1" applyBorder="1" applyAlignment="1">
      <alignment horizontal="left" vertical="center" wrapText="1" readingOrder="1"/>
    </xf>
    <xf numFmtId="0" fontId="180" fillId="72" borderId="168" xfId="0" applyFont="1" applyFill="1" applyBorder="1" applyAlignment="1">
      <alignment horizontal="left" vertical="center" wrapText="1" readingOrder="1"/>
    </xf>
    <xf numFmtId="0" fontId="180" fillId="72" borderId="169" xfId="0" applyFont="1" applyFill="1" applyBorder="1" applyAlignment="1">
      <alignment horizontal="left" vertical="center" wrapText="1" readingOrder="1"/>
    </xf>
    <xf numFmtId="0" fontId="180" fillId="72" borderId="170" xfId="0" applyFont="1" applyFill="1" applyBorder="1" applyAlignment="1">
      <alignment horizontal="center" vertical="center" wrapText="1" readingOrder="1"/>
    </xf>
    <xf numFmtId="0" fontId="180" fillId="72" borderId="171" xfId="0" applyFont="1" applyFill="1" applyBorder="1" applyAlignment="1">
      <alignment horizontal="center" vertical="center" wrapText="1" readingOrder="1"/>
    </xf>
    <xf numFmtId="0" fontId="180" fillId="72" borderId="149" xfId="0" applyFont="1" applyFill="1" applyBorder="1" applyAlignment="1">
      <alignment horizontal="center" vertical="center" wrapText="1" readingOrder="1"/>
    </xf>
    <xf numFmtId="0" fontId="180" fillId="72" borderId="151" xfId="0" applyFont="1" applyFill="1" applyBorder="1" applyAlignment="1">
      <alignment horizontal="center" vertical="center" wrapText="1" readingOrder="1"/>
    </xf>
    <xf numFmtId="0" fontId="180" fillId="72" borderId="163" xfId="0" applyFont="1" applyFill="1" applyBorder="1" applyAlignment="1">
      <alignment horizontal="center" vertical="center" wrapText="1" readingOrder="1"/>
    </xf>
    <xf numFmtId="0" fontId="180" fillId="72" borderId="165" xfId="0" applyFont="1" applyFill="1" applyBorder="1" applyAlignment="1">
      <alignment horizontal="center" vertical="center" wrapText="1" readingOrder="1"/>
    </xf>
    <xf numFmtId="0" fontId="182" fillId="72" borderId="170" xfId="0" applyFont="1" applyFill="1" applyBorder="1" applyAlignment="1">
      <alignment horizontal="center" vertical="center" wrapText="1" readingOrder="1"/>
    </xf>
    <xf numFmtId="0" fontId="180" fillId="72" borderId="167" xfId="0" applyFont="1" applyFill="1" applyBorder="1" applyAlignment="1">
      <alignment horizontal="center" vertical="center" wrapText="1" readingOrder="1"/>
    </xf>
    <xf numFmtId="0" fontId="180" fillId="72" borderId="168" xfId="0" applyFont="1" applyFill="1" applyBorder="1" applyAlignment="1">
      <alignment horizontal="center" vertical="center" wrapText="1" readingOrder="1"/>
    </xf>
    <xf numFmtId="0" fontId="180" fillId="72" borderId="169" xfId="0" applyFont="1" applyFill="1" applyBorder="1" applyAlignment="1">
      <alignment horizontal="center" vertical="center" wrapText="1" readingOrder="1"/>
    </xf>
    <xf numFmtId="0" fontId="181" fillId="72" borderId="170" xfId="0" applyFont="1" applyFill="1" applyBorder="1" applyAlignment="1">
      <alignment horizontal="center" vertical="center" wrapText="1" readingOrder="1"/>
    </xf>
    <xf numFmtId="0" fontId="181" fillId="72" borderId="171" xfId="0" applyFont="1" applyFill="1" applyBorder="1" applyAlignment="1">
      <alignment horizontal="center" vertical="center" wrapText="1" readingOrder="1"/>
    </xf>
    <xf numFmtId="0" fontId="149" fillId="0" borderId="173" xfId="0" applyFont="1" applyBorder="1" applyAlignment="1">
      <alignment horizontal="center" vertical="center" wrapText="1" readingOrder="1"/>
    </xf>
    <xf numFmtId="0" fontId="149" fillId="0" borderId="158" xfId="0" applyFont="1" applyBorder="1" applyAlignment="1">
      <alignment horizontal="center" vertical="center" wrapText="1" readingOrder="1"/>
    </xf>
    <xf numFmtId="0" fontId="149" fillId="0" borderId="174" xfId="0" applyFont="1" applyBorder="1" applyAlignment="1">
      <alignment horizontal="center" vertical="center" wrapText="1" readingOrder="1"/>
    </xf>
    <xf numFmtId="0" fontId="149" fillId="0" borderId="176" xfId="0" applyFont="1" applyBorder="1" applyAlignment="1">
      <alignment horizontal="center" vertical="center" wrapText="1" readingOrder="1"/>
    </xf>
    <xf numFmtId="0" fontId="149" fillId="0" borderId="103" xfId="0" applyFont="1" applyBorder="1" applyAlignment="1">
      <alignment horizontal="center" vertical="center" wrapText="1" readingOrder="1"/>
    </xf>
    <xf numFmtId="0" fontId="149" fillId="0" borderId="177" xfId="0" applyFont="1" applyBorder="1" applyAlignment="1">
      <alignment horizontal="center" vertical="center" wrapText="1" readingOrder="1"/>
    </xf>
    <xf numFmtId="0" fontId="200" fillId="82" borderId="107" xfId="0" applyFont="1" applyFill="1" applyBorder="1" applyAlignment="1">
      <alignment horizontal="center" vertical="center" wrapText="1" readingOrder="1"/>
    </xf>
    <xf numFmtId="0" fontId="200" fillId="82" borderId="109" xfId="0" applyFont="1" applyFill="1" applyBorder="1" applyAlignment="1">
      <alignment horizontal="center" vertical="center" wrapText="1" readingOrder="1"/>
    </xf>
    <xf numFmtId="0" fontId="200" fillId="82" borderId="104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center" vertical="center" wrapText="1" readingOrder="1"/>
    </xf>
    <xf numFmtId="0" fontId="199" fillId="83" borderId="100" xfId="0" applyFont="1" applyFill="1" applyBorder="1" applyAlignment="1">
      <alignment horizontal="center" vertical="center" wrapText="1" readingOrder="1"/>
    </xf>
    <xf numFmtId="0" fontId="199" fillId="83" borderId="99" xfId="0" applyFont="1" applyFill="1" applyBorder="1" applyAlignment="1">
      <alignment horizontal="center" vertical="center" wrapText="1" readingOrder="1"/>
    </xf>
    <xf numFmtId="0" fontId="200" fillId="82" borderId="9" xfId="0" applyFont="1" applyFill="1" applyBorder="1" applyAlignment="1">
      <alignment horizontal="center" vertical="center" wrapText="1" readingOrder="1"/>
    </xf>
    <xf numFmtId="17" fontId="200" fillId="82" borderId="9" xfId="0" applyNumberFormat="1" applyFont="1" applyFill="1" applyBorder="1" applyAlignment="1">
      <alignment horizontal="center" vertical="center" wrapText="1" readingOrder="1"/>
    </xf>
    <xf numFmtId="0" fontId="200" fillId="82" borderId="110" xfId="0" applyFont="1" applyFill="1" applyBorder="1" applyAlignment="1">
      <alignment horizontal="center" vertical="center" wrapText="1" readingOrder="1"/>
    </xf>
    <xf numFmtId="0" fontId="200" fillId="82" borderId="112" xfId="0" applyFont="1" applyFill="1" applyBorder="1" applyAlignment="1">
      <alignment horizontal="center" vertical="center" wrapText="1" readingOrder="1"/>
    </xf>
    <xf numFmtId="0" fontId="199" fillId="83" borderId="98" xfId="0" applyFont="1" applyFill="1" applyBorder="1" applyAlignment="1">
      <alignment horizontal="left" vertical="center" wrapText="1" readingOrder="1"/>
    </xf>
    <xf numFmtId="0" fontId="199" fillId="83" borderId="99" xfId="0" applyFont="1" applyFill="1" applyBorder="1" applyAlignment="1">
      <alignment horizontal="left" vertical="center" wrapText="1" readingOrder="1"/>
    </xf>
    <xf numFmtId="0" fontId="199" fillId="83" borderId="100" xfId="0" applyFont="1" applyFill="1" applyBorder="1" applyAlignment="1">
      <alignment horizontal="left" vertical="center" wrapText="1" readingOrder="1"/>
    </xf>
    <xf numFmtId="0" fontId="197" fillId="83" borderId="98" xfId="0" applyFont="1" applyFill="1" applyBorder="1" applyAlignment="1">
      <alignment horizontal="center" vertical="center" wrapText="1"/>
    </xf>
    <xf numFmtId="0" fontId="197" fillId="83" borderId="100" xfId="0" applyFont="1" applyFill="1" applyBorder="1" applyAlignment="1">
      <alignment horizontal="center" vertical="center" wrapText="1"/>
    </xf>
    <xf numFmtId="0" fontId="198" fillId="82" borderId="105" xfId="0" applyFont="1" applyFill="1" applyBorder="1" applyAlignment="1">
      <alignment horizontal="center" vertical="center" wrapText="1" readingOrder="1"/>
    </xf>
    <xf numFmtId="0" fontId="198" fillId="82" borderId="107" xfId="0" applyFont="1" applyFill="1" applyBorder="1" applyAlignment="1">
      <alignment horizontal="center" vertical="center" wrapText="1" readingOrder="1"/>
    </xf>
    <xf numFmtId="0" fontId="198" fillId="82" borderId="110" xfId="0" applyFont="1" applyFill="1" applyBorder="1" applyAlignment="1">
      <alignment horizontal="center" vertical="center" wrapText="1" readingOrder="1"/>
    </xf>
    <xf numFmtId="0" fontId="198" fillId="82" borderId="112" xfId="0" applyFont="1" applyFill="1" applyBorder="1" applyAlignment="1">
      <alignment horizontal="center" vertical="center" wrapText="1" readingOrder="1"/>
    </xf>
    <xf numFmtId="0" fontId="198" fillId="82" borderId="106" xfId="0" applyFont="1" applyFill="1" applyBorder="1" applyAlignment="1">
      <alignment horizontal="center" vertical="center" wrapText="1" readingOrder="1"/>
    </xf>
    <xf numFmtId="0" fontId="198" fillId="82" borderId="111" xfId="0" applyFont="1" applyFill="1" applyBorder="1" applyAlignment="1">
      <alignment horizontal="center" vertical="center" wrapText="1" readingOrder="1"/>
    </xf>
    <xf numFmtId="0" fontId="198" fillId="82" borderId="99" xfId="0" applyFont="1" applyFill="1" applyBorder="1" applyAlignment="1">
      <alignment horizontal="center" vertical="center" wrapText="1" readingOrder="1"/>
    </xf>
    <xf numFmtId="0" fontId="198" fillId="82" borderId="102" xfId="0" applyFont="1" applyFill="1" applyBorder="1" applyAlignment="1">
      <alignment horizontal="center" vertical="center" wrapText="1" readingOrder="1"/>
    </xf>
    <xf numFmtId="0" fontId="198" fillId="82" borderId="104" xfId="0" applyFont="1" applyFill="1" applyBorder="1" applyAlignment="1">
      <alignment horizontal="center" vertical="center" wrapText="1" readingOrder="1"/>
    </xf>
    <xf numFmtId="0" fontId="200" fillId="82" borderId="102" xfId="0" applyFont="1" applyFill="1" applyBorder="1" applyAlignment="1">
      <alignment horizontal="center" vertical="center" wrapText="1" readingOrder="1"/>
    </xf>
    <xf numFmtId="0" fontId="200" fillId="82" borderId="103" xfId="0" applyFont="1" applyFill="1" applyBorder="1" applyAlignment="1">
      <alignment horizontal="center" vertical="center" wrapText="1" readingOrder="1"/>
    </xf>
    <xf numFmtId="0" fontId="200" fillId="82" borderId="105" xfId="0" applyFont="1" applyFill="1" applyBorder="1" applyAlignment="1">
      <alignment horizontal="center" vertical="center" wrapText="1" readingOrder="1"/>
    </xf>
    <xf numFmtId="0" fontId="200" fillId="82" borderId="108" xfId="0" applyFont="1" applyFill="1" applyBorder="1" applyAlignment="1">
      <alignment horizontal="center" vertical="center" wrapText="1" readingOrder="1"/>
    </xf>
    <xf numFmtId="0" fontId="200" fillId="82" borderId="106" xfId="0" applyFont="1" applyFill="1" applyBorder="1" applyAlignment="1">
      <alignment horizontal="center" vertical="center" wrapText="1" readingOrder="1"/>
    </xf>
    <xf numFmtId="0" fontId="200" fillId="82" borderId="0" xfId="0" applyFont="1" applyFill="1" applyAlignment="1">
      <alignment horizontal="center" vertical="center" wrapText="1" readingOrder="1"/>
    </xf>
    <xf numFmtId="0" fontId="198" fillId="82" borderId="206" xfId="0" applyFont="1" applyFill="1" applyBorder="1" applyAlignment="1">
      <alignment horizontal="center" vertical="center" wrapText="1" readingOrder="1"/>
    </xf>
    <xf numFmtId="0" fontId="198" fillId="82" borderId="207" xfId="0" applyFont="1" applyFill="1" applyBorder="1" applyAlignment="1">
      <alignment horizontal="center" vertical="center" wrapText="1" readingOrder="1"/>
    </xf>
    <xf numFmtId="0" fontId="198" fillId="82" borderId="208" xfId="0" applyFont="1" applyFill="1" applyBorder="1" applyAlignment="1">
      <alignment horizontal="center" vertical="center" wrapText="1" readingOrder="1"/>
    </xf>
    <xf numFmtId="0" fontId="197" fillId="83" borderId="98" xfId="0" applyFont="1" applyFill="1" applyBorder="1" applyAlignment="1">
      <alignment vertical="center" wrapText="1"/>
    </xf>
    <xf numFmtId="0" fontId="197" fillId="83" borderId="99" xfId="0" applyFont="1" applyFill="1" applyBorder="1" applyAlignment="1">
      <alignment vertical="center" wrapText="1"/>
    </xf>
    <xf numFmtId="0" fontId="197" fillId="83" borderId="100" xfId="0" applyFont="1" applyFill="1" applyBorder="1" applyAlignment="1">
      <alignment vertical="center" wrapText="1"/>
    </xf>
    <xf numFmtId="0" fontId="198" fillId="82" borderId="209" xfId="0" applyFont="1" applyFill="1" applyBorder="1" applyAlignment="1">
      <alignment horizontal="center" vertical="center" wrapText="1" readingOrder="1"/>
    </xf>
    <xf numFmtId="0" fontId="198" fillId="82" borderId="210" xfId="0" applyFont="1" applyFill="1" applyBorder="1" applyAlignment="1">
      <alignment horizontal="center" vertical="center" wrapText="1" readingOrder="1"/>
    </xf>
    <xf numFmtId="0" fontId="198" fillId="82" borderId="98" xfId="0" applyFont="1" applyFill="1" applyBorder="1" applyAlignment="1">
      <alignment horizontal="center" vertical="center" wrapText="1" readingOrder="1"/>
    </xf>
    <xf numFmtId="0" fontId="198" fillId="82" borderId="100" xfId="0" applyFont="1" applyFill="1" applyBorder="1" applyAlignment="1">
      <alignment horizontal="center" vertical="center" wrapText="1" readingOrder="1"/>
    </xf>
    <xf numFmtId="0" fontId="198" fillId="82" borderId="211" xfId="0" applyFont="1" applyFill="1" applyBorder="1" applyAlignment="1">
      <alignment horizontal="center" vertical="center" wrapText="1" readingOrder="1"/>
    </xf>
    <xf numFmtId="0" fontId="201" fillId="82" borderId="102" xfId="0" applyFont="1" applyFill="1" applyBorder="1" applyAlignment="1">
      <alignment horizontal="center" vertical="center" wrapText="1" readingOrder="1"/>
    </xf>
    <xf numFmtId="0" fontId="201" fillId="82" borderId="104" xfId="0" applyFont="1" applyFill="1" applyBorder="1" applyAlignment="1">
      <alignment horizontal="center" vertical="center" wrapText="1" readingOrder="1"/>
    </xf>
    <xf numFmtId="0" fontId="201" fillId="82" borderId="98" xfId="0" applyFont="1" applyFill="1" applyBorder="1" applyAlignment="1">
      <alignment horizontal="center" vertical="center" wrapText="1" readingOrder="1"/>
    </xf>
    <xf numFmtId="0" fontId="201" fillId="82" borderId="100" xfId="0" applyFont="1" applyFill="1" applyBorder="1" applyAlignment="1">
      <alignment horizontal="center" vertical="center" wrapText="1" readingOrder="1"/>
    </xf>
    <xf numFmtId="0" fontId="201" fillId="63" borderId="105" xfId="0" applyFont="1" applyFill="1" applyBorder="1" applyAlignment="1">
      <alignment horizontal="center" vertical="center" wrapText="1" readingOrder="1"/>
    </xf>
    <xf numFmtId="0" fontId="201" fillId="63" borderId="108" xfId="0" applyFont="1" applyFill="1" applyBorder="1" applyAlignment="1">
      <alignment horizontal="center" vertical="center" wrapText="1" readingOrder="1"/>
    </xf>
    <xf numFmtId="0" fontId="201" fillId="63" borderId="110" xfId="0" applyFont="1" applyFill="1" applyBorder="1" applyAlignment="1">
      <alignment horizontal="center" vertical="center" wrapText="1" readingOrder="1"/>
    </xf>
    <xf numFmtId="17" fontId="201" fillId="82" borderId="102" xfId="0" applyNumberFormat="1" applyFont="1" applyFill="1" applyBorder="1" applyAlignment="1">
      <alignment horizontal="center" vertical="center" wrapText="1" readingOrder="1"/>
    </xf>
    <xf numFmtId="17" fontId="201" fillId="82" borderId="104" xfId="0" applyNumberFormat="1" applyFont="1" applyFill="1" applyBorder="1" applyAlignment="1">
      <alignment horizontal="center" vertical="center" wrapText="1" readingOrder="1"/>
    </xf>
    <xf numFmtId="0" fontId="202" fillId="63" borderId="102" xfId="0" applyFont="1" applyFill="1" applyBorder="1" applyAlignment="1">
      <alignment horizontal="center" vertical="center" wrapText="1" readingOrder="1"/>
    </xf>
    <xf numFmtId="0" fontId="202" fillId="63" borderId="104" xfId="0" applyFont="1" applyFill="1" applyBorder="1" applyAlignment="1">
      <alignment horizontal="center" vertical="center" wrapText="1" readingOrder="1"/>
    </xf>
    <xf numFmtId="0" fontId="183" fillId="75" borderId="184" xfId="0" applyFont="1" applyFill="1" applyBorder="1" applyAlignment="1">
      <alignment horizontal="center" vertical="top" wrapText="1" readingOrder="1"/>
    </xf>
    <xf numFmtId="0" fontId="183" fillId="75" borderId="185" xfId="0" applyFont="1" applyFill="1" applyBorder="1" applyAlignment="1">
      <alignment horizontal="center" vertical="top" wrapText="1" readingOrder="1"/>
    </xf>
    <xf numFmtId="0" fontId="183" fillId="75" borderId="186" xfId="0" applyFont="1" applyFill="1" applyBorder="1" applyAlignment="1">
      <alignment horizontal="center" vertical="top" wrapText="1" readingOrder="1"/>
    </xf>
    <xf numFmtId="0" fontId="186" fillId="75" borderId="189" xfId="0" applyFont="1" applyFill="1" applyBorder="1" applyAlignment="1">
      <alignment horizontal="center" vertical="center" wrapText="1" readingOrder="1"/>
    </xf>
    <xf numFmtId="0" fontId="186" fillId="75" borderId="190" xfId="0" applyFont="1" applyFill="1" applyBorder="1" applyAlignment="1">
      <alignment horizontal="center" vertical="center" wrapText="1" readingOrder="1"/>
    </xf>
    <xf numFmtId="0" fontId="186" fillId="75" borderId="191" xfId="0" applyFont="1" applyFill="1" applyBorder="1" applyAlignment="1">
      <alignment horizontal="center" vertical="center" wrapText="1" readingOrder="1"/>
    </xf>
    <xf numFmtId="0" fontId="186" fillId="75" borderId="1" xfId="0" applyFont="1" applyFill="1" applyBorder="1" applyAlignment="1">
      <alignment horizontal="center" vertical="center" wrapText="1" readingOrder="1"/>
    </xf>
    <xf numFmtId="0" fontId="186" fillId="75" borderId="2" xfId="0" applyFont="1" applyFill="1" applyBorder="1" applyAlignment="1">
      <alignment horizontal="center" vertical="center" wrapText="1" readingOrder="1"/>
    </xf>
    <xf numFmtId="0" fontId="186" fillId="75" borderId="6" xfId="0" applyFont="1" applyFill="1" applyBorder="1" applyAlignment="1">
      <alignment horizontal="center" vertical="center" wrapText="1" readingOrder="1"/>
    </xf>
    <xf numFmtId="0" fontId="108" fillId="55" borderId="9" xfId="0" applyFont="1" applyFill="1" applyBorder="1" applyAlignment="1">
      <alignment horizontal="center" vertical="center" wrapText="1"/>
    </xf>
    <xf numFmtId="0" fontId="103" fillId="0" borderId="79" xfId="0" applyFont="1" applyBorder="1" applyAlignment="1">
      <alignment vertical="center" wrapText="1"/>
    </xf>
    <xf numFmtId="0" fontId="103" fillId="0" borderId="85" xfId="0" applyFont="1" applyBorder="1" applyAlignment="1">
      <alignment vertical="center" wrapText="1"/>
    </xf>
    <xf numFmtId="0" fontId="103" fillId="0" borderId="91" xfId="0" applyFont="1" applyBorder="1" applyAlignment="1">
      <alignment vertical="center" wrapText="1"/>
    </xf>
    <xf numFmtId="0" fontId="105" fillId="0" borderId="87" xfId="0" quotePrefix="1" applyFont="1" applyBorder="1" applyAlignment="1">
      <alignment horizontal="center" vertical="center" wrapText="1"/>
    </xf>
    <xf numFmtId="0" fontId="105" fillId="0" borderId="88" xfId="0" quotePrefix="1" applyFont="1" applyBorder="1" applyAlignment="1">
      <alignment horizontal="center" vertical="center" wrapText="1"/>
    </xf>
    <xf numFmtId="0" fontId="105" fillId="0" borderId="89" xfId="0" quotePrefix="1" applyFont="1" applyBorder="1" applyAlignment="1">
      <alignment horizontal="center" vertical="center" wrapText="1"/>
    </xf>
    <xf numFmtId="14" fontId="105" fillId="0" borderId="92" xfId="0" applyNumberFormat="1" applyFont="1" applyBorder="1" applyAlignment="1">
      <alignment horizontal="center" vertical="center" wrapText="1"/>
    </xf>
    <xf numFmtId="14" fontId="105" fillId="0" borderId="93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2" fillId="0" borderId="9" xfId="0" applyFont="1" applyBorder="1" applyAlignment="1">
      <alignment horizontal="left" vertical="center" wrapText="1"/>
    </xf>
    <xf numFmtId="0" fontId="113" fillId="0" borderId="9" xfId="0" applyFont="1" applyBorder="1" applyAlignment="1">
      <alignment horizontal="left" vertical="center" wrapText="1"/>
    </xf>
    <xf numFmtId="0" fontId="0" fillId="0" borderId="0" xfId="0"/>
    <xf numFmtId="0" fontId="111" fillId="55" borderId="9" xfId="0" applyFont="1" applyFill="1" applyBorder="1" applyAlignment="1">
      <alignment horizontal="center" vertical="center" wrapText="1"/>
    </xf>
    <xf numFmtId="0" fontId="112" fillId="55" borderId="9" xfId="0" applyFont="1" applyFill="1" applyBorder="1" applyAlignment="1">
      <alignment horizontal="center" vertical="center" wrapText="1"/>
    </xf>
    <xf numFmtId="0" fontId="62" fillId="56" borderId="9" xfId="0" applyFont="1" applyFill="1" applyBorder="1" applyAlignment="1">
      <alignment horizontal="center" vertical="center" wrapText="1"/>
    </xf>
    <xf numFmtId="167" fontId="7" fillId="0" borderId="9" xfId="2" applyNumberFormat="1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1" fontId="7" fillId="0" borderId="9" xfId="2" applyNumberFormat="1" applyFont="1" applyBorder="1" applyAlignment="1">
      <alignment horizontal="center" vertical="center"/>
    </xf>
    <xf numFmtId="0" fontId="15" fillId="45" borderId="9" xfId="2" applyFont="1" applyFill="1" applyBorder="1" applyAlignment="1">
      <alignment horizontal="left" vertical="center"/>
    </xf>
    <xf numFmtId="0" fontId="15" fillId="45" borderId="9" xfId="2" applyFont="1" applyFill="1" applyBorder="1" applyAlignment="1">
      <alignment horizontal="left" vertical="center" wrapText="1"/>
    </xf>
    <xf numFmtId="0" fontId="5" fillId="0" borderId="9" xfId="2" applyFont="1" applyBorder="1" applyAlignment="1">
      <alignment horizontal="center" vertical="center"/>
    </xf>
    <xf numFmtId="0" fontId="4" fillId="7" borderId="9" xfId="2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188" fillId="0" borderId="25" xfId="0" applyFont="1" applyBorder="1" applyAlignment="1">
      <alignment horizontal="center" vertical="center" wrapText="1"/>
    </xf>
    <xf numFmtId="0" fontId="191" fillId="0" borderId="27" xfId="0" applyFont="1" applyBorder="1" applyAlignment="1">
      <alignment horizontal="left" vertical="center" wrapText="1"/>
    </xf>
    <xf numFmtId="0" fontId="191" fillId="0" borderId="26" xfId="0" applyFont="1" applyBorder="1" applyAlignment="1">
      <alignment horizontal="left" vertical="center" wrapText="1"/>
    </xf>
    <xf numFmtId="0" fontId="191" fillId="0" borderId="199" xfId="0" applyFont="1" applyBorder="1" applyAlignment="1">
      <alignment horizontal="left" vertical="center" wrapText="1"/>
    </xf>
    <xf numFmtId="0" fontId="191" fillId="0" borderId="27" xfId="0" applyFont="1" applyBorder="1" applyAlignment="1">
      <alignment horizontal="center" vertical="center" wrapText="1"/>
    </xf>
    <xf numFmtId="0" fontId="191" fillId="0" borderId="26" xfId="0" applyFont="1" applyBorder="1" applyAlignment="1">
      <alignment horizontal="center" vertical="center" wrapText="1"/>
    </xf>
    <xf numFmtId="0" fontId="191" fillId="0" borderId="199" xfId="0" applyFont="1" applyBorder="1" applyAlignment="1">
      <alignment horizontal="center" vertical="center" wrapText="1"/>
    </xf>
    <xf numFmtId="0" fontId="189" fillId="0" borderId="16" xfId="0" applyFont="1" applyBorder="1" applyAlignment="1">
      <alignment horizontal="center" vertical="center" wrapText="1"/>
    </xf>
    <xf numFmtId="0" fontId="189" fillId="0" borderId="14" xfId="0" applyFont="1" applyBorder="1" applyAlignment="1">
      <alignment horizontal="center" vertical="center" wrapText="1"/>
    </xf>
    <xf numFmtId="0" fontId="189" fillId="2" borderId="27" xfId="0" applyFont="1" applyFill="1" applyBorder="1" applyAlignment="1">
      <alignment horizontal="center" vertical="center" wrapText="1"/>
    </xf>
    <xf numFmtId="0" fontId="189" fillId="2" borderId="26" xfId="0" applyFont="1" applyFill="1" applyBorder="1" applyAlignment="1">
      <alignment horizontal="center" vertical="center" wrapText="1"/>
    </xf>
    <xf numFmtId="0" fontId="189" fillId="2" borderId="199" xfId="0" applyFont="1" applyFill="1" applyBorder="1" applyAlignment="1">
      <alignment horizontal="center" vertical="center" wrapText="1"/>
    </xf>
    <xf numFmtId="0" fontId="189" fillId="79" borderId="27" xfId="0" applyFont="1" applyFill="1" applyBorder="1" applyAlignment="1">
      <alignment horizontal="center" vertical="center" wrapText="1"/>
    </xf>
    <xf numFmtId="0" fontId="189" fillId="79" borderId="26" xfId="0" applyFont="1" applyFill="1" applyBorder="1" applyAlignment="1">
      <alignment horizontal="center" vertical="center" wrapText="1"/>
    </xf>
    <xf numFmtId="0" fontId="189" fillId="79" borderId="199" xfId="0" applyFont="1" applyFill="1" applyBorder="1" applyAlignment="1">
      <alignment horizontal="center" vertical="center" wrapText="1"/>
    </xf>
    <xf numFmtId="0" fontId="192" fillId="0" borderId="16" xfId="0" applyFont="1" applyBorder="1" applyAlignment="1">
      <alignment horizontal="center" vertical="center" wrapText="1"/>
    </xf>
    <xf numFmtId="0" fontId="192" fillId="0" borderId="21" xfId="0" applyFont="1" applyBorder="1" applyAlignment="1">
      <alignment horizontal="center" vertical="center" wrapText="1"/>
    </xf>
    <xf numFmtId="0" fontId="192" fillId="0" borderId="14" xfId="0" applyFont="1" applyBorder="1" applyAlignment="1">
      <alignment horizontal="center" vertical="center" wrapText="1"/>
    </xf>
    <xf numFmtId="0" fontId="190" fillId="0" borderId="16" xfId="0" applyFont="1" applyBorder="1" applyAlignment="1">
      <alignment horizontal="center" vertical="center" wrapText="1"/>
    </xf>
    <xf numFmtId="0" fontId="190" fillId="0" borderId="21" xfId="0" applyFont="1" applyBorder="1" applyAlignment="1">
      <alignment horizontal="center" vertical="center" wrapText="1"/>
    </xf>
    <xf numFmtId="0" fontId="190" fillId="0" borderId="14" xfId="0" applyFont="1" applyBorder="1" applyAlignment="1">
      <alignment horizontal="center" vertical="center" wrapText="1"/>
    </xf>
    <xf numFmtId="0" fontId="73" fillId="5" borderId="3" xfId="0" applyFont="1" applyFill="1" applyBorder="1" applyAlignment="1">
      <alignment horizontal="center" vertical="center" wrapText="1"/>
    </xf>
    <xf numFmtId="0" fontId="73" fillId="5" borderId="4" xfId="0" applyFont="1" applyFill="1" applyBorder="1" applyAlignment="1">
      <alignment horizontal="center" vertical="center" wrapText="1"/>
    </xf>
    <xf numFmtId="167" fontId="73" fillId="5" borderId="4" xfId="0" applyNumberFormat="1" applyFont="1" applyFill="1" applyBorder="1" applyAlignment="1">
      <alignment horizontal="center" vertical="center" wrapText="1"/>
    </xf>
    <xf numFmtId="0" fontId="73" fillId="4" borderId="2" xfId="0" applyFont="1" applyFill="1" applyBorder="1" applyAlignment="1">
      <alignment horizontal="center" vertical="center" wrapText="1"/>
    </xf>
    <xf numFmtId="0" fontId="73" fillId="5" borderId="5" xfId="0" applyFont="1" applyFill="1" applyBorder="1" applyAlignment="1">
      <alignment horizontal="center" vertical="center" wrapText="1"/>
    </xf>
    <xf numFmtId="0" fontId="73" fillId="5" borderId="1" xfId="0" applyFont="1" applyFill="1" applyBorder="1" applyAlignment="1">
      <alignment horizontal="center" vertical="center" wrapText="1"/>
    </xf>
    <xf numFmtId="0" fontId="73" fillId="5" borderId="2" xfId="0" applyFont="1" applyFill="1" applyBorder="1" applyAlignment="1">
      <alignment horizontal="center" vertical="center" wrapText="1"/>
    </xf>
    <xf numFmtId="0" fontId="73" fillId="5" borderId="6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51" fillId="51" borderId="115" xfId="232" applyFont="1" applyFill="1" applyBorder="1" applyAlignment="1">
      <alignment horizontal="center" vertical="center"/>
    </xf>
    <xf numFmtId="0" fontId="160" fillId="64" borderId="118" xfId="232" applyFont="1" applyFill="1" applyBorder="1" applyAlignment="1">
      <alignment horizontal="center" vertical="center"/>
    </xf>
    <xf numFmtId="0" fontId="161" fillId="63" borderId="119" xfId="232" applyFont="1" applyFill="1" applyBorder="1" applyAlignment="1">
      <alignment horizontal="center" vertical="center"/>
    </xf>
    <xf numFmtId="199" fontId="161" fillId="63" borderId="120" xfId="232" applyNumberFormat="1" applyFont="1" applyFill="1" applyBorder="1" applyAlignment="1">
      <alignment horizontal="center" vertical="center"/>
    </xf>
    <xf numFmtId="199" fontId="161" fillId="63" borderId="121" xfId="232" applyNumberFormat="1" applyFont="1" applyFill="1" applyBorder="1" applyAlignment="1">
      <alignment horizontal="center" vertical="center"/>
    </xf>
    <xf numFmtId="0" fontId="150" fillId="63" borderId="115" xfId="232" applyFont="1" applyFill="1" applyBorder="1" applyAlignment="1">
      <alignment horizontal="center"/>
    </xf>
    <xf numFmtId="0" fontId="150" fillId="63" borderId="128" xfId="232" applyFont="1" applyFill="1" applyBorder="1" applyAlignment="1">
      <alignment horizontal="center"/>
    </xf>
    <xf numFmtId="0" fontId="150" fillId="63" borderId="116" xfId="232" applyFont="1" applyFill="1" applyBorder="1" applyAlignment="1">
      <alignment horizontal="center"/>
    </xf>
    <xf numFmtId="0" fontId="150" fillId="63" borderId="143" xfId="232" applyFont="1" applyFill="1" applyBorder="1" applyAlignment="1">
      <alignment horizontal="center"/>
    </xf>
    <xf numFmtId="0" fontId="162" fillId="63" borderId="124" xfId="232" applyFont="1" applyFill="1" applyBorder="1" applyAlignment="1">
      <alignment horizontal="center"/>
    </xf>
    <xf numFmtId="0" fontId="162" fillId="63" borderId="116" xfId="232" applyFont="1" applyFill="1" applyBorder="1" applyAlignment="1">
      <alignment horizontal="center"/>
    </xf>
    <xf numFmtId="0" fontId="162" fillId="63" borderId="144" xfId="232" applyFont="1" applyFill="1" applyBorder="1" applyAlignment="1">
      <alignment horizontal="center"/>
    </xf>
    <xf numFmtId="0" fontId="159" fillId="63" borderId="125" xfId="233" applyFont="1" applyFill="1" applyBorder="1" applyAlignment="1">
      <alignment horizontal="center" vertical="center" wrapText="1"/>
    </xf>
    <xf numFmtId="0" fontId="159" fillId="63" borderId="126" xfId="233" applyFont="1" applyFill="1" applyBorder="1" applyAlignment="1">
      <alignment horizontal="center" vertical="center" wrapText="1"/>
    </xf>
    <xf numFmtId="0" fontId="159" fillId="63" borderId="127" xfId="233" applyFont="1" applyFill="1" applyBorder="1" applyAlignment="1">
      <alignment horizontal="center" vertical="center" wrapText="1"/>
    </xf>
    <xf numFmtId="16" fontId="159" fillId="63" borderId="0" xfId="232" applyNumberFormat="1" applyFont="1" applyFill="1" applyBorder="1" applyAlignment="1">
      <alignment horizontal="center"/>
    </xf>
    <xf numFmtId="0" fontId="150" fillId="63" borderId="125" xfId="233" applyFont="1" applyFill="1" applyBorder="1" applyAlignment="1">
      <alignment horizontal="center" vertical="center"/>
    </xf>
    <xf numFmtId="0" fontId="150" fillId="63" borderId="127" xfId="233" applyFont="1" applyFill="1" applyBorder="1"/>
    <xf numFmtId="0" fontId="150" fillId="65" borderId="3" xfId="232" applyFont="1" applyFill="1" applyBorder="1" applyAlignment="1">
      <alignment horizontal="center" vertical="center"/>
    </xf>
    <xf numFmtId="0" fontId="150" fillId="65" borderId="4" xfId="232" applyFont="1" applyFill="1" applyBorder="1" applyAlignment="1">
      <alignment horizontal="center" vertical="center"/>
    </xf>
    <xf numFmtId="0" fontId="150" fillId="65" borderId="5" xfId="232" applyFont="1" applyFill="1" applyBorder="1" applyAlignment="1">
      <alignment horizontal="center" vertical="center"/>
    </xf>
    <xf numFmtId="0" fontId="150" fillId="66" borderId="7" xfId="232" applyFont="1" applyFill="1" applyBorder="1" applyAlignment="1">
      <alignment horizontal="center" vertical="center"/>
    </xf>
    <xf numFmtId="0" fontId="150" fillId="66" borderId="0" xfId="232" applyFont="1" applyFill="1" applyBorder="1" applyAlignment="1">
      <alignment horizontal="center" vertical="center"/>
    </xf>
    <xf numFmtId="0" fontId="150" fillId="66" borderId="8" xfId="232" applyFont="1" applyFill="1" applyBorder="1" applyAlignment="1">
      <alignment horizontal="center" vertical="center"/>
    </xf>
    <xf numFmtId="0" fontId="159" fillId="65" borderId="3" xfId="232" applyFont="1" applyFill="1" applyBorder="1" applyAlignment="1">
      <alignment horizontal="center" vertical="center"/>
    </xf>
    <xf numFmtId="0" fontId="159" fillId="65" borderId="4" xfId="232" applyFont="1" applyFill="1" applyBorder="1" applyAlignment="1">
      <alignment horizontal="center" vertical="center"/>
    </xf>
    <xf numFmtId="0" fontId="159" fillId="65" borderId="5" xfId="232" applyFont="1" applyFill="1" applyBorder="1" applyAlignment="1">
      <alignment horizontal="center" vertical="center"/>
    </xf>
    <xf numFmtId="0" fontId="159" fillId="63" borderId="0" xfId="232" applyFont="1" applyFill="1" applyBorder="1" applyAlignment="1">
      <alignment horizontal="center"/>
    </xf>
    <xf numFmtId="0" fontId="159" fillId="65" borderId="3" xfId="233" applyFont="1" applyFill="1" applyBorder="1" applyAlignment="1">
      <alignment horizontal="center"/>
    </xf>
    <xf numFmtId="0" fontId="159" fillId="65" borderId="4" xfId="233" applyFont="1" applyFill="1" applyBorder="1" applyAlignment="1">
      <alignment horizontal="center"/>
    </xf>
    <xf numFmtId="0" fontId="159" fillId="65" borderId="5" xfId="233" applyFont="1" applyFill="1" applyBorder="1" applyAlignment="1">
      <alignment horizontal="center"/>
    </xf>
    <xf numFmtId="0" fontId="150" fillId="63" borderId="133" xfId="233" applyFont="1" applyFill="1" applyBorder="1"/>
    <xf numFmtId="0" fontId="150" fillId="63" borderId="135" xfId="233" applyFont="1" applyFill="1" applyBorder="1" applyAlignment="1">
      <alignment horizontal="center"/>
    </xf>
    <xf numFmtId="0" fontId="150" fillId="63" borderId="137" xfId="233" applyFont="1" applyFill="1" applyBorder="1" applyAlignment="1">
      <alignment horizontal="center"/>
    </xf>
    <xf numFmtId="0" fontId="150" fillId="63" borderId="130" xfId="233" applyFont="1" applyFill="1" applyBorder="1" applyAlignment="1">
      <alignment horizontal="center"/>
    </xf>
    <xf numFmtId="0" fontId="150" fillId="63" borderId="131" xfId="233" applyFont="1" applyFill="1" applyBorder="1" applyAlignment="1">
      <alignment horizontal="center"/>
    </xf>
    <xf numFmtId="0" fontId="150" fillId="63" borderId="136" xfId="233" applyFont="1" applyFill="1" applyBorder="1" applyAlignment="1">
      <alignment horizontal="center"/>
    </xf>
    <xf numFmtId="0" fontId="161" fillId="63" borderId="0" xfId="232" applyFont="1" applyFill="1" applyBorder="1" applyAlignment="1">
      <alignment horizontal="center"/>
    </xf>
    <xf numFmtId="0" fontId="159" fillId="65" borderId="116" xfId="232" applyFont="1" applyFill="1" applyBorder="1" applyAlignment="1">
      <alignment horizontal="center"/>
    </xf>
    <xf numFmtId="0" fontId="159" fillId="65" borderId="0" xfId="232" applyFont="1" applyFill="1" applyBorder="1" applyAlignment="1">
      <alignment horizontal="center"/>
    </xf>
    <xf numFmtId="0" fontId="150" fillId="66" borderId="0" xfId="232" applyFont="1" applyFill="1" applyBorder="1" applyAlignment="1">
      <alignment horizontal="center"/>
    </xf>
    <xf numFmtId="0" fontId="150" fillId="63" borderId="132" xfId="233" applyFont="1" applyFill="1" applyBorder="1" applyAlignment="1">
      <alignment horizontal="center"/>
    </xf>
    <xf numFmtId="0" fontId="159" fillId="67" borderId="3" xfId="233" applyFont="1" applyFill="1" applyBorder="1" applyAlignment="1">
      <alignment horizontal="center"/>
    </xf>
    <xf numFmtId="0" fontId="159" fillId="67" borderId="4" xfId="233" applyFont="1" applyFill="1" applyBorder="1" applyAlignment="1">
      <alignment horizontal="center"/>
    </xf>
    <xf numFmtId="0" fontId="159" fillId="67" borderId="5" xfId="233" applyFont="1" applyFill="1" applyBorder="1" applyAlignment="1">
      <alignment horizontal="center"/>
    </xf>
    <xf numFmtId="0" fontId="172" fillId="63" borderId="138" xfId="233" applyFont="1" applyFill="1" applyBorder="1" applyAlignment="1">
      <alignment horizontal="center"/>
    </xf>
    <xf numFmtId="0" fontId="172" fillId="63" borderId="134" xfId="233" applyFont="1" applyFill="1" applyBorder="1" applyAlignment="1">
      <alignment horizontal="center"/>
    </xf>
    <xf numFmtId="0" fontId="159" fillId="68" borderId="3" xfId="233" applyFont="1" applyFill="1" applyBorder="1" applyAlignment="1">
      <alignment horizontal="center"/>
    </xf>
    <xf numFmtId="0" fontId="159" fillId="68" borderId="4" xfId="233" applyFont="1" applyFill="1" applyBorder="1" applyAlignment="1">
      <alignment horizontal="center"/>
    </xf>
    <xf numFmtId="0" fontId="159" fillId="68" borderId="5" xfId="233" applyFont="1" applyFill="1" applyBorder="1" applyAlignment="1">
      <alignment horizontal="center"/>
    </xf>
    <xf numFmtId="0" fontId="159" fillId="69" borderId="7" xfId="233" applyFont="1" applyFill="1" applyBorder="1" applyAlignment="1">
      <alignment horizontal="center"/>
    </xf>
    <xf numFmtId="0" fontId="159" fillId="69" borderId="0" xfId="233" applyFont="1" applyFill="1" applyAlignment="1">
      <alignment horizontal="center"/>
    </xf>
    <xf numFmtId="0" fontId="159" fillId="68" borderId="116" xfId="233" applyFont="1" applyFill="1" applyBorder="1" applyAlignment="1">
      <alignment horizontal="center"/>
    </xf>
    <xf numFmtId="0" fontId="159" fillId="68" borderId="0" xfId="233" applyFont="1" applyFill="1" applyAlignment="1">
      <alignment horizontal="center"/>
    </xf>
    <xf numFmtId="0" fontId="159" fillId="68" borderId="8" xfId="233" applyFont="1" applyFill="1" applyBorder="1" applyAlignment="1">
      <alignment horizontal="center"/>
    </xf>
    <xf numFmtId="0" fontId="150" fillId="68" borderId="3" xfId="233" applyFont="1" applyFill="1" applyBorder="1" applyAlignment="1">
      <alignment horizontal="center"/>
    </xf>
    <xf numFmtId="0" fontId="150" fillId="68" borderId="4" xfId="233" applyFont="1" applyFill="1" applyBorder="1" applyAlignment="1">
      <alignment horizontal="center"/>
    </xf>
    <xf numFmtId="0" fontId="150" fillId="68" borderId="5" xfId="233" applyFont="1" applyFill="1" applyBorder="1" applyAlignment="1">
      <alignment horizontal="center"/>
    </xf>
    <xf numFmtId="0" fontId="162" fillId="63" borderId="0" xfId="232" applyFont="1" applyFill="1" applyBorder="1" applyAlignment="1">
      <alignment horizontal="center" wrapText="1"/>
    </xf>
    <xf numFmtId="0" fontId="166" fillId="68" borderId="3" xfId="232" applyFont="1" applyFill="1" applyBorder="1" applyAlignment="1">
      <alignment horizontal="center"/>
    </xf>
    <xf numFmtId="0" fontId="166" fillId="68" borderId="4" xfId="232" applyFont="1" applyFill="1" applyBorder="1" applyAlignment="1">
      <alignment horizontal="center"/>
    </xf>
    <xf numFmtId="0" fontId="166" fillId="68" borderId="5" xfId="232" applyFont="1" applyFill="1" applyBorder="1" applyAlignment="1">
      <alignment horizontal="center"/>
    </xf>
    <xf numFmtId="0" fontId="161" fillId="70" borderId="7" xfId="232" applyFont="1" applyFill="1" applyBorder="1" applyAlignment="1">
      <alignment horizontal="center"/>
    </xf>
    <xf numFmtId="0" fontId="161" fillId="70" borderId="0" xfId="232" applyFont="1" applyFill="1" applyBorder="1" applyAlignment="1">
      <alignment horizontal="center"/>
    </xf>
    <xf numFmtId="0" fontId="150" fillId="63" borderId="111" xfId="233" applyFont="1" applyFill="1" applyBorder="1"/>
    <xf numFmtId="0" fontId="150" fillId="63" borderId="130" xfId="233" applyFont="1" applyFill="1" applyBorder="1" applyAlignment="1">
      <alignment horizontal="center" vertical="center"/>
    </xf>
    <xf numFmtId="0" fontId="150" fillId="63" borderId="131" xfId="233" applyFont="1" applyFill="1" applyBorder="1" applyAlignment="1">
      <alignment horizontal="center" vertical="center"/>
    </xf>
    <xf numFmtId="0" fontId="150" fillId="63" borderId="136" xfId="233" applyFont="1" applyFill="1" applyBorder="1" applyAlignment="1">
      <alignment horizontal="center" vertical="center"/>
    </xf>
    <xf numFmtId="0" fontId="161" fillId="70" borderId="116" xfId="232" applyFont="1" applyFill="1" applyBorder="1" applyAlignment="1">
      <alignment horizontal="center"/>
    </xf>
    <xf numFmtId="0" fontId="150" fillId="63" borderId="101" xfId="233" applyFont="1" applyFill="1" applyBorder="1"/>
    <xf numFmtId="16" fontId="159" fillId="63" borderId="106" xfId="232" applyNumberFormat="1" applyFont="1" applyFill="1" applyBorder="1" applyAlignment="1">
      <alignment horizontal="center"/>
    </xf>
    <xf numFmtId="0" fontId="170" fillId="63" borderId="0" xfId="232" applyFont="1" applyFill="1" applyBorder="1" applyAlignment="1">
      <alignment horizontal="center"/>
    </xf>
    <xf numFmtId="0" fontId="150" fillId="63" borderId="138" xfId="233" applyFont="1" applyFill="1" applyBorder="1"/>
    <xf numFmtId="0" fontId="150" fillId="63" borderId="134" xfId="233" applyFont="1" applyFill="1" applyBorder="1"/>
    <xf numFmtId="0" fontId="169" fillId="63" borderId="133" xfId="233" applyFont="1" applyFill="1" applyBorder="1"/>
    <xf numFmtId="0" fontId="150" fillId="4" borderId="133" xfId="233" applyFont="1" applyFill="1" applyBorder="1"/>
    <xf numFmtId="0" fontId="161" fillId="68" borderId="116" xfId="232" applyFont="1" applyFill="1" applyBorder="1" applyAlignment="1">
      <alignment horizontal="center"/>
    </xf>
    <xf numFmtId="0" fontId="161" fillId="68" borderId="0" xfId="232" applyFont="1" applyFill="1" applyBorder="1" applyAlignment="1">
      <alignment horizontal="center"/>
    </xf>
    <xf numFmtId="0" fontId="169" fillId="4" borderId="133" xfId="233" applyFont="1" applyFill="1" applyBorder="1"/>
    <xf numFmtId="0" fontId="150" fillId="49" borderId="133" xfId="233" applyFont="1" applyFill="1" applyBorder="1"/>
    <xf numFmtId="0" fontId="150" fillId="4" borderId="101" xfId="233" applyFont="1" applyFill="1" applyBorder="1"/>
    <xf numFmtId="0" fontId="161" fillId="53" borderId="0" xfId="232" applyFont="1" applyFill="1" applyBorder="1" applyAlignment="1">
      <alignment horizontal="center"/>
    </xf>
    <xf numFmtId="0" fontId="161" fillId="53" borderId="116" xfId="232" applyFont="1" applyFill="1" applyBorder="1" applyAlignment="1">
      <alignment horizontal="center"/>
    </xf>
    <xf numFmtId="0" fontId="178" fillId="71" borderId="0" xfId="232" applyFont="1" applyFill="1" applyBorder="1" applyAlignment="1">
      <alignment horizontal="center"/>
    </xf>
    <xf numFmtId="0" fontId="150" fillId="4" borderId="130" xfId="233" applyFont="1" applyFill="1" applyBorder="1" applyAlignment="1">
      <alignment horizontal="center"/>
    </xf>
    <xf numFmtId="0" fontId="150" fillId="4" borderId="131" xfId="233" applyFont="1" applyFill="1" applyBorder="1" applyAlignment="1">
      <alignment horizontal="center"/>
    </xf>
    <xf numFmtId="0" fontId="150" fillId="4" borderId="136" xfId="233" applyFont="1" applyFill="1" applyBorder="1" applyAlignment="1">
      <alignment horizontal="center"/>
    </xf>
    <xf numFmtId="0" fontId="150" fillId="4" borderId="132" xfId="233" applyFont="1" applyFill="1" applyBorder="1" applyAlignment="1">
      <alignment horizontal="center"/>
    </xf>
    <xf numFmtId="0" fontId="150" fillId="4" borderId="135" xfId="233" applyFont="1" applyFill="1" applyBorder="1" applyAlignment="1">
      <alignment horizontal="center"/>
    </xf>
    <xf numFmtId="0" fontId="150" fillId="4" borderId="137" xfId="233" applyFont="1" applyFill="1" applyBorder="1" applyAlignment="1">
      <alignment horizontal="center"/>
    </xf>
    <xf numFmtId="0" fontId="150" fillId="4" borderId="125" xfId="233" applyFont="1" applyFill="1" applyBorder="1" applyAlignment="1">
      <alignment horizontal="center" vertical="center"/>
    </xf>
    <xf numFmtId="0" fontId="150" fillId="4" borderId="138" xfId="232" applyFont="1" applyFill="1" applyBorder="1" applyAlignment="1">
      <alignment horizontal="center"/>
    </xf>
    <xf numFmtId="0" fontId="150" fillId="4" borderId="134" xfId="232" applyFont="1" applyFill="1" applyBorder="1" applyAlignment="1">
      <alignment horizontal="center"/>
    </xf>
    <xf numFmtId="0" fontId="150" fillId="4" borderId="127" xfId="233" applyFont="1" applyFill="1" applyBorder="1"/>
    <xf numFmtId="0" fontId="150" fillId="63" borderId="0" xfId="233" applyFont="1" applyFill="1"/>
    <xf numFmtId="0" fontId="179" fillId="63" borderId="13" xfId="233" applyFont="1" applyFill="1" applyBorder="1" applyAlignment="1">
      <alignment horizontal="center" vertical="center"/>
    </xf>
    <xf numFmtId="0" fontId="179" fillId="63" borderId="9" xfId="233" applyFont="1" applyFill="1" applyBorder="1" applyAlignment="1">
      <alignment horizontal="center" vertical="center"/>
    </xf>
    <xf numFmtId="1" fontId="179" fillId="63" borderId="9" xfId="233" applyNumberFormat="1" applyFont="1" applyFill="1" applyBorder="1" applyAlignment="1">
      <alignment horizontal="center" vertical="center"/>
    </xf>
    <xf numFmtId="1" fontId="179" fillId="63" borderId="15" xfId="233" applyNumberFormat="1" applyFont="1" applyFill="1" applyBorder="1" applyAlignment="1">
      <alignment horizontal="center" vertical="center"/>
    </xf>
    <xf numFmtId="0" fontId="179" fillId="63" borderId="15" xfId="233" applyFont="1" applyFill="1" applyBorder="1" applyAlignment="1">
      <alignment horizontal="center" vertical="center"/>
    </xf>
    <xf numFmtId="0" fontId="179" fillId="63" borderId="44" xfId="233" applyFont="1" applyFill="1" applyBorder="1" applyAlignment="1">
      <alignment horizontal="center" vertical="center"/>
    </xf>
    <xf numFmtId="0" fontId="179" fillId="63" borderId="45" xfId="233" applyFont="1" applyFill="1" applyBorder="1" applyAlignment="1">
      <alignment horizontal="center" vertical="center"/>
    </xf>
    <xf numFmtId="0" fontId="179" fillId="63" borderId="46" xfId="233" applyFont="1" applyFill="1" applyBorder="1" applyAlignment="1">
      <alignment horizontal="center" vertical="center"/>
    </xf>
    <xf numFmtId="0" fontId="161" fillId="63" borderId="116" xfId="232" applyFont="1" applyFill="1" applyBorder="1" applyAlignment="1">
      <alignment horizontal="center"/>
    </xf>
    <xf numFmtId="0" fontId="161" fillId="63" borderId="144" xfId="232" applyFont="1" applyFill="1" applyBorder="1" applyAlignment="1">
      <alignment horizontal="center"/>
    </xf>
    <xf numFmtId="0" fontId="161" fillId="63" borderId="145" xfId="232" applyFont="1" applyFill="1" applyBorder="1" applyAlignment="1">
      <alignment horizontal="center"/>
    </xf>
    <xf numFmtId="0" fontId="159" fillId="63" borderId="1" xfId="232" applyFont="1" applyFill="1" applyBorder="1" applyAlignment="1">
      <alignment horizontal="center"/>
    </xf>
    <xf numFmtId="0" fontId="159" fillId="63" borderId="2" xfId="232" applyFont="1" applyFill="1" applyBorder="1" applyAlignment="1">
      <alignment horizontal="center"/>
    </xf>
    <xf numFmtId="0" fontId="159" fillId="63" borderId="6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center"/>
    </xf>
    <xf numFmtId="0" fontId="150" fillId="63" borderId="0" xfId="232" applyFont="1" applyFill="1" applyBorder="1" applyAlignment="1">
      <alignment horizontal="right"/>
    </xf>
    <xf numFmtId="0" fontId="159" fillId="63" borderId="0" xfId="232" applyFont="1" applyFill="1" applyBorder="1" applyAlignment="1">
      <alignment horizontal="center" vertical="center" wrapText="1"/>
    </xf>
    <xf numFmtId="0" fontId="159" fillId="63" borderId="0" xfId="233" applyFont="1" applyFill="1" applyAlignment="1">
      <alignment horizontal="center" vertical="center" wrapText="1"/>
    </xf>
    <xf numFmtId="0" fontId="159" fillId="63" borderId="152" xfId="232" applyFont="1" applyFill="1" applyBorder="1" applyAlignment="1">
      <alignment horizontal="center"/>
    </xf>
    <xf numFmtId="0" fontId="159" fillId="63" borderId="0" xfId="232" applyFont="1" applyFill="1" applyBorder="1" applyAlignment="1">
      <alignment horizontal="center" vertical="center"/>
    </xf>
    <xf numFmtId="0" fontId="159" fillId="63" borderId="98" xfId="232" applyFont="1" applyFill="1" applyBorder="1" applyAlignment="1">
      <alignment horizontal="center" vertical="center" wrapText="1"/>
    </xf>
    <xf numFmtId="0" fontId="159" fillId="63" borderId="100" xfId="232" applyFont="1" applyFill="1" applyBorder="1" applyAlignment="1">
      <alignment horizontal="center" vertical="center" wrapText="1"/>
    </xf>
    <xf numFmtId="0" fontId="159" fillId="63" borderId="98" xfId="233" applyFont="1" applyFill="1" applyBorder="1" applyAlignment="1">
      <alignment horizontal="center" vertical="center" wrapText="1"/>
    </xf>
    <xf numFmtId="0" fontId="159" fillId="63" borderId="100" xfId="233" applyFont="1" applyFill="1" applyBorder="1" applyAlignment="1">
      <alignment horizontal="center" vertical="center" wrapText="1"/>
    </xf>
    <xf numFmtId="0" fontId="179" fillId="63" borderId="18" xfId="233" applyFont="1" applyFill="1" applyBorder="1" applyAlignment="1">
      <alignment horizontal="center" vertical="center"/>
    </xf>
    <xf numFmtId="0" fontId="179" fillId="63" borderId="19" xfId="233" applyFont="1" applyFill="1" applyBorder="1" applyAlignment="1">
      <alignment horizontal="center" vertical="center"/>
    </xf>
    <xf numFmtId="0" fontId="179" fillId="63" borderId="20" xfId="233" applyFont="1" applyFill="1" applyBorder="1" applyAlignment="1">
      <alignment horizontal="center" vertical="center"/>
    </xf>
    <xf numFmtId="0" fontId="83" fillId="0" borderId="45" xfId="0" applyFont="1" applyBorder="1" applyAlignment="1">
      <alignment horizontal="center" vertical="center"/>
    </xf>
    <xf numFmtId="0" fontId="83" fillId="0" borderId="9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167" fontId="83" fillId="4" borderId="0" xfId="0" applyNumberFormat="1" applyFont="1" applyFill="1" applyAlignment="1">
      <alignment horizontal="center" vertical="center"/>
    </xf>
    <xf numFmtId="0" fontId="83" fillId="0" borderId="44" xfId="0" applyFont="1" applyBorder="1" applyAlignment="1">
      <alignment horizontal="center" vertical="center"/>
    </xf>
    <xf numFmtId="0" fontId="83" fillId="0" borderId="13" xfId="0" applyFont="1" applyBorder="1" applyAlignment="1">
      <alignment horizontal="center" vertical="center"/>
    </xf>
    <xf numFmtId="0" fontId="83" fillId="0" borderId="11" xfId="0" applyFont="1" applyBorder="1" applyAlignment="1">
      <alignment horizontal="center" vertical="center"/>
    </xf>
    <xf numFmtId="0" fontId="83" fillId="0" borderId="21" xfId="0" applyFont="1" applyBorder="1" applyAlignment="1">
      <alignment horizontal="center" vertical="center"/>
    </xf>
    <xf numFmtId="0" fontId="83" fillId="0" borderId="73" xfId="0" applyFont="1" applyBorder="1" applyAlignment="1">
      <alignment horizontal="center" vertical="center"/>
    </xf>
    <xf numFmtId="0" fontId="83" fillId="0" borderId="14" xfId="0" applyFont="1" applyBorder="1" applyAlignment="1">
      <alignment horizontal="center" vertical="center"/>
    </xf>
    <xf numFmtId="196" fontId="83" fillId="0" borderId="44" xfId="0" applyNumberFormat="1" applyFont="1" applyBorder="1" applyAlignment="1">
      <alignment horizontal="center" vertical="center"/>
    </xf>
    <xf numFmtId="196" fontId="83" fillId="0" borderId="13" xfId="0" applyNumberFormat="1" applyFont="1" applyBorder="1" applyAlignment="1">
      <alignment horizontal="center" vertical="center"/>
    </xf>
    <xf numFmtId="196" fontId="83" fillId="0" borderId="45" xfId="0" applyNumberFormat="1" applyFont="1" applyBorder="1" applyAlignment="1">
      <alignment horizontal="center" vertical="center"/>
    </xf>
    <xf numFmtId="196" fontId="83" fillId="0" borderId="9" xfId="0" applyNumberFormat="1" applyFont="1" applyBorder="1" applyAlignment="1">
      <alignment horizontal="center" vertical="center"/>
    </xf>
    <xf numFmtId="0" fontId="83" fillId="0" borderId="23" xfId="0" applyFont="1" applyBorder="1" applyAlignment="1">
      <alignment horizontal="center" vertical="center"/>
    </xf>
    <xf numFmtId="196" fontId="83" fillId="0" borderId="22" xfId="0" applyNumberFormat="1" applyFont="1" applyBorder="1" applyAlignment="1">
      <alignment horizontal="center" vertical="center"/>
    </xf>
    <xf numFmtId="196" fontId="83" fillId="0" borderId="14" xfId="0" applyNumberFormat="1" applyFont="1" applyBorder="1" applyAlignment="1">
      <alignment horizontal="center" vertical="center"/>
    </xf>
    <xf numFmtId="0" fontId="83" fillId="4" borderId="70" xfId="0" applyFont="1" applyFill="1" applyBorder="1" applyAlignment="1">
      <alignment horizontal="center" vertical="center"/>
    </xf>
    <xf numFmtId="0" fontId="83" fillId="4" borderId="71" xfId="0" applyFont="1" applyFill="1" applyBorder="1" applyAlignment="1">
      <alignment horizontal="center" vertical="center"/>
    </xf>
    <xf numFmtId="0" fontId="83" fillId="4" borderId="72" xfId="0" applyFont="1" applyFill="1" applyBorder="1" applyAlignment="1">
      <alignment horizontal="center" vertical="center"/>
    </xf>
    <xf numFmtId="0" fontId="83" fillId="81" borderId="70" xfId="0" applyFont="1" applyFill="1" applyBorder="1" applyAlignment="1">
      <alignment horizontal="center" vertical="center"/>
    </xf>
    <xf numFmtId="0" fontId="83" fillId="81" borderId="71" xfId="0" applyFont="1" applyFill="1" applyBorder="1" applyAlignment="1">
      <alignment horizontal="center" vertical="center"/>
    </xf>
    <xf numFmtId="0" fontId="83" fillId="81" borderId="72" xfId="0" applyFont="1" applyFill="1" applyBorder="1" applyAlignment="1">
      <alignment horizontal="center" vertical="center"/>
    </xf>
    <xf numFmtId="0" fontId="84" fillId="47" borderId="1" xfId="0" applyFont="1" applyFill="1" applyBorder="1" applyAlignment="1">
      <alignment horizontal="center" vertical="center"/>
    </xf>
    <xf numFmtId="0" fontId="84" fillId="47" borderId="2" xfId="0" applyFont="1" applyFill="1" applyBorder="1" applyAlignment="1">
      <alignment horizontal="center" vertical="center"/>
    </xf>
    <xf numFmtId="14" fontId="84" fillId="47" borderId="4" xfId="0" applyNumberFormat="1" applyFont="1" applyFill="1" applyBorder="1" applyAlignment="1">
      <alignment horizontal="center" vertical="center"/>
    </xf>
    <xf numFmtId="14" fontId="84" fillId="47" borderId="5" xfId="0" applyNumberFormat="1" applyFont="1" applyFill="1" applyBorder="1" applyAlignment="1">
      <alignment horizontal="center" vertical="center"/>
    </xf>
    <xf numFmtId="0" fontId="88" fillId="47" borderId="44" xfId="0" applyFont="1" applyFill="1" applyBorder="1" applyAlignment="1">
      <alignment horizontal="center" vertical="center"/>
    </xf>
    <xf numFmtId="0" fontId="88" fillId="47" borderId="45" xfId="0" applyFont="1" applyFill="1" applyBorder="1" applyAlignment="1">
      <alignment horizontal="center" vertical="center"/>
    </xf>
    <xf numFmtId="0" fontId="88" fillId="47" borderId="46" xfId="0" applyFont="1" applyFill="1" applyBorder="1" applyAlignment="1">
      <alignment horizontal="center" vertical="center"/>
    </xf>
    <xf numFmtId="0" fontId="2" fillId="47" borderId="13" xfId="0" applyFont="1" applyFill="1" applyBorder="1" applyAlignment="1">
      <alignment horizontal="center" vertical="center" wrapText="1"/>
    </xf>
    <xf numFmtId="0" fontId="2" fillId="47" borderId="18" xfId="0" applyFont="1" applyFill="1" applyBorder="1" applyAlignment="1">
      <alignment horizontal="center" vertical="center" wrapText="1"/>
    </xf>
    <xf numFmtId="0" fontId="2" fillId="47" borderId="9" xfId="0" applyFont="1" applyFill="1" applyBorder="1" applyAlignment="1">
      <alignment horizontal="center" vertical="center" wrapText="1"/>
    </xf>
    <xf numFmtId="0" fontId="2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 wrapText="1"/>
    </xf>
    <xf numFmtId="0" fontId="90" fillId="47" borderId="19" xfId="0" applyFont="1" applyFill="1" applyBorder="1" applyAlignment="1">
      <alignment horizontal="center" vertical="center" wrapText="1"/>
    </xf>
    <xf numFmtId="0" fontId="90" fillId="47" borderId="9" xfId="0" applyFont="1" applyFill="1" applyBorder="1" applyAlignment="1">
      <alignment horizontal="center" vertical="center"/>
    </xf>
    <xf numFmtId="0" fontId="90" fillId="47" borderId="19" xfId="0" applyFont="1" applyFill="1" applyBorder="1" applyAlignment="1">
      <alignment horizontal="center" vertical="center"/>
    </xf>
    <xf numFmtId="0" fontId="94" fillId="0" borderId="45" xfId="1" applyFont="1" applyBorder="1" applyAlignment="1">
      <alignment horizontal="center" vertical="center"/>
    </xf>
    <xf numFmtId="0" fontId="94" fillId="0" borderId="19" xfId="1" applyFont="1" applyBorder="1" applyAlignment="1">
      <alignment horizontal="center" vertical="center"/>
    </xf>
    <xf numFmtId="0" fontId="94" fillId="0" borderId="46" xfId="1" applyFont="1" applyBorder="1" applyAlignment="1">
      <alignment horizontal="center" vertical="center"/>
    </xf>
    <xf numFmtId="0" fontId="94" fillId="0" borderId="20" xfId="1" applyFont="1" applyBorder="1" applyAlignment="1">
      <alignment horizontal="center" vertical="center"/>
    </xf>
    <xf numFmtId="0" fontId="90" fillId="47" borderId="15" xfId="0" applyFont="1" applyFill="1" applyBorder="1" applyAlignment="1">
      <alignment horizontal="center" vertical="center" wrapText="1"/>
    </xf>
    <xf numFmtId="0" fontId="90" fillId="47" borderId="20" xfId="0" applyFont="1" applyFill="1" applyBorder="1" applyAlignment="1">
      <alignment horizontal="center" vertical="center" wrapText="1"/>
    </xf>
    <xf numFmtId="0" fontId="91" fillId="48" borderId="1" xfId="1" applyFont="1" applyFill="1" applyBorder="1" applyAlignment="1">
      <alignment horizontal="center" vertical="center"/>
    </xf>
    <xf numFmtId="0" fontId="91" fillId="48" borderId="2" xfId="1" applyFont="1" applyFill="1" applyBorder="1" applyAlignment="1">
      <alignment horizontal="center" vertical="center"/>
    </xf>
    <xf numFmtId="0" fontId="91" fillId="48" borderId="47" xfId="1" applyFont="1" applyFill="1" applyBorder="1" applyAlignment="1">
      <alignment horizontal="center" vertical="center"/>
    </xf>
    <xf numFmtId="0" fontId="91" fillId="48" borderId="48" xfId="1" applyFont="1" applyFill="1" applyBorder="1" applyAlignment="1">
      <alignment horizontal="center" vertical="center"/>
    </xf>
    <xf numFmtId="0" fontId="92" fillId="48" borderId="1" xfId="1" applyFont="1" applyFill="1" applyBorder="1" applyAlignment="1">
      <alignment horizontal="center" vertical="center"/>
    </xf>
    <xf numFmtId="0" fontId="92" fillId="48" borderId="2" xfId="1" applyFont="1" applyFill="1" applyBorder="1" applyAlignment="1">
      <alignment horizontal="center" vertical="center"/>
    </xf>
    <xf numFmtId="0" fontId="92" fillId="48" borderId="6" xfId="1" applyFont="1" applyFill="1" applyBorder="1" applyAlignment="1">
      <alignment horizontal="center" vertical="center"/>
    </xf>
    <xf numFmtId="0" fontId="92" fillId="48" borderId="38" xfId="1" applyFont="1" applyFill="1" applyBorder="1" applyAlignment="1">
      <alignment horizontal="center" vertical="center"/>
    </xf>
    <xf numFmtId="0" fontId="92" fillId="48" borderId="39" xfId="1" applyFont="1" applyFill="1" applyBorder="1" applyAlignment="1">
      <alignment horizontal="center" vertical="center"/>
    </xf>
    <xf numFmtId="0" fontId="92" fillId="48" borderId="40" xfId="1" applyFont="1" applyFill="1" applyBorder="1" applyAlignment="1">
      <alignment horizontal="center" vertical="center"/>
    </xf>
    <xf numFmtId="0" fontId="94" fillId="0" borderId="49" xfId="1" applyFont="1" applyBorder="1" applyAlignment="1">
      <alignment horizontal="center" vertical="center" wrapText="1"/>
    </xf>
    <xf numFmtId="0" fontId="94" fillId="0" borderId="55" xfId="1" applyFont="1" applyBorder="1" applyAlignment="1">
      <alignment horizontal="center" vertical="center" wrapText="1"/>
    </xf>
    <xf numFmtId="0" fontId="94" fillId="0" borderId="50" xfId="1" applyFont="1" applyBorder="1" applyAlignment="1">
      <alignment horizontal="center" vertical="center" wrapText="1"/>
    </xf>
    <xf numFmtId="0" fontId="94" fillId="0" borderId="51" xfId="1" applyFont="1" applyBorder="1" applyAlignment="1">
      <alignment horizontal="center" vertical="center" wrapText="1"/>
    </xf>
    <xf numFmtId="0" fontId="94" fillId="0" borderId="52" xfId="1" applyFont="1" applyBorder="1" applyAlignment="1">
      <alignment horizontal="center" vertical="center" wrapText="1"/>
    </xf>
    <xf numFmtId="0" fontId="94" fillId="0" borderId="56" xfId="1" applyFont="1" applyBorder="1" applyAlignment="1">
      <alignment horizontal="center" vertical="center" wrapText="1"/>
    </xf>
    <xf numFmtId="0" fontId="94" fillId="0" borderId="57" xfId="1" applyFont="1" applyBorder="1" applyAlignment="1">
      <alignment horizontal="center" vertical="center" wrapText="1"/>
    </xf>
    <xf numFmtId="0" fontId="94" fillId="0" borderId="58" xfId="1" applyFont="1" applyBorder="1" applyAlignment="1">
      <alignment horizontal="center" vertical="center" wrapText="1"/>
    </xf>
    <xf numFmtId="0" fontId="94" fillId="0" borderId="53" xfId="1" applyFont="1" applyBorder="1" applyAlignment="1">
      <alignment horizontal="center" vertical="center" wrapText="1"/>
    </xf>
    <xf numFmtId="0" fontId="94" fillId="0" borderId="59" xfId="1" applyFont="1" applyBorder="1" applyAlignment="1">
      <alignment horizontal="center" vertical="center" wrapText="1"/>
    </xf>
    <xf numFmtId="0" fontId="94" fillId="0" borderId="54" xfId="1" applyFont="1" applyBorder="1" applyAlignment="1">
      <alignment horizontal="center" vertical="center" wrapText="1"/>
    </xf>
    <xf numFmtId="0" fontId="94" fillId="0" borderId="60" xfId="1" applyFont="1" applyBorder="1" applyAlignment="1">
      <alignment horizontal="center" vertical="center" wrapText="1"/>
    </xf>
    <xf numFmtId="0" fontId="96" fillId="0" borderId="62" xfId="1" applyFont="1" applyBorder="1" applyAlignment="1">
      <alignment horizontal="left" vertical="center"/>
    </xf>
    <xf numFmtId="0" fontId="96" fillId="0" borderId="63" xfId="1" applyFont="1" applyBorder="1" applyAlignment="1">
      <alignment horizontal="left" vertical="center"/>
    </xf>
    <xf numFmtId="0" fontId="96" fillId="0" borderId="64" xfId="1" applyFont="1" applyBorder="1" applyAlignment="1">
      <alignment horizontal="left" vertical="center"/>
    </xf>
    <xf numFmtId="167" fontId="96" fillId="0" borderId="60" xfId="0" applyNumberFormat="1" applyFont="1" applyBorder="1" applyAlignment="1">
      <alignment horizontal="center" vertical="center"/>
    </xf>
    <xf numFmtId="0" fontId="96" fillId="0" borderId="60" xfId="0" applyFont="1" applyBorder="1" applyAlignment="1">
      <alignment horizontal="center" vertical="center"/>
    </xf>
    <xf numFmtId="167" fontId="94" fillId="0" borderId="60" xfId="0" applyNumberFormat="1" applyFont="1" applyBorder="1" applyAlignment="1">
      <alignment horizontal="center" vertical="center"/>
    </xf>
    <xf numFmtId="1" fontId="96" fillId="0" borderId="62" xfId="0" applyNumberFormat="1" applyFont="1" applyBorder="1" applyAlignment="1">
      <alignment horizontal="center" vertical="center"/>
    </xf>
    <xf numFmtId="1" fontId="96" fillId="0" borderId="63" xfId="0" applyNumberFormat="1" applyFont="1" applyBorder="1" applyAlignment="1">
      <alignment horizontal="center" vertical="center"/>
    </xf>
    <xf numFmtId="0" fontId="96" fillId="0" borderId="45" xfId="1" applyFont="1" applyBorder="1" applyAlignment="1">
      <alignment horizontal="left" vertical="center" wrapText="1"/>
    </xf>
    <xf numFmtId="0" fontId="96" fillId="0" borderId="45" xfId="1" applyFont="1" applyBorder="1" applyAlignment="1">
      <alignment horizontal="center" vertical="center"/>
    </xf>
    <xf numFmtId="0" fontId="94" fillId="0" borderId="203" xfId="1" applyFont="1" applyBorder="1" applyAlignment="1">
      <alignment horizontal="center" vertical="center" wrapText="1"/>
    </xf>
    <xf numFmtId="0" fontId="94" fillId="0" borderId="62" xfId="1" applyFont="1" applyBorder="1" applyAlignment="1">
      <alignment horizontal="center" vertical="center" wrapText="1"/>
    </xf>
    <xf numFmtId="0" fontId="95" fillId="0" borderId="10" xfId="1" applyFont="1" applyBorder="1" applyAlignment="1">
      <alignment horizontal="center" vertical="center"/>
    </xf>
    <xf numFmtId="0" fontId="95" fillId="0" borderId="61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wrapText="1"/>
    </xf>
    <xf numFmtId="0" fontId="96" fillId="0" borderId="9" xfId="1" applyFont="1" applyBorder="1" applyAlignment="1">
      <alignment horizontal="center" vertical="center"/>
    </xf>
    <xf numFmtId="0" fontId="96" fillId="0" borderId="15" xfId="1" applyFont="1" applyBorder="1" applyAlignment="1">
      <alignment horizontal="center" vertical="center"/>
    </xf>
    <xf numFmtId="0" fontId="97" fillId="4" borderId="0" xfId="0" applyFont="1" applyFill="1" applyAlignment="1">
      <alignment horizontal="center" vertical="center" textRotation="90" wrapText="1"/>
    </xf>
    <xf numFmtId="0" fontId="97" fillId="4" borderId="39" xfId="0" applyFont="1" applyFill="1" applyBorder="1" applyAlignment="1">
      <alignment horizontal="center" vertical="center" textRotation="90" wrapText="1"/>
    </xf>
    <xf numFmtId="0" fontId="96" fillId="0" borderId="19" xfId="1" applyFont="1" applyBorder="1" applyAlignment="1">
      <alignment horizontal="center" vertical="center"/>
    </xf>
    <xf numFmtId="0" fontId="96" fillId="0" borderId="20" xfId="1" applyFont="1" applyBorder="1" applyAlignment="1">
      <alignment horizontal="center" vertical="center"/>
    </xf>
    <xf numFmtId="0" fontId="96" fillId="0" borderId="9" xfId="1" applyFont="1" applyBorder="1" applyAlignment="1">
      <alignment horizontal="left" vertical="center" wrapText="1"/>
    </xf>
    <xf numFmtId="0" fontId="97" fillId="4" borderId="8" xfId="0" applyFont="1" applyFill="1" applyBorder="1" applyAlignment="1">
      <alignment horizontal="center" vertical="center" textRotation="90" wrapText="1"/>
    </xf>
    <xf numFmtId="0" fontId="97" fillId="4" borderId="40" xfId="0" applyFont="1" applyFill="1" applyBorder="1" applyAlignment="1">
      <alignment horizontal="center" vertical="center" textRotation="90" wrapText="1"/>
    </xf>
    <xf numFmtId="0" fontId="97" fillId="4" borderId="0" xfId="0" applyFont="1" applyFill="1" applyAlignment="1">
      <alignment horizontal="center" vertical="center" textRotation="90"/>
    </xf>
    <xf numFmtId="0" fontId="97" fillId="4" borderId="39" xfId="0" applyFont="1" applyFill="1" applyBorder="1" applyAlignment="1">
      <alignment horizontal="center" vertical="center" textRotation="90"/>
    </xf>
    <xf numFmtId="0" fontId="96" fillId="0" borderId="204" xfId="1" applyFont="1" applyBorder="1" applyAlignment="1">
      <alignment horizontal="center" vertical="center"/>
    </xf>
    <xf numFmtId="0" fontId="96" fillId="0" borderId="205" xfId="1" applyFont="1" applyBorder="1" applyAlignment="1">
      <alignment horizontal="center" vertical="center"/>
    </xf>
    <xf numFmtId="1" fontId="96" fillId="0" borderId="60" xfId="0" applyNumberFormat="1" applyFont="1" applyBorder="1" applyAlignment="1">
      <alignment horizontal="center" vertical="center"/>
    </xf>
    <xf numFmtId="1" fontId="94" fillId="0" borderId="60" xfId="0" applyNumberFormat="1" applyFont="1" applyBorder="1" applyAlignment="1">
      <alignment horizontal="center" vertical="center"/>
    </xf>
    <xf numFmtId="0" fontId="94" fillId="0" borderId="60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/>
    </xf>
    <xf numFmtId="0" fontId="83" fillId="0" borderId="10" xfId="0" applyFont="1" applyBorder="1" applyAlignment="1">
      <alignment horizontal="center" vertical="center"/>
    </xf>
    <xf numFmtId="0" fontId="83" fillId="0" borderId="200" xfId="0" applyFont="1" applyBorder="1" applyAlignment="1">
      <alignment horizontal="center" vertical="center"/>
    </xf>
    <xf numFmtId="0" fontId="83" fillId="0" borderId="61" xfId="0" applyFont="1" applyBorder="1" applyAlignment="1">
      <alignment horizontal="center" vertical="center"/>
    </xf>
    <xf numFmtId="167" fontId="96" fillId="0" borderId="62" xfId="0" applyNumberFormat="1" applyFont="1" applyBorder="1" applyAlignment="1">
      <alignment horizontal="center" vertical="center"/>
    </xf>
    <xf numFmtId="167" fontId="96" fillId="0" borderId="63" xfId="0" applyNumberFormat="1" applyFont="1" applyBorder="1" applyAlignment="1">
      <alignment horizontal="center" vertical="center"/>
    </xf>
    <xf numFmtId="2" fontId="83" fillId="0" borderId="45" xfId="0" applyNumberFormat="1" applyFont="1" applyBorder="1" applyAlignment="1">
      <alignment horizontal="center" vertical="center"/>
    </xf>
    <xf numFmtId="167" fontId="83" fillId="4" borderId="8" xfId="0" applyNumberFormat="1" applyFont="1" applyFill="1" applyBorder="1" applyAlignment="1">
      <alignment horizontal="center" vertical="center"/>
    </xf>
    <xf numFmtId="0" fontId="96" fillId="0" borderId="66" xfId="1" applyFont="1" applyBorder="1" applyAlignment="1">
      <alignment horizontal="left" vertical="center"/>
    </xf>
    <xf numFmtId="0" fontId="96" fillId="0" borderId="67" xfId="1" applyFont="1" applyBorder="1" applyAlignment="1">
      <alignment horizontal="left" vertical="center"/>
    </xf>
    <xf numFmtId="0" fontId="96" fillId="0" borderId="68" xfId="1" applyFont="1" applyBorder="1" applyAlignment="1">
      <alignment horizontal="left" vertical="center"/>
    </xf>
    <xf numFmtId="167" fontId="96" fillId="0" borderId="69" xfId="0" applyNumberFormat="1" applyFont="1" applyBorder="1" applyAlignment="1">
      <alignment horizontal="center" vertical="center"/>
    </xf>
    <xf numFmtId="0" fontId="96" fillId="0" borderId="69" xfId="0" applyFont="1" applyBorder="1" applyAlignment="1">
      <alignment horizontal="center" vertical="center"/>
    </xf>
    <xf numFmtId="167" fontId="94" fillId="0" borderId="69" xfId="0" applyNumberFormat="1" applyFont="1" applyBorder="1" applyAlignment="1">
      <alignment horizontal="center" vertical="center"/>
    </xf>
    <xf numFmtId="167" fontId="94" fillId="0" borderId="66" xfId="0" applyNumberFormat="1" applyFont="1" applyBorder="1" applyAlignment="1">
      <alignment horizontal="center" vertical="center"/>
    </xf>
    <xf numFmtId="167" fontId="96" fillId="0" borderId="19" xfId="0" applyNumberFormat="1" applyFont="1" applyBorder="1" applyAlignment="1">
      <alignment horizontal="center" vertical="center"/>
    </xf>
    <xf numFmtId="167" fontId="96" fillId="0" borderId="202" xfId="0" applyNumberFormat="1" applyFont="1" applyBorder="1" applyAlignment="1">
      <alignment horizontal="center" vertical="center"/>
    </xf>
    <xf numFmtId="0" fontId="96" fillId="0" borderId="19" xfId="1" applyFont="1" applyBorder="1" applyAlignment="1">
      <alignment horizontal="left" vertical="center" wrapText="1"/>
    </xf>
    <xf numFmtId="167" fontId="96" fillId="0" borderId="114" xfId="0" applyNumberFormat="1" applyFont="1" applyBorder="1" applyAlignment="1">
      <alignment horizontal="center" vertical="center"/>
    </xf>
    <xf numFmtId="167" fontId="96" fillId="0" borderId="201" xfId="0" applyNumberFormat="1" applyFont="1" applyBorder="1" applyAlignment="1">
      <alignment horizontal="center" vertical="center"/>
    </xf>
    <xf numFmtId="2" fontId="83" fillId="0" borderId="11" xfId="0" applyNumberFormat="1" applyFont="1" applyBorder="1" applyAlignment="1">
      <alignment horizontal="center" vertical="center"/>
    </xf>
    <xf numFmtId="167" fontId="83" fillId="0" borderId="0" xfId="0" applyNumberFormat="1" applyFont="1" applyAlignment="1">
      <alignment horizontal="center" vertical="center"/>
    </xf>
    <xf numFmtId="167" fontId="83" fillId="0" borderId="8" xfId="0" applyNumberFormat="1" applyFont="1" applyBorder="1" applyAlignment="1">
      <alignment horizontal="center" vertical="center"/>
    </xf>
    <xf numFmtId="0" fontId="83" fillId="0" borderId="19" xfId="0" applyFont="1" applyBorder="1" applyAlignment="1">
      <alignment horizontal="center" vertical="center"/>
    </xf>
    <xf numFmtId="0" fontId="83" fillId="0" borderId="16" xfId="0" applyFont="1" applyBorder="1" applyAlignment="1">
      <alignment horizontal="center" vertical="center"/>
    </xf>
    <xf numFmtId="0" fontId="83" fillId="0" borderId="24" xfId="0" applyFont="1" applyBorder="1" applyAlignment="1">
      <alignment horizontal="center" vertical="center"/>
    </xf>
    <xf numFmtId="196" fontId="83" fillId="0" borderId="18" xfId="0" applyNumberFormat="1" applyFont="1" applyBorder="1" applyAlignment="1">
      <alignment horizontal="center" vertical="center"/>
    </xf>
    <xf numFmtId="196" fontId="83" fillId="0" borderId="19" xfId="0" applyNumberFormat="1" applyFont="1" applyBorder="1" applyAlignment="1">
      <alignment horizontal="center" vertical="center"/>
    </xf>
    <xf numFmtId="0" fontId="83" fillId="0" borderId="20" xfId="0" applyFont="1" applyBorder="1" applyAlignment="1">
      <alignment horizontal="center" vertical="center"/>
    </xf>
    <xf numFmtId="196" fontId="83" fillId="0" borderId="17" xfId="0" applyNumberFormat="1" applyFont="1" applyBorder="1" applyAlignment="1">
      <alignment horizontal="center" vertical="center"/>
    </xf>
    <xf numFmtId="196" fontId="83" fillId="0" borderId="16" xfId="0" applyNumberFormat="1" applyFont="1" applyBorder="1" applyAlignment="1">
      <alignment horizontal="center" vertical="center"/>
    </xf>
    <xf numFmtId="0" fontId="130" fillId="59" borderId="98" xfId="231" applyFont="1" applyFill="1" applyBorder="1" applyAlignment="1">
      <alignment horizontal="center" vertical="center"/>
    </xf>
    <xf numFmtId="0" fontId="131" fillId="0" borderId="99" xfId="231" applyFont="1" applyBorder="1"/>
    <xf numFmtId="0" fontId="131" fillId="0" borderId="100" xfId="231" applyFont="1" applyBorder="1"/>
    <xf numFmtId="0" fontId="132" fillId="59" borderId="98" xfId="231" applyFont="1" applyFill="1" applyBorder="1" applyAlignment="1">
      <alignment horizontal="center" vertical="center"/>
    </xf>
    <xf numFmtId="0" fontId="135" fillId="0" borderId="102" xfId="231" applyFont="1" applyBorder="1" applyAlignment="1">
      <alignment horizontal="center" vertical="center"/>
    </xf>
    <xf numFmtId="0" fontId="131" fillId="0" borderId="103" xfId="231" applyFont="1" applyBorder="1"/>
    <xf numFmtId="0" fontId="131" fillId="0" borderId="104" xfId="231" applyFont="1" applyBorder="1"/>
    <xf numFmtId="0" fontId="8" fillId="61" borderId="102" xfId="231" applyFont="1" applyFill="1" applyBorder="1" applyAlignment="1">
      <alignment horizontal="center" vertical="center" wrapText="1"/>
    </xf>
    <xf numFmtId="0" fontId="131" fillId="50" borderId="103" xfId="231" applyFont="1" applyFill="1" applyBorder="1" applyAlignment="1">
      <alignment wrapText="1"/>
    </xf>
    <xf numFmtId="0" fontId="131" fillId="50" borderId="104" xfId="231" applyFont="1" applyFill="1" applyBorder="1" applyAlignment="1">
      <alignment wrapText="1"/>
    </xf>
    <xf numFmtId="0" fontId="136" fillId="0" borderId="102" xfId="231" applyFont="1" applyBorder="1" applyAlignment="1">
      <alignment horizontal="center" vertical="center"/>
    </xf>
    <xf numFmtId="0" fontId="138" fillId="0" borderId="98" xfId="231" applyFont="1" applyBorder="1" applyAlignment="1">
      <alignment horizontal="center" vertical="center"/>
    </xf>
    <xf numFmtId="0" fontId="136" fillId="0" borderId="105" xfId="231" applyFont="1" applyBorder="1"/>
    <xf numFmtId="0" fontId="131" fillId="0" borderId="106" xfId="231" applyFont="1" applyBorder="1"/>
    <xf numFmtId="0" fontId="131" fillId="0" borderId="107" xfId="231" applyFont="1" applyBorder="1"/>
    <xf numFmtId="0" fontId="131" fillId="0" borderId="108" xfId="231" applyFont="1" applyBorder="1"/>
    <xf numFmtId="0" fontId="129" fillId="0" borderId="0" xfId="231"/>
    <xf numFmtId="0" fontId="131" fillId="0" borderId="109" xfId="231" applyFont="1" applyBorder="1"/>
    <xf numFmtId="0" fontId="131" fillId="0" borderId="110" xfId="231" applyFont="1" applyBorder="1"/>
    <xf numFmtId="0" fontId="131" fillId="0" borderId="111" xfId="231" applyFont="1" applyBorder="1"/>
    <xf numFmtId="0" fontId="131" fillId="0" borderId="112" xfId="231" applyFont="1" applyBorder="1"/>
    <xf numFmtId="0" fontId="130" fillId="59" borderId="98" xfId="231" applyFont="1" applyFill="1" applyBorder="1" applyAlignment="1">
      <alignment horizontal="left" vertical="center" wrapText="1"/>
    </xf>
    <xf numFmtId="0" fontId="131" fillId="0" borderId="99" xfId="231" applyFont="1" applyBorder="1" applyAlignment="1">
      <alignment horizontal="left" wrapText="1"/>
    </xf>
    <xf numFmtId="0" fontId="131" fillId="0" borderId="100" xfId="231" applyFont="1" applyBorder="1" applyAlignment="1">
      <alignment horizontal="left" wrapText="1"/>
    </xf>
    <xf numFmtId="0" fontId="136" fillId="49" borderId="102" xfId="231" applyFont="1" applyFill="1" applyBorder="1" applyAlignment="1">
      <alignment horizontal="center" vertical="center"/>
    </xf>
    <xf numFmtId="0" fontId="131" fillId="49" borderId="103" xfId="231" applyFont="1" applyFill="1" applyBorder="1"/>
    <xf numFmtId="0" fontId="131" fillId="49" borderId="104" xfId="231" applyFont="1" applyFill="1" applyBorder="1"/>
    <xf numFmtId="0" fontId="10" fillId="49" borderId="3" xfId="0" applyFont="1" applyFill="1" applyBorder="1" applyAlignment="1">
      <alignment horizontal="center" vertical="center"/>
    </xf>
    <xf numFmtId="0" fontId="10" fillId="49" borderId="4" xfId="0" applyFont="1" applyFill="1" applyBorder="1" applyAlignment="1">
      <alignment horizontal="center" vertical="center"/>
    </xf>
    <xf numFmtId="0" fontId="10" fillId="49" borderId="5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2" fillId="0" borderId="25" xfId="0" applyFont="1" applyBorder="1" applyAlignment="1">
      <alignment horizontal="left" vertical="center" wrapText="1"/>
    </xf>
    <xf numFmtId="0" fontId="77" fillId="46" borderId="9" xfId="0" applyFont="1" applyFill="1" applyBorder="1" applyAlignment="1">
      <alignment horizontal="center" vertical="center" wrapText="1"/>
    </xf>
    <xf numFmtId="0" fontId="80" fillId="0" borderId="9" xfId="0" applyFont="1" applyBorder="1" applyAlignment="1">
      <alignment horizontal="center" vertical="center"/>
    </xf>
    <xf numFmtId="0" fontId="77" fillId="46" borderId="16" xfId="0" applyFont="1" applyFill="1" applyBorder="1" applyAlignment="1">
      <alignment horizontal="center" vertical="center" wrapText="1"/>
    </xf>
    <xf numFmtId="0" fontId="77" fillId="46" borderId="14" xfId="0" applyFont="1" applyFill="1" applyBorder="1" applyAlignment="1">
      <alignment horizontal="center" vertical="center" wrapText="1"/>
    </xf>
  </cellXfs>
  <cellStyles count="237">
    <cellStyle name="_~3846176" xfId="9" xr:uid="{2D643111-1151-403E-B5F8-B5B4B674753D}"/>
    <cellStyle name="_~5838995" xfId="10" xr:uid="{A15099D1-B9F0-46AE-8980-1BB2F4D79195}"/>
    <cellStyle name="_~7189498" xfId="11" xr:uid="{B602A270-73B2-47B6-8B82-0E49BF872B57}"/>
    <cellStyle name="_~7189498 2" xfId="193" xr:uid="{20842683-983E-47E7-9AF7-5FC411F0AA0B}"/>
    <cellStyle name="_~8163585" xfId="12" xr:uid="{A6A334E7-4024-47F0-8A10-C145FF37F243}"/>
    <cellStyle name="_Cashflow Plan" xfId="13" xr:uid="{190C8604-7F8A-479E-8706-FDB000DAC988}"/>
    <cellStyle name="_Cashflow Plan 2" xfId="194" xr:uid="{6EF226D3-A1C2-4C3A-8C44-72EBBEEA0818}"/>
    <cellStyle name="_CFP" xfId="14" xr:uid="{EFFFF120-9E8A-4AAC-BA1D-B2C5D2135C06}"/>
    <cellStyle name="_CFP 2" xfId="195" xr:uid="{6FAF7DF0-609A-49CE-99CA-B7B4395BE02F}"/>
    <cellStyle name="_CFP_1" xfId="15" xr:uid="{94BD27DF-6802-4B59-990A-E42B19FD5ABA}"/>
    <cellStyle name="_Collection Daily Report.June'08" xfId="16" xr:uid="{C9F5429C-49F4-496E-AA7A-46ACA5E3C5F3}"/>
    <cellStyle name="_Collection Daily Report.June'08 2" xfId="196" xr:uid="{BA987388-15B3-480A-ABF8-544D41BF9F31}"/>
    <cellStyle name="_Collection Status" xfId="17" xr:uid="{1D690A40-D14B-4E10-906B-8329ED8DF3A6}"/>
    <cellStyle name="_Consolidated Rev and Coll.26.05.08xls" xfId="18" xr:uid="{4F1DFC50-7B10-435A-AB42-D1CA1E0A792B}"/>
    <cellStyle name="_Consolidated Rev and Coll.26.05.08xls 2" xfId="197" xr:uid="{760EBB3C-1E0A-4BA8-AC3D-74090E9FC5B1}"/>
    <cellStyle name="_CRS report format" xfId="19" xr:uid="{96733A88-D5FA-43AE-9D96-E08546929ABF}"/>
    <cellStyle name="_DMRC FCM RR" xfId="20" xr:uid="{FED00EF5-B158-486E-B5E8-3C54AEB3B030}"/>
    <cellStyle name="_Flash IN50554 Final" xfId="21" xr:uid="{19E2897E-B7E7-4432-AC2C-DC442EB9B111}"/>
    <cellStyle name="_Receivables_PS-PG_Jul'08" xfId="22" xr:uid="{AFFDCBEE-0975-487A-9509-67092C889440}"/>
    <cellStyle name="_Receivables_PS-PG_Jun'08" xfId="23" xr:uid="{5B7C08E1-C3EC-42C6-AB2F-56D096BE1BAA}"/>
    <cellStyle name="=C:\WINNT\SYSTEM32\COMMAND.COM" xfId="24" xr:uid="{8EC646E3-959B-4759-88D0-FE4A56DA1909}"/>
    <cellStyle name="20% - Accent1 2" xfId="183" xr:uid="{16F0D6E9-994E-48B6-B566-4563B9DDAE25}"/>
    <cellStyle name="20% - Accent1 2 2" xfId="219" xr:uid="{1DAE44E3-CFAC-477D-B9BE-4BDD86023D34}"/>
    <cellStyle name="20% - Accent1 3" xfId="25" xr:uid="{1BD7115F-0019-4F26-8357-B556D589FE0D}"/>
    <cellStyle name="20% - Accent2 2" xfId="179" xr:uid="{776E3E55-7CC0-43AC-8E99-ED2ABBD7AA27}"/>
    <cellStyle name="20% - Accent2 2 2" xfId="215" xr:uid="{9E7DE24F-9EBB-42EF-8581-32D148AA6A7A}"/>
    <cellStyle name="20% - Accent2 3" xfId="26" xr:uid="{7268261E-C266-4C13-B185-3CF440799B64}"/>
    <cellStyle name="20% - Accent3 2" xfId="184" xr:uid="{EA62F8F9-3D81-4E3B-B4C6-4EAF74B0CD79}"/>
    <cellStyle name="20% - Accent3 2 2" xfId="220" xr:uid="{6F45C113-F34F-465A-91F9-EE825B561FC6}"/>
    <cellStyle name="20% - Accent3 3" xfId="27" xr:uid="{C72CC57A-8AAA-46A2-8132-879CA3AAB050}"/>
    <cellStyle name="20% - Accent4 2" xfId="186" xr:uid="{A8C0358F-D8D9-403F-A6FE-4DE027946B2B}"/>
    <cellStyle name="20% - Accent4 2 2" xfId="222" xr:uid="{BFCB2B74-1305-4B98-83C3-3EC46D004950}"/>
    <cellStyle name="20% - Accent4 3" xfId="28" xr:uid="{6146704E-6B92-47AB-AABC-533FB8C1EBBC}"/>
    <cellStyle name="20% - Accent5 2" xfId="181" xr:uid="{15CAEC1B-DE93-4E8B-880E-CE2B684C3F77}"/>
    <cellStyle name="20% - Accent5 2 2" xfId="217" xr:uid="{13A84F5C-BC8B-414D-BFD3-1D93018EC6EA}"/>
    <cellStyle name="20% - Accent5 3" xfId="29" xr:uid="{B5D7E0D8-D1D1-4DEC-A06F-5EDAC78DE49E}"/>
    <cellStyle name="20% - Accent6 2" xfId="185" xr:uid="{3E786AD4-B79A-4AE9-A9A1-18EBCAA2148E}"/>
    <cellStyle name="20% - Accent6 2 2" xfId="221" xr:uid="{C6FCB3C0-3980-4824-91BD-70C2BB61FEC2}"/>
    <cellStyle name="20% - Accent6 3" xfId="30" xr:uid="{8FBB8DA9-0A5E-4302-8457-74F0CFA0F036}"/>
    <cellStyle name="40% - Accent1 2" xfId="31" xr:uid="{DDF51B13-9390-4116-9FED-EB93A0C8553E}"/>
    <cellStyle name="40% - Accent2 2" xfId="32" xr:uid="{C591AF13-4467-41D5-A098-19E16BEA3D3C}"/>
    <cellStyle name="40% - Accent3 2" xfId="33" xr:uid="{BD42F9F3-449E-4557-B970-348BDA11293F}"/>
    <cellStyle name="40% - Accent4 2" xfId="182" xr:uid="{9F249EF4-DBB4-4982-BA12-7DACA1D6003D}"/>
    <cellStyle name="40% - Accent4 2 2" xfId="218" xr:uid="{C2E8F90B-AB3C-491E-9D0C-B5995A534E57}"/>
    <cellStyle name="40% - Accent4 3" xfId="34" xr:uid="{0869C90A-AE5F-43DE-B5A4-62B0E746C5D6}"/>
    <cellStyle name="40% - Accent5 2" xfId="178" xr:uid="{79D5234D-EEB9-4F4D-B67E-DB913DCE338A}"/>
    <cellStyle name="40% - Accent5 2 2" xfId="214" xr:uid="{56637170-7458-4AEA-9A44-BD4863A783F6}"/>
    <cellStyle name="40% - Accent5 3" xfId="35" xr:uid="{EDE22B3A-B695-453C-9063-EB2F57517E53}"/>
    <cellStyle name="40% - Accent6 2" xfId="180" xr:uid="{6704F162-CBA0-4BC3-B4A7-1AEAD1619112}"/>
    <cellStyle name="40% - Accent6 2 2" xfId="216" xr:uid="{F87948D1-A2BF-4329-AB9A-AFF4C96FBB31}"/>
    <cellStyle name="40% - Accent6 3" xfId="36" xr:uid="{979CDBC5-5C74-4B16-B347-8E7D7D102476}"/>
    <cellStyle name="60% - Accent1 2" xfId="37" xr:uid="{6F830BDC-2574-4163-B96B-75AD5C97A197}"/>
    <cellStyle name="60% - Accent2 2" xfId="38" xr:uid="{1586B9F1-52E6-419D-A3F1-B2D7321F5444}"/>
    <cellStyle name="60% - Accent3 2" xfId="39" xr:uid="{56A7B10B-4442-4064-A6A5-0CF14D637385}"/>
    <cellStyle name="60% - Accent4 2" xfId="40" xr:uid="{2A808B7E-13B5-49D8-99E9-D43FB7B1B8E3}"/>
    <cellStyle name="60% - Accent5 2" xfId="41" xr:uid="{2823ADB5-98D1-4FDD-9BE8-B10C86062170}"/>
    <cellStyle name="60% - Accent6 2" xfId="42" xr:uid="{985CC2A5-A3AD-49BA-9E6A-3612FAEDBCB6}"/>
    <cellStyle name="75" xfId="43" xr:uid="{540D90AF-043E-41BF-8378-4135F1A2F2D9}"/>
    <cellStyle name="Accent1 2" xfId="44" xr:uid="{AE6C824D-6D90-478C-AE32-4DC8040176DD}"/>
    <cellStyle name="Accent2 2" xfId="45" xr:uid="{F7156C01-93C7-437E-8572-80A7779F9668}"/>
    <cellStyle name="Accent3 2" xfId="46" xr:uid="{24C7CCBF-760D-4D12-AC47-86DA21D0ABC5}"/>
    <cellStyle name="Accent4 2" xfId="47" xr:uid="{8A45CECD-2F7A-4540-B035-1715A622915D}"/>
    <cellStyle name="Accent5 2" xfId="188" xr:uid="{DF389017-5F3A-4311-A16F-060B25AC50C9}"/>
    <cellStyle name="Accent5 3" xfId="48" xr:uid="{CBCA76CF-C13C-4E02-B9FD-F9A4EF31DF65}"/>
    <cellStyle name="Accent6 2" xfId="49" xr:uid="{8FB89A51-0799-486A-A6E7-1D8EAEF79F54}"/>
    <cellStyle name="ÅëÈ­ [0]_±âÅ¸" xfId="50" xr:uid="{23FC2A80-59AC-45DE-818D-2299FEF933DF}"/>
    <cellStyle name="ÅëÈ­_±âÅ¸" xfId="51" xr:uid="{AAD22101-9DE4-4344-AF64-722F757F8B42}"/>
    <cellStyle name="Arial1 - Style1" xfId="52" xr:uid="{0C8D438F-A320-47F4-8015-15D001311FDF}"/>
    <cellStyle name="Arial1 - Style2" xfId="53" xr:uid="{84C067C1-B915-4EAE-BF9C-BBCD9E76D940}"/>
    <cellStyle name="Arial10" xfId="54" xr:uid="{29364E97-B79A-4AAE-A48A-904F2B3A8BC0}"/>
    <cellStyle name="ÄÞ¸¶ [0]_±âÅ¸" xfId="55" xr:uid="{485CA083-2357-4A66-8BDC-8387ABC27665}"/>
    <cellStyle name="ÄÞ¸¶_±âÅ¸" xfId="56" xr:uid="{5B90D43D-231F-49A1-924A-48E0BC47BC51}"/>
    <cellStyle name="b1x" xfId="57" xr:uid="{64D52310-93F6-42D8-85A8-4FD88C006683}"/>
    <cellStyle name="b1x 2" xfId="198" xr:uid="{8D354D20-F315-4757-990E-67EEF5053171}"/>
    <cellStyle name="Bad 2" xfId="58" xr:uid="{F685F439-8008-4481-9B0B-0C72BF9F5311}"/>
    <cellStyle name="Ç¥ÁØ_¿¬°£´©°è¿¹»ó" xfId="59" xr:uid="{ABBECCC5-738E-4ACA-AA79-2DB774172FCB}"/>
    <cellStyle name="Calc Currency (0)" xfId="60" xr:uid="{B179EC04-5049-4C65-A8BA-79617D4616EE}"/>
    <cellStyle name="Calc Currency (2)" xfId="61" xr:uid="{F9B6F86C-D273-42E6-B76F-3E54D47A4CD6}"/>
    <cellStyle name="Calc Percent (0)" xfId="62" xr:uid="{61A8F72C-6890-4215-88B0-7BCE7E4A5EC4}"/>
    <cellStyle name="Calc Percent (1)" xfId="63" xr:uid="{8992526C-E09D-4367-95FF-81053BB4F3E8}"/>
    <cellStyle name="Calc Percent (2)" xfId="64" xr:uid="{15C476DB-DB96-420F-B5F9-8E33DCD48867}"/>
    <cellStyle name="Calc Units (0)" xfId="65" xr:uid="{C783F3DD-F2E3-401D-AB17-7C09643F46B5}"/>
    <cellStyle name="Calc Units (1)" xfId="66" xr:uid="{69DF5283-B82F-461B-8F7B-D2D714232841}"/>
    <cellStyle name="Calc Units (2)" xfId="67" xr:uid="{C3BB3F9D-F186-41A6-A0A9-66C098580F8E}"/>
    <cellStyle name="Calculation 2" xfId="68" xr:uid="{9F651216-D3DC-4520-A3E5-AB2E11C8724E}"/>
    <cellStyle name="Check Cell 2" xfId="69" xr:uid="{1543C7FE-19A1-411A-A587-611D20B6F664}"/>
    <cellStyle name="Comma" xfId="229" builtinId="3"/>
    <cellStyle name="Comma  - Style1" xfId="71" xr:uid="{BE7D6CA7-EAEA-4A4D-98DE-A0257642C8D3}"/>
    <cellStyle name="Comma  - Style2" xfId="72" xr:uid="{4C44CA16-CC6F-4952-9438-56EC23E5B38B}"/>
    <cellStyle name="Comma  - Style3" xfId="73" xr:uid="{69A307FC-E860-4804-BBE1-815B4BBBF234}"/>
    <cellStyle name="Comma  - Style4" xfId="74" xr:uid="{ECA8555C-7F4A-42C7-80C2-38B052D496CA}"/>
    <cellStyle name="Comma  - Style5" xfId="75" xr:uid="{7C6672BB-E4E3-4EFA-9C1E-7F9E3C4D470C}"/>
    <cellStyle name="Comma  - Style6" xfId="76" xr:uid="{70494BEE-71F2-436E-8203-42E3C7A31744}"/>
    <cellStyle name="Comma  - Style7" xfId="77" xr:uid="{BBC3DE43-8B15-47B8-94CE-7CF1E1BD3CEC}"/>
    <cellStyle name="Comma  - Style8" xfId="78" xr:uid="{9AEF4417-7786-4466-85BF-4B91E35D56CF}"/>
    <cellStyle name="Comma [00]" xfId="79" xr:uid="{574D1B49-8D85-44E9-A708-74CFE79F5923}"/>
    <cellStyle name="Comma 2" xfId="80" xr:uid="{28A2C656-8405-4726-86CC-0015975370ED}"/>
    <cellStyle name="Comma 2 2" xfId="199" xr:uid="{84B3C01D-096C-4336-8CC3-4DA55B4BB622}"/>
    <cellStyle name="Comma 2 2 2" xfId="236" xr:uid="{C1292427-18DD-4985-8D6C-BD08E801EA73}"/>
    <cellStyle name="Comma 3" xfId="81" xr:uid="{4F8C863C-A373-409D-A3B5-EF216CB04DB6}"/>
    <cellStyle name="Comma 3 2" xfId="200" xr:uid="{A73043A1-7F4E-4E05-A2DD-019A1ADAC226}"/>
    <cellStyle name="Comma 4" xfId="82" xr:uid="{62992BE5-FAAC-4166-A800-4790DB2324CD}"/>
    <cellStyle name="Comma 4 2" xfId="201" xr:uid="{8877CBF5-1A44-477E-892E-E3D3B39FB764}"/>
    <cellStyle name="Comma 5" xfId="83" xr:uid="{497D33C9-FDA6-48CB-BA94-3EA037D07999}"/>
    <cellStyle name="Comma 5 2" xfId="202" xr:uid="{091F28AB-3D45-4083-A473-F7FF4F61A92B}"/>
    <cellStyle name="Comma 6" xfId="84" xr:uid="{9F00171E-E247-462E-B122-0D3594C15B70}"/>
    <cellStyle name="Comma 6 2" xfId="203" xr:uid="{B4ED6465-04C5-4946-A682-2C5DE31E0750}"/>
    <cellStyle name="Comma 7" xfId="85" xr:uid="{879AA58E-5A50-4895-9893-A8C9B8EFC700}"/>
    <cellStyle name="Comma 7 2" xfId="204" xr:uid="{48A68634-EA12-4F88-9119-675729DA5285}"/>
    <cellStyle name="Comma 8" xfId="86" xr:uid="{400A72C9-4606-4137-B023-6D7A301D64A2}"/>
    <cellStyle name="Comma 8 2" xfId="205" xr:uid="{FA0C0667-A73D-462C-8593-75C6F71BBEDC}"/>
    <cellStyle name="Comma 9" xfId="70" xr:uid="{A09C4945-842F-4DE9-85D6-9847391613B2}"/>
    <cellStyle name="Comma0" xfId="87" xr:uid="{FF34D9C1-E196-463B-84E6-F14AC698CD80}"/>
    <cellStyle name="country" xfId="88" xr:uid="{556F9FE8-DDD2-4EFB-A6DD-8558E8F98332}"/>
    <cellStyle name="COURIER" xfId="89" xr:uid="{F82BC2C1-CBDD-4801-A411-210023AC1016}"/>
    <cellStyle name="Currency [00]" xfId="90" xr:uid="{8AA32144-3453-403A-ADF8-ACD6C8CE05C8}"/>
    <cellStyle name="Currency 2" xfId="5" xr:uid="{00000000-0005-0000-0000-000001000000}"/>
    <cellStyle name="Currency 2 2" xfId="228" xr:uid="{1F65335A-5082-4BBF-8E52-8897C15376DC}"/>
    <cellStyle name="Currency 3" xfId="227" xr:uid="{D1C22437-3FA1-46CB-938A-5A2071A42EA7}"/>
    <cellStyle name="Currency0" xfId="91" xr:uid="{1FD4351F-99D2-4FE6-9668-25DEE18009FF}"/>
    <cellStyle name="Date" xfId="92" xr:uid="{2C6CFD23-B12F-4FAE-B60C-7FEC1C6ACD2D}"/>
    <cellStyle name="Date Short" xfId="93" xr:uid="{7583069B-0AB7-4F04-AB3A-BB6158EC1CA6}"/>
    <cellStyle name="DELTA" xfId="94" xr:uid="{7DA64524-2DBE-4CBB-A194-0D36F51C9F83}"/>
    <cellStyle name="Dezimal [0]_Sheet1" xfId="95" xr:uid="{AC4B09A4-5DC6-4BA5-9EA7-8DA237709425}"/>
    <cellStyle name="Dezimal_Sheet1" xfId="96" xr:uid="{C416A238-F95A-45EC-BABD-75591BE96FA6}"/>
    <cellStyle name="E&amp;Y House" xfId="97" xr:uid="{10FC4357-02C7-45FE-9318-F15A197A4ADF}"/>
    <cellStyle name="Enter Currency (0)" xfId="98" xr:uid="{343123B9-8743-462F-9755-CBE5837E3B54}"/>
    <cellStyle name="Enter Currency (2)" xfId="99" xr:uid="{40F06524-28E3-40A8-9C3C-E91BCFB5E222}"/>
    <cellStyle name="Enter Units (0)" xfId="100" xr:uid="{F123D0D2-0857-4D11-89F6-3A9A2167F661}"/>
    <cellStyle name="Enter Units (1)" xfId="101" xr:uid="{918E01B4-3759-40D8-866F-9DDCE46F0EF2}"/>
    <cellStyle name="Enter Units (2)" xfId="102" xr:uid="{A5B1FDCD-7AFD-4D54-9A02-2D3C61BACC05}"/>
    <cellStyle name="Explanatory Text 2" xfId="103" xr:uid="{166C7DFC-5417-4DA1-B1A5-A70408DD8C9C}"/>
    <cellStyle name="Fixed" xfId="104" xr:uid="{41A01D27-58A3-4600-BEE4-658A5ED39235}"/>
    <cellStyle name="FMT_0" xfId="105" xr:uid="{900DC175-C7AF-4E5E-A32C-B6C98C22D9C7}"/>
    <cellStyle name="FORM" xfId="106" xr:uid="{F2FE8986-4149-44B9-9405-3A6133C92C1F}"/>
    <cellStyle name="Formula" xfId="107" xr:uid="{A5D4AF25-2EB9-4C66-B25E-DE287FAB54A0}"/>
    <cellStyle name="Good 2" xfId="108" xr:uid="{EEF1872D-DE5E-4FCC-8CA6-5754E0D6FF39}"/>
    <cellStyle name="Grey" xfId="109" xr:uid="{A851085C-2722-430F-8362-F1E9D12F2141}"/>
    <cellStyle name="Header1" xfId="110" xr:uid="{FA60C3EE-AC9E-4542-A075-4E4DAE7A5159}"/>
    <cellStyle name="Header2" xfId="111" xr:uid="{7377DF6E-FAB0-40DE-A8EB-02978DE878D2}"/>
    <cellStyle name="Heading" xfId="112" xr:uid="{7760CA56-0290-41F3-B0A9-4ADF1F8169CD}"/>
    <cellStyle name="Heading 1 2" xfId="113" xr:uid="{22747FA8-25B3-4564-9B13-39FE88EBD77A}"/>
    <cellStyle name="Heading 2 2" xfId="114" xr:uid="{27F1A47C-5995-4AB4-A7BE-FB1B61F3A5BE}"/>
    <cellStyle name="Heading 3 2" xfId="115" xr:uid="{91A151D6-CF32-465A-A441-DB32EE1E9193}"/>
    <cellStyle name="Heading 4 2" xfId="116" xr:uid="{B1DCE123-3E89-4AC0-BC12-7814AF6C530D}"/>
    <cellStyle name="Hypertextový odkaz" xfId="117" xr:uid="{783FFEC1-12BB-4D18-88C3-ACDEE1924ECE}"/>
    <cellStyle name="INCHES" xfId="118" xr:uid="{7E157929-0F99-4631-B063-1078D468932E}"/>
    <cellStyle name="Input [yellow]" xfId="120" xr:uid="{8E0F0B7E-6799-40A6-972F-DD487614CD95}"/>
    <cellStyle name="Input 2" xfId="119" xr:uid="{3AE67E81-3190-4D31-A67A-B3B5D11DEFF1}"/>
    <cellStyle name="Link Currency (0)" xfId="121" xr:uid="{252729B9-5793-4800-B4AC-F521E9BC4E17}"/>
    <cellStyle name="Link Currency (2)" xfId="122" xr:uid="{35831101-84D9-4B52-84CD-141D506DA5CD}"/>
    <cellStyle name="Link Units (0)" xfId="123" xr:uid="{901A8F08-B566-43D1-8F25-D41C382ABF41}"/>
    <cellStyle name="Link Units (1)" xfId="124" xr:uid="{225D42A4-FBF3-4C44-B88F-7DCDD254C6B4}"/>
    <cellStyle name="Link Units (2)" xfId="125" xr:uid="{E54107B8-2BFB-42A0-B2E6-31222624F219}"/>
    <cellStyle name="Linked Cell 2" xfId="126" xr:uid="{E857C043-CA3D-4B20-A73E-7D2211563C48}"/>
    <cellStyle name="Neutral 2" xfId="127" xr:uid="{435B7E56-1815-4BA0-BD2D-636D1F5E369C}"/>
    <cellStyle name="no dec" xfId="128" xr:uid="{47C3D3C3-1936-4141-9185-38CAF8247A6A}"/>
    <cellStyle name="Nor}al" xfId="129" xr:uid="{5683377D-B283-4356-84DC-6167C1B9AB2C}"/>
    <cellStyle name="Normal" xfId="0" builtinId="0"/>
    <cellStyle name="Normal - Style1" xfId="130" xr:uid="{B4E52EF3-D439-447E-A10F-48D9C33E5FF1}"/>
    <cellStyle name="Normal 10" xfId="192" xr:uid="{3F28DC1E-955A-4752-9456-C9DBBB44C27E}"/>
    <cellStyle name="Normal 10 2 2" xfId="235" xr:uid="{DE2ADDED-5026-433D-9856-E71AB707AA00}"/>
    <cellStyle name="Normal 11" xfId="226" xr:uid="{39A4D461-2B69-45AC-BC3B-879E60BD782F}"/>
    <cellStyle name="Normal 12" xfId="8" xr:uid="{4E0B2CA2-5C40-4985-9461-F2C32F978CC3}"/>
    <cellStyle name="Normal 13" xfId="231" xr:uid="{292C064C-3985-43B7-B6E6-B1F07065C69B}"/>
    <cellStyle name="Normal 2" xfId="2" xr:uid="{00000000-0005-0000-0000-000003000000}"/>
    <cellStyle name="Normal 2 2" xfId="206" xr:uid="{A74B3F40-723B-48B6-B47D-C1568630C82D}"/>
    <cellStyle name="Normal 2 2 2" xfId="190" xr:uid="{8F399EFF-A679-4F22-ACB2-825556B2AAAC}"/>
    <cellStyle name="Normal 2 2 2 2" xfId="225" xr:uid="{B69B5904-0B35-4326-AA1A-A4C9599616B2}"/>
    <cellStyle name="Normal 2 2 2 3" xfId="230" xr:uid="{0A92365E-1253-4447-8F17-C286BB06C3CC}"/>
    <cellStyle name="Normal 2 3" xfId="4" xr:uid="{00000000-0005-0000-0000-000004000000}"/>
    <cellStyle name="Normal 2 3 2" xfId="207" xr:uid="{26462C73-BED5-44F5-99C5-6514C9739C52}"/>
    <cellStyle name="Normal 2 3 3" xfId="132" xr:uid="{103D7195-814B-43EF-A9F4-3F9048A81ECE}"/>
    <cellStyle name="Normal 2 4" xfId="131" xr:uid="{02C103A9-D0D5-4564-816E-3271313B3887}"/>
    <cellStyle name="Normal 3" xfId="3" xr:uid="{00000000-0005-0000-0000-000005000000}"/>
    <cellStyle name="Normal 3 2" xfId="7" xr:uid="{00000000-0005-0000-0000-000006000000}"/>
    <cellStyle name="Normal 4" xfId="6" xr:uid="{00000000-0005-0000-0000-000007000000}"/>
    <cellStyle name="Normal 4 2" xfId="208" xr:uid="{73586C69-3D9C-459B-8E00-D33BDBB31377}"/>
    <cellStyle name="Normal 4 2 2" xfId="234" xr:uid="{D0E1256C-5CDD-4D0D-BAAB-CAEBAC6827FE}"/>
    <cellStyle name="Normal 4 3" xfId="133" xr:uid="{9D3CAFDD-777B-4801-B5E4-C8D8CC174EB3}"/>
    <cellStyle name="Normal 5" xfId="1" xr:uid="{00000000-0005-0000-0000-000008000000}"/>
    <cellStyle name="Normal 5 2" xfId="209" xr:uid="{047B139D-57F4-471A-AD35-710095123A4A}"/>
    <cellStyle name="Normal 5 3" xfId="233" xr:uid="{B5360C21-A13F-42BC-9E12-929E5CF01EC1}"/>
    <cellStyle name="Normal 6" xfId="177" xr:uid="{CDF9C918-65BB-4DAD-81E2-02C507F79AC5}"/>
    <cellStyle name="Normal 6 2" xfId="213" xr:uid="{111C7465-8F43-4907-B96B-49F16A8879E8}"/>
    <cellStyle name="Normal 7" xfId="187" xr:uid="{4DA7725A-B314-407C-9796-C3354AC98304}"/>
    <cellStyle name="Normal 7 2" xfId="223" xr:uid="{B9EDB1BC-64FD-4B58-B93D-25B2B0D8FBFC}"/>
    <cellStyle name="Normal 8" xfId="189" xr:uid="{3367B9C5-1C7A-4C44-8C8B-D58CD3A52851}"/>
    <cellStyle name="Normal 8 2" xfId="224" xr:uid="{748436D7-D10D-4DFC-A8C7-D147EE560212}"/>
    <cellStyle name="Normal 9" xfId="191" xr:uid="{EF0291C8-52C7-49DD-86DF-3CBAC3AA204E}"/>
    <cellStyle name="Normal_New Microsoft Office Excel Worksheet 2 2" xfId="232" xr:uid="{F7EE831A-6B87-42B7-BA53-4EAA9003D7BF}"/>
    <cellStyle name="Note 2" xfId="210" xr:uid="{BD946BAB-48F2-43C2-9BE9-C479B2EDD35B}"/>
    <cellStyle name="Note 3" xfId="134" xr:uid="{D8A2AFBC-2C1F-4994-8F1C-D1855271E775}"/>
    <cellStyle name="Output 2" xfId="135" xr:uid="{9B14C571-93FC-4B2E-9F41-CD4DABC860DE}"/>
    <cellStyle name="paint" xfId="136" xr:uid="{36E2771C-6095-49CA-85C7-67665C793F28}"/>
    <cellStyle name="Percent [0]" xfId="138" xr:uid="{4DA5F579-334C-46F3-A51F-9A796A7FF1F1}"/>
    <cellStyle name="Percent [00]" xfId="139" xr:uid="{27836C01-E7B3-4700-854C-3757AC58D403}"/>
    <cellStyle name="Percent [2]" xfId="140" xr:uid="{E7A86985-8016-4E76-BBF6-A9ADAB08AADD}"/>
    <cellStyle name="Percent 2" xfId="141" xr:uid="{0A101153-44B8-4E37-9F61-33DBB78CCA32}"/>
    <cellStyle name="Percent 2 2" xfId="211" xr:uid="{BDC29773-37BF-4535-AC91-B185D1B10B0F}"/>
    <cellStyle name="Percent 3" xfId="137" xr:uid="{178783AF-7F3E-4687-A8F3-3BDD8B6B8D1E}"/>
    <cellStyle name="Popis" xfId="142" xr:uid="{C8672C9F-CE9B-4920-B3A0-E59D9322F547}"/>
    <cellStyle name="PrePop Currency (0)" xfId="143" xr:uid="{939125A1-8305-440C-AC78-69B55B553124}"/>
    <cellStyle name="PrePop Currency (2)" xfId="144" xr:uid="{8DC597CA-B8F0-4B30-9FA5-168039169E28}"/>
    <cellStyle name="PrePop Units (0)" xfId="145" xr:uid="{BEF9E40D-DFEA-4D57-A27D-CCBCCC7616D9}"/>
    <cellStyle name="PrePop Units (1)" xfId="146" xr:uid="{5922E5D5-07F3-42B9-A7F4-E0A953483C0A}"/>
    <cellStyle name="PrePop Units (2)" xfId="147" xr:uid="{497094EA-DDF3-4630-AE2C-66C561F2E72A}"/>
    <cellStyle name="Prosent_Ark1" xfId="148" xr:uid="{98380B8C-5E55-45E2-ABC0-EFFA657DC2E9}"/>
    <cellStyle name="Sledovaný hypertextový odkaz" xfId="149" xr:uid="{2FC32256-5106-412D-BC7A-0E305E475BDE}"/>
    <cellStyle name="Standard_BS14" xfId="150" xr:uid="{02B4E59B-1EDF-4E9B-94B7-378E0980FE21}"/>
    <cellStyle name="Style 1" xfId="151" xr:uid="{DA57DCD2-8E8D-4B03-B105-5AFF0E86E669}"/>
    <cellStyle name="Style 1 2" xfId="212" xr:uid="{F9E1AEE2-4673-4337-820D-3368E3325848}"/>
    <cellStyle name="sub-total" xfId="152" xr:uid="{6025F819-0157-4A7A-A2F6-698854BD656E}"/>
    <cellStyle name="T" xfId="153" xr:uid="{31D42EBA-ECE0-4312-B150-DD394378D0C5}"/>
    <cellStyle name="t_Receivables_PS-PG_Jul'08" xfId="154" xr:uid="{474FB177-0739-4342-AF0B-4BAE67981F0F}"/>
    <cellStyle name="t_Receivables_PS-PG_Jun'08" xfId="155" xr:uid="{A78DD03E-158E-4AD9-9FAA-2E54034EF5F4}"/>
    <cellStyle name="Text Indent A" xfId="156" xr:uid="{91EE65EA-AF28-4A0E-ADD7-49E81689CEBF}"/>
    <cellStyle name="Text Indent B" xfId="157" xr:uid="{2EDD5E8B-669A-4965-915E-5CCCD4482927}"/>
    <cellStyle name="Text Indent C" xfId="158" xr:uid="{6D1A6930-DE6A-4F24-89F5-C8305BA91C93}"/>
    <cellStyle name="Times New Roman" xfId="159" xr:uid="{5B8B8C7F-6690-47E4-8C12-61C165E8D0E9}"/>
    <cellStyle name="Title 2" xfId="160" xr:uid="{D9F4F992-91C0-4CA3-AC3B-6DDFB51C9E27}"/>
    <cellStyle name="Total 2" xfId="161" xr:uid="{0DD1A0F8-3B11-4849-B2AE-03F20A0B361E}"/>
    <cellStyle name="Tusenskille [0]_Ark1" xfId="162" xr:uid="{E23F3540-2F5D-4321-96AA-C098AF4F2004}"/>
    <cellStyle name="Tusenskille_Ark1" xfId="163" xr:uid="{D08673A9-4335-4F91-B7BE-F059A8793DC9}"/>
    <cellStyle name="Tusental (0)_Appx 2 Action plan" xfId="164" xr:uid="{89C12895-D49C-477D-8155-8CEDA8197093}"/>
    <cellStyle name="Tusental_Appx 2 Action plan" xfId="165" xr:uid="{2DD008EA-CF24-4C63-8B38-74DB7F78ADD1}"/>
    <cellStyle name="Valuta (0)_Appx 2 Action plan" xfId="166" xr:uid="{A24203E2-42BF-462E-9A6E-22A4DDD2156B}"/>
    <cellStyle name="Valuta [0]_Ark1" xfId="167" xr:uid="{D2568EE4-A223-4E6D-ACD2-A3D98425B51D}"/>
    <cellStyle name="Valuta_Appx 2 Action plan" xfId="168" xr:uid="{1D0A8658-127E-4BBF-AEAB-80901557E116}"/>
    <cellStyle name="Währung [0]_PERSONAL" xfId="169" xr:uid="{4B9A9BBE-77EC-4C23-850E-AE6C4FBE4EA4}"/>
    <cellStyle name="Währung_PERSONAL" xfId="170" xr:uid="{BA8C3711-F869-4FDE-AD07-35D01075BF96}"/>
    <cellStyle name="Warning Text 2" xfId="171" xr:uid="{DED11DA2-8A26-40F9-B354-FDA2ED993D3F}"/>
    <cellStyle name="콤마 [0]_Book1" xfId="172" xr:uid="{59AA3127-C49E-44FA-9F41-C548FC25ECE8}"/>
    <cellStyle name="콤마_Book1" xfId="173" xr:uid="{1982D34C-CB3B-45B9-806B-50601FF96FDB}"/>
    <cellStyle name="통화 [0]_9634매출 " xfId="174" xr:uid="{91BBBE25-977A-4E99-9B03-C328D06BDB68}"/>
    <cellStyle name="통화_9634매출 " xfId="175" xr:uid="{F6002E5A-B8B0-47B3-9AB0-506627C6E530}"/>
    <cellStyle name="표준_0N-HANDLING " xfId="176" xr:uid="{51E48C10-B5B7-428B-889C-E05E99A6FD09}"/>
  </cellStyles>
  <dxfs count="168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  <dxf>
      <fill>
        <patternFill>
          <bgColor theme="4" tint="-0.24994659260841701"/>
        </patternFill>
      </fill>
    </dxf>
    <dxf>
      <fill>
        <patternFill>
          <bgColor theme="2"/>
        </patternFill>
      </fill>
    </dxf>
    <dxf>
      <fill>
        <patternFill>
          <bgColor theme="6" tint="-0.24994659260841701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ED7D31"/>
        </top>
      </border>
    </dxf>
    <dxf>
      <font>
        <b/>
        <color rgb="FF000000"/>
      </font>
      <border>
        <bottom style="medium">
          <color rgb="FFED7D31"/>
        </bottom>
      </border>
    </dxf>
    <dxf>
      <font>
        <color rgb="FF000000"/>
      </font>
      <border>
        <left style="thin">
          <color rgb="FFED7D31"/>
        </left>
        <right style="thin">
          <color rgb="FFED7D31"/>
        </right>
        <top style="thin">
          <color rgb="FFED7D31"/>
        </top>
        <bottom style="thin">
          <color rgb="FFED7D31"/>
        </bottom>
        <vertical style="thin">
          <color rgb="FFED7D31"/>
        </vertical>
        <horizontal style="thin">
          <color rgb="FFED7D31"/>
        </horizontal>
      </border>
    </dxf>
  </dxfs>
  <tableStyles count="1" defaultTableStyle="TableStyleMedium2" defaultPivotStyle="PivotStyleLight16">
    <tableStyle name="TableStyleLight17 3" pivot="0" count="7" xr9:uid="{57C829AA-B501-4E96-B0C0-CF0C258B61A6}">
      <tableStyleElement type="wholeTable" dxfId="167"/>
      <tableStyleElement type="headerRow" dxfId="166"/>
      <tableStyleElement type="totalRow" dxfId="165"/>
      <tableStyleElement type="firstColumn" dxfId="164"/>
      <tableStyleElement type="lastColumn" dxfId="163"/>
      <tableStyleElement type="firstRowStripe" dxfId="162"/>
      <tableStyleElement type="firstColumnStripe" dxfId="161"/>
    </tableStyle>
  </tableStyles>
  <colors>
    <mruColors>
      <color rgb="FF66FFFF"/>
      <color rgb="FF66FF99"/>
      <color rgb="FFFFCCFF"/>
      <color rgb="FF00FFCC"/>
      <color rgb="FFFFFF66"/>
      <color rgb="FF7CEE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jpe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9.jpeg"/><Relationship Id="rId1" Type="http://schemas.openxmlformats.org/officeDocument/2006/relationships/image" Target="../media/image8.png"/><Relationship Id="rId5" Type="http://schemas.openxmlformats.org/officeDocument/2006/relationships/image" Target="../media/image4.png"/><Relationship Id="rId4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56029</xdr:colOff>
      <xdr:row>1</xdr:row>
      <xdr:rowOff>176827</xdr:rowOff>
    </xdr:from>
    <xdr:to>
      <xdr:col>0</xdr:col>
      <xdr:colOff>1077565</xdr:colOff>
      <xdr:row>3</xdr:row>
      <xdr:rowOff>62527</xdr:rowOff>
    </xdr:to>
    <xdr:pic>
      <xdr:nvPicPr>
        <xdr:cNvPr id="2" name="Picture 1" descr="companylogo">
          <a:extLst>
            <a:ext uri="{FF2B5EF4-FFF2-40B4-BE49-F238E27FC236}">
              <a16:creationId xmlns:a16="http://schemas.microsoft.com/office/drawing/2014/main" id="{A39BFF54-E47B-43FE-9243-F82730BDD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029" y="580687"/>
          <a:ext cx="1021536" cy="74676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5292CE6-1816-43C0-B239-3D81CAA50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" name="Rectangle 11">
          <a:extLst>
            <a:ext uri="{FF2B5EF4-FFF2-40B4-BE49-F238E27FC236}">
              <a16:creationId xmlns:a16="http://schemas.microsoft.com/office/drawing/2014/main" id="{F77A8099-8FEA-4890-94B3-66E3C55594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DA6B820-E241-439D-8FDA-07DCA29B86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" name="Rectangle 11">
          <a:extLst>
            <a:ext uri="{FF2B5EF4-FFF2-40B4-BE49-F238E27FC236}">
              <a16:creationId xmlns:a16="http://schemas.microsoft.com/office/drawing/2014/main" id="{41BD4134-ADB1-4E71-9AD6-C7F5E6AF8C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3FB48BA3-0BF6-46A8-97A1-EA91C2E029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" name="Rectangle 11">
          <a:extLst>
            <a:ext uri="{FF2B5EF4-FFF2-40B4-BE49-F238E27FC236}">
              <a16:creationId xmlns:a16="http://schemas.microsoft.com/office/drawing/2014/main" id="{AD4AD968-6444-4F3A-B320-3D30431F0CA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65348BA-B8B4-4FE6-97F7-85DB8FCDF3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10D9FDF8-4D58-4799-B90D-B0ED4A18FD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41FA1B63-6906-4D23-9A5C-1629163556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" name="Rectangle 11">
          <a:extLst>
            <a:ext uri="{FF2B5EF4-FFF2-40B4-BE49-F238E27FC236}">
              <a16:creationId xmlns:a16="http://schemas.microsoft.com/office/drawing/2014/main" id="{5A5ABD3A-6840-4BF9-A156-9531E4BDD9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D3C9858-D086-480E-8BDA-6F9C21862F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3" name="Rectangle 11">
          <a:extLst>
            <a:ext uri="{FF2B5EF4-FFF2-40B4-BE49-F238E27FC236}">
              <a16:creationId xmlns:a16="http://schemas.microsoft.com/office/drawing/2014/main" id="{76293B56-B80E-4381-A852-C47D447269A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A399F68-7B29-4B8C-8E7B-B9436A3B2B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5" name="Rectangle 11">
          <a:extLst>
            <a:ext uri="{FF2B5EF4-FFF2-40B4-BE49-F238E27FC236}">
              <a16:creationId xmlns:a16="http://schemas.microsoft.com/office/drawing/2014/main" id="{2A4D5B8E-9397-4E66-94DB-6119356535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89BAE04F-A1A4-44C6-8124-7BBD7F7AA6B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7" name="Rectangle 11">
          <a:extLst>
            <a:ext uri="{FF2B5EF4-FFF2-40B4-BE49-F238E27FC236}">
              <a16:creationId xmlns:a16="http://schemas.microsoft.com/office/drawing/2014/main" id="{F5FFECC4-6C76-4C8C-BC1B-B68F2B6A50A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C1E3CC1-3693-4D09-B265-9ABBF4E597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" name="Rectangle 11">
          <a:extLst>
            <a:ext uri="{FF2B5EF4-FFF2-40B4-BE49-F238E27FC236}">
              <a16:creationId xmlns:a16="http://schemas.microsoft.com/office/drawing/2014/main" id="{EE0A02DE-7A8B-48A5-AB6A-031C9238A6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0F136B58-2983-44E0-8FDE-D058B2B9AC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49E094AB-1FB7-4C2C-B20A-D1B1E3ED4C9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EDA1465-48C8-4774-BE9E-A82CE19C59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" name="Rectangle 11">
          <a:extLst>
            <a:ext uri="{FF2B5EF4-FFF2-40B4-BE49-F238E27FC236}">
              <a16:creationId xmlns:a16="http://schemas.microsoft.com/office/drawing/2014/main" id="{5EB6271C-84D9-4ACD-887A-83C0952003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54EEE0F-148F-492C-A8E4-3CD1694C3C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" name="Rectangle 11">
          <a:extLst>
            <a:ext uri="{FF2B5EF4-FFF2-40B4-BE49-F238E27FC236}">
              <a16:creationId xmlns:a16="http://schemas.microsoft.com/office/drawing/2014/main" id="{77B844C4-932D-43C7-AC9A-98FF8BF3AF4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0890AB8-8B05-482B-A3FE-5AA1940303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" name="Rectangle 11">
          <a:extLst>
            <a:ext uri="{FF2B5EF4-FFF2-40B4-BE49-F238E27FC236}">
              <a16:creationId xmlns:a16="http://schemas.microsoft.com/office/drawing/2014/main" id="{5AE71B9B-585D-4D82-ABBA-3FA8710B00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53A3E8FE-B317-491A-A639-ADE8E53EF8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9" name="Rectangle 11">
          <a:extLst>
            <a:ext uri="{FF2B5EF4-FFF2-40B4-BE49-F238E27FC236}">
              <a16:creationId xmlns:a16="http://schemas.microsoft.com/office/drawing/2014/main" id="{3E4AF400-1380-4FA2-B216-10F869DDD1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936019E-1BB1-4557-96B7-39C91C3E23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1" name="Rectangle 11">
          <a:extLst>
            <a:ext uri="{FF2B5EF4-FFF2-40B4-BE49-F238E27FC236}">
              <a16:creationId xmlns:a16="http://schemas.microsoft.com/office/drawing/2014/main" id="{CEEB0050-631E-473F-9B2A-7110326B87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5B30735B-1C2D-4E68-8DDE-B20EACED96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AD679FA7-6000-4ABD-97C9-736E1B683F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8913489-539D-402E-AF62-C71C665D23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5" name="Rectangle 11">
          <a:extLst>
            <a:ext uri="{FF2B5EF4-FFF2-40B4-BE49-F238E27FC236}">
              <a16:creationId xmlns:a16="http://schemas.microsoft.com/office/drawing/2014/main" id="{79D4247E-077D-4ED4-9471-092EFFFBA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6FBEA5D3-A7A3-488D-9F3A-8D32B0837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7" name="Rectangle 11">
          <a:extLst>
            <a:ext uri="{FF2B5EF4-FFF2-40B4-BE49-F238E27FC236}">
              <a16:creationId xmlns:a16="http://schemas.microsoft.com/office/drawing/2014/main" id="{9FECCE53-A140-467D-8E40-397B64F918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30C5A30B-885A-4B17-9502-913ABC5A588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" name="Rectangle 11">
          <a:extLst>
            <a:ext uri="{FF2B5EF4-FFF2-40B4-BE49-F238E27FC236}">
              <a16:creationId xmlns:a16="http://schemas.microsoft.com/office/drawing/2014/main" id="{F33B74FE-AF5B-4D4C-8D78-E447EBE1AC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FDE3491-1270-4EA5-8D55-5851DA095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" name="Rectangle 11">
          <a:extLst>
            <a:ext uri="{FF2B5EF4-FFF2-40B4-BE49-F238E27FC236}">
              <a16:creationId xmlns:a16="http://schemas.microsoft.com/office/drawing/2014/main" id="{60807F09-827C-49D7-AAC4-72AC442A90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8C0030AD-808A-43FB-8194-C8FF9D544B0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" name="Rectangle 11">
          <a:extLst>
            <a:ext uri="{FF2B5EF4-FFF2-40B4-BE49-F238E27FC236}">
              <a16:creationId xmlns:a16="http://schemas.microsoft.com/office/drawing/2014/main" id="{55B7CA76-B963-4564-A7A3-2266FC60840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E84D5C3C-A6AE-4340-BF38-0173AB6DC6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88B42929-092C-4A23-8590-46378FED3D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ECEFD486-2180-4C29-A1F6-93A07B30BB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" name="Rectangle 11">
          <a:extLst>
            <a:ext uri="{FF2B5EF4-FFF2-40B4-BE49-F238E27FC236}">
              <a16:creationId xmlns:a16="http://schemas.microsoft.com/office/drawing/2014/main" id="{FCABAFD4-2539-45D8-BBE0-2FD5DD6C20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3887E55-43FA-4099-B029-D8880B890D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9" name="Rectangle 11">
          <a:extLst>
            <a:ext uri="{FF2B5EF4-FFF2-40B4-BE49-F238E27FC236}">
              <a16:creationId xmlns:a16="http://schemas.microsoft.com/office/drawing/2014/main" id="{1C12F14A-7B0C-4988-8E05-F3A96B154A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5EEBC583-FCAA-4ACE-B696-25BBD6A4BCE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1" name="Rectangle 11">
          <a:extLst>
            <a:ext uri="{FF2B5EF4-FFF2-40B4-BE49-F238E27FC236}">
              <a16:creationId xmlns:a16="http://schemas.microsoft.com/office/drawing/2014/main" id="{FE49F1E2-7674-4491-B345-8386714E42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F9C439A4-293E-4FE0-81EE-45E97FBC0A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3" name="Rectangle 11">
          <a:extLst>
            <a:ext uri="{FF2B5EF4-FFF2-40B4-BE49-F238E27FC236}">
              <a16:creationId xmlns:a16="http://schemas.microsoft.com/office/drawing/2014/main" id="{A7702891-57DC-4443-8F02-1A9A833E6F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EE5F4B96-5B28-472D-97D2-FC268FFB3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5" name="Rectangle 11">
          <a:extLst>
            <a:ext uri="{FF2B5EF4-FFF2-40B4-BE49-F238E27FC236}">
              <a16:creationId xmlns:a16="http://schemas.microsoft.com/office/drawing/2014/main" id="{0A90C075-7CC1-4C7A-A141-69AD3A2BC9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E40D0BD0-DE85-4A9E-97C8-E9E4B828FB7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D9852470-32CC-4291-9FDC-A2509ECB62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468DE3D0-F657-44C0-90C1-36165ED8AE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" name="Rectangle 11">
          <a:extLst>
            <a:ext uri="{FF2B5EF4-FFF2-40B4-BE49-F238E27FC236}">
              <a16:creationId xmlns:a16="http://schemas.microsoft.com/office/drawing/2014/main" id="{F04057BB-4A7B-4745-A599-61627AD8A3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899ADA8D-8EF0-4F59-89F6-F036712439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" name="Rectangle 11">
          <a:extLst>
            <a:ext uri="{FF2B5EF4-FFF2-40B4-BE49-F238E27FC236}">
              <a16:creationId xmlns:a16="http://schemas.microsoft.com/office/drawing/2014/main" id="{D4809893-D5DE-4EFF-8ADB-E5EA9A9F76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F7F9F9DB-8056-43C8-9572-D7B9F07071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" name="Rectangle 11">
          <a:extLst>
            <a:ext uri="{FF2B5EF4-FFF2-40B4-BE49-F238E27FC236}">
              <a16:creationId xmlns:a16="http://schemas.microsoft.com/office/drawing/2014/main" id="{EE6738D3-9A02-40CD-927E-E0C5CB1E94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C1730187-B2F0-4B5D-90E3-DE720C3554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" name="Rectangle 11">
          <a:extLst>
            <a:ext uri="{FF2B5EF4-FFF2-40B4-BE49-F238E27FC236}">
              <a16:creationId xmlns:a16="http://schemas.microsoft.com/office/drawing/2014/main" id="{262BC7B5-A5E4-48C7-B09B-87ADD59EDE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2673F5-C001-4D3F-8CF1-4885BB505AA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" name="Rectangle 11">
          <a:extLst>
            <a:ext uri="{FF2B5EF4-FFF2-40B4-BE49-F238E27FC236}">
              <a16:creationId xmlns:a16="http://schemas.microsoft.com/office/drawing/2014/main" id="{A7BB70BA-3CFD-4616-9C8A-51312DC936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0A07E19C-DCD0-4BE1-8B62-755B98F9D0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48A0528D-655C-4274-BA80-939CC19747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05F01816-EB2B-44DC-B70F-23224E3683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1" name="Rectangle 11">
          <a:extLst>
            <a:ext uri="{FF2B5EF4-FFF2-40B4-BE49-F238E27FC236}">
              <a16:creationId xmlns:a16="http://schemas.microsoft.com/office/drawing/2014/main" id="{FEA35112-11C3-4667-B98A-1D33EF014F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648ED9BD-A269-4873-8FBC-FC1E9EB608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3" name="Rectangle 11">
          <a:extLst>
            <a:ext uri="{FF2B5EF4-FFF2-40B4-BE49-F238E27FC236}">
              <a16:creationId xmlns:a16="http://schemas.microsoft.com/office/drawing/2014/main" id="{507371BD-9382-4316-9026-9CF3EAEA03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6960A407-491E-4AD7-A037-22FDEABB6D2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5" name="Rectangle 11">
          <a:extLst>
            <a:ext uri="{FF2B5EF4-FFF2-40B4-BE49-F238E27FC236}">
              <a16:creationId xmlns:a16="http://schemas.microsoft.com/office/drawing/2014/main" id="{6F01607B-F26A-461E-A930-597A65629D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E37E58A0-D7B7-4338-8316-44BAFE7BE9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7" name="Rectangle 11">
          <a:extLst>
            <a:ext uri="{FF2B5EF4-FFF2-40B4-BE49-F238E27FC236}">
              <a16:creationId xmlns:a16="http://schemas.microsoft.com/office/drawing/2014/main" id="{465E1DD1-A04A-40DB-9348-49B6C629EA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9C2A0FBC-5856-4A30-941B-089791CA304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79" name="Rectangle 11">
          <a:extLst>
            <a:ext uri="{FF2B5EF4-FFF2-40B4-BE49-F238E27FC236}">
              <a16:creationId xmlns:a16="http://schemas.microsoft.com/office/drawing/2014/main" id="{0CA2C1D4-BA98-4C6A-8551-C8615F13D8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4F7CDDAA-203E-4D3B-8D0A-769C6C92F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D4BF32C6-B30E-4279-AD7B-F4AC2A0E25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27112A2-308A-4E8D-B791-A1589B7637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3" name="Rectangle 11">
          <a:extLst>
            <a:ext uri="{FF2B5EF4-FFF2-40B4-BE49-F238E27FC236}">
              <a16:creationId xmlns:a16="http://schemas.microsoft.com/office/drawing/2014/main" id="{BF3EC167-87A4-41AB-AC15-F1ED0DDC3F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CB44BD0A-7A30-4191-B596-9E735A889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5" name="Rectangle 11">
          <a:extLst>
            <a:ext uri="{FF2B5EF4-FFF2-40B4-BE49-F238E27FC236}">
              <a16:creationId xmlns:a16="http://schemas.microsoft.com/office/drawing/2014/main" id="{C6960FFF-7A61-4A68-8B75-0FEC4676A15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FAB73498-12EF-4EE0-8111-725AE20F266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" name="Rectangle 11">
          <a:extLst>
            <a:ext uri="{FF2B5EF4-FFF2-40B4-BE49-F238E27FC236}">
              <a16:creationId xmlns:a16="http://schemas.microsoft.com/office/drawing/2014/main" id="{1EF278B3-B15E-4C25-8508-45AC14F56D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" name="Rectangle 87">
          <a:extLst>
            <a:ext uri="{FF2B5EF4-FFF2-40B4-BE49-F238E27FC236}">
              <a16:creationId xmlns:a16="http://schemas.microsoft.com/office/drawing/2014/main" id="{3E6DDB1D-39B5-40C5-9721-7FE7EE4E08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" name="Rectangle 11">
          <a:extLst>
            <a:ext uri="{FF2B5EF4-FFF2-40B4-BE49-F238E27FC236}">
              <a16:creationId xmlns:a16="http://schemas.microsoft.com/office/drawing/2014/main" id="{83139989-23F5-40BE-A8AF-16C7064401F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" name="Rectangle 89">
          <a:extLst>
            <a:ext uri="{FF2B5EF4-FFF2-40B4-BE49-F238E27FC236}">
              <a16:creationId xmlns:a16="http://schemas.microsoft.com/office/drawing/2014/main" id="{69216BCF-33D2-4C1C-ACC8-7616012D9E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" name="Rectangle 11">
          <a:extLst>
            <a:ext uri="{FF2B5EF4-FFF2-40B4-BE49-F238E27FC236}">
              <a16:creationId xmlns:a16="http://schemas.microsoft.com/office/drawing/2014/main" id="{CB6C20C1-CC3D-4604-BE0C-07144AD37D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" name="Rectangle 91">
          <a:extLst>
            <a:ext uri="{FF2B5EF4-FFF2-40B4-BE49-F238E27FC236}">
              <a16:creationId xmlns:a16="http://schemas.microsoft.com/office/drawing/2014/main" id="{A7E68E90-AD9B-4B9E-9D89-244A9E934B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AEC26464-550D-4765-91FA-DADF811037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" name="Rectangle 93">
          <a:extLst>
            <a:ext uri="{FF2B5EF4-FFF2-40B4-BE49-F238E27FC236}">
              <a16:creationId xmlns:a16="http://schemas.microsoft.com/office/drawing/2014/main" id="{60873E97-71CA-4AE5-83DC-E6A3198074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" name="Rectangle 11">
          <a:extLst>
            <a:ext uri="{FF2B5EF4-FFF2-40B4-BE49-F238E27FC236}">
              <a16:creationId xmlns:a16="http://schemas.microsoft.com/office/drawing/2014/main" id="{64C5A64E-021E-4EEB-89FF-08AC277391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" name="Rectangle 95">
          <a:extLst>
            <a:ext uri="{FF2B5EF4-FFF2-40B4-BE49-F238E27FC236}">
              <a16:creationId xmlns:a16="http://schemas.microsoft.com/office/drawing/2014/main" id="{AA566E57-96BF-4919-B4B5-4F06A8707C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7" name="Rectangle 11">
          <a:extLst>
            <a:ext uri="{FF2B5EF4-FFF2-40B4-BE49-F238E27FC236}">
              <a16:creationId xmlns:a16="http://schemas.microsoft.com/office/drawing/2014/main" id="{687DA4DD-ED9E-451B-9CBB-C84A4BC0BF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0FDA8B3D-9010-4F06-8A0B-BC7122C21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" name="Rectangle 11">
          <a:extLst>
            <a:ext uri="{FF2B5EF4-FFF2-40B4-BE49-F238E27FC236}">
              <a16:creationId xmlns:a16="http://schemas.microsoft.com/office/drawing/2014/main" id="{8F9F2349-419A-43E4-BB84-81CDF7F86B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" name="Rectangle 99">
          <a:extLst>
            <a:ext uri="{FF2B5EF4-FFF2-40B4-BE49-F238E27FC236}">
              <a16:creationId xmlns:a16="http://schemas.microsoft.com/office/drawing/2014/main" id="{95D2E843-4EB6-48D7-AB85-63D3849AC9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" name="Rectangle 11">
          <a:extLst>
            <a:ext uri="{FF2B5EF4-FFF2-40B4-BE49-F238E27FC236}">
              <a16:creationId xmlns:a16="http://schemas.microsoft.com/office/drawing/2014/main" id="{8B0D9D5E-4162-42D2-8C71-EAAAE215B7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8C7A1801-DEBD-4A7D-8A3E-5F605B8CEA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" name="Rectangle 11">
          <a:extLst>
            <a:ext uri="{FF2B5EF4-FFF2-40B4-BE49-F238E27FC236}">
              <a16:creationId xmlns:a16="http://schemas.microsoft.com/office/drawing/2014/main" id="{E13B93B2-43B9-4E10-941C-9C7A7DD0D3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" name="Rectangle 103">
          <a:extLst>
            <a:ext uri="{FF2B5EF4-FFF2-40B4-BE49-F238E27FC236}">
              <a16:creationId xmlns:a16="http://schemas.microsoft.com/office/drawing/2014/main" id="{CB1E8A96-80F2-466D-A63D-96E726A54D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" name="Rectangle 104">
          <a:extLst>
            <a:ext uri="{FF2B5EF4-FFF2-40B4-BE49-F238E27FC236}">
              <a16:creationId xmlns:a16="http://schemas.microsoft.com/office/drawing/2014/main" id="{3AE81F8D-8E6B-4C60-8F7B-0C0ADE37B45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" name="Rectangle 105">
          <a:extLst>
            <a:ext uri="{FF2B5EF4-FFF2-40B4-BE49-F238E27FC236}">
              <a16:creationId xmlns:a16="http://schemas.microsoft.com/office/drawing/2014/main" id="{9830C273-4C0E-42DC-8B79-23EE7751D9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" name="Rectangle 11">
          <a:extLst>
            <a:ext uri="{FF2B5EF4-FFF2-40B4-BE49-F238E27FC236}">
              <a16:creationId xmlns:a16="http://schemas.microsoft.com/office/drawing/2014/main" id="{1D4478FA-9290-4969-B875-3A6AB857FA5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" name="Rectangle 107">
          <a:extLst>
            <a:ext uri="{FF2B5EF4-FFF2-40B4-BE49-F238E27FC236}">
              <a16:creationId xmlns:a16="http://schemas.microsoft.com/office/drawing/2014/main" id="{C056DDCD-D6AC-4EAB-8511-BF4C55F0DB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" name="Rectangle 11">
          <a:extLst>
            <a:ext uri="{FF2B5EF4-FFF2-40B4-BE49-F238E27FC236}">
              <a16:creationId xmlns:a16="http://schemas.microsoft.com/office/drawing/2014/main" id="{4F9C269F-AA3C-4E3D-9C61-2598B4E33E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" name="Rectangle 109">
          <a:extLst>
            <a:ext uri="{FF2B5EF4-FFF2-40B4-BE49-F238E27FC236}">
              <a16:creationId xmlns:a16="http://schemas.microsoft.com/office/drawing/2014/main" id="{41B6A544-887A-43AD-9D3E-3F005A843B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" name="Rectangle 11">
          <a:extLst>
            <a:ext uri="{FF2B5EF4-FFF2-40B4-BE49-F238E27FC236}">
              <a16:creationId xmlns:a16="http://schemas.microsoft.com/office/drawing/2014/main" id="{4F0E40C6-8E47-4FA7-B070-8AC21ED932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" name="Rectangle 111">
          <a:extLst>
            <a:ext uri="{FF2B5EF4-FFF2-40B4-BE49-F238E27FC236}">
              <a16:creationId xmlns:a16="http://schemas.microsoft.com/office/drawing/2014/main" id="{5D911FDE-7E97-458A-AE21-E232B6918A6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" name="Rectangle 11">
          <a:extLst>
            <a:ext uri="{FF2B5EF4-FFF2-40B4-BE49-F238E27FC236}">
              <a16:creationId xmlns:a16="http://schemas.microsoft.com/office/drawing/2014/main" id="{DB6F720A-E874-476C-9E0B-66C27A5DEA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" name="Rectangle 113">
          <a:extLst>
            <a:ext uri="{FF2B5EF4-FFF2-40B4-BE49-F238E27FC236}">
              <a16:creationId xmlns:a16="http://schemas.microsoft.com/office/drawing/2014/main" id="{69928052-50A8-4443-833B-11136CD34A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" name="Rectangle 11">
          <a:extLst>
            <a:ext uri="{FF2B5EF4-FFF2-40B4-BE49-F238E27FC236}">
              <a16:creationId xmlns:a16="http://schemas.microsoft.com/office/drawing/2014/main" id="{8BB36B25-2702-4764-9203-119E8845235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A988FF78-B07D-48E9-9017-C4CA07AF7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7" name="Rectangle 116">
          <a:extLst>
            <a:ext uri="{FF2B5EF4-FFF2-40B4-BE49-F238E27FC236}">
              <a16:creationId xmlns:a16="http://schemas.microsoft.com/office/drawing/2014/main" id="{E449D702-868D-4336-842F-82BBDDBF38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8" name="Rectangle 117">
          <a:extLst>
            <a:ext uri="{FF2B5EF4-FFF2-40B4-BE49-F238E27FC236}">
              <a16:creationId xmlns:a16="http://schemas.microsoft.com/office/drawing/2014/main" id="{936FB283-BA40-4900-BE34-0A7440B5E9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9" name="Rectangle 11">
          <a:extLst>
            <a:ext uri="{FF2B5EF4-FFF2-40B4-BE49-F238E27FC236}">
              <a16:creationId xmlns:a16="http://schemas.microsoft.com/office/drawing/2014/main" id="{2B3C932B-75CB-47B2-A722-5BA46819EA1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0" name="Rectangle 119">
          <a:extLst>
            <a:ext uri="{FF2B5EF4-FFF2-40B4-BE49-F238E27FC236}">
              <a16:creationId xmlns:a16="http://schemas.microsoft.com/office/drawing/2014/main" id="{984C9A66-FACC-41EB-BA0E-7E2DA8B85E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1" name="Rectangle 11">
          <a:extLst>
            <a:ext uri="{FF2B5EF4-FFF2-40B4-BE49-F238E27FC236}">
              <a16:creationId xmlns:a16="http://schemas.microsoft.com/office/drawing/2014/main" id="{8057BA49-9308-40A1-A6DF-B360F17FBB8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2" name="Rectangle 121">
          <a:extLst>
            <a:ext uri="{FF2B5EF4-FFF2-40B4-BE49-F238E27FC236}">
              <a16:creationId xmlns:a16="http://schemas.microsoft.com/office/drawing/2014/main" id="{10D2FF33-CED9-4B2D-852B-63D1E8EE02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3" name="Rectangle 11">
          <a:extLst>
            <a:ext uri="{FF2B5EF4-FFF2-40B4-BE49-F238E27FC236}">
              <a16:creationId xmlns:a16="http://schemas.microsoft.com/office/drawing/2014/main" id="{F0E83DA1-0375-4119-B2B4-AAF3252D64F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4" name="Rectangle 123">
          <a:extLst>
            <a:ext uri="{FF2B5EF4-FFF2-40B4-BE49-F238E27FC236}">
              <a16:creationId xmlns:a16="http://schemas.microsoft.com/office/drawing/2014/main" id="{C18E9747-C246-458B-B09A-955852FED5E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" name="Rectangle 11">
          <a:extLst>
            <a:ext uri="{FF2B5EF4-FFF2-40B4-BE49-F238E27FC236}">
              <a16:creationId xmlns:a16="http://schemas.microsoft.com/office/drawing/2014/main" id="{F69C8101-0515-44D8-A8BE-BF792F9C05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" name="Rectangle 125">
          <a:extLst>
            <a:ext uri="{FF2B5EF4-FFF2-40B4-BE49-F238E27FC236}">
              <a16:creationId xmlns:a16="http://schemas.microsoft.com/office/drawing/2014/main" id="{0A7F6199-B26A-4D88-A0E0-9165DF4A15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" name="Rectangle 11">
          <a:extLst>
            <a:ext uri="{FF2B5EF4-FFF2-40B4-BE49-F238E27FC236}">
              <a16:creationId xmlns:a16="http://schemas.microsoft.com/office/drawing/2014/main" id="{26B923F5-034B-41F5-9297-9DE9302092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" name="Rectangle 127">
          <a:extLst>
            <a:ext uri="{FF2B5EF4-FFF2-40B4-BE49-F238E27FC236}">
              <a16:creationId xmlns:a16="http://schemas.microsoft.com/office/drawing/2014/main" id="{BFC64BA0-D245-48BD-BEF1-B338D2474F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" name="Rectangle 128">
          <a:extLst>
            <a:ext uri="{FF2B5EF4-FFF2-40B4-BE49-F238E27FC236}">
              <a16:creationId xmlns:a16="http://schemas.microsoft.com/office/drawing/2014/main" id="{3ECAFD0E-46FB-4030-9A2C-EDAF51FF500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" name="Rectangle 129">
          <a:extLst>
            <a:ext uri="{FF2B5EF4-FFF2-40B4-BE49-F238E27FC236}">
              <a16:creationId xmlns:a16="http://schemas.microsoft.com/office/drawing/2014/main" id="{2ECFFDF8-78EA-439D-9A00-67A9C85DA7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" name="Rectangle 11">
          <a:extLst>
            <a:ext uri="{FF2B5EF4-FFF2-40B4-BE49-F238E27FC236}">
              <a16:creationId xmlns:a16="http://schemas.microsoft.com/office/drawing/2014/main" id="{C556DBE1-4CF0-437E-9F63-047A56645F8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" name="Rectangle 131">
          <a:extLst>
            <a:ext uri="{FF2B5EF4-FFF2-40B4-BE49-F238E27FC236}">
              <a16:creationId xmlns:a16="http://schemas.microsoft.com/office/drawing/2014/main" id="{F582789D-B0C0-414C-A7E8-EED8F8AD04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" name="Rectangle 11">
          <a:extLst>
            <a:ext uri="{FF2B5EF4-FFF2-40B4-BE49-F238E27FC236}">
              <a16:creationId xmlns:a16="http://schemas.microsoft.com/office/drawing/2014/main" id="{224607AC-996D-408D-967A-27928FECDCF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" name="Rectangle 133">
          <a:extLst>
            <a:ext uri="{FF2B5EF4-FFF2-40B4-BE49-F238E27FC236}">
              <a16:creationId xmlns:a16="http://schemas.microsoft.com/office/drawing/2014/main" id="{3F798483-67E9-4E17-8A83-B169611B50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" name="Rectangle 11">
          <a:extLst>
            <a:ext uri="{FF2B5EF4-FFF2-40B4-BE49-F238E27FC236}">
              <a16:creationId xmlns:a16="http://schemas.microsoft.com/office/drawing/2014/main" id="{493D64D5-25B7-4D57-934C-16DA99C66C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" name="Rectangle 135">
          <a:extLst>
            <a:ext uri="{FF2B5EF4-FFF2-40B4-BE49-F238E27FC236}">
              <a16:creationId xmlns:a16="http://schemas.microsoft.com/office/drawing/2014/main" id="{7CF92C32-B30D-4999-8815-1BF081A44E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" name="Rectangle 11">
          <a:extLst>
            <a:ext uri="{FF2B5EF4-FFF2-40B4-BE49-F238E27FC236}">
              <a16:creationId xmlns:a16="http://schemas.microsoft.com/office/drawing/2014/main" id="{5990BA3D-5AE7-4CFA-8388-155BF5C798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" name="Rectangle 137">
          <a:extLst>
            <a:ext uri="{FF2B5EF4-FFF2-40B4-BE49-F238E27FC236}">
              <a16:creationId xmlns:a16="http://schemas.microsoft.com/office/drawing/2014/main" id="{71169924-8E3A-47A9-9826-1534EBAE427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" name="Rectangle 11">
          <a:extLst>
            <a:ext uri="{FF2B5EF4-FFF2-40B4-BE49-F238E27FC236}">
              <a16:creationId xmlns:a16="http://schemas.microsoft.com/office/drawing/2014/main" id="{B3A37E42-63F1-4C23-BBDA-0178FD374C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" name="Rectangle 139">
          <a:extLst>
            <a:ext uri="{FF2B5EF4-FFF2-40B4-BE49-F238E27FC236}">
              <a16:creationId xmlns:a16="http://schemas.microsoft.com/office/drawing/2014/main" id="{81D8509C-45C5-4E8D-8550-D3EE216788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" name="Rectangle 140">
          <a:extLst>
            <a:ext uri="{FF2B5EF4-FFF2-40B4-BE49-F238E27FC236}">
              <a16:creationId xmlns:a16="http://schemas.microsoft.com/office/drawing/2014/main" id="{8284D40E-1A93-4B80-8B69-6ED82933302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" name="Rectangle 141">
          <a:extLst>
            <a:ext uri="{FF2B5EF4-FFF2-40B4-BE49-F238E27FC236}">
              <a16:creationId xmlns:a16="http://schemas.microsoft.com/office/drawing/2014/main" id="{C0D5DE30-375E-4AC6-A571-CFD5C1EAF1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" name="Rectangle 11">
          <a:extLst>
            <a:ext uri="{FF2B5EF4-FFF2-40B4-BE49-F238E27FC236}">
              <a16:creationId xmlns:a16="http://schemas.microsoft.com/office/drawing/2014/main" id="{64437256-6D6B-45CF-8449-805E5484E1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" name="Rectangle 143">
          <a:extLst>
            <a:ext uri="{FF2B5EF4-FFF2-40B4-BE49-F238E27FC236}">
              <a16:creationId xmlns:a16="http://schemas.microsoft.com/office/drawing/2014/main" id="{3CB753A4-A615-4F89-9876-840F4A911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5" name="Rectangle 11">
          <a:extLst>
            <a:ext uri="{FF2B5EF4-FFF2-40B4-BE49-F238E27FC236}">
              <a16:creationId xmlns:a16="http://schemas.microsoft.com/office/drawing/2014/main" id="{C97A778D-636A-4788-964E-7F79BAC51B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6" name="Rectangle 145">
          <a:extLst>
            <a:ext uri="{FF2B5EF4-FFF2-40B4-BE49-F238E27FC236}">
              <a16:creationId xmlns:a16="http://schemas.microsoft.com/office/drawing/2014/main" id="{C1921AD7-05B1-4503-BFFF-FBB13B38E9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7" name="Rectangle 11">
          <a:extLst>
            <a:ext uri="{FF2B5EF4-FFF2-40B4-BE49-F238E27FC236}">
              <a16:creationId xmlns:a16="http://schemas.microsoft.com/office/drawing/2014/main" id="{5759F01B-75D7-45BC-891C-1125D06C326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8" name="Rectangle 147">
          <a:extLst>
            <a:ext uri="{FF2B5EF4-FFF2-40B4-BE49-F238E27FC236}">
              <a16:creationId xmlns:a16="http://schemas.microsoft.com/office/drawing/2014/main" id="{BB393B1F-0EE5-4647-9236-37077018A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9" name="Rectangle 11">
          <a:extLst>
            <a:ext uri="{FF2B5EF4-FFF2-40B4-BE49-F238E27FC236}">
              <a16:creationId xmlns:a16="http://schemas.microsoft.com/office/drawing/2014/main" id="{A6AAC614-8B29-43AB-8BE5-12AEBBE2D19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A1281BD1-18D2-4B10-8007-9114FF3BFBD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1" name="Rectangle 11">
          <a:extLst>
            <a:ext uri="{FF2B5EF4-FFF2-40B4-BE49-F238E27FC236}">
              <a16:creationId xmlns:a16="http://schemas.microsoft.com/office/drawing/2014/main" id="{B6B30C5A-742E-43CF-B047-D2E981261A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D59081D3-2836-4CAC-B6C9-DBA50DB17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26B2F41A-4FB4-40EC-82E5-AB9EFF5DA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750CCEE6-4A10-4D4D-A5C0-54F9F90FA93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5" name="Rectangle 11">
          <a:extLst>
            <a:ext uri="{FF2B5EF4-FFF2-40B4-BE49-F238E27FC236}">
              <a16:creationId xmlns:a16="http://schemas.microsoft.com/office/drawing/2014/main" id="{41AB7ED0-D5AC-4ED6-9311-E9A7DD7F46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E924F44B-5BB2-4D2C-A69E-F40C8CB2B0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7" name="Rectangle 11">
          <a:extLst>
            <a:ext uri="{FF2B5EF4-FFF2-40B4-BE49-F238E27FC236}">
              <a16:creationId xmlns:a16="http://schemas.microsoft.com/office/drawing/2014/main" id="{FB664C35-89DD-49C1-893F-58D6A0B9DA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1B41591D-05B9-4E13-BB4D-9ECB85FD3AB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59" name="Rectangle 11">
          <a:extLst>
            <a:ext uri="{FF2B5EF4-FFF2-40B4-BE49-F238E27FC236}">
              <a16:creationId xmlns:a16="http://schemas.microsoft.com/office/drawing/2014/main" id="{908AC1BF-B777-4E8F-9B22-B17E61D7DB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7EC22744-849B-445C-AC7C-3CB00E05CB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1" name="Rectangle 11">
          <a:extLst>
            <a:ext uri="{FF2B5EF4-FFF2-40B4-BE49-F238E27FC236}">
              <a16:creationId xmlns:a16="http://schemas.microsoft.com/office/drawing/2014/main" id="{38DE17C3-5EB2-40DB-AE8F-FEF396828C9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FA248A65-F929-4479-A725-6ECAEB7FAE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3" name="Rectangle 11">
          <a:extLst>
            <a:ext uri="{FF2B5EF4-FFF2-40B4-BE49-F238E27FC236}">
              <a16:creationId xmlns:a16="http://schemas.microsoft.com/office/drawing/2014/main" id="{D7568455-695D-47B7-B272-FA448DAA8A6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2AAD1966-0658-4F75-9FC9-82F0DED474A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E42675B0-0DC1-40C7-87DA-9B0AEB9C8B5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19A89669-F6E5-4E3D-BE66-92B7DBC66B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7" name="Rectangle 11">
          <a:extLst>
            <a:ext uri="{FF2B5EF4-FFF2-40B4-BE49-F238E27FC236}">
              <a16:creationId xmlns:a16="http://schemas.microsoft.com/office/drawing/2014/main" id="{D1041D78-EBB6-41DF-A193-A8AEA2F967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AB19D2C3-A38A-45B4-A5DB-26C77DD40F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69" name="Rectangle 11">
          <a:extLst>
            <a:ext uri="{FF2B5EF4-FFF2-40B4-BE49-F238E27FC236}">
              <a16:creationId xmlns:a16="http://schemas.microsoft.com/office/drawing/2014/main" id="{8FECAA38-20FE-43D4-8FBA-A59642F873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0" name="Rectangle 169">
          <a:extLst>
            <a:ext uri="{FF2B5EF4-FFF2-40B4-BE49-F238E27FC236}">
              <a16:creationId xmlns:a16="http://schemas.microsoft.com/office/drawing/2014/main" id="{C981450B-1DD3-4FDB-B903-64424DECC3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1" name="Rectangle 11">
          <a:extLst>
            <a:ext uri="{FF2B5EF4-FFF2-40B4-BE49-F238E27FC236}">
              <a16:creationId xmlns:a16="http://schemas.microsoft.com/office/drawing/2014/main" id="{122BDB14-DC71-4FA9-9A12-C22660F5AD9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D9B3AEF-E5FB-41C8-9FC1-9A57ABD7E6F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3" name="Rectangle 11">
          <a:extLst>
            <a:ext uri="{FF2B5EF4-FFF2-40B4-BE49-F238E27FC236}">
              <a16:creationId xmlns:a16="http://schemas.microsoft.com/office/drawing/2014/main" id="{FB752550-1408-4BB7-AD38-4A01CC5A86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9AE09E52-2E85-4B31-ABC1-0BEF4337430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5" name="Rectangle 11">
          <a:extLst>
            <a:ext uri="{FF2B5EF4-FFF2-40B4-BE49-F238E27FC236}">
              <a16:creationId xmlns:a16="http://schemas.microsoft.com/office/drawing/2014/main" id="{39393C4C-ADBB-4A44-AEA3-683101A4FA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204E3C5D-95B1-43A7-A312-1823A19C79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8AAE459E-0C69-4BE8-B8CC-965887BDA1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25691D3F-8986-4194-89A1-F175759D5F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79" name="Rectangle 11">
          <a:extLst>
            <a:ext uri="{FF2B5EF4-FFF2-40B4-BE49-F238E27FC236}">
              <a16:creationId xmlns:a16="http://schemas.microsoft.com/office/drawing/2014/main" id="{81333A72-B0A2-4917-9722-B5F51D314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C05B5937-57AD-4899-8477-75575A215A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1" name="Rectangle 11">
          <a:extLst>
            <a:ext uri="{FF2B5EF4-FFF2-40B4-BE49-F238E27FC236}">
              <a16:creationId xmlns:a16="http://schemas.microsoft.com/office/drawing/2014/main" id="{2C6573B6-BFFE-446C-A229-6F89E2C67A1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2" name="Rectangle 181">
          <a:extLst>
            <a:ext uri="{FF2B5EF4-FFF2-40B4-BE49-F238E27FC236}">
              <a16:creationId xmlns:a16="http://schemas.microsoft.com/office/drawing/2014/main" id="{3AB7F4BA-0C6C-4100-ADC9-C417770D09B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3" name="Rectangle 11">
          <a:extLst>
            <a:ext uri="{FF2B5EF4-FFF2-40B4-BE49-F238E27FC236}">
              <a16:creationId xmlns:a16="http://schemas.microsoft.com/office/drawing/2014/main" id="{608128F6-E83E-4B23-8D29-68C621AD1A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4" name="Rectangle 183">
          <a:extLst>
            <a:ext uri="{FF2B5EF4-FFF2-40B4-BE49-F238E27FC236}">
              <a16:creationId xmlns:a16="http://schemas.microsoft.com/office/drawing/2014/main" id="{52BBDC30-A4C7-40A7-9273-1F292F662D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5" name="Rectangle 11">
          <a:extLst>
            <a:ext uri="{FF2B5EF4-FFF2-40B4-BE49-F238E27FC236}">
              <a16:creationId xmlns:a16="http://schemas.microsoft.com/office/drawing/2014/main" id="{AA968737-F887-4566-9802-50EE78215CC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6" name="Rectangle 185">
          <a:extLst>
            <a:ext uri="{FF2B5EF4-FFF2-40B4-BE49-F238E27FC236}">
              <a16:creationId xmlns:a16="http://schemas.microsoft.com/office/drawing/2014/main" id="{E138719D-602E-4FD1-8E69-3AB1EE4134A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7" name="Rectangle 11">
          <a:extLst>
            <a:ext uri="{FF2B5EF4-FFF2-40B4-BE49-F238E27FC236}">
              <a16:creationId xmlns:a16="http://schemas.microsoft.com/office/drawing/2014/main" id="{0DBF3197-75BC-444A-8391-585B051603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8" name="Rectangle 187">
          <a:extLst>
            <a:ext uri="{FF2B5EF4-FFF2-40B4-BE49-F238E27FC236}">
              <a16:creationId xmlns:a16="http://schemas.microsoft.com/office/drawing/2014/main" id="{69F9DC0E-FC25-4CC2-A397-EB56C6C360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89" name="Rectangle 188">
          <a:extLst>
            <a:ext uri="{FF2B5EF4-FFF2-40B4-BE49-F238E27FC236}">
              <a16:creationId xmlns:a16="http://schemas.microsoft.com/office/drawing/2014/main" id="{94B3D353-DC89-48B6-9D62-B936EB3E69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0" name="Rectangle 189">
          <a:extLst>
            <a:ext uri="{FF2B5EF4-FFF2-40B4-BE49-F238E27FC236}">
              <a16:creationId xmlns:a16="http://schemas.microsoft.com/office/drawing/2014/main" id="{9BD9A30B-C423-42C4-8AD3-9E9BC10CB25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1" name="Rectangle 11">
          <a:extLst>
            <a:ext uri="{FF2B5EF4-FFF2-40B4-BE49-F238E27FC236}">
              <a16:creationId xmlns:a16="http://schemas.microsoft.com/office/drawing/2014/main" id="{D851F111-E86B-4905-ACF8-51A7CB30086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2" name="Rectangle 191">
          <a:extLst>
            <a:ext uri="{FF2B5EF4-FFF2-40B4-BE49-F238E27FC236}">
              <a16:creationId xmlns:a16="http://schemas.microsoft.com/office/drawing/2014/main" id="{C0595AE7-3E23-4B9C-9F7A-43FE46D84A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93" name="Rectangle 11">
          <a:extLst>
            <a:ext uri="{FF2B5EF4-FFF2-40B4-BE49-F238E27FC236}">
              <a16:creationId xmlns:a16="http://schemas.microsoft.com/office/drawing/2014/main" id="{0B514B71-54B9-427C-B682-BADCF9C37A5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4" name="Rectangle 193">
          <a:extLst>
            <a:ext uri="{FF2B5EF4-FFF2-40B4-BE49-F238E27FC236}">
              <a16:creationId xmlns:a16="http://schemas.microsoft.com/office/drawing/2014/main" id="{7C30B5DA-738B-4BCB-9D61-899AA05FAD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5" name="Rectangle 11">
          <a:extLst>
            <a:ext uri="{FF2B5EF4-FFF2-40B4-BE49-F238E27FC236}">
              <a16:creationId xmlns:a16="http://schemas.microsoft.com/office/drawing/2014/main" id="{8E35A473-E507-46F9-A46F-A3F62AA126F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6" name="Rectangle 195">
          <a:extLst>
            <a:ext uri="{FF2B5EF4-FFF2-40B4-BE49-F238E27FC236}">
              <a16:creationId xmlns:a16="http://schemas.microsoft.com/office/drawing/2014/main" id="{DB605694-9020-4175-B61C-6DD18EEAE14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7" name="Rectangle 11">
          <a:extLst>
            <a:ext uri="{FF2B5EF4-FFF2-40B4-BE49-F238E27FC236}">
              <a16:creationId xmlns:a16="http://schemas.microsoft.com/office/drawing/2014/main" id="{DA8A3355-DD26-466D-8E2A-9D858723BBF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8" name="Rectangle 197">
          <a:extLst>
            <a:ext uri="{FF2B5EF4-FFF2-40B4-BE49-F238E27FC236}">
              <a16:creationId xmlns:a16="http://schemas.microsoft.com/office/drawing/2014/main" id="{5D40CBF7-1CAE-4AAC-AEA2-B478C13FF4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99" name="Rectangle 11">
          <a:extLst>
            <a:ext uri="{FF2B5EF4-FFF2-40B4-BE49-F238E27FC236}">
              <a16:creationId xmlns:a16="http://schemas.microsoft.com/office/drawing/2014/main" id="{EA398538-7278-4089-8FB8-753913B1E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0" name="Rectangle 199">
          <a:extLst>
            <a:ext uri="{FF2B5EF4-FFF2-40B4-BE49-F238E27FC236}">
              <a16:creationId xmlns:a16="http://schemas.microsoft.com/office/drawing/2014/main" id="{F93EEDA0-41DC-40E9-B1B8-5E4A21AD8E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1" name="Rectangle 200">
          <a:extLst>
            <a:ext uri="{FF2B5EF4-FFF2-40B4-BE49-F238E27FC236}">
              <a16:creationId xmlns:a16="http://schemas.microsoft.com/office/drawing/2014/main" id="{62E33EC5-CC14-48D2-925F-C2A5F82DF21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2" name="Rectangle 201">
          <a:extLst>
            <a:ext uri="{FF2B5EF4-FFF2-40B4-BE49-F238E27FC236}">
              <a16:creationId xmlns:a16="http://schemas.microsoft.com/office/drawing/2014/main" id="{4919EB94-A759-4F8C-ABC4-7C7AE851F6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3" name="Rectangle 11">
          <a:extLst>
            <a:ext uri="{FF2B5EF4-FFF2-40B4-BE49-F238E27FC236}">
              <a16:creationId xmlns:a16="http://schemas.microsoft.com/office/drawing/2014/main" id="{43BAE2C2-9853-40E3-8D23-5922F42D12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4" name="Rectangle 203">
          <a:extLst>
            <a:ext uri="{FF2B5EF4-FFF2-40B4-BE49-F238E27FC236}">
              <a16:creationId xmlns:a16="http://schemas.microsoft.com/office/drawing/2014/main" id="{B236C3B6-94FB-4C49-960B-732AD9648D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5" name="Rectangle 11">
          <a:extLst>
            <a:ext uri="{FF2B5EF4-FFF2-40B4-BE49-F238E27FC236}">
              <a16:creationId xmlns:a16="http://schemas.microsoft.com/office/drawing/2014/main" id="{FEF81222-7047-4509-A47B-A427D7B073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6" name="Rectangle 205">
          <a:extLst>
            <a:ext uri="{FF2B5EF4-FFF2-40B4-BE49-F238E27FC236}">
              <a16:creationId xmlns:a16="http://schemas.microsoft.com/office/drawing/2014/main" id="{2CA8E1E3-7600-4A5E-81F9-7EDACC7584B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7" name="Rectangle 11">
          <a:extLst>
            <a:ext uri="{FF2B5EF4-FFF2-40B4-BE49-F238E27FC236}">
              <a16:creationId xmlns:a16="http://schemas.microsoft.com/office/drawing/2014/main" id="{7B832A62-CFFC-42D4-8001-D82CE04EBC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8" name="Rectangle 207">
          <a:extLst>
            <a:ext uri="{FF2B5EF4-FFF2-40B4-BE49-F238E27FC236}">
              <a16:creationId xmlns:a16="http://schemas.microsoft.com/office/drawing/2014/main" id="{E163C9A6-4FCD-4080-A004-1F5CF0BBC6E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09" name="Rectangle 11">
          <a:extLst>
            <a:ext uri="{FF2B5EF4-FFF2-40B4-BE49-F238E27FC236}">
              <a16:creationId xmlns:a16="http://schemas.microsoft.com/office/drawing/2014/main" id="{9D5FC78F-212F-48B5-92A4-F716E04C55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0" name="Rectangle 209">
          <a:extLst>
            <a:ext uri="{FF2B5EF4-FFF2-40B4-BE49-F238E27FC236}">
              <a16:creationId xmlns:a16="http://schemas.microsoft.com/office/drawing/2014/main" id="{9F445635-84EB-4DB6-BC1E-F2F0647040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1" name="Rectangle 11">
          <a:extLst>
            <a:ext uri="{FF2B5EF4-FFF2-40B4-BE49-F238E27FC236}">
              <a16:creationId xmlns:a16="http://schemas.microsoft.com/office/drawing/2014/main" id="{36D16769-4C08-468B-B72C-88E8303E54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2" name="Rectangle 211">
          <a:extLst>
            <a:ext uri="{FF2B5EF4-FFF2-40B4-BE49-F238E27FC236}">
              <a16:creationId xmlns:a16="http://schemas.microsoft.com/office/drawing/2014/main" id="{09600CC6-6D50-4BF3-81D0-42FC400DEC5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3" name="Rectangle 212">
          <a:extLst>
            <a:ext uri="{FF2B5EF4-FFF2-40B4-BE49-F238E27FC236}">
              <a16:creationId xmlns:a16="http://schemas.microsoft.com/office/drawing/2014/main" id="{C3598CA6-402C-47F5-878B-C6998289564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4" name="Rectangle 213">
          <a:extLst>
            <a:ext uri="{FF2B5EF4-FFF2-40B4-BE49-F238E27FC236}">
              <a16:creationId xmlns:a16="http://schemas.microsoft.com/office/drawing/2014/main" id="{3FC9A220-485B-4CA3-9811-6705BC012A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5" name="Rectangle 11">
          <a:extLst>
            <a:ext uri="{FF2B5EF4-FFF2-40B4-BE49-F238E27FC236}">
              <a16:creationId xmlns:a16="http://schemas.microsoft.com/office/drawing/2014/main" id="{E56946B8-59E7-431D-B3FB-490BB1F38BF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6" name="Rectangle 215">
          <a:extLst>
            <a:ext uri="{FF2B5EF4-FFF2-40B4-BE49-F238E27FC236}">
              <a16:creationId xmlns:a16="http://schemas.microsoft.com/office/drawing/2014/main" id="{69F3EB54-5221-4888-AEA9-D99C61CDC03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7" name="Rectangle 11">
          <a:extLst>
            <a:ext uri="{FF2B5EF4-FFF2-40B4-BE49-F238E27FC236}">
              <a16:creationId xmlns:a16="http://schemas.microsoft.com/office/drawing/2014/main" id="{C9DD27D6-289F-4584-9DDB-8BA453F195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8" name="Rectangle 217">
          <a:extLst>
            <a:ext uri="{FF2B5EF4-FFF2-40B4-BE49-F238E27FC236}">
              <a16:creationId xmlns:a16="http://schemas.microsoft.com/office/drawing/2014/main" id="{4285CD73-35FB-4297-B270-7C8DEE074F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19" name="Rectangle 11">
          <a:extLst>
            <a:ext uri="{FF2B5EF4-FFF2-40B4-BE49-F238E27FC236}">
              <a16:creationId xmlns:a16="http://schemas.microsoft.com/office/drawing/2014/main" id="{30CBA2CC-0832-450B-AAA6-B84B0996484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0" name="Rectangle 219">
          <a:extLst>
            <a:ext uri="{FF2B5EF4-FFF2-40B4-BE49-F238E27FC236}">
              <a16:creationId xmlns:a16="http://schemas.microsoft.com/office/drawing/2014/main" id="{3AB74423-460D-4442-B589-62EEE00BDA0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1" name="Rectangle 11">
          <a:extLst>
            <a:ext uri="{FF2B5EF4-FFF2-40B4-BE49-F238E27FC236}">
              <a16:creationId xmlns:a16="http://schemas.microsoft.com/office/drawing/2014/main" id="{8A618DC0-9983-405F-AAB7-6359C41187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2" name="Rectangle 221">
          <a:extLst>
            <a:ext uri="{FF2B5EF4-FFF2-40B4-BE49-F238E27FC236}">
              <a16:creationId xmlns:a16="http://schemas.microsoft.com/office/drawing/2014/main" id="{DAFC9DA3-FF12-4997-B847-AFC2AAD50C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3" name="Rectangle 11">
          <a:extLst>
            <a:ext uri="{FF2B5EF4-FFF2-40B4-BE49-F238E27FC236}">
              <a16:creationId xmlns:a16="http://schemas.microsoft.com/office/drawing/2014/main" id="{2B306918-30A5-4890-B2E9-BB6E26747B7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4" name="Rectangle 223">
          <a:extLst>
            <a:ext uri="{FF2B5EF4-FFF2-40B4-BE49-F238E27FC236}">
              <a16:creationId xmlns:a16="http://schemas.microsoft.com/office/drawing/2014/main" id="{C56983EE-C0AF-4F56-87B3-F8557E3563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5" name="Rectangle 224">
          <a:extLst>
            <a:ext uri="{FF2B5EF4-FFF2-40B4-BE49-F238E27FC236}">
              <a16:creationId xmlns:a16="http://schemas.microsoft.com/office/drawing/2014/main" id="{3581F0F5-C161-46FF-9980-FAA28646FA9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6" name="Rectangle 225">
          <a:extLst>
            <a:ext uri="{FF2B5EF4-FFF2-40B4-BE49-F238E27FC236}">
              <a16:creationId xmlns:a16="http://schemas.microsoft.com/office/drawing/2014/main" id="{75F84E72-70D7-4B73-B606-1832E262BCF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7" name="Rectangle 11">
          <a:extLst>
            <a:ext uri="{FF2B5EF4-FFF2-40B4-BE49-F238E27FC236}">
              <a16:creationId xmlns:a16="http://schemas.microsoft.com/office/drawing/2014/main" id="{17CDE976-769C-47F6-89B2-F40D65FCE0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8" name="Rectangle 227">
          <a:extLst>
            <a:ext uri="{FF2B5EF4-FFF2-40B4-BE49-F238E27FC236}">
              <a16:creationId xmlns:a16="http://schemas.microsoft.com/office/drawing/2014/main" id="{1157AEA4-4F59-47D7-9060-0DCC7C69CD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29" name="Rectangle 11">
          <a:extLst>
            <a:ext uri="{FF2B5EF4-FFF2-40B4-BE49-F238E27FC236}">
              <a16:creationId xmlns:a16="http://schemas.microsoft.com/office/drawing/2014/main" id="{8D578A4D-92E1-48D9-9522-CD13C5B4D0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0" name="Rectangle 229">
          <a:extLst>
            <a:ext uri="{FF2B5EF4-FFF2-40B4-BE49-F238E27FC236}">
              <a16:creationId xmlns:a16="http://schemas.microsoft.com/office/drawing/2014/main" id="{A2C7EF81-E70E-430A-97EB-2E9C2499D2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1" name="Rectangle 11">
          <a:extLst>
            <a:ext uri="{FF2B5EF4-FFF2-40B4-BE49-F238E27FC236}">
              <a16:creationId xmlns:a16="http://schemas.microsoft.com/office/drawing/2014/main" id="{56672810-2C82-4DA6-8409-699BA6EF57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2" name="Rectangle 231">
          <a:extLst>
            <a:ext uri="{FF2B5EF4-FFF2-40B4-BE49-F238E27FC236}">
              <a16:creationId xmlns:a16="http://schemas.microsoft.com/office/drawing/2014/main" id="{C5B74572-4779-46B7-A920-3AA3B00B19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3" name="Rectangle 11">
          <a:extLst>
            <a:ext uri="{FF2B5EF4-FFF2-40B4-BE49-F238E27FC236}">
              <a16:creationId xmlns:a16="http://schemas.microsoft.com/office/drawing/2014/main" id="{1748EC10-3E4A-4004-A68D-898014801C9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4" name="Rectangle 233">
          <a:extLst>
            <a:ext uri="{FF2B5EF4-FFF2-40B4-BE49-F238E27FC236}">
              <a16:creationId xmlns:a16="http://schemas.microsoft.com/office/drawing/2014/main" id="{831866CB-BE3F-45DA-B436-5526104923A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5" name="Rectangle 11">
          <a:extLst>
            <a:ext uri="{FF2B5EF4-FFF2-40B4-BE49-F238E27FC236}">
              <a16:creationId xmlns:a16="http://schemas.microsoft.com/office/drawing/2014/main" id="{E5035AEE-0673-4A4A-AD8D-7FC256668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6" name="Rectangle 235">
          <a:extLst>
            <a:ext uri="{FF2B5EF4-FFF2-40B4-BE49-F238E27FC236}">
              <a16:creationId xmlns:a16="http://schemas.microsoft.com/office/drawing/2014/main" id="{08BDF99D-FB58-4D83-AE83-E3DEE3F67CD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7" name="Rectangle 236">
          <a:extLst>
            <a:ext uri="{FF2B5EF4-FFF2-40B4-BE49-F238E27FC236}">
              <a16:creationId xmlns:a16="http://schemas.microsoft.com/office/drawing/2014/main" id="{322DAD37-423A-46CD-9526-507C32FA730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8" name="Rectangle 237">
          <a:extLst>
            <a:ext uri="{FF2B5EF4-FFF2-40B4-BE49-F238E27FC236}">
              <a16:creationId xmlns:a16="http://schemas.microsoft.com/office/drawing/2014/main" id="{D7576EFE-215B-4910-8006-96CC1E75805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39" name="Rectangle 11">
          <a:extLst>
            <a:ext uri="{FF2B5EF4-FFF2-40B4-BE49-F238E27FC236}">
              <a16:creationId xmlns:a16="http://schemas.microsoft.com/office/drawing/2014/main" id="{14E415DA-B366-4BDE-80F4-7019C57ABB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0" name="Rectangle 239">
          <a:extLst>
            <a:ext uri="{FF2B5EF4-FFF2-40B4-BE49-F238E27FC236}">
              <a16:creationId xmlns:a16="http://schemas.microsoft.com/office/drawing/2014/main" id="{6B57C612-D7E4-4F5D-9D5D-F0DC8C60DC3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1" name="Rectangle 11">
          <a:extLst>
            <a:ext uri="{FF2B5EF4-FFF2-40B4-BE49-F238E27FC236}">
              <a16:creationId xmlns:a16="http://schemas.microsoft.com/office/drawing/2014/main" id="{62581D80-331E-455B-93B4-E9263C510A2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2" name="Rectangle 241">
          <a:extLst>
            <a:ext uri="{FF2B5EF4-FFF2-40B4-BE49-F238E27FC236}">
              <a16:creationId xmlns:a16="http://schemas.microsoft.com/office/drawing/2014/main" id="{44034A28-5263-4E62-8DDA-E30683954A7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3" name="Rectangle 11">
          <a:extLst>
            <a:ext uri="{FF2B5EF4-FFF2-40B4-BE49-F238E27FC236}">
              <a16:creationId xmlns:a16="http://schemas.microsoft.com/office/drawing/2014/main" id="{A9CC0F69-D380-4B0B-9293-15B557D4D38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4" name="Rectangle 243">
          <a:extLst>
            <a:ext uri="{FF2B5EF4-FFF2-40B4-BE49-F238E27FC236}">
              <a16:creationId xmlns:a16="http://schemas.microsoft.com/office/drawing/2014/main" id="{695F02C6-03F3-4145-91B8-D8AC0235C7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5" name="Rectangle 11">
          <a:extLst>
            <a:ext uri="{FF2B5EF4-FFF2-40B4-BE49-F238E27FC236}">
              <a16:creationId xmlns:a16="http://schemas.microsoft.com/office/drawing/2014/main" id="{F9BCC329-26E7-4CBE-8655-2FAD741CD77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6" name="Rectangle 245">
          <a:extLst>
            <a:ext uri="{FF2B5EF4-FFF2-40B4-BE49-F238E27FC236}">
              <a16:creationId xmlns:a16="http://schemas.microsoft.com/office/drawing/2014/main" id="{6B3D8247-377D-4083-A654-C372335266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7" name="Rectangle 11">
          <a:extLst>
            <a:ext uri="{FF2B5EF4-FFF2-40B4-BE49-F238E27FC236}">
              <a16:creationId xmlns:a16="http://schemas.microsoft.com/office/drawing/2014/main" id="{9B64B6FC-C32D-4FAA-B166-AC0C1D53EE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8" name="Rectangle 247">
          <a:extLst>
            <a:ext uri="{FF2B5EF4-FFF2-40B4-BE49-F238E27FC236}">
              <a16:creationId xmlns:a16="http://schemas.microsoft.com/office/drawing/2014/main" id="{A9EB0EE1-6078-4A8B-92E8-5B0830A4573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49" name="Rectangle 248">
          <a:extLst>
            <a:ext uri="{FF2B5EF4-FFF2-40B4-BE49-F238E27FC236}">
              <a16:creationId xmlns:a16="http://schemas.microsoft.com/office/drawing/2014/main" id="{01F475D2-A677-46F2-8517-5DF91841F8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0" name="Rectangle 249">
          <a:extLst>
            <a:ext uri="{FF2B5EF4-FFF2-40B4-BE49-F238E27FC236}">
              <a16:creationId xmlns:a16="http://schemas.microsoft.com/office/drawing/2014/main" id="{FCAA7B46-7142-42AC-9E12-00653F12888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1" name="Rectangle 11">
          <a:extLst>
            <a:ext uri="{FF2B5EF4-FFF2-40B4-BE49-F238E27FC236}">
              <a16:creationId xmlns:a16="http://schemas.microsoft.com/office/drawing/2014/main" id="{065D229C-27A4-45A9-90BA-F354954936E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2" name="Rectangle 251">
          <a:extLst>
            <a:ext uri="{FF2B5EF4-FFF2-40B4-BE49-F238E27FC236}">
              <a16:creationId xmlns:a16="http://schemas.microsoft.com/office/drawing/2014/main" id="{436FD696-FA10-4065-842C-C3F2C141A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3" name="Rectangle 11">
          <a:extLst>
            <a:ext uri="{FF2B5EF4-FFF2-40B4-BE49-F238E27FC236}">
              <a16:creationId xmlns:a16="http://schemas.microsoft.com/office/drawing/2014/main" id="{8FDC58AC-B4E8-4395-8CFB-364F49CFFA0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4" name="Rectangle 253">
          <a:extLst>
            <a:ext uri="{FF2B5EF4-FFF2-40B4-BE49-F238E27FC236}">
              <a16:creationId xmlns:a16="http://schemas.microsoft.com/office/drawing/2014/main" id="{2BF096FA-283C-4F4C-AB3E-0F00C387C97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5" name="Rectangle 11">
          <a:extLst>
            <a:ext uri="{FF2B5EF4-FFF2-40B4-BE49-F238E27FC236}">
              <a16:creationId xmlns:a16="http://schemas.microsoft.com/office/drawing/2014/main" id="{80513565-3EF2-4D9D-95B8-CA1EB75D4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6" name="Rectangle 255">
          <a:extLst>
            <a:ext uri="{FF2B5EF4-FFF2-40B4-BE49-F238E27FC236}">
              <a16:creationId xmlns:a16="http://schemas.microsoft.com/office/drawing/2014/main" id="{49514FE8-9D41-4658-BB56-1F8D8169C7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7" name="Rectangle 11">
          <a:extLst>
            <a:ext uri="{FF2B5EF4-FFF2-40B4-BE49-F238E27FC236}">
              <a16:creationId xmlns:a16="http://schemas.microsoft.com/office/drawing/2014/main" id="{A2788F17-6B62-4B05-9267-8FA37A036D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B5071B3B-2841-4606-886B-96EA03319E6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59" name="Rectangle 11">
          <a:extLst>
            <a:ext uri="{FF2B5EF4-FFF2-40B4-BE49-F238E27FC236}">
              <a16:creationId xmlns:a16="http://schemas.microsoft.com/office/drawing/2014/main" id="{86698E86-B5B0-4112-A49C-F57A291F00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DF93DA9E-9243-478C-82DF-73B3B14AAE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980715C4-C635-4CB4-B8FA-7EFBA9D11B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94760B65-3B44-48BE-87D6-6498A8FDA4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3" name="Rectangle 11">
          <a:extLst>
            <a:ext uri="{FF2B5EF4-FFF2-40B4-BE49-F238E27FC236}">
              <a16:creationId xmlns:a16="http://schemas.microsoft.com/office/drawing/2014/main" id="{428CF0DA-04B1-4A3C-840A-A1B456C7E08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05951600-BD9B-4B29-B4DB-B350F3824C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5" name="Rectangle 11">
          <a:extLst>
            <a:ext uri="{FF2B5EF4-FFF2-40B4-BE49-F238E27FC236}">
              <a16:creationId xmlns:a16="http://schemas.microsoft.com/office/drawing/2014/main" id="{2AE12565-734E-4612-BEE2-DEFCD54DAA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DF7B874A-8070-4DAB-A268-1E7AC07FFA9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7" name="Rectangle 11">
          <a:extLst>
            <a:ext uri="{FF2B5EF4-FFF2-40B4-BE49-F238E27FC236}">
              <a16:creationId xmlns:a16="http://schemas.microsoft.com/office/drawing/2014/main" id="{BAA0D383-1F99-46D2-AF7C-5900291334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BC51084B-4F2D-46E5-B5B7-61C3DAAC9F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69" name="Rectangle 11">
          <a:extLst>
            <a:ext uri="{FF2B5EF4-FFF2-40B4-BE49-F238E27FC236}">
              <a16:creationId xmlns:a16="http://schemas.microsoft.com/office/drawing/2014/main" id="{5C0D84BF-962B-44CC-B2D2-60C0381DEA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A7B9E1F5-1BBD-4445-8C66-41C3B881FF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1" name="Rectangle 11">
          <a:extLst>
            <a:ext uri="{FF2B5EF4-FFF2-40B4-BE49-F238E27FC236}">
              <a16:creationId xmlns:a16="http://schemas.microsoft.com/office/drawing/2014/main" id="{587C1BDA-B81C-4201-81FF-F1212F0D02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2D2946BA-05F3-4B98-834E-619994DF7B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7DA10237-D209-4AEE-9310-36314EA6D59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A6257916-0FCA-4870-AC0F-467010A8A99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5" name="Rectangle 11">
          <a:extLst>
            <a:ext uri="{FF2B5EF4-FFF2-40B4-BE49-F238E27FC236}">
              <a16:creationId xmlns:a16="http://schemas.microsoft.com/office/drawing/2014/main" id="{C43AF96D-480F-4AED-BC59-748F5516B2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8D8AB10-B773-4EA9-A944-BA90BAFB10F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7" name="Rectangle 11">
          <a:extLst>
            <a:ext uri="{FF2B5EF4-FFF2-40B4-BE49-F238E27FC236}">
              <a16:creationId xmlns:a16="http://schemas.microsoft.com/office/drawing/2014/main" id="{85B6A36A-1543-42AC-89F2-D3BD5C3E40D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882DA5E7-F54C-4B4B-9FE3-115DD17922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79" name="Rectangle 11">
          <a:extLst>
            <a:ext uri="{FF2B5EF4-FFF2-40B4-BE49-F238E27FC236}">
              <a16:creationId xmlns:a16="http://schemas.microsoft.com/office/drawing/2014/main" id="{D918F1E7-AE41-4CEB-AE7E-35565196BBF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B895E414-11A0-40E4-969A-EB771C02A3D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1" name="Rectangle 11">
          <a:extLst>
            <a:ext uri="{FF2B5EF4-FFF2-40B4-BE49-F238E27FC236}">
              <a16:creationId xmlns:a16="http://schemas.microsoft.com/office/drawing/2014/main" id="{1911A9F5-1DE9-4590-A9AD-BA16BA7BF1A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C4357F37-7284-47DB-8FE3-5C2A26C94C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3" name="Rectangle 11">
          <a:extLst>
            <a:ext uri="{FF2B5EF4-FFF2-40B4-BE49-F238E27FC236}">
              <a16:creationId xmlns:a16="http://schemas.microsoft.com/office/drawing/2014/main" id="{04736D31-27CF-4EE6-B668-6BEF14BCC7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6CF7C044-3845-49D9-A9C7-72D701DAFE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5590C05-091D-49B4-BD84-9B41CBBF11C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76940F37-337C-45BC-80F3-CDB498A1F50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7" name="Rectangle 11">
          <a:extLst>
            <a:ext uri="{FF2B5EF4-FFF2-40B4-BE49-F238E27FC236}">
              <a16:creationId xmlns:a16="http://schemas.microsoft.com/office/drawing/2014/main" id="{6E337100-39DA-4964-BFD4-B39968BA6B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C78249A4-AD3B-4053-AD3F-EE3A70A3D5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289" name="Rectangle 11">
          <a:extLst>
            <a:ext uri="{FF2B5EF4-FFF2-40B4-BE49-F238E27FC236}">
              <a16:creationId xmlns:a16="http://schemas.microsoft.com/office/drawing/2014/main" id="{CD50382B-869A-4DE7-BB2C-FC03E68374E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BCD3AC19-4D9B-458F-B306-4A806879D2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1" name="Rectangle 11">
          <a:extLst>
            <a:ext uri="{FF2B5EF4-FFF2-40B4-BE49-F238E27FC236}">
              <a16:creationId xmlns:a16="http://schemas.microsoft.com/office/drawing/2014/main" id="{58E9F1D2-25DB-48B0-8D40-92793DB87F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C117520B-42EE-4047-8F13-5333FF9A15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3" name="Rectangle 11">
          <a:extLst>
            <a:ext uri="{FF2B5EF4-FFF2-40B4-BE49-F238E27FC236}">
              <a16:creationId xmlns:a16="http://schemas.microsoft.com/office/drawing/2014/main" id="{F61F3728-CAD0-4EEA-B169-2FC9F82DDC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5929E017-522C-4BF1-BFFF-F88DE41641E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5" name="Rectangle 11">
          <a:extLst>
            <a:ext uri="{FF2B5EF4-FFF2-40B4-BE49-F238E27FC236}">
              <a16:creationId xmlns:a16="http://schemas.microsoft.com/office/drawing/2014/main" id="{CEC55B83-31A4-47AE-9EE5-0CA7382322E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F3E409BE-0E6D-460C-9ABD-9E85F33CC4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71323446-B220-471B-BF9A-37301F99DE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8" name="Rectangle 297">
          <a:extLst>
            <a:ext uri="{FF2B5EF4-FFF2-40B4-BE49-F238E27FC236}">
              <a16:creationId xmlns:a16="http://schemas.microsoft.com/office/drawing/2014/main" id="{E932714A-2D58-4DCC-A75B-7A388CAC81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299" name="Rectangle 11">
          <a:extLst>
            <a:ext uri="{FF2B5EF4-FFF2-40B4-BE49-F238E27FC236}">
              <a16:creationId xmlns:a16="http://schemas.microsoft.com/office/drawing/2014/main" id="{229F5CB8-9BAF-4E9B-A6C0-3B17F09D488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0" name="Rectangle 299">
          <a:extLst>
            <a:ext uri="{FF2B5EF4-FFF2-40B4-BE49-F238E27FC236}">
              <a16:creationId xmlns:a16="http://schemas.microsoft.com/office/drawing/2014/main" id="{525666E2-1507-4DF5-B1C3-9255441EBE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1" name="Rectangle 11">
          <a:extLst>
            <a:ext uri="{FF2B5EF4-FFF2-40B4-BE49-F238E27FC236}">
              <a16:creationId xmlns:a16="http://schemas.microsoft.com/office/drawing/2014/main" id="{36BA50D1-1124-4D31-8791-593EF40BCD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2" name="Rectangle 301">
          <a:extLst>
            <a:ext uri="{FF2B5EF4-FFF2-40B4-BE49-F238E27FC236}">
              <a16:creationId xmlns:a16="http://schemas.microsoft.com/office/drawing/2014/main" id="{6E7AEE38-6FC5-42F9-AE99-2BB234F292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3" name="Rectangle 11">
          <a:extLst>
            <a:ext uri="{FF2B5EF4-FFF2-40B4-BE49-F238E27FC236}">
              <a16:creationId xmlns:a16="http://schemas.microsoft.com/office/drawing/2014/main" id="{ECA38808-955A-4996-9477-E6C924AD31D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4" name="Rectangle 303">
          <a:extLst>
            <a:ext uri="{FF2B5EF4-FFF2-40B4-BE49-F238E27FC236}">
              <a16:creationId xmlns:a16="http://schemas.microsoft.com/office/drawing/2014/main" id="{40FF0BB5-931B-4633-9CD3-2C910AB5834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5" name="Rectangle 11">
          <a:extLst>
            <a:ext uri="{FF2B5EF4-FFF2-40B4-BE49-F238E27FC236}">
              <a16:creationId xmlns:a16="http://schemas.microsoft.com/office/drawing/2014/main" id="{D5F67783-E8BF-4B71-9A7A-BB89485AF8E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6" name="Rectangle 305">
          <a:extLst>
            <a:ext uri="{FF2B5EF4-FFF2-40B4-BE49-F238E27FC236}">
              <a16:creationId xmlns:a16="http://schemas.microsoft.com/office/drawing/2014/main" id="{4271448B-9AAF-44AD-A661-BA1DBE7AB1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7" name="Rectangle 11">
          <a:extLst>
            <a:ext uri="{FF2B5EF4-FFF2-40B4-BE49-F238E27FC236}">
              <a16:creationId xmlns:a16="http://schemas.microsoft.com/office/drawing/2014/main" id="{58A26580-CE37-4E7E-95A3-3FA88696058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8" name="Rectangle 307">
          <a:extLst>
            <a:ext uri="{FF2B5EF4-FFF2-40B4-BE49-F238E27FC236}">
              <a16:creationId xmlns:a16="http://schemas.microsoft.com/office/drawing/2014/main" id="{B42E2D8E-6574-484B-9060-726200E5279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09" name="Rectangle 308">
          <a:extLst>
            <a:ext uri="{FF2B5EF4-FFF2-40B4-BE49-F238E27FC236}">
              <a16:creationId xmlns:a16="http://schemas.microsoft.com/office/drawing/2014/main" id="{0CFDD6A4-D15A-4316-B3FC-376A732466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0" name="Rectangle 309">
          <a:extLst>
            <a:ext uri="{FF2B5EF4-FFF2-40B4-BE49-F238E27FC236}">
              <a16:creationId xmlns:a16="http://schemas.microsoft.com/office/drawing/2014/main" id="{0DD0A3E3-6F88-4FAB-A9A2-6EB767B744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1" name="Rectangle 11">
          <a:extLst>
            <a:ext uri="{FF2B5EF4-FFF2-40B4-BE49-F238E27FC236}">
              <a16:creationId xmlns:a16="http://schemas.microsoft.com/office/drawing/2014/main" id="{B253D40C-6141-4814-A739-ED156FDF6E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2" name="Rectangle 311">
          <a:extLst>
            <a:ext uri="{FF2B5EF4-FFF2-40B4-BE49-F238E27FC236}">
              <a16:creationId xmlns:a16="http://schemas.microsoft.com/office/drawing/2014/main" id="{06A01C47-E28E-445E-AB3B-1E3878B898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3" name="Rectangle 11">
          <a:extLst>
            <a:ext uri="{FF2B5EF4-FFF2-40B4-BE49-F238E27FC236}">
              <a16:creationId xmlns:a16="http://schemas.microsoft.com/office/drawing/2014/main" id="{F3121AAA-18F1-461B-AF3B-A7861F8DF5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4" name="Rectangle 313">
          <a:extLst>
            <a:ext uri="{FF2B5EF4-FFF2-40B4-BE49-F238E27FC236}">
              <a16:creationId xmlns:a16="http://schemas.microsoft.com/office/drawing/2014/main" id="{098F39F3-D268-450C-A204-359A4B64105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5" name="Rectangle 11">
          <a:extLst>
            <a:ext uri="{FF2B5EF4-FFF2-40B4-BE49-F238E27FC236}">
              <a16:creationId xmlns:a16="http://schemas.microsoft.com/office/drawing/2014/main" id="{A5D7CDB0-2549-41B1-A7DF-B0391090095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6" name="Rectangle 315">
          <a:extLst>
            <a:ext uri="{FF2B5EF4-FFF2-40B4-BE49-F238E27FC236}">
              <a16:creationId xmlns:a16="http://schemas.microsoft.com/office/drawing/2014/main" id="{572F01ED-0A22-47A7-B283-C1BAC7F23F6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7" name="Rectangle 11">
          <a:extLst>
            <a:ext uri="{FF2B5EF4-FFF2-40B4-BE49-F238E27FC236}">
              <a16:creationId xmlns:a16="http://schemas.microsoft.com/office/drawing/2014/main" id="{9DD9FAA9-B6B8-40A5-A950-A68D08E582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8" name="Rectangle 317">
          <a:extLst>
            <a:ext uri="{FF2B5EF4-FFF2-40B4-BE49-F238E27FC236}">
              <a16:creationId xmlns:a16="http://schemas.microsoft.com/office/drawing/2014/main" id="{9D35A22F-A657-41FF-8FFA-4F2BD0D7D2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19" name="Rectangle 11">
          <a:extLst>
            <a:ext uri="{FF2B5EF4-FFF2-40B4-BE49-F238E27FC236}">
              <a16:creationId xmlns:a16="http://schemas.microsoft.com/office/drawing/2014/main" id="{F9C56F98-41CA-4C90-A5C4-7C460573C9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0" name="Rectangle 319">
          <a:extLst>
            <a:ext uri="{FF2B5EF4-FFF2-40B4-BE49-F238E27FC236}">
              <a16:creationId xmlns:a16="http://schemas.microsoft.com/office/drawing/2014/main" id="{43E03BB3-5B82-489C-BC76-C26D52037D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1" name="Rectangle 320">
          <a:extLst>
            <a:ext uri="{FF2B5EF4-FFF2-40B4-BE49-F238E27FC236}">
              <a16:creationId xmlns:a16="http://schemas.microsoft.com/office/drawing/2014/main" id="{14CB9267-978D-4B4C-8EA5-8EC102DAB0E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2" name="Rectangle 321">
          <a:extLst>
            <a:ext uri="{FF2B5EF4-FFF2-40B4-BE49-F238E27FC236}">
              <a16:creationId xmlns:a16="http://schemas.microsoft.com/office/drawing/2014/main" id="{840E3674-EFA2-48B2-A666-AAA958258F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3" name="Rectangle 11">
          <a:extLst>
            <a:ext uri="{FF2B5EF4-FFF2-40B4-BE49-F238E27FC236}">
              <a16:creationId xmlns:a16="http://schemas.microsoft.com/office/drawing/2014/main" id="{18EA3C8F-4264-4549-9B2F-6609C6E29BF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4" name="Rectangle 323">
          <a:extLst>
            <a:ext uri="{FF2B5EF4-FFF2-40B4-BE49-F238E27FC236}">
              <a16:creationId xmlns:a16="http://schemas.microsoft.com/office/drawing/2014/main" id="{916E3BAF-CDFD-4603-95B3-F030C4241A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5" name="Rectangle 11">
          <a:extLst>
            <a:ext uri="{FF2B5EF4-FFF2-40B4-BE49-F238E27FC236}">
              <a16:creationId xmlns:a16="http://schemas.microsoft.com/office/drawing/2014/main" id="{4CBB6B23-A69A-48F1-AC43-8BA5D53B081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6" name="Rectangle 325">
          <a:extLst>
            <a:ext uri="{FF2B5EF4-FFF2-40B4-BE49-F238E27FC236}">
              <a16:creationId xmlns:a16="http://schemas.microsoft.com/office/drawing/2014/main" id="{CB25E228-3ED5-4225-8A5F-166E9C0FF12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7" name="Rectangle 11">
          <a:extLst>
            <a:ext uri="{FF2B5EF4-FFF2-40B4-BE49-F238E27FC236}">
              <a16:creationId xmlns:a16="http://schemas.microsoft.com/office/drawing/2014/main" id="{E667D247-CBB5-44D6-95EF-741E8276C1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8" name="Rectangle 327">
          <a:extLst>
            <a:ext uri="{FF2B5EF4-FFF2-40B4-BE49-F238E27FC236}">
              <a16:creationId xmlns:a16="http://schemas.microsoft.com/office/drawing/2014/main" id="{E1291A79-8BD5-457D-AF7B-A2D12567FBB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29" name="Rectangle 11">
          <a:extLst>
            <a:ext uri="{FF2B5EF4-FFF2-40B4-BE49-F238E27FC236}">
              <a16:creationId xmlns:a16="http://schemas.microsoft.com/office/drawing/2014/main" id="{5E974358-736C-48E3-BE43-F8D105B6A6A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0" name="Rectangle 329">
          <a:extLst>
            <a:ext uri="{FF2B5EF4-FFF2-40B4-BE49-F238E27FC236}">
              <a16:creationId xmlns:a16="http://schemas.microsoft.com/office/drawing/2014/main" id="{FDDA8110-747B-4611-9C80-034FA7A89E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1" name="Rectangle 11">
          <a:extLst>
            <a:ext uri="{FF2B5EF4-FFF2-40B4-BE49-F238E27FC236}">
              <a16:creationId xmlns:a16="http://schemas.microsoft.com/office/drawing/2014/main" id="{9972DE7F-185C-48A5-B817-D421D91A05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2" name="Rectangle 331">
          <a:extLst>
            <a:ext uri="{FF2B5EF4-FFF2-40B4-BE49-F238E27FC236}">
              <a16:creationId xmlns:a16="http://schemas.microsoft.com/office/drawing/2014/main" id="{7BF030C8-5F47-4FD3-B5CA-77F472261B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3" name="Rectangle 332">
          <a:extLst>
            <a:ext uri="{FF2B5EF4-FFF2-40B4-BE49-F238E27FC236}">
              <a16:creationId xmlns:a16="http://schemas.microsoft.com/office/drawing/2014/main" id="{9CF66D42-581E-4CE5-9361-CBA08E8A9F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4" name="Rectangle 333">
          <a:extLst>
            <a:ext uri="{FF2B5EF4-FFF2-40B4-BE49-F238E27FC236}">
              <a16:creationId xmlns:a16="http://schemas.microsoft.com/office/drawing/2014/main" id="{020448D4-06D1-4DD6-B72D-0677CA2790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5" name="Rectangle 11">
          <a:extLst>
            <a:ext uri="{FF2B5EF4-FFF2-40B4-BE49-F238E27FC236}">
              <a16:creationId xmlns:a16="http://schemas.microsoft.com/office/drawing/2014/main" id="{9BD5EF9F-3D29-4CDE-AE37-4EA68E378A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6" name="Rectangle 335">
          <a:extLst>
            <a:ext uri="{FF2B5EF4-FFF2-40B4-BE49-F238E27FC236}">
              <a16:creationId xmlns:a16="http://schemas.microsoft.com/office/drawing/2014/main" id="{4CF1408B-AC9C-444F-A4B5-D45A688E4D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7" name="Rectangle 11">
          <a:extLst>
            <a:ext uri="{FF2B5EF4-FFF2-40B4-BE49-F238E27FC236}">
              <a16:creationId xmlns:a16="http://schemas.microsoft.com/office/drawing/2014/main" id="{5F213D7C-9B7B-46B8-A668-081D7B4D76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8" name="Rectangle 337">
          <a:extLst>
            <a:ext uri="{FF2B5EF4-FFF2-40B4-BE49-F238E27FC236}">
              <a16:creationId xmlns:a16="http://schemas.microsoft.com/office/drawing/2014/main" id="{28D5A27E-2471-417F-B948-7359176C024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39" name="Rectangle 11">
          <a:extLst>
            <a:ext uri="{FF2B5EF4-FFF2-40B4-BE49-F238E27FC236}">
              <a16:creationId xmlns:a16="http://schemas.microsoft.com/office/drawing/2014/main" id="{3452E56C-AAE4-4F84-90E1-DB41D290920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0" name="Rectangle 339">
          <a:extLst>
            <a:ext uri="{FF2B5EF4-FFF2-40B4-BE49-F238E27FC236}">
              <a16:creationId xmlns:a16="http://schemas.microsoft.com/office/drawing/2014/main" id="{4A2B49C7-80A8-4690-855A-2D8C42FE0A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1" name="Rectangle 11">
          <a:extLst>
            <a:ext uri="{FF2B5EF4-FFF2-40B4-BE49-F238E27FC236}">
              <a16:creationId xmlns:a16="http://schemas.microsoft.com/office/drawing/2014/main" id="{92AF9482-87EC-43F8-9EE3-15CC705AF4C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2" name="Rectangle 341">
          <a:extLst>
            <a:ext uri="{FF2B5EF4-FFF2-40B4-BE49-F238E27FC236}">
              <a16:creationId xmlns:a16="http://schemas.microsoft.com/office/drawing/2014/main" id="{4D4E7577-0239-409A-BBA4-7535EFFEF4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3" name="Rectangle 11">
          <a:extLst>
            <a:ext uri="{FF2B5EF4-FFF2-40B4-BE49-F238E27FC236}">
              <a16:creationId xmlns:a16="http://schemas.microsoft.com/office/drawing/2014/main" id="{6A4DCC3F-CD2A-407A-B94A-CC89A52AF1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4" name="Rectangle 343">
          <a:extLst>
            <a:ext uri="{FF2B5EF4-FFF2-40B4-BE49-F238E27FC236}">
              <a16:creationId xmlns:a16="http://schemas.microsoft.com/office/drawing/2014/main" id="{6CA40975-41BF-4B58-96E7-E2C04BE145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5" name="Rectangle 344">
          <a:extLst>
            <a:ext uri="{FF2B5EF4-FFF2-40B4-BE49-F238E27FC236}">
              <a16:creationId xmlns:a16="http://schemas.microsoft.com/office/drawing/2014/main" id="{E73930B3-2514-4564-A17C-FF82C2AC645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6" name="Rectangle 345">
          <a:extLst>
            <a:ext uri="{FF2B5EF4-FFF2-40B4-BE49-F238E27FC236}">
              <a16:creationId xmlns:a16="http://schemas.microsoft.com/office/drawing/2014/main" id="{D454C9C8-5179-400D-9D92-9DE7D5BD6F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7" name="Rectangle 11">
          <a:extLst>
            <a:ext uri="{FF2B5EF4-FFF2-40B4-BE49-F238E27FC236}">
              <a16:creationId xmlns:a16="http://schemas.microsoft.com/office/drawing/2014/main" id="{CA94DA8E-DC93-4D2C-AEE1-73394F7390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8" name="Rectangle 347">
          <a:extLst>
            <a:ext uri="{FF2B5EF4-FFF2-40B4-BE49-F238E27FC236}">
              <a16:creationId xmlns:a16="http://schemas.microsoft.com/office/drawing/2014/main" id="{6B2BBAA3-CEC7-460C-B779-8CAB518941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49" name="Rectangle 11">
          <a:extLst>
            <a:ext uri="{FF2B5EF4-FFF2-40B4-BE49-F238E27FC236}">
              <a16:creationId xmlns:a16="http://schemas.microsoft.com/office/drawing/2014/main" id="{1A5EEC78-C6E0-4332-BCA0-BF99DF3784C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0" name="Rectangle 349">
          <a:extLst>
            <a:ext uri="{FF2B5EF4-FFF2-40B4-BE49-F238E27FC236}">
              <a16:creationId xmlns:a16="http://schemas.microsoft.com/office/drawing/2014/main" id="{99D3E4D3-3DE5-4436-9336-430C1304D0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1" name="Rectangle 11">
          <a:extLst>
            <a:ext uri="{FF2B5EF4-FFF2-40B4-BE49-F238E27FC236}">
              <a16:creationId xmlns:a16="http://schemas.microsoft.com/office/drawing/2014/main" id="{0FF9DCC8-50CC-4476-87AC-8ACCB61E40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2" name="Rectangle 351">
          <a:extLst>
            <a:ext uri="{FF2B5EF4-FFF2-40B4-BE49-F238E27FC236}">
              <a16:creationId xmlns:a16="http://schemas.microsoft.com/office/drawing/2014/main" id="{60CA60BC-D7B7-4E4D-B999-6BE96A50EF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3" name="Rectangle 11">
          <a:extLst>
            <a:ext uri="{FF2B5EF4-FFF2-40B4-BE49-F238E27FC236}">
              <a16:creationId xmlns:a16="http://schemas.microsoft.com/office/drawing/2014/main" id="{C41FB7F1-7176-40C9-8E30-4F053FF68E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4" name="Rectangle 353">
          <a:extLst>
            <a:ext uri="{FF2B5EF4-FFF2-40B4-BE49-F238E27FC236}">
              <a16:creationId xmlns:a16="http://schemas.microsoft.com/office/drawing/2014/main" id="{55061A87-7719-4057-BD9A-30F7771855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5" name="Rectangle 11">
          <a:extLst>
            <a:ext uri="{FF2B5EF4-FFF2-40B4-BE49-F238E27FC236}">
              <a16:creationId xmlns:a16="http://schemas.microsoft.com/office/drawing/2014/main" id="{C2D5A2D0-E154-4DF1-BF64-417309BB979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6" name="Rectangle 355">
          <a:extLst>
            <a:ext uri="{FF2B5EF4-FFF2-40B4-BE49-F238E27FC236}">
              <a16:creationId xmlns:a16="http://schemas.microsoft.com/office/drawing/2014/main" id="{DB41A5DA-79C2-4AD4-A6CF-E1A27AB5BF2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7" name="Rectangle 356">
          <a:extLst>
            <a:ext uri="{FF2B5EF4-FFF2-40B4-BE49-F238E27FC236}">
              <a16:creationId xmlns:a16="http://schemas.microsoft.com/office/drawing/2014/main" id="{53663312-2234-4DF1-96B7-39FBE333B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8" name="Rectangle 357">
          <a:extLst>
            <a:ext uri="{FF2B5EF4-FFF2-40B4-BE49-F238E27FC236}">
              <a16:creationId xmlns:a16="http://schemas.microsoft.com/office/drawing/2014/main" id="{736D1519-4626-4EC8-8C5F-F4F95B89F0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59" name="Rectangle 11">
          <a:extLst>
            <a:ext uri="{FF2B5EF4-FFF2-40B4-BE49-F238E27FC236}">
              <a16:creationId xmlns:a16="http://schemas.microsoft.com/office/drawing/2014/main" id="{DE4442A7-E513-4F07-98AD-14E8235387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0" name="Rectangle 359">
          <a:extLst>
            <a:ext uri="{FF2B5EF4-FFF2-40B4-BE49-F238E27FC236}">
              <a16:creationId xmlns:a16="http://schemas.microsoft.com/office/drawing/2014/main" id="{C47EA372-EB02-465A-8BBA-FE548F9198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1" name="Rectangle 11">
          <a:extLst>
            <a:ext uri="{FF2B5EF4-FFF2-40B4-BE49-F238E27FC236}">
              <a16:creationId xmlns:a16="http://schemas.microsoft.com/office/drawing/2014/main" id="{60255DAC-EC21-434D-AF56-2CF89C56418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2" name="Rectangle 361">
          <a:extLst>
            <a:ext uri="{FF2B5EF4-FFF2-40B4-BE49-F238E27FC236}">
              <a16:creationId xmlns:a16="http://schemas.microsoft.com/office/drawing/2014/main" id="{0921C12E-4707-479C-91C4-077DBC6C6E3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3" name="Rectangle 11">
          <a:extLst>
            <a:ext uri="{FF2B5EF4-FFF2-40B4-BE49-F238E27FC236}">
              <a16:creationId xmlns:a16="http://schemas.microsoft.com/office/drawing/2014/main" id="{F089FDC9-6DE5-4ABC-ACE2-AC09726621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4" name="Rectangle 363">
          <a:extLst>
            <a:ext uri="{FF2B5EF4-FFF2-40B4-BE49-F238E27FC236}">
              <a16:creationId xmlns:a16="http://schemas.microsoft.com/office/drawing/2014/main" id="{BC219C6F-1605-4B0D-B477-0935A953A0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5" name="Rectangle 11">
          <a:extLst>
            <a:ext uri="{FF2B5EF4-FFF2-40B4-BE49-F238E27FC236}">
              <a16:creationId xmlns:a16="http://schemas.microsoft.com/office/drawing/2014/main" id="{EA82A7E5-7B3B-4D1F-9589-D52A83D83F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6" name="Rectangle 365">
          <a:extLst>
            <a:ext uri="{FF2B5EF4-FFF2-40B4-BE49-F238E27FC236}">
              <a16:creationId xmlns:a16="http://schemas.microsoft.com/office/drawing/2014/main" id="{3B5C5267-C9C3-4053-B333-657B107C9C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7" name="Rectangle 11">
          <a:extLst>
            <a:ext uri="{FF2B5EF4-FFF2-40B4-BE49-F238E27FC236}">
              <a16:creationId xmlns:a16="http://schemas.microsoft.com/office/drawing/2014/main" id="{4653B071-A003-4479-A8EA-33818C2F23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8" name="Rectangle 367">
          <a:extLst>
            <a:ext uri="{FF2B5EF4-FFF2-40B4-BE49-F238E27FC236}">
              <a16:creationId xmlns:a16="http://schemas.microsoft.com/office/drawing/2014/main" id="{835E98EA-9CAA-4C1A-8AC5-94897E8C4A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69" name="Rectangle 368">
          <a:extLst>
            <a:ext uri="{FF2B5EF4-FFF2-40B4-BE49-F238E27FC236}">
              <a16:creationId xmlns:a16="http://schemas.microsoft.com/office/drawing/2014/main" id="{818D8769-59A8-4507-A9F6-3BC616346DE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0" name="Rectangle 369">
          <a:extLst>
            <a:ext uri="{FF2B5EF4-FFF2-40B4-BE49-F238E27FC236}">
              <a16:creationId xmlns:a16="http://schemas.microsoft.com/office/drawing/2014/main" id="{A6C1AEBE-2F3D-4D6B-A185-14DA73417B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1" name="Rectangle 11">
          <a:extLst>
            <a:ext uri="{FF2B5EF4-FFF2-40B4-BE49-F238E27FC236}">
              <a16:creationId xmlns:a16="http://schemas.microsoft.com/office/drawing/2014/main" id="{797C2673-AB0D-4A09-9FD5-3D46BF5AA7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2" name="Rectangle 371">
          <a:extLst>
            <a:ext uri="{FF2B5EF4-FFF2-40B4-BE49-F238E27FC236}">
              <a16:creationId xmlns:a16="http://schemas.microsoft.com/office/drawing/2014/main" id="{597066CF-DBCC-41B2-A15A-F24CBD443CF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3" name="Rectangle 11">
          <a:extLst>
            <a:ext uri="{FF2B5EF4-FFF2-40B4-BE49-F238E27FC236}">
              <a16:creationId xmlns:a16="http://schemas.microsoft.com/office/drawing/2014/main" id="{71426325-BFFC-4943-A56A-8F3C435D16E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4" name="Rectangle 373">
          <a:extLst>
            <a:ext uri="{FF2B5EF4-FFF2-40B4-BE49-F238E27FC236}">
              <a16:creationId xmlns:a16="http://schemas.microsoft.com/office/drawing/2014/main" id="{F77C5E37-736B-430D-AC25-C14F649DCA8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5" name="Rectangle 11">
          <a:extLst>
            <a:ext uri="{FF2B5EF4-FFF2-40B4-BE49-F238E27FC236}">
              <a16:creationId xmlns:a16="http://schemas.microsoft.com/office/drawing/2014/main" id="{32BEDC04-9B42-4850-934B-0B1E946D649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6" name="Rectangle 375">
          <a:extLst>
            <a:ext uri="{FF2B5EF4-FFF2-40B4-BE49-F238E27FC236}">
              <a16:creationId xmlns:a16="http://schemas.microsoft.com/office/drawing/2014/main" id="{C7F83EB4-26AD-4837-8F3C-55A2665C89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7" name="Rectangle 11">
          <a:extLst>
            <a:ext uri="{FF2B5EF4-FFF2-40B4-BE49-F238E27FC236}">
              <a16:creationId xmlns:a16="http://schemas.microsoft.com/office/drawing/2014/main" id="{133BC250-2729-41CF-BC59-B6782BB5A7E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8" name="Rectangle 377">
          <a:extLst>
            <a:ext uri="{FF2B5EF4-FFF2-40B4-BE49-F238E27FC236}">
              <a16:creationId xmlns:a16="http://schemas.microsoft.com/office/drawing/2014/main" id="{B1790A87-9AD2-4AA8-8534-60D50939B23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79" name="Rectangle 11">
          <a:extLst>
            <a:ext uri="{FF2B5EF4-FFF2-40B4-BE49-F238E27FC236}">
              <a16:creationId xmlns:a16="http://schemas.microsoft.com/office/drawing/2014/main" id="{5284DF70-7393-4C77-ACC4-B5D7B5EE34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0" name="Rectangle 379">
          <a:extLst>
            <a:ext uri="{FF2B5EF4-FFF2-40B4-BE49-F238E27FC236}">
              <a16:creationId xmlns:a16="http://schemas.microsoft.com/office/drawing/2014/main" id="{66DA7518-A641-4E19-A912-277F19C992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1" name="Rectangle 380">
          <a:extLst>
            <a:ext uri="{FF2B5EF4-FFF2-40B4-BE49-F238E27FC236}">
              <a16:creationId xmlns:a16="http://schemas.microsoft.com/office/drawing/2014/main" id="{79945080-2B67-40F9-95B8-09A2498E17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2" name="Rectangle 381">
          <a:extLst>
            <a:ext uri="{FF2B5EF4-FFF2-40B4-BE49-F238E27FC236}">
              <a16:creationId xmlns:a16="http://schemas.microsoft.com/office/drawing/2014/main" id="{B325DCEE-338D-496D-8D72-7F21C05580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3" name="Rectangle 11">
          <a:extLst>
            <a:ext uri="{FF2B5EF4-FFF2-40B4-BE49-F238E27FC236}">
              <a16:creationId xmlns:a16="http://schemas.microsoft.com/office/drawing/2014/main" id="{F9319E40-06C5-4255-ACA9-CDA650F312B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4" name="Rectangle 383">
          <a:extLst>
            <a:ext uri="{FF2B5EF4-FFF2-40B4-BE49-F238E27FC236}">
              <a16:creationId xmlns:a16="http://schemas.microsoft.com/office/drawing/2014/main" id="{20EFF25F-26CF-48DC-B37B-DC3BADED8DF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385" name="Rectangle 11">
          <a:extLst>
            <a:ext uri="{FF2B5EF4-FFF2-40B4-BE49-F238E27FC236}">
              <a16:creationId xmlns:a16="http://schemas.microsoft.com/office/drawing/2014/main" id="{57DDF2B3-87E3-4022-AB6F-9FE09855A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6" name="Rectangle 385">
          <a:extLst>
            <a:ext uri="{FF2B5EF4-FFF2-40B4-BE49-F238E27FC236}">
              <a16:creationId xmlns:a16="http://schemas.microsoft.com/office/drawing/2014/main" id="{32F56E4D-571F-4C77-A253-DC1F18C0F3E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7" name="Rectangle 11">
          <a:extLst>
            <a:ext uri="{FF2B5EF4-FFF2-40B4-BE49-F238E27FC236}">
              <a16:creationId xmlns:a16="http://schemas.microsoft.com/office/drawing/2014/main" id="{1A332B70-24E5-4919-B422-B550B9D983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8" name="Rectangle 387">
          <a:extLst>
            <a:ext uri="{FF2B5EF4-FFF2-40B4-BE49-F238E27FC236}">
              <a16:creationId xmlns:a16="http://schemas.microsoft.com/office/drawing/2014/main" id="{5F84524D-DE5E-4A46-9FA4-F273B947CDE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89" name="Rectangle 11">
          <a:extLst>
            <a:ext uri="{FF2B5EF4-FFF2-40B4-BE49-F238E27FC236}">
              <a16:creationId xmlns:a16="http://schemas.microsoft.com/office/drawing/2014/main" id="{923C5886-2F79-4B57-A9A1-44B41A313AC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0" name="Rectangle 389">
          <a:extLst>
            <a:ext uri="{FF2B5EF4-FFF2-40B4-BE49-F238E27FC236}">
              <a16:creationId xmlns:a16="http://schemas.microsoft.com/office/drawing/2014/main" id="{B8BC963D-F07A-425B-AA04-B9860D060F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1" name="Rectangle 11">
          <a:extLst>
            <a:ext uri="{FF2B5EF4-FFF2-40B4-BE49-F238E27FC236}">
              <a16:creationId xmlns:a16="http://schemas.microsoft.com/office/drawing/2014/main" id="{BC953604-F81D-47D1-9807-73E87CEF7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2" name="Rectangle 391">
          <a:extLst>
            <a:ext uri="{FF2B5EF4-FFF2-40B4-BE49-F238E27FC236}">
              <a16:creationId xmlns:a16="http://schemas.microsoft.com/office/drawing/2014/main" id="{35EF6FEC-8A31-4A04-A2BE-2F7D6EB5110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3" name="Rectangle 392">
          <a:extLst>
            <a:ext uri="{FF2B5EF4-FFF2-40B4-BE49-F238E27FC236}">
              <a16:creationId xmlns:a16="http://schemas.microsoft.com/office/drawing/2014/main" id="{85FF3154-87BF-4202-80D1-FDAD5F5C535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4" name="Rectangle 393">
          <a:extLst>
            <a:ext uri="{FF2B5EF4-FFF2-40B4-BE49-F238E27FC236}">
              <a16:creationId xmlns:a16="http://schemas.microsoft.com/office/drawing/2014/main" id="{E254B503-F6DE-46E9-8951-41C4864A4C2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5" name="Rectangle 11">
          <a:extLst>
            <a:ext uri="{FF2B5EF4-FFF2-40B4-BE49-F238E27FC236}">
              <a16:creationId xmlns:a16="http://schemas.microsoft.com/office/drawing/2014/main" id="{313F5880-2181-4B6A-887B-F156B5E7753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6" name="Rectangle 395">
          <a:extLst>
            <a:ext uri="{FF2B5EF4-FFF2-40B4-BE49-F238E27FC236}">
              <a16:creationId xmlns:a16="http://schemas.microsoft.com/office/drawing/2014/main" id="{2BE04D4A-5DE8-4111-9C4B-6683772BD71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7" name="Rectangle 11">
          <a:extLst>
            <a:ext uri="{FF2B5EF4-FFF2-40B4-BE49-F238E27FC236}">
              <a16:creationId xmlns:a16="http://schemas.microsoft.com/office/drawing/2014/main" id="{936DBB8B-6B99-410D-AAC6-9987293B301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8" name="Rectangle 397">
          <a:extLst>
            <a:ext uri="{FF2B5EF4-FFF2-40B4-BE49-F238E27FC236}">
              <a16:creationId xmlns:a16="http://schemas.microsoft.com/office/drawing/2014/main" id="{51DD0404-2E9F-45BD-84E6-CADD6A3FD0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399" name="Rectangle 11">
          <a:extLst>
            <a:ext uri="{FF2B5EF4-FFF2-40B4-BE49-F238E27FC236}">
              <a16:creationId xmlns:a16="http://schemas.microsoft.com/office/drawing/2014/main" id="{879857F0-56C6-4E8A-B834-FD22D6358EF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0" name="Rectangle 399">
          <a:extLst>
            <a:ext uri="{FF2B5EF4-FFF2-40B4-BE49-F238E27FC236}">
              <a16:creationId xmlns:a16="http://schemas.microsoft.com/office/drawing/2014/main" id="{67E8B58C-A335-429E-9518-E5E62FC9CD5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1" name="Rectangle 11">
          <a:extLst>
            <a:ext uri="{FF2B5EF4-FFF2-40B4-BE49-F238E27FC236}">
              <a16:creationId xmlns:a16="http://schemas.microsoft.com/office/drawing/2014/main" id="{E33C76A9-C55E-485B-B138-AA847EA3F5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2" name="Rectangle 401">
          <a:extLst>
            <a:ext uri="{FF2B5EF4-FFF2-40B4-BE49-F238E27FC236}">
              <a16:creationId xmlns:a16="http://schemas.microsoft.com/office/drawing/2014/main" id="{431D66A2-1D7D-42A1-98D8-D9ACDD13A40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3" name="Rectangle 11">
          <a:extLst>
            <a:ext uri="{FF2B5EF4-FFF2-40B4-BE49-F238E27FC236}">
              <a16:creationId xmlns:a16="http://schemas.microsoft.com/office/drawing/2014/main" id="{2BC1AAF2-965B-4826-9371-2F26931566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4" name="Rectangle 403">
          <a:extLst>
            <a:ext uri="{FF2B5EF4-FFF2-40B4-BE49-F238E27FC236}">
              <a16:creationId xmlns:a16="http://schemas.microsoft.com/office/drawing/2014/main" id="{C220E4EB-EFA4-4754-9F1F-03A853EEAB6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5" name="Rectangle 404">
          <a:extLst>
            <a:ext uri="{FF2B5EF4-FFF2-40B4-BE49-F238E27FC236}">
              <a16:creationId xmlns:a16="http://schemas.microsoft.com/office/drawing/2014/main" id="{3E7C554D-39A3-4943-A649-1F9BFB0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6" name="Rectangle 405">
          <a:extLst>
            <a:ext uri="{FF2B5EF4-FFF2-40B4-BE49-F238E27FC236}">
              <a16:creationId xmlns:a16="http://schemas.microsoft.com/office/drawing/2014/main" id="{9E219DBB-5D4D-47CB-B0A0-5B6513E788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7" name="Rectangle 11">
          <a:extLst>
            <a:ext uri="{FF2B5EF4-FFF2-40B4-BE49-F238E27FC236}">
              <a16:creationId xmlns:a16="http://schemas.microsoft.com/office/drawing/2014/main" id="{2F79FBC3-B9E3-4894-BD07-C2FF8E216B9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8" name="Rectangle 407">
          <a:extLst>
            <a:ext uri="{FF2B5EF4-FFF2-40B4-BE49-F238E27FC236}">
              <a16:creationId xmlns:a16="http://schemas.microsoft.com/office/drawing/2014/main" id="{F3A608AC-0F38-4E7B-B445-C1AC5546A7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09" name="Rectangle 11">
          <a:extLst>
            <a:ext uri="{FF2B5EF4-FFF2-40B4-BE49-F238E27FC236}">
              <a16:creationId xmlns:a16="http://schemas.microsoft.com/office/drawing/2014/main" id="{5844CB6F-8B3B-4860-932B-AE21C185677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0" name="Rectangle 409">
          <a:extLst>
            <a:ext uri="{FF2B5EF4-FFF2-40B4-BE49-F238E27FC236}">
              <a16:creationId xmlns:a16="http://schemas.microsoft.com/office/drawing/2014/main" id="{45DB3797-CEE4-4923-9CA1-1B682D9F7EF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1" name="Rectangle 11">
          <a:extLst>
            <a:ext uri="{FF2B5EF4-FFF2-40B4-BE49-F238E27FC236}">
              <a16:creationId xmlns:a16="http://schemas.microsoft.com/office/drawing/2014/main" id="{7356125A-65BE-4531-8EAE-CF8EB4EB29A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2" name="Rectangle 411">
          <a:extLst>
            <a:ext uri="{FF2B5EF4-FFF2-40B4-BE49-F238E27FC236}">
              <a16:creationId xmlns:a16="http://schemas.microsoft.com/office/drawing/2014/main" id="{4F1F3F42-C433-48A9-BB17-48F95B8C17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3" name="Rectangle 11">
          <a:extLst>
            <a:ext uri="{FF2B5EF4-FFF2-40B4-BE49-F238E27FC236}">
              <a16:creationId xmlns:a16="http://schemas.microsoft.com/office/drawing/2014/main" id="{350BA609-CEE8-4BB6-9D54-698742380A1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4" name="Rectangle 413">
          <a:extLst>
            <a:ext uri="{FF2B5EF4-FFF2-40B4-BE49-F238E27FC236}">
              <a16:creationId xmlns:a16="http://schemas.microsoft.com/office/drawing/2014/main" id="{0B397809-549A-47D5-9394-3C36BA14018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5" name="Rectangle 11">
          <a:extLst>
            <a:ext uri="{FF2B5EF4-FFF2-40B4-BE49-F238E27FC236}">
              <a16:creationId xmlns:a16="http://schemas.microsoft.com/office/drawing/2014/main" id="{4C3DCFE0-08DC-4FD0-9375-2AC2E78BB6C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6" name="Rectangle 415">
          <a:extLst>
            <a:ext uri="{FF2B5EF4-FFF2-40B4-BE49-F238E27FC236}">
              <a16:creationId xmlns:a16="http://schemas.microsoft.com/office/drawing/2014/main" id="{61E5D697-467C-4D1E-B991-6774C67021A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7" name="Rectangle 416">
          <a:extLst>
            <a:ext uri="{FF2B5EF4-FFF2-40B4-BE49-F238E27FC236}">
              <a16:creationId xmlns:a16="http://schemas.microsoft.com/office/drawing/2014/main" id="{463E4161-0D2C-4F13-8540-F94991D3AA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8" name="Rectangle 417">
          <a:extLst>
            <a:ext uri="{FF2B5EF4-FFF2-40B4-BE49-F238E27FC236}">
              <a16:creationId xmlns:a16="http://schemas.microsoft.com/office/drawing/2014/main" id="{4F591E65-0783-4184-AC3C-1AC932DA94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19" name="Rectangle 11">
          <a:extLst>
            <a:ext uri="{FF2B5EF4-FFF2-40B4-BE49-F238E27FC236}">
              <a16:creationId xmlns:a16="http://schemas.microsoft.com/office/drawing/2014/main" id="{D34DC21F-90A4-4FCC-9C5F-5FED16D04E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0" name="Rectangle 419">
          <a:extLst>
            <a:ext uri="{FF2B5EF4-FFF2-40B4-BE49-F238E27FC236}">
              <a16:creationId xmlns:a16="http://schemas.microsoft.com/office/drawing/2014/main" id="{18D35A8E-D54D-4005-97ED-5FDC4BA57B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1" name="Rectangle 11">
          <a:extLst>
            <a:ext uri="{FF2B5EF4-FFF2-40B4-BE49-F238E27FC236}">
              <a16:creationId xmlns:a16="http://schemas.microsoft.com/office/drawing/2014/main" id="{17E30170-2609-4F9C-B438-C7E55459C7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2" name="Rectangle 421">
          <a:extLst>
            <a:ext uri="{FF2B5EF4-FFF2-40B4-BE49-F238E27FC236}">
              <a16:creationId xmlns:a16="http://schemas.microsoft.com/office/drawing/2014/main" id="{2A7F0698-822B-4C7B-80FF-2603AF3F3CE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3" name="Rectangle 11">
          <a:extLst>
            <a:ext uri="{FF2B5EF4-FFF2-40B4-BE49-F238E27FC236}">
              <a16:creationId xmlns:a16="http://schemas.microsoft.com/office/drawing/2014/main" id="{C4BA7F2D-BA19-40DC-AEB8-A89235F312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4" name="Rectangle 423">
          <a:extLst>
            <a:ext uri="{FF2B5EF4-FFF2-40B4-BE49-F238E27FC236}">
              <a16:creationId xmlns:a16="http://schemas.microsoft.com/office/drawing/2014/main" id="{DE8AE2E6-EAAE-4553-8985-7BB3A33AE5A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5" name="Rectangle 11">
          <a:extLst>
            <a:ext uri="{FF2B5EF4-FFF2-40B4-BE49-F238E27FC236}">
              <a16:creationId xmlns:a16="http://schemas.microsoft.com/office/drawing/2014/main" id="{92FA9C91-A510-4AB5-8584-56258660601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6" name="Rectangle 425">
          <a:extLst>
            <a:ext uri="{FF2B5EF4-FFF2-40B4-BE49-F238E27FC236}">
              <a16:creationId xmlns:a16="http://schemas.microsoft.com/office/drawing/2014/main" id="{89803ED4-5EBE-4668-8361-4BCCA23F2EE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7" name="Rectangle 11">
          <a:extLst>
            <a:ext uri="{FF2B5EF4-FFF2-40B4-BE49-F238E27FC236}">
              <a16:creationId xmlns:a16="http://schemas.microsoft.com/office/drawing/2014/main" id="{585BC8E1-5E80-41F5-BBC9-72935E35C8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8" name="Rectangle 427">
          <a:extLst>
            <a:ext uri="{FF2B5EF4-FFF2-40B4-BE49-F238E27FC236}">
              <a16:creationId xmlns:a16="http://schemas.microsoft.com/office/drawing/2014/main" id="{169F0C29-39C8-40D3-AA3C-881B83C22EB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29" name="Rectangle 428">
          <a:extLst>
            <a:ext uri="{FF2B5EF4-FFF2-40B4-BE49-F238E27FC236}">
              <a16:creationId xmlns:a16="http://schemas.microsoft.com/office/drawing/2014/main" id="{1D61BA17-0CEC-43AC-85D5-7451744AF2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0" name="Rectangle 429">
          <a:extLst>
            <a:ext uri="{FF2B5EF4-FFF2-40B4-BE49-F238E27FC236}">
              <a16:creationId xmlns:a16="http://schemas.microsoft.com/office/drawing/2014/main" id="{12AEB6AD-5881-429B-B07D-8C9F49478B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1" name="Rectangle 11">
          <a:extLst>
            <a:ext uri="{FF2B5EF4-FFF2-40B4-BE49-F238E27FC236}">
              <a16:creationId xmlns:a16="http://schemas.microsoft.com/office/drawing/2014/main" id="{47935151-E8DA-4738-8EBF-9F78FFA60E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2" name="Rectangle 431">
          <a:extLst>
            <a:ext uri="{FF2B5EF4-FFF2-40B4-BE49-F238E27FC236}">
              <a16:creationId xmlns:a16="http://schemas.microsoft.com/office/drawing/2014/main" id="{D8B2B0CD-D4BB-475D-91D4-3E9B3358A05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3" name="Rectangle 11">
          <a:extLst>
            <a:ext uri="{FF2B5EF4-FFF2-40B4-BE49-F238E27FC236}">
              <a16:creationId xmlns:a16="http://schemas.microsoft.com/office/drawing/2014/main" id="{E4472F46-ECC1-4A1D-8E3E-70716A976A5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4" name="Rectangle 433">
          <a:extLst>
            <a:ext uri="{FF2B5EF4-FFF2-40B4-BE49-F238E27FC236}">
              <a16:creationId xmlns:a16="http://schemas.microsoft.com/office/drawing/2014/main" id="{E9C2D412-AD43-4392-BD87-AD7A6BEA18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5" name="Rectangle 11">
          <a:extLst>
            <a:ext uri="{FF2B5EF4-FFF2-40B4-BE49-F238E27FC236}">
              <a16:creationId xmlns:a16="http://schemas.microsoft.com/office/drawing/2014/main" id="{561CE322-4C7D-473A-BFBF-9FC398BFD3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6" name="Rectangle 435">
          <a:extLst>
            <a:ext uri="{FF2B5EF4-FFF2-40B4-BE49-F238E27FC236}">
              <a16:creationId xmlns:a16="http://schemas.microsoft.com/office/drawing/2014/main" id="{88C8433F-081B-4174-B294-34B04930E4B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7" name="Rectangle 11">
          <a:extLst>
            <a:ext uri="{FF2B5EF4-FFF2-40B4-BE49-F238E27FC236}">
              <a16:creationId xmlns:a16="http://schemas.microsoft.com/office/drawing/2014/main" id="{9201D299-3260-4912-992A-35BDEB611A1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8" name="Rectangle 437">
          <a:extLst>
            <a:ext uri="{FF2B5EF4-FFF2-40B4-BE49-F238E27FC236}">
              <a16:creationId xmlns:a16="http://schemas.microsoft.com/office/drawing/2014/main" id="{A56D4DBC-71CC-45DE-8F6B-6431F10BE36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39" name="Rectangle 11">
          <a:extLst>
            <a:ext uri="{FF2B5EF4-FFF2-40B4-BE49-F238E27FC236}">
              <a16:creationId xmlns:a16="http://schemas.microsoft.com/office/drawing/2014/main" id="{34793BE2-E082-4161-B11E-57C0625F554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0" name="Rectangle 439">
          <a:extLst>
            <a:ext uri="{FF2B5EF4-FFF2-40B4-BE49-F238E27FC236}">
              <a16:creationId xmlns:a16="http://schemas.microsoft.com/office/drawing/2014/main" id="{83E3D559-4B60-4B8C-BCD6-C5357A4A56E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1" name="Rectangle 440">
          <a:extLst>
            <a:ext uri="{FF2B5EF4-FFF2-40B4-BE49-F238E27FC236}">
              <a16:creationId xmlns:a16="http://schemas.microsoft.com/office/drawing/2014/main" id="{5F623F4D-8A52-40CC-83A7-C01C707380C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2" name="Rectangle 441">
          <a:extLst>
            <a:ext uri="{FF2B5EF4-FFF2-40B4-BE49-F238E27FC236}">
              <a16:creationId xmlns:a16="http://schemas.microsoft.com/office/drawing/2014/main" id="{FA123ED9-8676-49DA-83E5-3178AF42C19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3" name="Rectangle 11">
          <a:extLst>
            <a:ext uri="{FF2B5EF4-FFF2-40B4-BE49-F238E27FC236}">
              <a16:creationId xmlns:a16="http://schemas.microsoft.com/office/drawing/2014/main" id="{8123DFC6-7A75-499C-826E-EF341D3B82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4" name="Rectangle 443">
          <a:extLst>
            <a:ext uri="{FF2B5EF4-FFF2-40B4-BE49-F238E27FC236}">
              <a16:creationId xmlns:a16="http://schemas.microsoft.com/office/drawing/2014/main" id="{18D13973-734E-46BE-993B-F903EACA84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5" name="Rectangle 11">
          <a:extLst>
            <a:ext uri="{FF2B5EF4-FFF2-40B4-BE49-F238E27FC236}">
              <a16:creationId xmlns:a16="http://schemas.microsoft.com/office/drawing/2014/main" id="{42AE22E9-28F1-493B-AE86-5380AD188D3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6" name="Rectangle 445">
          <a:extLst>
            <a:ext uri="{FF2B5EF4-FFF2-40B4-BE49-F238E27FC236}">
              <a16:creationId xmlns:a16="http://schemas.microsoft.com/office/drawing/2014/main" id="{6E91C22C-F493-484F-B785-9CC71A96CAF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7" name="Rectangle 11">
          <a:extLst>
            <a:ext uri="{FF2B5EF4-FFF2-40B4-BE49-F238E27FC236}">
              <a16:creationId xmlns:a16="http://schemas.microsoft.com/office/drawing/2014/main" id="{F442A464-5E4D-4736-9CE7-75014CD010E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8" name="Rectangle 447">
          <a:extLst>
            <a:ext uri="{FF2B5EF4-FFF2-40B4-BE49-F238E27FC236}">
              <a16:creationId xmlns:a16="http://schemas.microsoft.com/office/drawing/2014/main" id="{9CA58B11-512F-400E-8416-13E952D76D6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49" name="Rectangle 11">
          <a:extLst>
            <a:ext uri="{FF2B5EF4-FFF2-40B4-BE49-F238E27FC236}">
              <a16:creationId xmlns:a16="http://schemas.microsoft.com/office/drawing/2014/main" id="{499D1395-1183-42CE-8C35-6EDB9A8446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0" name="Rectangle 449">
          <a:extLst>
            <a:ext uri="{FF2B5EF4-FFF2-40B4-BE49-F238E27FC236}">
              <a16:creationId xmlns:a16="http://schemas.microsoft.com/office/drawing/2014/main" id="{9ACA4CD2-FBFF-401F-A8AF-47E0F801CD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1" name="Rectangle 11">
          <a:extLst>
            <a:ext uri="{FF2B5EF4-FFF2-40B4-BE49-F238E27FC236}">
              <a16:creationId xmlns:a16="http://schemas.microsoft.com/office/drawing/2014/main" id="{1377DE40-A46E-420A-A2A2-C936B538633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2" name="Rectangle 451">
          <a:extLst>
            <a:ext uri="{FF2B5EF4-FFF2-40B4-BE49-F238E27FC236}">
              <a16:creationId xmlns:a16="http://schemas.microsoft.com/office/drawing/2014/main" id="{90239C2B-2EE8-445B-9D6C-85560EFD0EB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3" name="Rectangle 452">
          <a:extLst>
            <a:ext uri="{FF2B5EF4-FFF2-40B4-BE49-F238E27FC236}">
              <a16:creationId xmlns:a16="http://schemas.microsoft.com/office/drawing/2014/main" id="{C9E2E029-E7C4-4B57-9B53-C9BD361ADFE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4" name="Rectangle 453">
          <a:extLst>
            <a:ext uri="{FF2B5EF4-FFF2-40B4-BE49-F238E27FC236}">
              <a16:creationId xmlns:a16="http://schemas.microsoft.com/office/drawing/2014/main" id="{F8A1EDD4-06BE-413E-9F97-A843E81B73E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5" name="Rectangle 11">
          <a:extLst>
            <a:ext uri="{FF2B5EF4-FFF2-40B4-BE49-F238E27FC236}">
              <a16:creationId xmlns:a16="http://schemas.microsoft.com/office/drawing/2014/main" id="{0A8F917B-2D0E-43AC-A375-A0DE65F115B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6" name="Rectangle 455">
          <a:extLst>
            <a:ext uri="{FF2B5EF4-FFF2-40B4-BE49-F238E27FC236}">
              <a16:creationId xmlns:a16="http://schemas.microsoft.com/office/drawing/2014/main" id="{0B51B15A-D990-4FC8-AD2A-785F0A24B2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7" name="Rectangle 11">
          <a:extLst>
            <a:ext uri="{FF2B5EF4-FFF2-40B4-BE49-F238E27FC236}">
              <a16:creationId xmlns:a16="http://schemas.microsoft.com/office/drawing/2014/main" id="{E39B5DD9-DE65-454E-A643-226E3A3E9F6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8" name="Rectangle 457">
          <a:extLst>
            <a:ext uri="{FF2B5EF4-FFF2-40B4-BE49-F238E27FC236}">
              <a16:creationId xmlns:a16="http://schemas.microsoft.com/office/drawing/2014/main" id="{E806D0D0-934E-4963-8E4F-0EB2F0079AD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59" name="Rectangle 11">
          <a:extLst>
            <a:ext uri="{FF2B5EF4-FFF2-40B4-BE49-F238E27FC236}">
              <a16:creationId xmlns:a16="http://schemas.microsoft.com/office/drawing/2014/main" id="{71482320-D422-4206-8905-5CB0468F539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0" name="Rectangle 459">
          <a:extLst>
            <a:ext uri="{FF2B5EF4-FFF2-40B4-BE49-F238E27FC236}">
              <a16:creationId xmlns:a16="http://schemas.microsoft.com/office/drawing/2014/main" id="{CBC61B39-54DB-469A-9BD9-FBF18B6D9F8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1" name="Rectangle 11">
          <a:extLst>
            <a:ext uri="{FF2B5EF4-FFF2-40B4-BE49-F238E27FC236}">
              <a16:creationId xmlns:a16="http://schemas.microsoft.com/office/drawing/2014/main" id="{818F49E6-BF81-4443-BBEC-321D1D5520C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2" name="Rectangle 461">
          <a:extLst>
            <a:ext uri="{FF2B5EF4-FFF2-40B4-BE49-F238E27FC236}">
              <a16:creationId xmlns:a16="http://schemas.microsoft.com/office/drawing/2014/main" id="{F53DF3D7-C83B-42A8-812C-65817E15D08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3" name="Rectangle 11">
          <a:extLst>
            <a:ext uri="{FF2B5EF4-FFF2-40B4-BE49-F238E27FC236}">
              <a16:creationId xmlns:a16="http://schemas.microsoft.com/office/drawing/2014/main" id="{0E7686BE-5186-421E-AA82-4758CF90E34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4" name="Rectangle 463">
          <a:extLst>
            <a:ext uri="{FF2B5EF4-FFF2-40B4-BE49-F238E27FC236}">
              <a16:creationId xmlns:a16="http://schemas.microsoft.com/office/drawing/2014/main" id="{4EDBF3C1-F875-4880-A9FA-E3B3DEE5067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5" name="Rectangle 464">
          <a:extLst>
            <a:ext uri="{FF2B5EF4-FFF2-40B4-BE49-F238E27FC236}">
              <a16:creationId xmlns:a16="http://schemas.microsoft.com/office/drawing/2014/main" id="{04B09151-D787-4F82-94D8-980D09CC48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6" name="Rectangle 465">
          <a:extLst>
            <a:ext uri="{FF2B5EF4-FFF2-40B4-BE49-F238E27FC236}">
              <a16:creationId xmlns:a16="http://schemas.microsoft.com/office/drawing/2014/main" id="{06110833-EA26-4B66-8D9A-E66338666E3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7" name="Rectangle 11">
          <a:extLst>
            <a:ext uri="{FF2B5EF4-FFF2-40B4-BE49-F238E27FC236}">
              <a16:creationId xmlns:a16="http://schemas.microsoft.com/office/drawing/2014/main" id="{5503E7A8-381A-4D99-BA2B-72839C6110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8" name="Rectangle 467">
          <a:extLst>
            <a:ext uri="{FF2B5EF4-FFF2-40B4-BE49-F238E27FC236}">
              <a16:creationId xmlns:a16="http://schemas.microsoft.com/office/drawing/2014/main" id="{0612510E-FEC8-4B1D-BA5D-F5BF81100D6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69" name="Rectangle 11">
          <a:extLst>
            <a:ext uri="{FF2B5EF4-FFF2-40B4-BE49-F238E27FC236}">
              <a16:creationId xmlns:a16="http://schemas.microsoft.com/office/drawing/2014/main" id="{CF2AEB18-3B3E-4751-9EF1-CA4F7A5962B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0" name="Rectangle 469">
          <a:extLst>
            <a:ext uri="{FF2B5EF4-FFF2-40B4-BE49-F238E27FC236}">
              <a16:creationId xmlns:a16="http://schemas.microsoft.com/office/drawing/2014/main" id="{0D91F498-B6D2-4506-83D9-3720093A46D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1" name="Rectangle 11">
          <a:extLst>
            <a:ext uri="{FF2B5EF4-FFF2-40B4-BE49-F238E27FC236}">
              <a16:creationId xmlns:a16="http://schemas.microsoft.com/office/drawing/2014/main" id="{32FF00A2-3307-445F-8E58-A27ABEE75E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2" name="Rectangle 471">
          <a:extLst>
            <a:ext uri="{FF2B5EF4-FFF2-40B4-BE49-F238E27FC236}">
              <a16:creationId xmlns:a16="http://schemas.microsoft.com/office/drawing/2014/main" id="{0ECFA091-16C0-456A-8493-80852649761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3" name="Rectangle 11">
          <a:extLst>
            <a:ext uri="{FF2B5EF4-FFF2-40B4-BE49-F238E27FC236}">
              <a16:creationId xmlns:a16="http://schemas.microsoft.com/office/drawing/2014/main" id="{EB6703C8-3792-4AA0-908E-2B1C1FF85D8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4" name="Rectangle 473">
          <a:extLst>
            <a:ext uri="{FF2B5EF4-FFF2-40B4-BE49-F238E27FC236}">
              <a16:creationId xmlns:a16="http://schemas.microsoft.com/office/drawing/2014/main" id="{0CC295F6-E02E-4D3E-96A2-B012B3C9D84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5" name="Rectangle 11">
          <a:extLst>
            <a:ext uri="{FF2B5EF4-FFF2-40B4-BE49-F238E27FC236}">
              <a16:creationId xmlns:a16="http://schemas.microsoft.com/office/drawing/2014/main" id="{8358A541-2B4F-4E30-BC0E-2692D1BE88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6" name="Rectangle 475">
          <a:extLst>
            <a:ext uri="{FF2B5EF4-FFF2-40B4-BE49-F238E27FC236}">
              <a16:creationId xmlns:a16="http://schemas.microsoft.com/office/drawing/2014/main" id="{B9DF992D-B3E8-4712-87AB-B6122DFFB1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7" name="Rectangle 476">
          <a:extLst>
            <a:ext uri="{FF2B5EF4-FFF2-40B4-BE49-F238E27FC236}">
              <a16:creationId xmlns:a16="http://schemas.microsoft.com/office/drawing/2014/main" id="{06F93859-84A4-43C9-8760-3DCEEEBABF7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8" name="Rectangle 477">
          <a:extLst>
            <a:ext uri="{FF2B5EF4-FFF2-40B4-BE49-F238E27FC236}">
              <a16:creationId xmlns:a16="http://schemas.microsoft.com/office/drawing/2014/main" id="{58E0BB04-10A3-4298-B21D-FB62F582C09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79" name="Rectangle 11">
          <a:extLst>
            <a:ext uri="{FF2B5EF4-FFF2-40B4-BE49-F238E27FC236}">
              <a16:creationId xmlns:a16="http://schemas.microsoft.com/office/drawing/2014/main" id="{19AA54B2-133D-46EB-BC4D-8C1ACF0221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0" name="Rectangle 479">
          <a:extLst>
            <a:ext uri="{FF2B5EF4-FFF2-40B4-BE49-F238E27FC236}">
              <a16:creationId xmlns:a16="http://schemas.microsoft.com/office/drawing/2014/main" id="{0717ADD2-3AC1-4A7C-85CF-DAA55F1129B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481" name="Rectangle 11">
          <a:extLst>
            <a:ext uri="{FF2B5EF4-FFF2-40B4-BE49-F238E27FC236}">
              <a16:creationId xmlns:a16="http://schemas.microsoft.com/office/drawing/2014/main" id="{AFF1B6C2-215D-4728-A47F-E6CD9D55BD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2" name="Rectangle 481">
          <a:extLst>
            <a:ext uri="{FF2B5EF4-FFF2-40B4-BE49-F238E27FC236}">
              <a16:creationId xmlns:a16="http://schemas.microsoft.com/office/drawing/2014/main" id="{9149B33F-CE1E-41EF-8341-489634AF18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3" name="Rectangle 11">
          <a:extLst>
            <a:ext uri="{FF2B5EF4-FFF2-40B4-BE49-F238E27FC236}">
              <a16:creationId xmlns:a16="http://schemas.microsoft.com/office/drawing/2014/main" id="{D70EEC69-A130-4D2F-AE83-ACC49303F1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4" name="Rectangle 483">
          <a:extLst>
            <a:ext uri="{FF2B5EF4-FFF2-40B4-BE49-F238E27FC236}">
              <a16:creationId xmlns:a16="http://schemas.microsoft.com/office/drawing/2014/main" id="{32349573-956E-4899-B3A4-8C5E042BD3A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5" name="Rectangle 11">
          <a:extLst>
            <a:ext uri="{FF2B5EF4-FFF2-40B4-BE49-F238E27FC236}">
              <a16:creationId xmlns:a16="http://schemas.microsoft.com/office/drawing/2014/main" id="{27558932-AACE-4D6E-9CE3-AFE28F37826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6" name="Rectangle 485">
          <a:extLst>
            <a:ext uri="{FF2B5EF4-FFF2-40B4-BE49-F238E27FC236}">
              <a16:creationId xmlns:a16="http://schemas.microsoft.com/office/drawing/2014/main" id="{DC1501E5-60A6-4536-9359-C65E79DD18C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7" name="Rectangle 11">
          <a:extLst>
            <a:ext uri="{FF2B5EF4-FFF2-40B4-BE49-F238E27FC236}">
              <a16:creationId xmlns:a16="http://schemas.microsoft.com/office/drawing/2014/main" id="{8E8002F4-AF9B-46A5-A7CF-DA03F1CD52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8" name="Rectangle 487">
          <a:extLst>
            <a:ext uri="{FF2B5EF4-FFF2-40B4-BE49-F238E27FC236}">
              <a16:creationId xmlns:a16="http://schemas.microsoft.com/office/drawing/2014/main" id="{E1B7CA00-9253-4591-8427-C1F0D150BD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89" name="Rectangle 488">
          <a:extLst>
            <a:ext uri="{FF2B5EF4-FFF2-40B4-BE49-F238E27FC236}">
              <a16:creationId xmlns:a16="http://schemas.microsoft.com/office/drawing/2014/main" id="{FFA06A62-19D3-4A49-8697-9F7E8F667F0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0" name="Rectangle 489">
          <a:extLst>
            <a:ext uri="{FF2B5EF4-FFF2-40B4-BE49-F238E27FC236}">
              <a16:creationId xmlns:a16="http://schemas.microsoft.com/office/drawing/2014/main" id="{2C5465EB-3BB1-40BE-A031-ECC25AF0997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1" name="Rectangle 11">
          <a:extLst>
            <a:ext uri="{FF2B5EF4-FFF2-40B4-BE49-F238E27FC236}">
              <a16:creationId xmlns:a16="http://schemas.microsoft.com/office/drawing/2014/main" id="{92455A36-D42A-40F8-BC76-DEC66459694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2" name="Rectangle 491">
          <a:extLst>
            <a:ext uri="{FF2B5EF4-FFF2-40B4-BE49-F238E27FC236}">
              <a16:creationId xmlns:a16="http://schemas.microsoft.com/office/drawing/2014/main" id="{377A8FD9-0A2F-47A8-9EB4-87CB118EF82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3" name="Rectangle 11">
          <a:extLst>
            <a:ext uri="{FF2B5EF4-FFF2-40B4-BE49-F238E27FC236}">
              <a16:creationId xmlns:a16="http://schemas.microsoft.com/office/drawing/2014/main" id="{16313ECC-E6A5-46D7-9E94-01E80EA9EC2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4" name="Rectangle 493">
          <a:extLst>
            <a:ext uri="{FF2B5EF4-FFF2-40B4-BE49-F238E27FC236}">
              <a16:creationId xmlns:a16="http://schemas.microsoft.com/office/drawing/2014/main" id="{B4E0420A-B560-42F4-94EE-91CAEF3ED22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5" name="Rectangle 11">
          <a:extLst>
            <a:ext uri="{FF2B5EF4-FFF2-40B4-BE49-F238E27FC236}">
              <a16:creationId xmlns:a16="http://schemas.microsoft.com/office/drawing/2014/main" id="{05CD1D6E-6B0F-4ACA-B3DF-90DF6314499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6" name="Rectangle 495">
          <a:extLst>
            <a:ext uri="{FF2B5EF4-FFF2-40B4-BE49-F238E27FC236}">
              <a16:creationId xmlns:a16="http://schemas.microsoft.com/office/drawing/2014/main" id="{99671054-ABB8-4391-87D5-E23BEECB56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7" name="Rectangle 11">
          <a:extLst>
            <a:ext uri="{FF2B5EF4-FFF2-40B4-BE49-F238E27FC236}">
              <a16:creationId xmlns:a16="http://schemas.microsoft.com/office/drawing/2014/main" id="{8CC0B130-387E-4DD6-8557-2D75DD30140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8" name="Rectangle 497">
          <a:extLst>
            <a:ext uri="{FF2B5EF4-FFF2-40B4-BE49-F238E27FC236}">
              <a16:creationId xmlns:a16="http://schemas.microsoft.com/office/drawing/2014/main" id="{64A305AE-E682-4E47-80C8-CB8BDA4A3B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499" name="Rectangle 11">
          <a:extLst>
            <a:ext uri="{FF2B5EF4-FFF2-40B4-BE49-F238E27FC236}">
              <a16:creationId xmlns:a16="http://schemas.microsoft.com/office/drawing/2014/main" id="{220949F3-1293-49D6-8739-967F3CDD09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0" name="Rectangle 499">
          <a:extLst>
            <a:ext uri="{FF2B5EF4-FFF2-40B4-BE49-F238E27FC236}">
              <a16:creationId xmlns:a16="http://schemas.microsoft.com/office/drawing/2014/main" id="{793F6852-4500-4203-8783-20350F88024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1" name="Rectangle 500">
          <a:extLst>
            <a:ext uri="{FF2B5EF4-FFF2-40B4-BE49-F238E27FC236}">
              <a16:creationId xmlns:a16="http://schemas.microsoft.com/office/drawing/2014/main" id="{EE3AF05B-9950-43A5-876D-20D7B2427F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2" name="Rectangle 501">
          <a:extLst>
            <a:ext uri="{FF2B5EF4-FFF2-40B4-BE49-F238E27FC236}">
              <a16:creationId xmlns:a16="http://schemas.microsoft.com/office/drawing/2014/main" id="{1632555E-5324-453B-B6F0-711EDF6B0F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3" name="Rectangle 11">
          <a:extLst>
            <a:ext uri="{FF2B5EF4-FFF2-40B4-BE49-F238E27FC236}">
              <a16:creationId xmlns:a16="http://schemas.microsoft.com/office/drawing/2014/main" id="{05DABFB1-519F-4822-A182-127080BBAE3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4" name="Rectangle 503">
          <a:extLst>
            <a:ext uri="{FF2B5EF4-FFF2-40B4-BE49-F238E27FC236}">
              <a16:creationId xmlns:a16="http://schemas.microsoft.com/office/drawing/2014/main" id="{ADD61CA1-E2DF-4DE2-98B9-763ACBB2317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5" name="Rectangle 11">
          <a:extLst>
            <a:ext uri="{FF2B5EF4-FFF2-40B4-BE49-F238E27FC236}">
              <a16:creationId xmlns:a16="http://schemas.microsoft.com/office/drawing/2014/main" id="{6B671E60-90F3-457F-9391-7E634B960D4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6" name="Rectangle 505">
          <a:extLst>
            <a:ext uri="{FF2B5EF4-FFF2-40B4-BE49-F238E27FC236}">
              <a16:creationId xmlns:a16="http://schemas.microsoft.com/office/drawing/2014/main" id="{DDAB20D4-C4D5-48F3-8284-77098D62133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7" name="Rectangle 11">
          <a:extLst>
            <a:ext uri="{FF2B5EF4-FFF2-40B4-BE49-F238E27FC236}">
              <a16:creationId xmlns:a16="http://schemas.microsoft.com/office/drawing/2014/main" id="{D8EDE732-C66E-49BF-B854-341C485620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8" name="Rectangle 507">
          <a:extLst>
            <a:ext uri="{FF2B5EF4-FFF2-40B4-BE49-F238E27FC236}">
              <a16:creationId xmlns:a16="http://schemas.microsoft.com/office/drawing/2014/main" id="{03CD4717-F54A-4719-A5AA-EAE45D94795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09" name="Rectangle 11">
          <a:extLst>
            <a:ext uri="{FF2B5EF4-FFF2-40B4-BE49-F238E27FC236}">
              <a16:creationId xmlns:a16="http://schemas.microsoft.com/office/drawing/2014/main" id="{76961D7E-BF88-4506-A5C6-E501E543DE4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0" name="Rectangle 509">
          <a:extLst>
            <a:ext uri="{FF2B5EF4-FFF2-40B4-BE49-F238E27FC236}">
              <a16:creationId xmlns:a16="http://schemas.microsoft.com/office/drawing/2014/main" id="{DA43734C-D7A3-427F-8608-205622C4E47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1" name="Rectangle 11">
          <a:extLst>
            <a:ext uri="{FF2B5EF4-FFF2-40B4-BE49-F238E27FC236}">
              <a16:creationId xmlns:a16="http://schemas.microsoft.com/office/drawing/2014/main" id="{43458CD2-0D8C-4ECC-B1DF-F65DD318821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2" name="Rectangle 511">
          <a:extLst>
            <a:ext uri="{FF2B5EF4-FFF2-40B4-BE49-F238E27FC236}">
              <a16:creationId xmlns:a16="http://schemas.microsoft.com/office/drawing/2014/main" id="{CECA604A-621B-4FB0-90DF-4DA90263F8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3" name="Rectangle 512">
          <a:extLst>
            <a:ext uri="{FF2B5EF4-FFF2-40B4-BE49-F238E27FC236}">
              <a16:creationId xmlns:a16="http://schemas.microsoft.com/office/drawing/2014/main" id="{48ACBD55-905B-4F90-B667-6C57FDEA717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4" name="Rectangle 513">
          <a:extLst>
            <a:ext uri="{FF2B5EF4-FFF2-40B4-BE49-F238E27FC236}">
              <a16:creationId xmlns:a16="http://schemas.microsoft.com/office/drawing/2014/main" id="{CE3B0B9A-F357-43EA-A08A-4D94F7BAFC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5" name="Rectangle 11">
          <a:extLst>
            <a:ext uri="{FF2B5EF4-FFF2-40B4-BE49-F238E27FC236}">
              <a16:creationId xmlns:a16="http://schemas.microsoft.com/office/drawing/2014/main" id="{3722554E-1116-46D1-A72F-F72D5EB09BF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6" name="Rectangle 515">
          <a:extLst>
            <a:ext uri="{FF2B5EF4-FFF2-40B4-BE49-F238E27FC236}">
              <a16:creationId xmlns:a16="http://schemas.microsoft.com/office/drawing/2014/main" id="{0E462C5E-70D6-443E-92C7-3BE69B9755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7" name="Rectangle 11">
          <a:extLst>
            <a:ext uri="{FF2B5EF4-FFF2-40B4-BE49-F238E27FC236}">
              <a16:creationId xmlns:a16="http://schemas.microsoft.com/office/drawing/2014/main" id="{A3DBFF44-1321-4E01-8399-9B154B9118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8" name="Rectangle 517">
          <a:extLst>
            <a:ext uri="{FF2B5EF4-FFF2-40B4-BE49-F238E27FC236}">
              <a16:creationId xmlns:a16="http://schemas.microsoft.com/office/drawing/2014/main" id="{2E38E2B8-CF2B-433D-86D9-EAE09A603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19" name="Rectangle 11">
          <a:extLst>
            <a:ext uri="{FF2B5EF4-FFF2-40B4-BE49-F238E27FC236}">
              <a16:creationId xmlns:a16="http://schemas.microsoft.com/office/drawing/2014/main" id="{2D16C3F6-2505-4D22-A210-C494D95321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0" name="Rectangle 519">
          <a:extLst>
            <a:ext uri="{FF2B5EF4-FFF2-40B4-BE49-F238E27FC236}">
              <a16:creationId xmlns:a16="http://schemas.microsoft.com/office/drawing/2014/main" id="{2A79D0BC-8C3B-4077-BCEA-95FCA25245D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1" name="Rectangle 11">
          <a:extLst>
            <a:ext uri="{FF2B5EF4-FFF2-40B4-BE49-F238E27FC236}">
              <a16:creationId xmlns:a16="http://schemas.microsoft.com/office/drawing/2014/main" id="{08122BB1-0E9D-42DC-8BF9-EABFB52F6A0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2" name="Rectangle 521">
          <a:extLst>
            <a:ext uri="{FF2B5EF4-FFF2-40B4-BE49-F238E27FC236}">
              <a16:creationId xmlns:a16="http://schemas.microsoft.com/office/drawing/2014/main" id="{53FBF546-3140-4AAF-AAF2-5FC6C8DEE4D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3" name="Rectangle 11">
          <a:extLst>
            <a:ext uri="{FF2B5EF4-FFF2-40B4-BE49-F238E27FC236}">
              <a16:creationId xmlns:a16="http://schemas.microsoft.com/office/drawing/2014/main" id="{26A43171-6048-42DD-89A9-5A0AC6932E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4" name="Rectangle 523">
          <a:extLst>
            <a:ext uri="{FF2B5EF4-FFF2-40B4-BE49-F238E27FC236}">
              <a16:creationId xmlns:a16="http://schemas.microsoft.com/office/drawing/2014/main" id="{1F5F56A8-3E01-4ECC-B0B8-D34DBBD884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5" name="Rectangle 524">
          <a:extLst>
            <a:ext uri="{FF2B5EF4-FFF2-40B4-BE49-F238E27FC236}">
              <a16:creationId xmlns:a16="http://schemas.microsoft.com/office/drawing/2014/main" id="{86CE74DE-4BFE-44DB-9DE9-4536159D394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6" name="Rectangle 525">
          <a:extLst>
            <a:ext uri="{FF2B5EF4-FFF2-40B4-BE49-F238E27FC236}">
              <a16:creationId xmlns:a16="http://schemas.microsoft.com/office/drawing/2014/main" id="{69B6EEAB-2494-482A-9506-2BF735A492A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7" name="Rectangle 11">
          <a:extLst>
            <a:ext uri="{FF2B5EF4-FFF2-40B4-BE49-F238E27FC236}">
              <a16:creationId xmlns:a16="http://schemas.microsoft.com/office/drawing/2014/main" id="{4EABA0D9-5F64-485A-A778-2E63E527DAA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8" name="Rectangle 527">
          <a:extLst>
            <a:ext uri="{FF2B5EF4-FFF2-40B4-BE49-F238E27FC236}">
              <a16:creationId xmlns:a16="http://schemas.microsoft.com/office/drawing/2014/main" id="{A329D3B2-8BFE-493A-9D3D-72ECCF710C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29" name="Rectangle 11">
          <a:extLst>
            <a:ext uri="{FF2B5EF4-FFF2-40B4-BE49-F238E27FC236}">
              <a16:creationId xmlns:a16="http://schemas.microsoft.com/office/drawing/2014/main" id="{03BB8AE4-A000-476A-B670-4C98E2C7D13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0" name="Rectangle 529">
          <a:extLst>
            <a:ext uri="{FF2B5EF4-FFF2-40B4-BE49-F238E27FC236}">
              <a16:creationId xmlns:a16="http://schemas.microsoft.com/office/drawing/2014/main" id="{D1F8F007-CD07-49D0-8D7F-D8F152EB7D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1" name="Rectangle 11">
          <a:extLst>
            <a:ext uri="{FF2B5EF4-FFF2-40B4-BE49-F238E27FC236}">
              <a16:creationId xmlns:a16="http://schemas.microsoft.com/office/drawing/2014/main" id="{4E83718F-C9D7-487E-ADDD-4F584FEA013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2" name="Rectangle 531">
          <a:extLst>
            <a:ext uri="{FF2B5EF4-FFF2-40B4-BE49-F238E27FC236}">
              <a16:creationId xmlns:a16="http://schemas.microsoft.com/office/drawing/2014/main" id="{FD47C0D6-89FB-4861-A822-2C775D2DE38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3" name="Rectangle 11">
          <a:extLst>
            <a:ext uri="{FF2B5EF4-FFF2-40B4-BE49-F238E27FC236}">
              <a16:creationId xmlns:a16="http://schemas.microsoft.com/office/drawing/2014/main" id="{F6C6ABD6-459C-4B97-BFBD-8002BA6887A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4" name="Rectangle 533">
          <a:extLst>
            <a:ext uri="{FF2B5EF4-FFF2-40B4-BE49-F238E27FC236}">
              <a16:creationId xmlns:a16="http://schemas.microsoft.com/office/drawing/2014/main" id="{2290B8AF-C59E-46B2-A43E-18AA0BE5640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5" name="Rectangle 11">
          <a:extLst>
            <a:ext uri="{FF2B5EF4-FFF2-40B4-BE49-F238E27FC236}">
              <a16:creationId xmlns:a16="http://schemas.microsoft.com/office/drawing/2014/main" id="{19FD7D74-4DE8-4AA2-A433-D2DBB201D00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6" name="Rectangle 535">
          <a:extLst>
            <a:ext uri="{FF2B5EF4-FFF2-40B4-BE49-F238E27FC236}">
              <a16:creationId xmlns:a16="http://schemas.microsoft.com/office/drawing/2014/main" id="{7358177C-046F-4341-ADAA-4E385A3FA7C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7" name="Rectangle 536">
          <a:extLst>
            <a:ext uri="{FF2B5EF4-FFF2-40B4-BE49-F238E27FC236}">
              <a16:creationId xmlns:a16="http://schemas.microsoft.com/office/drawing/2014/main" id="{6474AC42-A145-4CC2-9798-66E79DC978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8" name="Rectangle 537">
          <a:extLst>
            <a:ext uri="{FF2B5EF4-FFF2-40B4-BE49-F238E27FC236}">
              <a16:creationId xmlns:a16="http://schemas.microsoft.com/office/drawing/2014/main" id="{1D12CC64-10AC-4E30-B26E-239E086745A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39" name="Rectangle 11">
          <a:extLst>
            <a:ext uri="{FF2B5EF4-FFF2-40B4-BE49-F238E27FC236}">
              <a16:creationId xmlns:a16="http://schemas.microsoft.com/office/drawing/2014/main" id="{678BBA39-0D86-4A95-AAFA-1680C154BE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0" name="Rectangle 539">
          <a:extLst>
            <a:ext uri="{FF2B5EF4-FFF2-40B4-BE49-F238E27FC236}">
              <a16:creationId xmlns:a16="http://schemas.microsoft.com/office/drawing/2014/main" id="{512E0FC0-1130-455A-AC92-A27B6BB619C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1" name="Rectangle 11">
          <a:extLst>
            <a:ext uri="{FF2B5EF4-FFF2-40B4-BE49-F238E27FC236}">
              <a16:creationId xmlns:a16="http://schemas.microsoft.com/office/drawing/2014/main" id="{A34A1B3F-8064-4116-A6C7-927DA85E33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2" name="Rectangle 541">
          <a:extLst>
            <a:ext uri="{FF2B5EF4-FFF2-40B4-BE49-F238E27FC236}">
              <a16:creationId xmlns:a16="http://schemas.microsoft.com/office/drawing/2014/main" id="{31EC3090-3A48-4EE9-9522-B7338E20519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3" name="Rectangle 11">
          <a:extLst>
            <a:ext uri="{FF2B5EF4-FFF2-40B4-BE49-F238E27FC236}">
              <a16:creationId xmlns:a16="http://schemas.microsoft.com/office/drawing/2014/main" id="{9AF3DC50-6841-471E-8738-C2627275F2C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4" name="Rectangle 543">
          <a:extLst>
            <a:ext uri="{FF2B5EF4-FFF2-40B4-BE49-F238E27FC236}">
              <a16:creationId xmlns:a16="http://schemas.microsoft.com/office/drawing/2014/main" id="{874B1364-8AFC-49F6-B9F4-EF6F56BF61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5" name="Rectangle 11">
          <a:extLst>
            <a:ext uri="{FF2B5EF4-FFF2-40B4-BE49-F238E27FC236}">
              <a16:creationId xmlns:a16="http://schemas.microsoft.com/office/drawing/2014/main" id="{872C772B-BA91-4D7B-B652-A2012145625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6" name="Rectangle 545">
          <a:extLst>
            <a:ext uri="{FF2B5EF4-FFF2-40B4-BE49-F238E27FC236}">
              <a16:creationId xmlns:a16="http://schemas.microsoft.com/office/drawing/2014/main" id="{08219F98-F7C6-4A7B-86BB-0A93F8F79F9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7" name="Rectangle 11">
          <a:extLst>
            <a:ext uri="{FF2B5EF4-FFF2-40B4-BE49-F238E27FC236}">
              <a16:creationId xmlns:a16="http://schemas.microsoft.com/office/drawing/2014/main" id="{7EFEEA7B-1570-45FB-8EB6-9BC9F7AE9D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8" name="Rectangle 547">
          <a:extLst>
            <a:ext uri="{FF2B5EF4-FFF2-40B4-BE49-F238E27FC236}">
              <a16:creationId xmlns:a16="http://schemas.microsoft.com/office/drawing/2014/main" id="{CA98CF9E-3D0C-4AC0-B29E-019161AAB20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49" name="Rectangle 548">
          <a:extLst>
            <a:ext uri="{FF2B5EF4-FFF2-40B4-BE49-F238E27FC236}">
              <a16:creationId xmlns:a16="http://schemas.microsoft.com/office/drawing/2014/main" id="{952D13B7-7AEF-4D81-9414-9F26D40CC43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0" name="Rectangle 549">
          <a:extLst>
            <a:ext uri="{FF2B5EF4-FFF2-40B4-BE49-F238E27FC236}">
              <a16:creationId xmlns:a16="http://schemas.microsoft.com/office/drawing/2014/main" id="{04AF04FB-5562-4C8A-95E0-973BF518412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1" name="Rectangle 11">
          <a:extLst>
            <a:ext uri="{FF2B5EF4-FFF2-40B4-BE49-F238E27FC236}">
              <a16:creationId xmlns:a16="http://schemas.microsoft.com/office/drawing/2014/main" id="{FD22A71B-3A50-4DC1-8645-374462CEACA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2" name="Rectangle 551">
          <a:extLst>
            <a:ext uri="{FF2B5EF4-FFF2-40B4-BE49-F238E27FC236}">
              <a16:creationId xmlns:a16="http://schemas.microsoft.com/office/drawing/2014/main" id="{DF59CE6F-2D02-42CB-B457-3238DB88F2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3" name="Rectangle 11">
          <a:extLst>
            <a:ext uri="{FF2B5EF4-FFF2-40B4-BE49-F238E27FC236}">
              <a16:creationId xmlns:a16="http://schemas.microsoft.com/office/drawing/2014/main" id="{AB271BC4-A3F9-4929-B8E7-A35D69B24F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4" name="Rectangle 553">
          <a:extLst>
            <a:ext uri="{FF2B5EF4-FFF2-40B4-BE49-F238E27FC236}">
              <a16:creationId xmlns:a16="http://schemas.microsoft.com/office/drawing/2014/main" id="{DC39CA21-5285-4E34-88D0-062CE5B49A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5" name="Rectangle 11">
          <a:extLst>
            <a:ext uri="{FF2B5EF4-FFF2-40B4-BE49-F238E27FC236}">
              <a16:creationId xmlns:a16="http://schemas.microsoft.com/office/drawing/2014/main" id="{7AF4EC50-151E-41C7-9FA6-48405441A5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6" name="Rectangle 555">
          <a:extLst>
            <a:ext uri="{FF2B5EF4-FFF2-40B4-BE49-F238E27FC236}">
              <a16:creationId xmlns:a16="http://schemas.microsoft.com/office/drawing/2014/main" id="{DAF64016-E73A-4DD8-8B50-D967B0B3ED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7" name="Rectangle 11">
          <a:extLst>
            <a:ext uri="{FF2B5EF4-FFF2-40B4-BE49-F238E27FC236}">
              <a16:creationId xmlns:a16="http://schemas.microsoft.com/office/drawing/2014/main" id="{794BF9D5-9141-4A74-913B-B303D0E811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8" name="Rectangle 557">
          <a:extLst>
            <a:ext uri="{FF2B5EF4-FFF2-40B4-BE49-F238E27FC236}">
              <a16:creationId xmlns:a16="http://schemas.microsoft.com/office/drawing/2014/main" id="{AF198385-A319-49A7-876C-2AAE1C95DE8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59" name="Rectangle 11">
          <a:extLst>
            <a:ext uri="{FF2B5EF4-FFF2-40B4-BE49-F238E27FC236}">
              <a16:creationId xmlns:a16="http://schemas.microsoft.com/office/drawing/2014/main" id="{E882DAA7-EDBD-4E14-98D5-1C47DB41AAD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0" name="Rectangle 559">
          <a:extLst>
            <a:ext uri="{FF2B5EF4-FFF2-40B4-BE49-F238E27FC236}">
              <a16:creationId xmlns:a16="http://schemas.microsoft.com/office/drawing/2014/main" id="{C6E1FF33-431C-47EE-A334-72EF997CDC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1" name="Rectangle 560">
          <a:extLst>
            <a:ext uri="{FF2B5EF4-FFF2-40B4-BE49-F238E27FC236}">
              <a16:creationId xmlns:a16="http://schemas.microsoft.com/office/drawing/2014/main" id="{9C9FF338-27DA-4CAA-904D-0DD293705DA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2" name="Rectangle 561">
          <a:extLst>
            <a:ext uri="{FF2B5EF4-FFF2-40B4-BE49-F238E27FC236}">
              <a16:creationId xmlns:a16="http://schemas.microsoft.com/office/drawing/2014/main" id="{A077174F-1AA7-47FE-8236-063AE7F946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3" name="Rectangle 11">
          <a:extLst>
            <a:ext uri="{FF2B5EF4-FFF2-40B4-BE49-F238E27FC236}">
              <a16:creationId xmlns:a16="http://schemas.microsoft.com/office/drawing/2014/main" id="{072AE22F-CCF3-4C7D-8BD1-537D46AF9E6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4" name="Rectangle 563">
          <a:extLst>
            <a:ext uri="{FF2B5EF4-FFF2-40B4-BE49-F238E27FC236}">
              <a16:creationId xmlns:a16="http://schemas.microsoft.com/office/drawing/2014/main" id="{0225F405-3A8D-420D-98DC-1408CC0C3A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5" name="Rectangle 11">
          <a:extLst>
            <a:ext uri="{FF2B5EF4-FFF2-40B4-BE49-F238E27FC236}">
              <a16:creationId xmlns:a16="http://schemas.microsoft.com/office/drawing/2014/main" id="{FDEEF46A-14B3-4440-AF87-BB6857CD90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6" name="Rectangle 565">
          <a:extLst>
            <a:ext uri="{FF2B5EF4-FFF2-40B4-BE49-F238E27FC236}">
              <a16:creationId xmlns:a16="http://schemas.microsoft.com/office/drawing/2014/main" id="{34DA29D2-C3A4-4E3C-8524-B45F5C5652D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7" name="Rectangle 11">
          <a:extLst>
            <a:ext uri="{FF2B5EF4-FFF2-40B4-BE49-F238E27FC236}">
              <a16:creationId xmlns:a16="http://schemas.microsoft.com/office/drawing/2014/main" id="{8FA0B233-5358-4186-8760-86BBEAFDBB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8" name="Rectangle 567">
          <a:extLst>
            <a:ext uri="{FF2B5EF4-FFF2-40B4-BE49-F238E27FC236}">
              <a16:creationId xmlns:a16="http://schemas.microsoft.com/office/drawing/2014/main" id="{313E45D3-8EDE-42F1-B4CA-E1DBFE82E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69" name="Rectangle 11">
          <a:extLst>
            <a:ext uri="{FF2B5EF4-FFF2-40B4-BE49-F238E27FC236}">
              <a16:creationId xmlns:a16="http://schemas.microsoft.com/office/drawing/2014/main" id="{32A6D16D-76C3-48DF-BF80-6B8A385E89B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0" name="Rectangle 569">
          <a:extLst>
            <a:ext uri="{FF2B5EF4-FFF2-40B4-BE49-F238E27FC236}">
              <a16:creationId xmlns:a16="http://schemas.microsoft.com/office/drawing/2014/main" id="{358B5FA1-1C9A-4AB5-8B9A-D0089A821B7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1" name="Rectangle 11">
          <a:extLst>
            <a:ext uri="{FF2B5EF4-FFF2-40B4-BE49-F238E27FC236}">
              <a16:creationId xmlns:a16="http://schemas.microsoft.com/office/drawing/2014/main" id="{78DF95C8-2662-4FA7-B3EA-2FD0FA130A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2" name="Rectangle 571">
          <a:extLst>
            <a:ext uri="{FF2B5EF4-FFF2-40B4-BE49-F238E27FC236}">
              <a16:creationId xmlns:a16="http://schemas.microsoft.com/office/drawing/2014/main" id="{7156566C-89F9-4A7B-A958-1DF1447397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3" name="Rectangle 572">
          <a:extLst>
            <a:ext uri="{FF2B5EF4-FFF2-40B4-BE49-F238E27FC236}">
              <a16:creationId xmlns:a16="http://schemas.microsoft.com/office/drawing/2014/main" id="{0B34802E-8CFE-4DBF-A94A-29FABEDF9E1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4" name="Rectangle 573">
          <a:extLst>
            <a:ext uri="{FF2B5EF4-FFF2-40B4-BE49-F238E27FC236}">
              <a16:creationId xmlns:a16="http://schemas.microsoft.com/office/drawing/2014/main" id="{8629BF86-5DE2-4902-B659-9858E5214E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5" name="Rectangle 11">
          <a:extLst>
            <a:ext uri="{FF2B5EF4-FFF2-40B4-BE49-F238E27FC236}">
              <a16:creationId xmlns:a16="http://schemas.microsoft.com/office/drawing/2014/main" id="{FCAE150B-2F37-4441-8B7A-69A5C65A097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6" name="Rectangle 575">
          <a:extLst>
            <a:ext uri="{FF2B5EF4-FFF2-40B4-BE49-F238E27FC236}">
              <a16:creationId xmlns:a16="http://schemas.microsoft.com/office/drawing/2014/main" id="{D8B10A05-A76A-4AAD-995B-86078C43269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577" name="Rectangle 11">
          <a:extLst>
            <a:ext uri="{FF2B5EF4-FFF2-40B4-BE49-F238E27FC236}">
              <a16:creationId xmlns:a16="http://schemas.microsoft.com/office/drawing/2014/main" id="{31B09F2E-E2B1-45D3-9CB1-C301FA9E86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8" name="Rectangle 577">
          <a:extLst>
            <a:ext uri="{FF2B5EF4-FFF2-40B4-BE49-F238E27FC236}">
              <a16:creationId xmlns:a16="http://schemas.microsoft.com/office/drawing/2014/main" id="{438FE8D2-92EE-4500-B3B0-BA282387B65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79" name="Rectangle 11">
          <a:extLst>
            <a:ext uri="{FF2B5EF4-FFF2-40B4-BE49-F238E27FC236}">
              <a16:creationId xmlns:a16="http://schemas.microsoft.com/office/drawing/2014/main" id="{3BD8CFCE-50B3-48C0-A63C-79FBC612019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0" name="Rectangle 579">
          <a:extLst>
            <a:ext uri="{FF2B5EF4-FFF2-40B4-BE49-F238E27FC236}">
              <a16:creationId xmlns:a16="http://schemas.microsoft.com/office/drawing/2014/main" id="{1B6CB2C2-EAA3-4DFE-947C-CB995563A52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1" name="Rectangle 11">
          <a:extLst>
            <a:ext uri="{FF2B5EF4-FFF2-40B4-BE49-F238E27FC236}">
              <a16:creationId xmlns:a16="http://schemas.microsoft.com/office/drawing/2014/main" id="{6D3BF0F8-9760-4880-951A-11FC7F7248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2" name="Rectangle 581">
          <a:extLst>
            <a:ext uri="{FF2B5EF4-FFF2-40B4-BE49-F238E27FC236}">
              <a16:creationId xmlns:a16="http://schemas.microsoft.com/office/drawing/2014/main" id="{5313001A-FE13-4CE9-B6D9-69D9256EA2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3" name="Rectangle 11">
          <a:extLst>
            <a:ext uri="{FF2B5EF4-FFF2-40B4-BE49-F238E27FC236}">
              <a16:creationId xmlns:a16="http://schemas.microsoft.com/office/drawing/2014/main" id="{56AAED88-BCB7-4CB8-9307-93C4157F8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4" name="Rectangle 583">
          <a:extLst>
            <a:ext uri="{FF2B5EF4-FFF2-40B4-BE49-F238E27FC236}">
              <a16:creationId xmlns:a16="http://schemas.microsoft.com/office/drawing/2014/main" id="{556EE59D-E447-4725-A3CB-69328D737A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5" name="Rectangle 584">
          <a:extLst>
            <a:ext uri="{FF2B5EF4-FFF2-40B4-BE49-F238E27FC236}">
              <a16:creationId xmlns:a16="http://schemas.microsoft.com/office/drawing/2014/main" id="{44CDFEB7-0AFB-4453-8FCB-7F91B7925D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6" name="Rectangle 585">
          <a:extLst>
            <a:ext uri="{FF2B5EF4-FFF2-40B4-BE49-F238E27FC236}">
              <a16:creationId xmlns:a16="http://schemas.microsoft.com/office/drawing/2014/main" id="{939AF047-73F2-49E3-81B2-469EC2417ED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7" name="Rectangle 11">
          <a:extLst>
            <a:ext uri="{FF2B5EF4-FFF2-40B4-BE49-F238E27FC236}">
              <a16:creationId xmlns:a16="http://schemas.microsoft.com/office/drawing/2014/main" id="{FE01C1B4-125E-4849-9326-26B2F2AEB2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8" name="Rectangle 587">
          <a:extLst>
            <a:ext uri="{FF2B5EF4-FFF2-40B4-BE49-F238E27FC236}">
              <a16:creationId xmlns:a16="http://schemas.microsoft.com/office/drawing/2014/main" id="{0C3BC833-2850-4820-A302-29278EBD2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89" name="Rectangle 11">
          <a:extLst>
            <a:ext uri="{FF2B5EF4-FFF2-40B4-BE49-F238E27FC236}">
              <a16:creationId xmlns:a16="http://schemas.microsoft.com/office/drawing/2014/main" id="{5C02ED40-A0CC-477F-8073-2B1D29DE178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0" name="Rectangle 589">
          <a:extLst>
            <a:ext uri="{FF2B5EF4-FFF2-40B4-BE49-F238E27FC236}">
              <a16:creationId xmlns:a16="http://schemas.microsoft.com/office/drawing/2014/main" id="{D53E3065-81E3-4ED6-B14F-AC7FEE37C8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1" name="Rectangle 11">
          <a:extLst>
            <a:ext uri="{FF2B5EF4-FFF2-40B4-BE49-F238E27FC236}">
              <a16:creationId xmlns:a16="http://schemas.microsoft.com/office/drawing/2014/main" id="{FF25279B-36A3-4735-8D3F-FB00BA1E50C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2" name="Rectangle 591">
          <a:extLst>
            <a:ext uri="{FF2B5EF4-FFF2-40B4-BE49-F238E27FC236}">
              <a16:creationId xmlns:a16="http://schemas.microsoft.com/office/drawing/2014/main" id="{A40E8398-1042-4254-9CC3-DE259A86781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3" name="Rectangle 11">
          <a:extLst>
            <a:ext uri="{FF2B5EF4-FFF2-40B4-BE49-F238E27FC236}">
              <a16:creationId xmlns:a16="http://schemas.microsoft.com/office/drawing/2014/main" id="{9159D40D-CB2D-4402-940E-8421B2FCE7F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4" name="Rectangle 593">
          <a:extLst>
            <a:ext uri="{FF2B5EF4-FFF2-40B4-BE49-F238E27FC236}">
              <a16:creationId xmlns:a16="http://schemas.microsoft.com/office/drawing/2014/main" id="{3F792C6D-4865-42EB-A18C-6991BE78A71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5" name="Rectangle 11">
          <a:extLst>
            <a:ext uri="{FF2B5EF4-FFF2-40B4-BE49-F238E27FC236}">
              <a16:creationId xmlns:a16="http://schemas.microsoft.com/office/drawing/2014/main" id="{454603F7-A977-4128-91AA-BE994D73C42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6" name="Rectangle 595">
          <a:extLst>
            <a:ext uri="{FF2B5EF4-FFF2-40B4-BE49-F238E27FC236}">
              <a16:creationId xmlns:a16="http://schemas.microsoft.com/office/drawing/2014/main" id="{6FE27EC6-F0C9-4834-9C38-77A0C7133D9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7" name="Rectangle 596">
          <a:extLst>
            <a:ext uri="{FF2B5EF4-FFF2-40B4-BE49-F238E27FC236}">
              <a16:creationId xmlns:a16="http://schemas.microsoft.com/office/drawing/2014/main" id="{11A9EC86-983F-4644-88C6-274A1492BD7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8" name="Rectangle 597">
          <a:extLst>
            <a:ext uri="{FF2B5EF4-FFF2-40B4-BE49-F238E27FC236}">
              <a16:creationId xmlns:a16="http://schemas.microsoft.com/office/drawing/2014/main" id="{1E7A76BD-EF3A-4D95-B769-68C8B06B95C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599" name="Rectangle 11">
          <a:extLst>
            <a:ext uri="{FF2B5EF4-FFF2-40B4-BE49-F238E27FC236}">
              <a16:creationId xmlns:a16="http://schemas.microsoft.com/office/drawing/2014/main" id="{D753457D-5DF5-401A-9A11-26FA8EC66F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0" name="Rectangle 599">
          <a:extLst>
            <a:ext uri="{FF2B5EF4-FFF2-40B4-BE49-F238E27FC236}">
              <a16:creationId xmlns:a16="http://schemas.microsoft.com/office/drawing/2014/main" id="{893B2853-776C-4D6A-A665-71510A6DA5F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1" name="Rectangle 11">
          <a:extLst>
            <a:ext uri="{FF2B5EF4-FFF2-40B4-BE49-F238E27FC236}">
              <a16:creationId xmlns:a16="http://schemas.microsoft.com/office/drawing/2014/main" id="{99D82229-F665-4295-A280-5517149D4F2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2" name="Rectangle 601">
          <a:extLst>
            <a:ext uri="{FF2B5EF4-FFF2-40B4-BE49-F238E27FC236}">
              <a16:creationId xmlns:a16="http://schemas.microsoft.com/office/drawing/2014/main" id="{A8E018C9-A8C2-4E8D-9D86-BB051CFD790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3" name="Rectangle 11">
          <a:extLst>
            <a:ext uri="{FF2B5EF4-FFF2-40B4-BE49-F238E27FC236}">
              <a16:creationId xmlns:a16="http://schemas.microsoft.com/office/drawing/2014/main" id="{FCDC1017-759E-4099-85AF-13BBFF0FCAA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4" name="Rectangle 603">
          <a:extLst>
            <a:ext uri="{FF2B5EF4-FFF2-40B4-BE49-F238E27FC236}">
              <a16:creationId xmlns:a16="http://schemas.microsoft.com/office/drawing/2014/main" id="{7497E1EC-60A4-4876-9DDA-3B77143CA6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5" name="Rectangle 11">
          <a:extLst>
            <a:ext uri="{FF2B5EF4-FFF2-40B4-BE49-F238E27FC236}">
              <a16:creationId xmlns:a16="http://schemas.microsoft.com/office/drawing/2014/main" id="{1F16D0E1-B686-4011-AD17-703C78B8ED1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6" name="Rectangle 605">
          <a:extLst>
            <a:ext uri="{FF2B5EF4-FFF2-40B4-BE49-F238E27FC236}">
              <a16:creationId xmlns:a16="http://schemas.microsoft.com/office/drawing/2014/main" id="{B9F83458-3896-4B73-88C4-AF2BD706614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7" name="Rectangle 11">
          <a:extLst>
            <a:ext uri="{FF2B5EF4-FFF2-40B4-BE49-F238E27FC236}">
              <a16:creationId xmlns:a16="http://schemas.microsoft.com/office/drawing/2014/main" id="{12C8816B-FC47-4307-A2EA-1EF779AA9EF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8" name="Rectangle 607">
          <a:extLst>
            <a:ext uri="{FF2B5EF4-FFF2-40B4-BE49-F238E27FC236}">
              <a16:creationId xmlns:a16="http://schemas.microsoft.com/office/drawing/2014/main" id="{6F7E3F72-E49A-49B5-8E29-0FBF16AA003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09" name="Rectangle 608">
          <a:extLst>
            <a:ext uri="{FF2B5EF4-FFF2-40B4-BE49-F238E27FC236}">
              <a16:creationId xmlns:a16="http://schemas.microsoft.com/office/drawing/2014/main" id="{182AB93E-E826-44C8-BF3E-E0FB71C8D6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0" name="Rectangle 609">
          <a:extLst>
            <a:ext uri="{FF2B5EF4-FFF2-40B4-BE49-F238E27FC236}">
              <a16:creationId xmlns:a16="http://schemas.microsoft.com/office/drawing/2014/main" id="{2E06C30D-6E4A-477F-9E40-46A622D6A0D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1" name="Rectangle 11">
          <a:extLst>
            <a:ext uri="{FF2B5EF4-FFF2-40B4-BE49-F238E27FC236}">
              <a16:creationId xmlns:a16="http://schemas.microsoft.com/office/drawing/2014/main" id="{791F8059-7AAE-468B-9597-C3E88198A3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2" name="Rectangle 611">
          <a:extLst>
            <a:ext uri="{FF2B5EF4-FFF2-40B4-BE49-F238E27FC236}">
              <a16:creationId xmlns:a16="http://schemas.microsoft.com/office/drawing/2014/main" id="{E812F44D-1429-4960-82F2-A7290409D9A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3" name="Rectangle 11">
          <a:extLst>
            <a:ext uri="{FF2B5EF4-FFF2-40B4-BE49-F238E27FC236}">
              <a16:creationId xmlns:a16="http://schemas.microsoft.com/office/drawing/2014/main" id="{003006F3-61F0-40ED-9043-7BE8359EB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4" name="Rectangle 613">
          <a:extLst>
            <a:ext uri="{FF2B5EF4-FFF2-40B4-BE49-F238E27FC236}">
              <a16:creationId xmlns:a16="http://schemas.microsoft.com/office/drawing/2014/main" id="{9A211D1B-4659-4E6A-8146-BF80B090C34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5" name="Rectangle 11">
          <a:extLst>
            <a:ext uri="{FF2B5EF4-FFF2-40B4-BE49-F238E27FC236}">
              <a16:creationId xmlns:a16="http://schemas.microsoft.com/office/drawing/2014/main" id="{01871A40-6190-4E0E-BF24-85AAD0FA1BC2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6" name="Rectangle 615">
          <a:extLst>
            <a:ext uri="{FF2B5EF4-FFF2-40B4-BE49-F238E27FC236}">
              <a16:creationId xmlns:a16="http://schemas.microsoft.com/office/drawing/2014/main" id="{A3B4B201-623B-4F76-93BD-24046A4FF45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7" name="Rectangle 11">
          <a:extLst>
            <a:ext uri="{FF2B5EF4-FFF2-40B4-BE49-F238E27FC236}">
              <a16:creationId xmlns:a16="http://schemas.microsoft.com/office/drawing/2014/main" id="{A3DDE9F5-61BA-406F-BD1B-5DDDC46F08C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8" name="Rectangle 617">
          <a:extLst>
            <a:ext uri="{FF2B5EF4-FFF2-40B4-BE49-F238E27FC236}">
              <a16:creationId xmlns:a16="http://schemas.microsoft.com/office/drawing/2014/main" id="{7F143494-16BB-417F-9884-B60EFFFF0A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19" name="Rectangle 11">
          <a:extLst>
            <a:ext uri="{FF2B5EF4-FFF2-40B4-BE49-F238E27FC236}">
              <a16:creationId xmlns:a16="http://schemas.microsoft.com/office/drawing/2014/main" id="{90D2B058-20F1-44DF-8301-E9AFCA30AB3A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0" name="Rectangle 619">
          <a:extLst>
            <a:ext uri="{FF2B5EF4-FFF2-40B4-BE49-F238E27FC236}">
              <a16:creationId xmlns:a16="http://schemas.microsoft.com/office/drawing/2014/main" id="{0253274B-CD82-490B-9D91-8008F5DC278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1" name="Rectangle 620">
          <a:extLst>
            <a:ext uri="{FF2B5EF4-FFF2-40B4-BE49-F238E27FC236}">
              <a16:creationId xmlns:a16="http://schemas.microsoft.com/office/drawing/2014/main" id="{DA1FD336-90DF-4EC1-BA0F-5A86F5CB29C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2" name="Rectangle 621">
          <a:extLst>
            <a:ext uri="{FF2B5EF4-FFF2-40B4-BE49-F238E27FC236}">
              <a16:creationId xmlns:a16="http://schemas.microsoft.com/office/drawing/2014/main" id="{0421E085-D0F2-45BE-B5A3-E9431801349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3" name="Rectangle 11">
          <a:extLst>
            <a:ext uri="{FF2B5EF4-FFF2-40B4-BE49-F238E27FC236}">
              <a16:creationId xmlns:a16="http://schemas.microsoft.com/office/drawing/2014/main" id="{21869F76-C155-4975-8722-787463B9585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4" name="Rectangle 623">
          <a:extLst>
            <a:ext uri="{FF2B5EF4-FFF2-40B4-BE49-F238E27FC236}">
              <a16:creationId xmlns:a16="http://schemas.microsoft.com/office/drawing/2014/main" id="{2CC3FF76-66F8-46D0-A859-214F55AE8CEC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5" name="Rectangle 11">
          <a:extLst>
            <a:ext uri="{FF2B5EF4-FFF2-40B4-BE49-F238E27FC236}">
              <a16:creationId xmlns:a16="http://schemas.microsoft.com/office/drawing/2014/main" id="{E7F2E822-261C-4DDD-B151-C17B02CDC03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6" name="Rectangle 625">
          <a:extLst>
            <a:ext uri="{FF2B5EF4-FFF2-40B4-BE49-F238E27FC236}">
              <a16:creationId xmlns:a16="http://schemas.microsoft.com/office/drawing/2014/main" id="{C2C26690-4C08-45EA-ACED-BD28998885E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7" name="Rectangle 11">
          <a:extLst>
            <a:ext uri="{FF2B5EF4-FFF2-40B4-BE49-F238E27FC236}">
              <a16:creationId xmlns:a16="http://schemas.microsoft.com/office/drawing/2014/main" id="{9325E56C-A9C7-4B93-9445-C68096042E0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8" name="Rectangle 627">
          <a:extLst>
            <a:ext uri="{FF2B5EF4-FFF2-40B4-BE49-F238E27FC236}">
              <a16:creationId xmlns:a16="http://schemas.microsoft.com/office/drawing/2014/main" id="{525D9268-0B50-46BB-AFCD-4CCCC6FD855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29" name="Rectangle 11">
          <a:extLst>
            <a:ext uri="{FF2B5EF4-FFF2-40B4-BE49-F238E27FC236}">
              <a16:creationId xmlns:a16="http://schemas.microsoft.com/office/drawing/2014/main" id="{D53FE9A2-E0FB-467D-A471-782D473C260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0" name="Rectangle 629">
          <a:extLst>
            <a:ext uri="{FF2B5EF4-FFF2-40B4-BE49-F238E27FC236}">
              <a16:creationId xmlns:a16="http://schemas.microsoft.com/office/drawing/2014/main" id="{6512799F-EA20-415D-A324-0ACBE6091BD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1" name="Rectangle 11">
          <a:extLst>
            <a:ext uri="{FF2B5EF4-FFF2-40B4-BE49-F238E27FC236}">
              <a16:creationId xmlns:a16="http://schemas.microsoft.com/office/drawing/2014/main" id="{A59CCA1D-4483-4259-B490-71EF338F8CA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2" name="Rectangle 631">
          <a:extLst>
            <a:ext uri="{FF2B5EF4-FFF2-40B4-BE49-F238E27FC236}">
              <a16:creationId xmlns:a16="http://schemas.microsoft.com/office/drawing/2014/main" id="{819CB9C1-C21A-4D60-BF69-2A0571CAA27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3" name="Rectangle 632">
          <a:extLst>
            <a:ext uri="{FF2B5EF4-FFF2-40B4-BE49-F238E27FC236}">
              <a16:creationId xmlns:a16="http://schemas.microsoft.com/office/drawing/2014/main" id="{1C2DEC7B-F52F-4087-9A19-DD831B8D19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4" name="Rectangle 633">
          <a:extLst>
            <a:ext uri="{FF2B5EF4-FFF2-40B4-BE49-F238E27FC236}">
              <a16:creationId xmlns:a16="http://schemas.microsoft.com/office/drawing/2014/main" id="{F3FBCCA3-4270-4E23-BDBC-0463DDF7A2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5" name="Rectangle 11">
          <a:extLst>
            <a:ext uri="{FF2B5EF4-FFF2-40B4-BE49-F238E27FC236}">
              <a16:creationId xmlns:a16="http://schemas.microsoft.com/office/drawing/2014/main" id="{61C4818C-6042-4938-9647-8240E65ADC5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6" name="Rectangle 635">
          <a:extLst>
            <a:ext uri="{FF2B5EF4-FFF2-40B4-BE49-F238E27FC236}">
              <a16:creationId xmlns:a16="http://schemas.microsoft.com/office/drawing/2014/main" id="{D2049916-1D4A-4A76-8242-67CB85F41F3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7" name="Rectangle 11">
          <a:extLst>
            <a:ext uri="{FF2B5EF4-FFF2-40B4-BE49-F238E27FC236}">
              <a16:creationId xmlns:a16="http://schemas.microsoft.com/office/drawing/2014/main" id="{8FD7E082-B31A-4606-A406-C3CD2BFBF22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8" name="Rectangle 637">
          <a:extLst>
            <a:ext uri="{FF2B5EF4-FFF2-40B4-BE49-F238E27FC236}">
              <a16:creationId xmlns:a16="http://schemas.microsoft.com/office/drawing/2014/main" id="{28CAA307-17FD-45EF-A10E-89D7B785454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39" name="Rectangle 11">
          <a:extLst>
            <a:ext uri="{FF2B5EF4-FFF2-40B4-BE49-F238E27FC236}">
              <a16:creationId xmlns:a16="http://schemas.microsoft.com/office/drawing/2014/main" id="{0845C877-D753-4178-A7F9-FE00E9597EA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0" name="Rectangle 639">
          <a:extLst>
            <a:ext uri="{FF2B5EF4-FFF2-40B4-BE49-F238E27FC236}">
              <a16:creationId xmlns:a16="http://schemas.microsoft.com/office/drawing/2014/main" id="{8290A276-F53B-4869-92CA-53F6EE42A5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1" name="Rectangle 11">
          <a:extLst>
            <a:ext uri="{FF2B5EF4-FFF2-40B4-BE49-F238E27FC236}">
              <a16:creationId xmlns:a16="http://schemas.microsoft.com/office/drawing/2014/main" id="{9329EC89-EDFB-4EDD-8DAC-60E9ADE511C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2" name="Rectangle 641">
          <a:extLst>
            <a:ext uri="{FF2B5EF4-FFF2-40B4-BE49-F238E27FC236}">
              <a16:creationId xmlns:a16="http://schemas.microsoft.com/office/drawing/2014/main" id="{A5FFF43F-8EAD-47CA-9E8F-B171B3F96B2F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3" name="Rectangle 11">
          <a:extLst>
            <a:ext uri="{FF2B5EF4-FFF2-40B4-BE49-F238E27FC236}">
              <a16:creationId xmlns:a16="http://schemas.microsoft.com/office/drawing/2014/main" id="{646038E8-F11A-4530-8296-78CDF242047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4" name="Rectangle 643">
          <a:extLst>
            <a:ext uri="{FF2B5EF4-FFF2-40B4-BE49-F238E27FC236}">
              <a16:creationId xmlns:a16="http://schemas.microsoft.com/office/drawing/2014/main" id="{3370DB73-21BF-46E9-B962-9173F1B3C72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5" name="Rectangle 644">
          <a:extLst>
            <a:ext uri="{FF2B5EF4-FFF2-40B4-BE49-F238E27FC236}">
              <a16:creationId xmlns:a16="http://schemas.microsoft.com/office/drawing/2014/main" id="{73691FAB-C9FB-477F-ABA6-F4000E9785F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6" name="Rectangle 645">
          <a:extLst>
            <a:ext uri="{FF2B5EF4-FFF2-40B4-BE49-F238E27FC236}">
              <a16:creationId xmlns:a16="http://schemas.microsoft.com/office/drawing/2014/main" id="{B7558897-6E83-4161-B036-8A9669ABFAD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7" name="Rectangle 11">
          <a:extLst>
            <a:ext uri="{FF2B5EF4-FFF2-40B4-BE49-F238E27FC236}">
              <a16:creationId xmlns:a16="http://schemas.microsoft.com/office/drawing/2014/main" id="{755D0CC6-0DC1-49E1-8C1E-57AB3782AB7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8" name="Rectangle 647">
          <a:extLst>
            <a:ext uri="{FF2B5EF4-FFF2-40B4-BE49-F238E27FC236}">
              <a16:creationId xmlns:a16="http://schemas.microsoft.com/office/drawing/2014/main" id="{EAEEE2D8-5C11-4CD8-BEB2-6F869B97FB6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49" name="Rectangle 11">
          <a:extLst>
            <a:ext uri="{FF2B5EF4-FFF2-40B4-BE49-F238E27FC236}">
              <a16:creationId xmlns:a16="http://schemas.microsoft.com/office/drawing/2014/main" id="{19FD5179-5231-4E3D-9D66-086A4AE84E03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0" name="Rectangle 649">
          <a:extLst>
            <a:ext uri="{FF2B5EF4-FFF2-40B4-BE49-F238E27FC236}">
              <a16:creationId xmlns:a16="http://schemas.microsoft.com/office/drawing/2014/main" id="{4C8F2BEE-4E59-4315-92AB-546434A71A7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1" name="Rectangle 11">
          <a:extLst>
            <a:ext uri="{FF2B5EF4-FFF2-40B4-BE49-F238E27FC236}">
              <a16:creationId xmlns:a16="http://schemas.microsoft.com/office/drawing/2014/main" id="{835C26AB-9261-45FB-8D57-212EE512061E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2" name="Rectangle 651">
          <a:extLst>
            <a:ext uri="{FF2B5EF4-FFF2-40B4-BE49-F238E27FC236}">
              <a16:creationId xmlns:a16="http://schemas.microsoft.com/office/drawing/2014/main" id="{7CCA30FA-3C40-498F-B1E3-2E5DF72409C9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3" name="Rectangle 11">
          <a:extLst>
            <a:ext uri="{FF2B5EF4-FFF2-40B4-BE49-F238E27FC236}">
              <a16:creationId xmlns:a16="http://schemas.microsoft.com/office/drawing/2014/main" id="{4D8FF67C-DE53-4DE2-BD5A-78D4910967C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4" name="Rectangle 653">
          <a:extLst>
            <a:ext uri="{FF2B5EF4-FFF2-40B4-BE49-F238E27FC236}">
              <a16:creationId xmlns:a16="http://schemas.microsoft.com/office/drawing/2014/main" id="{BDFF6277-B9F1-4EF0-905B-A90BB9B5B25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5" name="Rectangle 11">
          <a:extLst>
            <a:ext uri="{FF2B5EF4-FFF2-40B4-BE49-F238E27FC236}">
              <a16:creationId xmlns:a16="http://schemas.microsoft.com/office/drawing/2014/main" id="{AB63CE90-A3FA-491A-AA80-7D90ADFCFA0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6" name="Rectangle 655">
          <a:extLst>
            <a:ext uri="{FF2B5EF4-FFF2-40B4-BE49-F238E27FC236}">
              <a16:creationId xmlns:a16="http://schemas.microsoft.com/office/drawing/2014/main" id="{AEF41347-3178-4C03-A4CC-B89A0C1E741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7" name="Rectangle 656">
          <a:extLst>
            <a:ext uri="{FF2B5EF4-FFF2-40B4-BE49-F238E27FC236}">
              <a16:creationId xmlns:a16="http://schemas.microsoft.com/office/drawing/2014/main" id="{B7D1EBC0-1204-4B51-AB46-6278A4945C3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8" name="Rectangle 657">
          <a:extLst>
            <a:ext uri="{FF2B5EF4-FFF2-40B4-BE49-F238E27FC236}">
              <a16:creationId xmlns:a16="http://schemas.microsoft.com/office/drawing/2014/main" id="{077DFE24-B96E-493C-A716-D457E7185B1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59" name="Rectangle 11">
          <a:extLst>
            <a:ext uri="{FF2B5EF4-FFF2-40B4-BE49-F238E27FC236}">
              <a16:creationId xmlns:a16="http://schemas.microsoft.com/office/drawing/2014/main" id="{EFC587A0-7E41-4B85-B35F-620A7C7AA8E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0" name="Rectangle 659">
          <a:extLst>
            <a:ext uri="{FF2B5EF4-FFF2-40B4-BE49-F238E27FC236}">
              <a16:creationId xmlns:a16="http://schemas.microsoft.com/office/drawing/2014/main" id="{C9309833-D6D6-43DF-B3D3-3D9468CF3AC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1" name="Rectangle 11">
          <a:extLst>
            <a:ext uri="{FF2B5EF4-FFF2-40B4-BE49-F238E27FC236}">
              <a16:creationId xmlns:a16="http://schemas.microsoft.com/office/drawing/2014/main" id="{71A28CBF-6549-4009-872E-F74315EBCA6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2" name="Rectangle 661">
          <a:extLst>
            <a:ext uri="{FF2B5EF4-FFF2-40B4-BE49-F238E27FC236}">
              <a16:creationId xmlns:a16="http://schemas.microsoft.com/office/drawing/2014/main" id="{5FEC3264-D75A-48E0-A7D9-48C70658408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3" name="Rectangle 11">
          <a:extLst>
            <a:ext uri="{FF2B5EF4-FFF2-40B4-BE49-F238E27FC236}">
              <a16:creationId xmlns:a16="http://schemas.microsoft.com/office/drawing/2014/main" id="{8396847C-FCB7-4938-87BD-C3D7C95D8F4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4" name="Rectangle 663">
          <a:extLst>
            <a:ext uri="{FF2B5EF4-FFF2-40B4-BE49-F238E27FC236}">
              <a16:creationId xmlns:a16="http://schemas.microsoft.com/office/drawing/2014/main" id="{99CC3F28-1D70-466D-9C29-B6FB7420FD0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5" name="Rectangle 11">
          <a:extLst>
            <a:ext uri="{FF2B5EF4-FFF2-40B4-BE49-F238E27FC236}">
              <a16:creationId xmlns:a16="http://schemas.microsoft.com/office/drawing/2014/main" id="{0949B349-FC7C-4CA4-8159-DA5284B8A761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6" name="Rectangle 665">
          <a:extLst>
            <a:ext uri="{FF2B5EF4-FFF2-40B4-BE49-F238E27FC236}">
              <a16:creationId xmlns:a16="http://schemas.microsoft.com/office/drawing/2014/main" id="{27CACDE7-B600-484C-BF0F-F2E4CD736BB6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7" name="Rectangle 11">
          <a:extLst>
            <a:ext uri="{FF2B5EF4-FFF2-40B4-BE49-F238E27FC236}">
              <a16:creationId xmlns:a16="http://schemas.microsoft.com/office/drawing/2014/main" id="{91FA406E-3395-43F6-8E36-4E1E348EE518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8" name="Rectangle 667">
          <a:extLst>
            <a:ext uri="{FF2B5EF4-FFF2-40B4-BE49-F238E27FC236}">
              <a16:creationId xmlns:a16="http://schemas.microsoft.com/office/drawing/2014/main" id="{4F0009BE-4834-4694-AEBA-040C1D51B6CB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69" name="Rectangle 668">
          <a:extLst>
            <a:ext uri="{FF2B5EF4-FFF2-40B4-BE49-F238E27FC236}">
              <a16:creationId xmlns:a16="http://schemas.microsoft.com/office/drawing/2014/main" id="{41B9DA35-E831-4187-870E-91365664E5A5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0" name="Rectangle 669">
          <a:extLst>
            <a:ext uri="{FF2B5EF4-FFF2-40B4-BE49-F238E27FC236}">
              <a16:creationId xmlns:a16="http://schemas.microsoft.com/office/drawing/2014/main" id="{0389596E-096E-44A4-9A73-752772CBF2D0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1" name="Rectangle 11">
          <a:extLst>
            <a:ext uri="{FF2B5EF4-FFF2-40B4-BE49-F238E27FC236}">
              <a16:creationId xmlns:a16="http://schemas.microsoft.com/office/drawing/2014/main" id="{9EC58BCB-CA60-4A6A-AADD-315F563ABB2D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2" name="Rectangle 671">
          <a:extLst>
            <a:ext uri="{FF2B5EF4-FFF2-40B4-BE49-F238E27FC236}">
              <a16:creationId xmlns:a16="http://schemas.microsoft.com/office/drawing/2014/main" id="{60F4FA11-D9D6-4C3A-9DCA-59EC43A60234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673" name="Rectangle 11">
          <a:extLst>
            <a:ext uri="{FF2B5EF4-FFF2-40B4-BE49-F238E27FC236}">
              <a16:creationId xmlns:a16="http://schemas.microsoft.com/office/drawing/2014/main" id="{A823CE6D-2FC4-4766-8FFB-272C12F95C37}"/>
            </a:ext>
          </a:extLst>
        </xdr:cNvPr>
        <xdr:cNvSpPr>
          <a:spLocks noChangeArrowheads="1"/>
        </xdr:cNvSpPr>
      </xdr:nvSpPr>
      <xdr:spPr bwMode="auto">
        <a:xfrm>
          <a:off x="80010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4" name="Rectangle 673">
          <a:extLst>
            <a:ext uri="{FF2B5EF4-FFF2-40B4-BE49-F238E27FC236}">
              <a16:creationId xmlns:a16="http://schemas.microsoft.com/office/drawing/2014/main" id="{D84F905F-B27B-4BE0-80E2-70107CD58D8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5" name="Rectangle 11">
          <a:extLst>
            <a:ext uri="{FF2B5EF4-FFF2-40B4-BE49-F238E27FC236}">
              <a16:creationId xmlns:a16="http://schemas.microsoft.com/office/drawing/2014/main" id="{2CEBD5A9-CC53-470A-BF9C-74B0B27E73A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6" name="Rectangle 675">
          <a:extLst>
            <a:ext uri="{FF2B5EF4-FFF2-40B4-BE49-F238E27FC236}">
              <a16:creationId xmlns:a16="http://schemas.microsoft.com/office/drawing/2014/main" id="{F9CD8F82-B867-4333-98CA-4BFFC83511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7" name="Rectangle 11">
          <a:extLst>
            <a:ext uri="{FF2B5EF4-FFF2-40B4-BE49-F238E27FC236}">
              <a16:creationId xmlns:a16="http://schemas.microsoft.com/office/drawing/2014/main" id="{444524D2-4B35-433D-98F3-18E64A3D4A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8" name="Rectangle 677">
          <a:extLst>
            <a:ext uri="{FF2B5EF4-FFF2-40B4-BE49-F238E27FC236}">
              <a16:creationId xmlns:a16="http://schemas.microsoft.com/office/drawing/2014/main" id="{280A1273-958A-4773-A108-68492ACCF3D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79" name="Rectangle 11">
          <a:extLst>
            <a:ext uri="{FF2B5EF4-FFF2-40B4-BE49-F238E27FC236}">
              <a16:creationId xmlns:a16="http://schemas.microsoft.com/office/drawing/2014/main" id="{C4825323-D5C2-445B-BD8B-36E33315FEC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0" name="Rectangle 679">
          <a:extLst>
            <a:ext uri="{FF2B5EF4-FFF2-40B4-BE49-F238E27FC236}">
              <a16:creationId xmlns:a16="http://schemas.microsoft.com/office/drawing/2014/main" id="{DE59DFE6-83AF-4357-B08D-D92838C37E4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1" name="Rectangle 680">
          <a:extLst>
            <a:ext uri="{FF2B5EF4-FFF2-40B4-BE49-F238E27FC236}">
              <a16:creationId xmlns:a16="http://schemas.microsoft.com/office/drawing/2014/main" id="{53D58B38-A5F6-431F-813C-03C2E20CDE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2" name="Rectangle 681">
          <a:extLst>
            <a:ext uri="{FF2B5EF4-FFF2-40B4-BE49-F238E27FC236}">
              <a16:creationId xmlns:a16="http://schemas.microsoft.com/office/drawing/2014/main" id="{608D64B3-0E27-495F-94D9-0D442C4FBD8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3" name="Rectangle 11">
          <a:extLst>
            <a:ext uri="{FF2B5EF4-FFF2-40B4-BE49-F238E27FC236}">
              <a16:creationId xmlns:a16="http://schemas.microsoft.com/office/drawing/2014/main" id="{A4FC06B4-BDD9-454A-A3BA-E287CDC4BD0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4" name="Rectangle 683">
          <a:extLst>
            <a:ext uri="{FF2B5EF4-FFF2-40B4-BE49-F238E27FC236}">
              <a16:creationId xmlns:a16="http://schemas.microsoft.com/office/drawing/2014/main" id="{A6005A50-2315-43C8-B5D3-F2D6FEDDA3F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5" name="Rectangle 11">
          <a:extLst>
            <a:ext uri="{FF2B5EF4-FFF2-40B4-BE49-F238E27FC236}">
              <a16:creationId xmlns:a16="http://schemas.microsoft.com/office/drawing/2014/main" id="{95396F7D-5EE2-4A09-A238-7DC17746D22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6" name="Rectangle 685">
          <a:extLst>
            <a:ext uri="{FF2B5EF4-FFF2-40B4-BE49-F238E27FC236}">
              <a16:creationId xmlns:a16="http://schemas.microsoft.com/office/drawing/2014/main" id="{E1CC7BE5-F000-4D14-B29D-FA7BF293A3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7" name="Rectangle 11">
          <a:extLst>
            <a:ext uri="{FF2B5EF4-FFF2-40B4-BE49-F238E27FC236}">
              <a16:creationId xmlns:a16="http://schemas.microsoft.com/office/drawing/2014/main" id="{19AB81BA-11A4-478E-8ED8-0BB797C778D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8" name="Rectangle 687">
          <a:extLst>
            <a:ext uri="{FF2B5EF4-FFF2-40B4-BE49-F238E27FC236}">
              <a16:creationId xmlns:a16="http://schemas.microsoft.com/office/drawing/2014/main" id="{FAFDC025-07F1-413B-953F-041F5CB6A4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89" name="Rectangle 11">
          <a:extLst>
            <a:ext uri="{FF2B5EF4-FFF2-40B4-BE49-F238E27FC236}">
              <a16:creationId xmlns:a16="http://schemas.microsoft.com/office/drawing/2014/main" id="{407169F0-C172-4982-9277-A5D9252EA3B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0" name="Rectangle 689">
          <a:extLst>
            <a:ext uri="{FF2B5EF4-FFF2-40B4-BE49-F238E27FC236}">
              <a16:creationId xmlns:a16="http://schemas.microsoft.com/office/drawing/2014/main" id="{9A5DCBF9-13A7-4916-8C08-0EAB66F4204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1" name="Rectangle 11">
          <a:extLst>
            <a:ext uri="{FF2B5EF4-FFF2-40B4-BE49-F238E27FC236}">
              <a16:creationId xmlns:a16="http://schemas.microsoft.com/office/drawing/2014/main" id="{369DA668-0289-49CD-902A-FD46CC5D692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2" name="Rectangle 691">
          <a:extLst>
            <a:ext uri="{FF2B5EF4-FFF2-40B4-BE49-F238E27FC236}">
              <a16:creationId xmlns:a16="http://schemas.microsoft.com/office/drawing/2014/main" id="{E6A1BF71-7E38-4E3D-AF33-0D323262422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3" name="Rectangle 692">
          <a:extLst>
            <a:ext uri="{FF2B5EF4-FFF2-40B4-BE49-F238E27FC236}">
              <a16:creationId xmlns:a16="http://schemas.microsoft.com/office/drawing/2014/main" id="{7145CCFE-6AA0-41CD-B925-48F00AE75C6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4" name="Rectangle 693">
          <a:extLst>
            <a:ext uri="{FF2B5EF4-FFF2-40B4-BE49-F238E27FC236}">
              <a16:creationId xmlns:a16="http://schemas.microsoft.com/office/drawing/2014/main" id="{8C09B83D-06C6-4A09-BCB3-67CBE9DE44C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5" name="Rectangle 11">
          <a:extLst>
            <a:ext uri="{FF2B5EF4-FFF2-40B4-BE49-F238E27FC236}">
              <a16:creationId xmlns:a16="http://schemas.microsoft.com/office/drawing/2014/main" id="{0CE551A5-C006-425D-8B15-B62177A8B8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6" name="Rectangle 695">
          <a:extLst>
            <a:ext uri="{FF2B5EF4-FFF2-40B4-BE49-F238E27FC236}">
              <a16:creationId xmlns:a16="http://schemas.microsoft.com/office/drawing/2014/main" id="{3102299C-C2EB-4C0E-814C-A6DFB8C78B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7" name="Rectangle 11">
          <a:extLst>
            <a:ext uri="{FF2B5EF4-FFF2-40B4-BE49-F238E27FC236}">
              <a16:creationId xmlns:a16="http://schemas.microsoft.com/office/drawing/2014/main" id="{C9AC6A13-4986-4E4A-A7E2-07CCA297FE8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8" name="Rectangle 697">
          <a:extLst>
            <a:ext uri="{FF2B5EF4-FFF2-40B4-BE49-F238E27FC236}">
              <a16:creationId xmlns:a16="http://schemas.microsoft.com/office/drawing/2014/main" id="{B52B98F5-3081-40E6-9D97-169E3B6DD0F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699" name="Rectangle 11">
          <a:extLst>
            <a:ext uri="{FF2B5EF4-FFF2-40B4-BE49-F238E27FC236}">
              <a16:creationId xmlns:a16="http://schemas.microsoft.com/office/drawing/2014/main" id="{0256D45B-B424-4736-815D-C69619C2691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0" name="Rectangle 699">
          <a:extLst>
            <a:ext uri="{FF2B5EF4-FFF2-40B4-BE49-F238E27FC236}">
              <a16:creationId xmlns:a16="http://schemas.microsoft.com/office/drawing/2014/main" id="{73FF413A-C3AA-4177-8D82-119B31D8C76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1" name="Rectangle 11">
          <a:extLst>
            <a:ext uri="{FF2B5EF4-FFF2-40B4-BE49-F238E27FC236}">
              <a16:creationId xmlns:a16="http://schemas.microsoft.com/office/drawing/2014/main" id="{52987C5F-CAD0-4280-B746-A361AEF497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2" name="Rectangle 701">
          <a:extLst>
            <a:ext uri="{FF2B5EF4-FFF2-40B4-BE49-F238E27FC236}">
              <a16:creationId xmlns:a16="http://schemas.microsoft.com/office/drawing/2014/main" id="{44D370F4-6C0B-49E6-A897-1BCDD5F1A0C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3" name="Rectangle 11">
          <a:extLst>
            <a:ext uri="{FF2B5EF4-FFF2-40B4-BE49-F238E27FC236}">
              <a16:creationId xmlns:a16="http://schemas.microsoft.com/office/drawing/2014/main" id="{0AFEFBED-40D9-448D-A8D0-162DBBDF554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4" name="Rectangle 703">
          <a:extLst>
            <a:ext uri="{FF2B5EF4-FFF2-40B4-BE49-F238E27FC236}">
              <a16:creationId xmlns:a16="http://schemas.microsoft.com/office/drawing/2014/main" id="{2AF1BED3-9739-4FA2-BB5A-519E4FCBF65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5" name="Rectangle 704">
          <a:extLst>
            <a:ext uri="{FF2B5EF4-FFF2-40B4-BE49-F238E27FC236}">
              <a16:creationId xmlns:a16="http://schemas.microsoft.com/office/drawing/2014/main" id="{E8EAEA27-2388-497B-99BC-F4A7DFB8481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6" name="Rectangle 705">
          <a:extLst>
            <a:ext uri="{FF2B5EF4-FFF2-40B4-BE49-F238E27FC236}">
              <a16:creationId xmlns:a16="http://schemas.microsoft.com/office/drawing/2014/main" id="{15FC37CD-1A0C-4D8F-970D-7A45E89B040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7" name="Rectangle 11">
          <a:extLst>
            <a:ext uri="{FF2B5EF4-FFF2-40B4-BE49-F238E27FC236}">
              <a16:creationId xmlns:a16="http://schemas.microsoft.com/office/drawing/2014/main" id="{0A1EB378-062C-4027-8585-E4438736AC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8" name="Rectangle 707">
          <a:extLst>
            <a:ext uri="{FF2B5EF4-FFF2-40B4-BE49-F238E27FC236}">
              <a16:creationId xmlns:a16="http://schemas.microsoft.com/office/drawing/2014/main" id="{3ACFB902-965E-4C68-9559-F4A457395A7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09" name="Rectangle 11">
          <a:extLst>
            <a:ext uri="{FF2B5EF4-FFF2-40B4-BE49-F238E27FC236}">
              <a16:creationId xmlns:a16="http://schemas.microsoft.com/office/drawing/2014/main" id="{9607EEDB-8DE5-4B67-B960-CEC4C34ED71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0" name="Rectangle 709">
          <a:extLst>
            <a:ext uri="{FF2B5EF4-FFF2-40B4-BE49-F238E27FC236}">
              <a16:creationId xmlns:a16="http://schemas.microsoft.com/office/drawing/2014/main" id="{93B9190C-2430-4E6C-AE99-614D8F8CF70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1" name="Rectangle 11">
          <a:extLst>
            <a:ext uri="{FF2B5EF4-FFF2-40B4-BE49-F238E27FC236}">
              <a16:creationId xmlns:a16="http://schemas.microsoft.com/office/drawing/2014/main" id="{1A7006C7-7669-41E3-957E-CB12856584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2" name="Rectangle 711">
          <a:extLst>
            <a:ext uri="{FF2B5EF4-FFF2-40B4-BE49-F238E27FC236}">
              <a16:creationId xmlns:a16="http://schemas.microsoft.com/office/drawing/2014/main" id="{98BE6230-52C1-4171-BE1D-444D101DE5B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3" name="Rectangle 11">
          <a:extLst>
            <a:ext uri="{FF2B5EF4-FFF2-40B4-BE49-F238E27FC236}">
              <a16:creationId xmlns:a16="http://schemas.microsoft.com/office/drawing/2014/main" id="{6BF9581D-BABE-4A07-B816-7E4B8A1907A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4" name="Rectangle 713">
          <a:extLst>
            <a:ext uri="{FF2B5EF4-FFF2-40B4-BE49-F238E27FC236}">
              <a16:creationId xmlns:a16="http://schemas.microsoft.com/office/drawing/2014/main" id="{E76461BE-A821-4A1C-BA4C-821928C531E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5" name="Rectangle 11">
          <a:extLst>
            <a:ext uri="{FF2B5EF4-FFF2-40B4-BE49-F238E27FC236}">
              <a16:creationId xmlns:a16="http://schemas.microsoft.com/office/drawing/2014/main" id="{A74D150E-176D-4B75-BAD7-C80E5FA6C24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6" name="Rectangle 715">
          <a:extLst>
            <a:ext uri="{FF2B5EF4-FFF2-40B4-BE49-F238E27FC236}">
              <a16:creationId xmlns:a16="http://schemas.microsoft.com/office/drawing/2014/main" id="{739F93E0-2B59-495B-BF61-F633F394560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7" name="Rectangle 716">
          <a:extLst>
            <a:ext uri="{FF2B5EF4-FFF2-40B4-BE49-F238E27FC236}">
              <a16:creationId xmlns:a16="http://schemas.microsoft.com/office/drawing/2014/main" id="{168F2590-14F2-478C-9DAF-27F996168E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8" name="Rectangle 717">
          <a:extLst>
            <a:ext uri="{FF2B5EF4-FFF2-40B4-BE49-F238E27FC236}">
              <a16:creationId xmlns:a16="http://schemas.microsoft.com/office/drawing/2014/main" id="{8D9C5F2E-B0C3-48B6-877B-4B35CD79B0E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19" name="Rectangle 11">
          <a:extLst>
            <a:ext uri="{FF2B5EF4-FFF2-40B4-BE49-F238E27FC236}">
              <a16:creationId xmlns:a16="http://schemas.microsoft.com/office/drawing/2014/main" id="{FDFF6392-0696-486C-95EC-CC2DDC5DD45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0" name="Rectangle 719">
          <a:extLst>
            <a:ext uri="{FF2B5EF4-FFF2-40B4-BE49-F238E27FC236}">
              <a16:creationId xmlns:a16="http://schemas.microsoft.com/office/drawing/2014/main" id="{1593BBCE-F063-4DF5-AFD2-9CC9C24889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1" name="Rectangle 11">
          <a:extLst>
            <a:ext uri="{FF2B5EF4-FFF2-40B4-BE49-F238E27FC236}">
              <a16:creationId xmlns:a16="http://schemas.microsoft.com/office/drawing/2014/main" id="{6B8A989E-F70E-45B9-93F5-527481E4763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2" name="Rectangle 721">
          <a:extLst>
            <a:ext uri="{FF2B5EF4-FFF2-40B4-BE49-F238E27FC236}">
              <a16:creationId xmlns:a16="http://schemas.microsoft.com/office/drawing/2014/main" id="{D64B6D32-0CCD-4994-8935-1DEC3E31E71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3" name="Rectangle 11">
          <a:extLst>
            <a:ext uri="{FF2B5EF4-FFF2-40B4-BE49-F238E27FC236}">
              <a16:creationId xmlns:a16="http://schemas.microsoft.com/office/drawing/2014/main" id="{71A3F421-D859-4FA8-8700-472F7CB7FE1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4" name="Rectangle 723">
          <a:extLst>
            <a:ext uri="{FF2B5EF4-FFF2-40B4-BE49-F238E27FC236}">
              <a16:creationId xmlns:a16="http://schemas.microsoft.com/office/drawing/2014/main" id="{D24716EC-9132-43CF-A7E0-47E7784BF23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5" name="Rectangle 11">
          <a:extLst>
            <a:ext uri="{FF2B5EF4-FFF2-40B4-BE49-F238E27FC236}">
              <a16:creationId xmlns:a16="http://schemas.microsoft.com/office/drawing/2014/main" id="{1368F51B-5282-4365-9CA5-6BE50CC4B9B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6" name="Rectangle 725">
          <a:extLst>
            <a:ext uri="{FF2B5EF4-FFF2-40B4-BE49-F238E27FC236}">
              <a16:creationId xmlns:a16="http://schemas.microsoft.com/office/drawing/2014/main" id="{44AB9D0B-C2E1-48CD-A6F8-0737AB2F21C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7" name="Rectangle 11">
          <a:extLst>
            <a:ext uri="{FF2B5EF4-FFF2-40B4-BE49-F238E27FC236}">
              <a16:creationId xmlns:a16="http://schemas.microsoft.com/office/drawing/2014/main" id="{2C120426-768C-48F9-AB95-39455454F71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8" name="Rectangle 727">
          <a:extLst>
            <a:ext uri="{FF2B5EF4-FFF2-40B4-BE49-F238E27FC236}">
              <a16:creationId xmlns:a16="http://schemas.microsoft.com/office/drawing/2014/main" id="{30B6DACC-FDEC-41DD-A9EF-85ADEBBF439F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29" name="Rectangle 728">
          <a:extLst>
            <a:ext uri="{FF2B5EF4-FFF2-40B4-BE49-F238E27FC236}">
              <a16:creationId xmlns:a16="http://schemas.microsoft.com/office/drawing/2014/main" id="{B9AAE936-DFE4-4832-BBEB-416B5B27401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0" name="Rectangle 729">
          <a:extLst>
            <a:ext uri="{FF2B5EF4-FFF2-40B4-BE49-F238E27FC236}">
              <a16:creationId xmlns:a16="http://schemas.microsoft.com/office/drawing/2014/main" id="{4666D80C-E18E-4168-BC70-23BDF96583F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1" name="Rectangle 11">
          <a:extLst>
            <a:ext uri="{FF2B5EF4-FFF2-40B4-BE49-F238E27FC236}">
              <a16:creationId xmlns:a16="http://schemas.microsoft.com/office/drawing/2014/main" id="{5CF12A63-26A8-40BF-8DEB-317B66FF7E1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2" name="Rectangle 731">
          <a:extLst>
            <a:ext uri="{FF2B5EF4-FFF2-40B4-BE49-F238E27FC236}">
              <a16:creationId xmlns:a16="http://schemas.microsoft.com/office/drawing/2014/main" id="{CB510A00-B5DF-4433-B5D0-79EF97124A2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3" name="Rectangle 11">
          <a:extLst>
            <a:ext uri="{FF2B5EF4-FFF2-40B4-BE49-F238E27FC236}">
              <a16:creationId xmlns:a16="http://schemas.microsoft.com/office/drawing/2014/main" id="{89AA4330-9A6E-430E-9CCD-5F64A32CB75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4" name="Rectangle 733">
          <a:extLst>
            <a:ext uri="{FF2B5EF4-FFF2-40B4-BE49-F238E27FC236}">
              <a16:creationId xmlns:a16="http://schemas.microsoft.com/office/drawing/2014/main" id="{D6ADEC1D-1431-4E34-A4F1-D30A998BE36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5" name="Rectangle 11">
          <a:extLst>
            <a:ext uri="{FF2B5EF4-FFF2-40B4-BE49-F238E27FC236}">
              <a16:creationId xmlns:a16="http://schemas.microsoft.com/office/drawing/2014/main" id="{45AB5BD5-765C-4328-BB5A-AB1EB33BB3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6" name="Rectangle 735">
          <a:extLst>
            <a:ext uri="{FF2B5EF4-FFF2-40B4-BE49-F238E27FC236}">
              <a16:creationId xmlns:a16="http://schemas.microsoft.com/office/drawing/2014/main" id="{D0626967-C2B6-472B-B457-807D21134B7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7" name="Rectangle 11">
          <a:extLst>
            <a:ext uri="{FF2B5EF4-FFF2-40B4-BE49-F238E27FC236}">
              <a16:creationId xmlns:a16="http://schemas.microsoft.com/office/drawing/2014/main" id="{BCC37DA7-90D4-4331-ABD6-3E95456A263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8" name="Rectangle 737">
          <a:extLst>
            <a:ext uri="{FF2B5EF4-FFF2-40B4-BE49-F238E27FC236}">
              <a16:creationId xmlns:a16="http://schemas.microsoft.com/office/drawing/2014/main" id="{54193716-644F-40A2-B3FB-B90E261198B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39" name="Rectangle 11">
          <a:extLst>
            <a:ext uri="{FF2B5EF4-FFF2-40B4-BE49-F238E27FC236}">
              <a16:creationId xmlns:a16="http://schemas.microsoft.com/office/drawing/2014/main" id="{24C1C0D8-E0A5-4F19-B138-26B24B2FB76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0" name="Rectangle 739">
          <a:extLst>
            <a:ext uri="{FF2B5EF4-FFF2-40B4-BE49-F238E27FC236}">
              <a16:creationId xmlns:a16="http://schemas.microsoft.com/office/drawing/2014/main" id="{946C058D-9441-4136-971C-3D41FBD5138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1" name="Rectangle 740">
          <a:extLst>
            <a:ext uri="{FF2B5EF4-FFF2-40B4-BE49-F238E27FC236}">
              <a16:creationId xmlns:a16="http://schemas.microsoft.com/office/drawing/2014/main" id="{ADC3AA2B-BE34-4238-87DC-C80293CF33E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2" name="Rectangle 741">
          <a:extLst>
            <a:ext uri="{FF2B5EF4-FFF2-40B4-BE49-F238E27FC236}">
              <a16:creationId xmlns:a16="http://schemas.microsoft.com/office/drawing/2014/main" id="{23F699D2-6375-4A5A-B526-54776CB6DF79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3" name="Rectangle 11">
          <a:extLst>
            <a:ext uri="{FF2B5EF4-FFF2-40B4-BE49-F238E27FC236}">
              <a16:creationId xmlns:a16="http://schemas.microsoft.com/office/drawing/2014/main" id="{8511CD4A-5F6C-42A6-9202-9A7A6ECEEE4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4" name="Rectangle 743">
          <a:extLst>
            <a:ext uri="{FF2B5EF4-FFF2-40B4-BE49-F238E27FC236}">
              <a16:creationId xmlns:a16="http://schemas.microsoft.com/office/drawing/2014/main" id="{CAE26895-DF4B-49AA-8E7F-F6F9EC82962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5" name="Rectangle 11">
          <a:extLst>
            <a:ext uri="{FF2B5EF4-FFF2-40B4-BE49-F238E27FC236}">
              <a16:creationId xmlns:a16="http://schemas.microsoft.com/office/drawing/2014/main" id="{E96470E4-50E0-4E68-8CC8-436799BF20C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6" name="Rectangle 745">
          <a:extLst>
            <a:ext uri="{FF2B5EF4-FFF2-40B4-BE49-F238E27FC236}">
              <a16:creationId xmlns:a16="http://schemas.microsoft.com/office/drawing/2014/main" id="{93899F8F-08DE-4D59-A631-02C45D4E897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7" name="Rectangle 11">
          <a:extLst>
            <a:ext uri="{FF2B5EF4-FFF2-40B4-BE49-F238E27FC236}">
              <a16:creationId xmlns:a16="http://schemas.microsoft.com/office/drawing/2014/main" id="{6C815D3B-A170-4DC4-BC23-614930CC366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8" name="Rectangle 747">
          <a:extLst>
            <a:ext uri="{FF2B5EF4-FFF2-40B4-BE49-F238E27FC236}">
              <a16:creationId xmlns:a16="http://schemas.microsoft.com/office/drawing/2014/main" id="{1AB5020B-732A-44E5-A91E-F345973ABB81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49" name="Rectangle 11">
          <a:extLst>
            <a:ext uri="{FF2B5EF4-FFF2-40B4-BE49-F238E27FC236}">
              <a16:creationId xmlns:a16="http://schemas.microsoft.com/office/drawing/2014/main" id="{1126AEB6-672E-4731-BA9D-46F4A2E9001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0" name="Rectangle 749">
          <a:extLst>
            <a:ext uri="{FF2B5EF4-FFF2-40B4-BE49-F238E27FC236}">
              <a16:creationId xmlns:a16="http://schemas.microsoft.com/office/drawing/2014/main" id="{AFD7D706-C7A5-4D22-8EEB-F327114D920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1" name="Rectangle 11">
          <a:extLst>
            <a:ext uri="{FF2B5EF4-FFF2-40B4-BE49-F238E27FC236}">
              <a16:creationId xmlns:a16="http://schemas.microsoft.com/office/drawing/2014/main" id="{F82E4C1A-7C15-4D8D-9246-AB9F2A604E6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2" name="Rectangle 751">
          <a:extLst>
            <a:ext uri="{FF2B5EF4-FFF2-40B4-BE49-F238E27FC236}">
              <a16:creationId xmlns:a16="http://schemas.microsoft.com/office/drawing/2014/main" id="{DE6ECECB-1B96-4BFC-9701-AE36F7B1A272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3" name="Rectangle 752">
          <a:extLst>
            <a:ext uri="{FF2B5EF4-FFF2-40B4-BE49-F238E27FC236}">
              <a16:creationId xmlns:a16="http://schemas.microsoft.com/office/drawing/2014/main" id="{BD15E551-01E4-4545-A9D1-87402CB13723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4" name="Rectangle 753">
          <a:extLst>
            <a:ext uri="{FF2B5EF4-FFF2-40B4-BE49-F238E27FC236}">
              <a16:creationId xmlns:a16="http://schemas.microsoft.com/office/drawing/2014/main" id="{DC19918A-2634-46A7-8F2B-14F8751AD046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5" name="Rectangle 11">
          <a:extLst>
            <a:ext uri="{FF2B5EF4-FFF2-40B4-BE49-F238E27FC236}">
              <a16:creationId xmlns:a16="http://schemas.microsoft.com/office/drawing/2014/main" id="{E3DD05E5-D7EF-404B-831B-F94CEFBB1B0C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6" name="Rectangle 755">
          <a:extLst>
            <a:ext uri="{FF2B5EF4-FFF2-40B4-BE49-F238E27FC236}">
              <a16:creationId xmlns:a16="http://schemas.microsoft.com/office/drawing/2014/main" id="{4BAC2748-26AB-4264-A4CF-E9E0A0576A7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7" name="Rectangle 11">
          <a:extLst>
            <a:ext uri="{FF2B5EF4-FFF2-40B4-BE49-F238E27FC236}">
              <a16:creationId xmlns:a16="http://schemas.microsoft.com/office/drawing/2014/main" id="{66E6EBBF-B6D7-4720-B40F-7FAD97C6F2B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8" name="Rectangle 757">
          <a:extLst>
            <a:ext uri="{FF2B5EF4-FFF2-40B4-BE49-F238E27FC236}">
              <a16:creationId xmlns:a16="http://schemas.microsoft.com/office/drawing/2014/main" id="{703C4DFC-757B-4495-9038-A3EA954D9A34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59" name="Rectangle 11">
          <a:extLst>
            <a:ext uri="{FF2B5EF4-FFF2-40B4-BE49-F238E27FC236}">
              <a16:creationId xmlns:a16="http://schemas.microsoft.com/office/drawing/2014/main" id="{1BD5AE3A-CF5C-47E9-AD61-028F028C81F0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0" name="Rectangle 759">
          <a:extLst>
            <a:ext uri="{FF2B5EF4-FFF2-40B4-BE49-F238E27FC236}">
              <a16:creationId xmlns:a16="http://schemas.microsoft.com/office/drawing/2014/main" id="{7A2B6C98-DEBF-4823-BA2D-9C5D7D19B5D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1" name="Rectangle 11">
          <a:extLst>
            <a:ext uri="{FF2B5EF4-FFF2-40B4-BE49-F238E27FC236}">
              <a16:creationId xmlns:a16="http://schemas.microsoft.com/office/drawing/2014/main" id="{87EC7F8A-41B9-4E7F-AB82-6D7CABAD11C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2" name="Rectangle 761">
          <a:extLst>
            <a:ext uri="{FF2B5EF4-FFF2-40B4-BE49-F238E27FC236}">
              <a16:creationId xmlns:a16="http://schemas.microsoft.com/office/drawing/2014/main" id="{8F9ACA4E-A9AB-4928-8F0D-E1E1DC061C2D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3" name="Rectangle 11">
          <a:extLst>
            <a:ext uri="{FF2B5EF4-FFF2-40B4-BE49-F238E27FC236}">
              <a16:creationId xmlns:a16="http://schemas.microsoft.com/office/drawing/2014/main" id="{1E3889E5-E5EB-47AD-B157-3AB3A38B32DA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4" name="Rectangle 763">
          <a:extLst>
            <a:ext uri="{FF2B5EF4-FFF2-40B4-BE49-F238E27FC236}">
              <a16:creationId xmlns:a16="http://schemas.microsoft.com/office/drawing/2014/main" id="{88840BD5-F3A4-442B-A932-A9DE9BC6B7A5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5" name="Rectangle 764">
          <a:extLst>
            <a:ext uri="{FF2B5EF4-FFF2-40B4-BE49-F238E27FC236}">
              <a16:creationId xmlns:a16="http://schemas.microsoft.com/office/drawing/2014/main" id="{4D8E619A-9B3A-4DF5-9410-335571025CFE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6" name="Rectangle 765">
          <a:extLst>
            <a:ext uri="{FF2B5EF4-FFF2-40B4-BE49-F238E27FC236}">
              <a16:creationId xmlns:a16="http://schemas.microsoft.com/office/drawing/2014/main" id="{6C65B0B9-CCB0-4AB9-9D65-707BBBDB04F8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7" name="Rectangle 11">
          <a:extLst>
            <a:ext uri="{FF2B5EF4-FFF2-40B4-BE49-F238E27FC236}">
              <a16:creationId xmlns:a16="http://schemas.microsoft.com/office/drawing/2014/main" id="{02E72D85-EE50-4D4A-BEA8-9AA3D5BDC7E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8" name="Rectangle 767">
          <a:extLst>
            <a:ext uri="{FF2B5EF4-FFF2-40B4-BE49-F238E27FC236}">
              <a16:creationId xmlns:a16="http://schemas.microsoft.com/office/drawing/2014/main" id="{326723DB-11D6-4186-B61D-527774CC19CB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69" name="Rectangle 11">
          <a:extLst>
            <a:ext uri="{FF2B5EF4-FFF2-40B4-BE49-F238E27FC236}">
              <a16:creationId xmlns:a16="http://schemas.microsoft.com/office/drawing/2014/main" id="{1BE34046-65BD-40CA-8A5D-B042AB6D5097}"/>
            </a:ext>
          </a:extLst>
        </xdr:cNvPr>
        <xdr:cNvSpPr>
          <a:spLocks noChangeArrowheads="1"/>
        </xdr:cNvSpPr>
      </xdr:nvSpPr>
      <xdr:spPr bwMode="auto">
        <a:xfrm>
          <a:off x="4394200" y="24352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0" name="Rectangle 769">
          <a:extLst>
            <a:ext uri="{FF2B5EF4-FFF2-40B4-BE49-F238E27FC236}">
              <a16:creationId xmlns:a16="http://schemas.microsoft.com/office/drawing/2014/main" id="{E21BDA6B-DFCB-4D3E-9D7C-10BA1E8A7DF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1" name="Rectangle 11">
          <a:extLst>
            <a:ext uri="{FF2B5EF4-FFF2-40B4-BE49-F238E27FC236}">
              <a16:creationId xmlns:a16="http://schemas.microsoft.com/office/drawing/2014/main" id="{8EC49797-EC3D-4ABD-B861-5EFAF49F3B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2" name="Rectangle 771">
          <a:extLst>
            <a:ext uri="{FF2B5EF4-FFF2-40B4-BE49-F238E27FC236}">
              <a16:creationId xmlns:a16="http://schemas.microsoft.com/office/drawing/2014/main" id="{AE0E65CB-79B2-473E-B86B-CE9BBCEE08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3" name="Rectangle 11">
          <a:extLst>
            <a:ext uri="{FF2B5EF4-FFF2-40B4-BE49-F238E27FC236}">
              <a16:creationId xmlns:a16="http://schemas.microsoft.com/office/drawing/2014/main" id="{A327688F-8B35-4BAC-80C7-2C8298A9652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4" name="Rectangle 773">
          <a:extLst>
            <a:ext uri="{FF2B5EF4-FFF2-40B4-BE49-F238E27FC236}">
              <a16:creationId xmlns:a16="http://schemas.microsoft.com/office/drawing/2014/main" id="{8F873D27-B50E-47B2-A010-C697EFB7C7E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5" name="Rectangle 11">
          <a:extLst>
            <a:ext uri="{FF2B5EF4-FFF2-40B4-BE49-F238E27FC236}">
              <a16:creationId xmlns:a16="http://schemas.microsoft.com/office/drawing/2014/main" id="{053B5DC4-243A-414A-A321-C789DF52665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6" name="Rectangle 775">
          <a:extLst>
            <a:ext uri="{FF2B5EF4-FFF2-40B4-BE49-F238E27FC236}">
              <a16:creationId xmlns:a16="http://schemas.microsoft.com/office/drawing/2014/main" id="{4A50AE58-BC2E-4185-B50D-A1E077CA58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7" name="Rectangle 776">
          <a:extLst>
            <a:ext uri="{FF2B5EF4-FFF2-40B4-BE49-F238E27FC236}">
              <a16:creationId xmlns:a16="http://schemas.microsoft.com/office/drawing/2014/main" id="{F17872DE-0165-4CEF-B4D1-218FF0EE0FD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8" name="Rectangle 777">
          <a:extLst>
            <a:ext uri="{FF2B5EF4-FFF2-40B4-BE49-F238E27FC236}">
              <a16:creationId xmlns:a16="http://schemas.microsoft.com/office/drawing/2014/main" id="{A0628853-0D27-4422-95A1-3D3D0549A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79" name="Rectangle 11">
          <a:extLst>
            <a:ext uri="{FF2B5EF4-FFF2-40B4-BE49-F238E27FC236}">
              <a16:creationId xmlns:a16="http://schemas.microsoft.com/office/drawing/2014/main" id="{BE436756-F08F-42A4-9EF7-788664DF823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0" name="Rectangle 779">
          <a:extLst>
            <a:ext uri="{FF2B5EF4-FFF2-40B4-BE49-F238E27FC236}">
              <a16:creationId xmlns:a16="http://schemas.microsoft.com/office/drawing/2014/main" id="{4431570A-FF51-4445-BE38-38215EC8B84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1" name="Rectangle 11">
          <a:extLst>
            <a:ext uri="{FF2B5EF4-FFF2-40B4-BE49-F238E27FC236}">
              <a16:creationId xmlns:a16="http://schemas.microsoft.com/office/drawing/2014/main" id="{08D8E98A-E036-4E89-94AE-FC35204D8A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2" name="Rectangle 781">
          <a:extLst>
            <a:ext uri="{FF2B5EF4-FFF2-40B4-BE49-F238E27FC236}">
              <a16:creationId xmlns:a16="http://schemas.microsoft.com/office/drawing/2014/main" id="{38F53341-4192-40C0-9117-9E38A3BA7EF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3" name="Rectangle 11">
          <a:extLst>
            <a:ext uri="{FF2B5EF4-FFF2-40B4-BE49-F238E27FC236}">
              <a16:creationId xmlns:a16="http://schemas.microsoft.com/office/drawing/2014/main" id="{3AE05C4D-CB09-4985-B84A-025CF5BD2F9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4" name="Rectangle 783">
          <a:extLst>
            <a:ext uri="{FF2B5EF4-FFF2-40B4-BE49-F238E27FC236}">
              <a16:creationId xmlns:a16="http://schemas.microsoft.com/office/drawing/2014/main" id="{49C2ED1B-293E-4D7B-9C38-547F5CCAE12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5" name="Rectangle 11">
          <a:extLst>
            <a:ext uri="{FF2B5EF4-FFF2-40B4-BE49-F238E27FC236}">
              <a16:creationId xmlns:a16="http://schemas.microsoft.com/office/drawing/2014/main" id="{7C34A26A-C6F0-4F89-A9AC-CFFCA6BD4A4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6" name="Rectangle 785">
          <a:extLst>
            <a:ext uri="{FF2B5EF4-FFF2-40B4-BE49-F238E27FC236}">
              <a16:creationId xmlns:a16="http://schemas.microsoft.com/office/drawing/2014/main" id="{EE266879-22D1-4BCC-87B0-071C1A4344F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7" name="Rectangle 11">
          <a:extLst>
            <a:ext uri="{FF2B5EF4-FFF2-40B4-BE49-F238E27FC236}">
              <a16:creationId xmlns:a16="http://schemas.microsoft.com/office/drawing/2014/main" id="{5EA74FDC-C07B-4A8D-9E75-A32ABAD7536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8" name="Rectangle 787">
          <a:extLst>
            <a:ext uri="{FF2B5EF4-FFF2-40B4-BE49-F238E27FC236}">
              <a16:creationId xmlns:a16="http://schemas.microsoft.com/office/drawing/2014/main" id="{6E08FCC8-4746-4D71-A329-C7FBC878DC5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89" name="Rectangle 788">
          <a:extLst>
            <a:ext uri="{FF2B5EF4-FFF2-40B4-BE49-F238E27FC236}">
              <a16:creationId xmlns:a16="http://schemas.microsoft.com/office/drawing/2014/main" id="{6EBBC37B-8683-4812-AEA4-6ED4CF32076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0" name="Rectangle 789">
          <a:extLst>
            <a:ext uri="{FF2B5EF4-FFF2-40B4-BE49-F238E27FC236}">
              <a16:creationId xmlns:a16="http://schemas.microsoft.com/office/drawing/2014/main" id="{D7743774-1CA7-42A6-AD4F-C44710BACA5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1" name="Rectangle 11">
          <a:extLst>
            <a:ext uri="{FF2B5EF4-FFF2-40B4-BE49-F238E27FC236}">
              <a16:creationId xmlns:a16="http://schemas.microsoft.com/office/drawing/2014/main" id="{0F3A260C-A95D-4170-98D2-97A3698F637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2" name="Rectangle 791">
          <a:extLst>
            <a:ext uri="{FF2B5EF4-FFF2-40B4-BE49-F238E27FC236}">
              <a16:creationId xmlns:a16="http://schemas.microsoft.com/office/drawing/2014/main" id="{A6D2762D-F562-4CCB-9321-92051DAFC03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3" name="Rectangle 11">
          <a:extLst>
            <a:ext uri="{FF2B5EF4-FFF2-40B4-BE49-F238E27FC236}">
              <a16:creationId xmlns:a16="http://schemas.microsoft.com/office/drawing/2014/main" id="{7C059A8A-6C34-4223-80DE-936DABC8F19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4" name="Rectangle 793">
          <a:extLst>
            <a:ext uri="{FF2B5EF4-FFF2-40B4-BE49-F238E27FC236}">
              <a16:creationId xmlns:a16="http://schemas.microsoft.com/office/drawing/2014/main" id="{B6B2D86D-00C0-4451-8F54-04FC5BDE9E7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5" name="Rectangle 11">
          <a:extLst>
            <a:ext uri="{FF2B5EF4-FFF2-40B4-BE49-F238E27FC236}">
              <a16:creationId xmlns:a16="http://schemas.microsoft.com/office/drawing/2014/main" id="{5A9A69F8-2E16-42D3-AE7B-8E36C3C429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6" name="Rectangle 795">
          <a:extLst>
            <a:ext uri="{FF2B5EF4-FFF2-40B4-BE49-F238E27FC236}">
              <a16:creationId xmlns:a16="http://schemas.microsoft.com/office/drawing/2014/main" id="{1F55E490-A048-46D8-877D-1759B42D191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7" name="Rectangle 11">
          <a:extLst>
            <a:ext uri="{FF2B5EF4-FFF2-40B4-BE49-F238E27FC236}">
              <a16:creationId xmlns:a16="http://schemas.microsoft.com/office/drawing/2014/main" id="{AE4309C9-BB07-4E8D-9EF5-BB58876F53C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8" name="Rectangle 797">
          <a:extLst>
            <a:ext uri="{FF2B5EF4-FFF2-40B4-BE49-F238E27FC236}">
              <a16:creationId xmlns:a16="http://schemas.microsoft.com/office/drawing/2014/main" id="{5B438CEE-F274-421D-96FF-8E0C4ABD3A5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799" name="Rectangle 11">
          <a:extLst>
            <a:ext uri="{FF2B5EF4-FFF2-40B4-BE49-F238E27FC236}">
              <a16:creationId xmlns:a16="http://schemas.microsoft.com/office/drawing/2014/main" id="{86E41405-9249-4748-9D15-FC10D744797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0" name="Rectangle 799">
          <a:extLst>
            <a:ext uri="{FF2B5EF4-FFF2-40B4-BE49-F238E27FC236}">
              <a16:creationId xmlns:a16="http://schemas.microsoft.com/office/drawing/2014/main" id="{863AAC31-9715-4042-BA83-1FB19A3AAC0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1" name="Rectangle 800">
          <a:extLst>
            <a:ext uri="{FF2B5EF4-FFF2-40B4-BE49-F238E27FC236}">
              <a16:creationId xmlns:a16="http://schemas.microsoft.com/office/drawing/2014/main" id="{91504FFC-C8CA-420E-98AF-EFF6966262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2" name="Rectangle 801">
          <a:extLst>
            <a:ext uri="{FF2B5EF4-FFF2-40B4-BE49-F238E27FC236}">
              <a16:creationId xmlns:a16="http://schemas.microsoft.com/office/drawing/2014/main" id="{A7CE8FB5-B887-4521-8E9E-AF3BAA7714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3" name="Rectangle 11">
          <a:extLst>
            <a:ext uri="{FF2B5EF4-FFF2-40B4-BE49-F238E27FC236}">
              <a16:creationId xmlns:a16="http://schemas.microsoft.com/office/drawing/2014/main" id="{91B3180C-9AE0-4579-B2E9-93CCA7520CF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4" name="Rectangle 803">
          <a:extLst>
            <a:ext uri="{FF2B5EF4-FFF2-40B4-BE49-F238E27FC236}">
              <a16:creationId xmlns:a16="http://schemas.microsoft.com/office/drawing/2014/main" id="{D4A0582A-895F-40B1-8B27-FD9B1E08CA6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5" name="Rectangle 11">
          <a:extLst>
            <a:ext uri="{FF2B5EF4-FFF2-40B4-BE49-F238E27FC236}">
              <a16:creationId xmlns:a16="http://schemas.microsoft.com/office/drawing/2014/main" id="{391250EE-79C5-44A8-8E10-53A1BA060E7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6" name="Rectangle 805">
          <a:extLst>
            <a:ext uri="{FF2B5EF4-FFF2-40B4-BE49-F238E27FC236}">
              <a16:creationId xmlns:a16="http://schemas.microsoft.com/office/drawing/2014/main" id="{F0861560-741C-4A03-A21B-91D1CB39D55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7" name="Rectangle 11">
          <a:extLst>
            <a:ext uri="{FF2B5EF4-FFF2-40B4-BE49-F238E27FC236}">
              <a16:creationId xmlns:a16="http://schemas.microsoft.com/office/drawing/2014/main" id="{24D664FF-1AD4-49F5-94A0-94609798488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8" name="Rectangle 807">
          <a:extLst>
            <a:ext uri="{FF2B5EF4-FFF2-40B4-BE49-F238E27FC236}">
              <a16:creationId xmlns:a16="http://schemas.microsoft.com/office/drawing/2014/main" id="{DE036A7D-53AF-4C66-A263-466E51B048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09" name="Rectangle 11">
          <a:extLst>
            <a:ext uri="{FF2B5EF4-FFF2-40B4-BE49-F238E27FC236}">
              <a16:creationId xmlns:a16="http://schemas.microsoft.com/office/drawing/2014/main" id="{95767CD8-EA97-49FE-8F05-A6A5F03F2F6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0" name="Rectangle 809">
          <a:extLst>
            <a:ext uri="{FF2B5EF4-FFF2-40B4-BE49-F238E27FC236}">
              <a16:creationId xmlns:a16="http://schemas.microsoft.com/office/drawing/2014/main" id="{4F08ACE2-0080-43E4-8B83-47D819EF22A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1" name="Rectangle 11">
          <a:extLst>
            <a:ext uri="{FF2B5EF4-FFF2-40B4-BE49-F238E27FC236}">
              <a16:creationId xmlns:a16="http://schemas.microsoft.com/office/drawing/2014/main" id="{528C9C42-7FC0-4521-B42B-E51BAE81830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2" name="Rectangle 811">
          <a:extLst>
            <a:ext uri="{FF2B5EF4-FFF2-40B4-BE49-F238E27FC236}">
              <a16:creationId xmlns:a16="http://schemas.microsoft.com/office/drawing/2014/main" id="{670F402C-0B4C-4018-BE4E-88826A788D5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3" name="Rectangle 812">
          <a:extLst>
            <a:ext uri="{FF2B5EF4-FFF2-40B4-BE49-F238E27FC236}">
              <a16:creationId xmlns:a16="http://schemas.microsoft.com/office/drawing/2014/main" id="{28953E85-14F4-4C46-AD0B-A1686C1E9FE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4" name="Rectangle 813">
          <a:extLst>
            <a:ext uri="{FF2B5EF4-FFF2-40B4-BE49-F238E27FC236}">
              <a16:creationId xmlns:a16="http://schemas.microsoft.com/office/drawing/2014/main" id="{BAF53CCC-A8A9-4BA2-A8F8-B5A479A1191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5" name="Rectangle 11">
          <a:extLst>
            <a:ext uri="{FF2B5EF4-FFF2-40B4-BE49-F238E27FC236}">
              <a16:creationId xmlns:a16="http://schemas.microsoft.com/office/drawing/2014/main" id="{447CD8E2-1B2A-49C2-A636-AD9AE329A3F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6" name="Rectangle 815">
          <a:extLst>
            <a:ext uri="{FF2B5EF4-FFF2-40B4-BE49-F238E27FC236}">
              <a16:creationId xmlns:a16="http://schemas.microsoft.com/office/drawing/2014/main" id="{DE2A54C0-251D-43A8-AFA5-D601AB18F1E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7" name="Rectangle 11">
          <a:extLst>
            <a:ext uri="{FF2B5EF4-FFF2-40B4-BE49-F238E27FC236}">
              <a16:creationId xmlns:a16="http://schemas.microsoft.com/office/drawing/2014/main" id="{60C01F16-F2C3-409F-AC45-F45E049C03E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8" name="Rectangle 817">
          <a:extLst>
            <a:ext uri="{FF2B5EF4-FFF2-40B4-BE49-F238E27FC236}">
              <a16:creationId xmlns:a16="http://schemas.microsoft.com/office/drawing/2014/main" id="{A1ABACCB-5735-477D-951B-4431D8A5A1B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19" name="Rectangle 11">
          <a:extLst>
            <a:ext uri="{FF2B5EF4-FFF2-40B4-BE49-F238E27FC236}">
              <a16:creationId xmlns:a16="http://schemas.microsoft.com/office/drawing/2014/main" id="{57AE2E94-651F-460C-A7AB-A66A18D46D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0" name="Rectangle 819">
          <a:extLst>
            <a:ext uri="{FF2B5EF4-FFF2-40B4-BE49-F238E27FC236}">
              <a16:creationId xmlns:a16="http://schemas.microsoft.com/office/drawing/2014/main" id="{52E48998-67AD-4F38-9091-09E5C9CCCA6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1" name="Rectangle 11">
          <a:extLst>
            <a:ext uri="{FF2B5EF4-FFF2-40B4-BE49-F238E27FC236}">
              <a16:creationId xmlns:a16="http://schemas.microsoft.com/office/drawing/2014/main" id="{17D20097-1F2F-46F2-B967-AFBA82C40AA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2" name="Rectangle 821">
          <a:extLst>
            <a:ext uri="{FF2B5EF4-FFF2-40B4-BE49-F238E27FC236}">
              <a16:creationId xmlns:a16="http://schemas.microsoft.com/office/drawing/2014/main" id="{5B2112E5-67E0-4273-A698-36379078C7C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3" name="Rectangle 11">
          <a:extLst>
            <a:ext uri="{FF2B5EF4-FFF2-40B4-BE49-F238E27FC236}">
              <a16:creationId xmlns:a16="http://schemas.microsoft.com/office/drawing/2014/main" id="{322824A1-DAA6-4385-80CF-D16552CC4D45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4" name="Rectangle 823">
          <a:extLst>
            <a:ext uri="{FF2B5EF4-FFF2-40B4-BE49-F238E27FC236}">
              <a16:creationId xmlns:a16="http://schemas.microsoft.com/office/drawing/2014/main" id="{61E7E621-900E-4E44-89F2-8836C3940FF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5" name="Rectangle 824">
          <a:extLst>
            <a:ext uri="{FF2B5EF4-FFF2-40B4-BE49-F238E27FC236}">
              <a16:creationId xmlns:a16="http://schemas.microsoft.com/office/drawing/2014/main" id="{43FB2CF0-9607-4CE3-BD22-A4FEF4B477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6" name="Rectangle 825">
          <a:extLst>
            <a:ext uri="{FF2B5EF4-FFF2-40B4-BE49-F238E27FC236}">
              <a16:creationId xmlns:a16="http://schemas.microsoft.com/office/drawing/2014/main" id="{80DA0CFB-739E-4F60-9E39-7B92EB6EA69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7" name="Rectangle 11">
          <a:extLst>
            <a:ext uri="{FF2B5EF4-FFF2-40B4-BE49-F238E27FC236}">
              <a16:creationId xmlns:a16="http://schemas.microsoft.com/office/drawing/2014/main" id="{112ABE95-1AC7-4103-BB89-D989E45B6896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8" name="Rectangle 827">
          <a:extLst>
            <a:ext uri="{FF2B5EF4-FFF2-40B4-BE49-F238E27FC236}">
              <a16:creationId xmlns:a16="http://schemas.microsoft.com/office/drawing/2014/main" id="{74DCA6EF-BD87-42A4-91E0-A7B408934B1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29" name="Rectangle 11">
          <a:extLst>
            <a:ext uri="{FF2B5EF4-FFF2-40B4-BE49-F238E27FC236}">
              <a16:creationId xmlns:a16="http://schemas.microsoft.com/office/drawing/2014/main" id="{82B2E19B-15B6-455D-961E-3A2F3FB6557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0" name="Rectangle 829">
          <a:extLst>
            <a:ext uri="{FF2B5EF4-FFF2-40B4-BE49-F238E27FC236}">
              <a16:creationId xmlns:a16="http://schemas.microsoft.com/office/drawing/2014/main" id="{41A4A7B3-CF69-4233-AC61-D73C7BB4BF3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1" name="Rectangle 11">
          <a:extLst>
            <a:ext uri="{FF2B5EF4-FFF2-40B4-BE49-F238E27FC236}">
              <a16:creationId xmlns:a16="http://schemas.microsoft.com/office/drawing/2014/main" id="{4C2F6BBC-6A2B-4C61-9E57-E9084051E8E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2" name="Rectangle 831">
          <a:extLst>
            <a:ext uri="{FF2B5EF4-FFF2-40B4-BE49-F238E27FC236}">
              <a16:creationId xmlns:a16="http://schemas.microsoft.com/office/drawing/2014/main" id="{E0BB9107-7CD1-4819-9007-9B40EE6D383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3" name="Rectangle 11">
          <a:extLst>
            <a:ext uri="{FF2B5EF4-FFF2-40B4-BE49-F238E27FC236}">
              <a16:creationId xmlns:a16="http://schemas.microsoft.com/office/drawing/2014/main" id="{84C6D38F-C67A-46B7-9C60-6A8105A98A0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4" name="Rectangle 833">
          <a:extLst>
            <a:ext uri="{FF2B5EF4-FFF2-40B4-BE49-F238E27FC236}">
              <a16:creationId xmlns:a16="http://schemas.microsoft.com/office/drawing/2014/main" id="{BEF6BAF9-382E-4C7F-8A17-B4C665578A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5" name="Rectangle 11">
          <a:extLst>
            <a:ext uri="{FF2B5EF4-FFF2-40B4-BE49-F238E27FC236}">
              <a16:creationId xmlns:a16="http://schemas.microsoft.com/office/drawing/2014/main" id="{9A199F0B-BA41-474B-BBE6-B4AFFF2F238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6" name="Rectangle 835">
          <a:extLst>
            <a:ext uri="{FF2B5EF4-FFF2-40B4-BE49-F238E27FC236}">
              <a16:creationId xmlns:a16="http://schemas.microsoft.com/office/drawing/2014/main" id="{739FAE85-1588-42B7-9353-74A9BE11C22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7" name="Rectangle 836">
          <a:extLst>
            <a:ext uri="{FF2B5EF4-FFF2-40B4-BE49-F238E27FC236}">
              <a16:creationId xmlns:a16="http://schemas.microsoft.com/office/drawing/2014/main" id="{81478A81-F729-4A9C-8F6D-CECDF9A3572C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8" name="Rectangle 837">
          <a:extLst>
            <a:ext uri="{FF2B5EF4-FFF2-40B4-BE49-F238E27FC236}">
              <a16:creationId xmlns:a16="http://schemas.microsoft.com/office/drawing/2014/main" id="{E279809C-6E23-4B24-8819-AC84559DB44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39" name="Rectangle 11">
          <a:extLst>
            <a:ext uri="{FF2B5EF4-FFF2-40B4-BE49-F238E27FC236}">
              <a16:creationId xmlns:a16="http://schemas.microsoft.com/office/drawing/2014/main" id="{C610DBA7-FDD6-4646-BAAA-7548F5DF0A9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0" name="Rectangle 839">
          <a:extLst>
            <a:ext uri="{FF2B5EF4-FFF2-40B4-BE49-F238E27FC236}">
              <a16:creationId xmlns:a16="http://schemas.microsoft.com/office/drawing/2014/main" id="{6031AE12-E576-411F-9B5B-0533644ED7D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1" name="Rectangle 11">
          <a:extLst>
            <a:ext uri="{FF2B5EF4-FFF2-40B4-BE49-F238E27FC236}">
              <a16:creationId xmlns:a16="http://schemas.microsoft.com/office/drawing/2014/main" id="{16EC6AE3-A06B-4178-959B-F891641AB74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2" name="Rectangle 841">
          <a:extLst>
            <a:ext uri="{FF2B5EF4-FFF2-40B4-BE49-F238E27FC236}">
              <a16:creationId xmlns:a16="http://schemas.microsoft.com/office/drawing/2014/main" id="{5F115ADC-4CB1-4810-BCFE-B301C386236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3" name="Rectangle 11">
          <a:extLst>
            <a:ext uri="{FF2B5EF4-FFF2-40B4-BE49-F238E27FC236}">
              <a16:creationId xmlns:a16="http://schemas.microsoft.com/office/drawing/2014/main" id="{743C5102-D964-40F0-AA88-0349AA5C86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4" name="Rectangle 843">
          <a:extLst>
            <a:ext uri="{FF2B5EF4-FFF2-40B4-BE49-F238E27FC236}">
              <a16:creationId xmlns:a16="http://schemas.microsoft.com/office/drawing/2014/main" id="{6070877F-5FC6-40E5-BBDE-94009CFD6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5" name="Rectangle 11">
          <a:extLst>
            <a:ext uri="{FF2B5EF4-FFF2-40B4-BE49-F238E27FC236}">
              <a16:creationId xmlns:a16="http://schemas.microsoft.com/office/drawing/2014/main" id="{AE2F2D57-DE6F-4C92-ADDB-8D81DF9E7697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6" name="Rectangle 845">
          <a:extLst>
            <a:ext uri="{FF2B5EF4-FFF2-40B4-BE49-F238E27FC236}">
              <a16:creationId xmlns:a16="http://schemas.microsoft.com/office/drawing/2014/main" id="{4598BFD3-8E51-4078-B416-1D8CC8C6E9DD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7" name="Rectangle 11">
          <a:extLst>
            <a:ext uri="{FF2B5EF4-FFF2-40B4-BE49-F238E27FC236}">
              <a16:creationId xmlns:a16="http://schemas.microsoft.com/office/drawing/2014/main" id="{18736387-412D-4E8A-9ED4-6FE58E02613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8" name="Rectangle 847">
          <a:extLst>
            <a:ext uri="{FF2B5EF4-FFF2-40B4-BE49-F238E27FC236}">
              <a16:creationId xmlns:a16="http://schemas.microsoft.com/office/drawing/2014/main" id="{8724E305-E33F-486A-8A21-2523A66BC97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49" name="Rectangle 848">
          <a:extLst>
            <a:ext uri="{FF2B5EF4-FFF2-40B4-BE49-F238E27FC236}">
              <a16:creationId xmlns:a16="http://schemas.microsoft.com/office/drawing/2014/main" id="{D922C72C-F267-4739-8F01-F8320A4EAF20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0" name="Rectangle 849">
          <a:extLst>
            <a:ext uri="{FF2B5EF4-FFF2-40B4-BE49-F238E27FC236}">
              <a16:creationId xmlns:a16="http://schemas.microsoft.com/office/drawing/2014/main" id="{7533D603-DAA0-459F-ADB7-CF62837E7E94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1" name="Rectangle 11">
          <a:extLst>
            <a:ext uri="{FF2B5EF4-FFF2-40B4-BE49-F238E27FC236}">
              <a16:creationId xmlns:a16="http://schemas.microsoft.com/office/drawing/2014/main" id="{2C4C1952-261B-4A4B-B00C-269C60AB830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2" name="Rectangle 851">
          <a:extLst>
            <a:ext uri="{FF2B5EF4-FFF2-40B4-BE49-F238E27FC236}">
              <a16:creationId xmlns:a16="http://schemas.microsoft.com/office/drawing/2014/main" id="{7F8F1586-4591-4BEC-896C-E76C09ADAC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3" name="Rectangle 11">
          <a:extLst>
            <a:ext uri="{FF2B5EF4-FFF2-40B4-BE49-F238E27FC236}">
              <a16:creationId xmlns:a16="http://schemas.microsoft.com/office/drawing/2014/main" id="{B42A7F72-0480-4692-9833-393562E48F89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4" name="Rectangle 853">
          <a:extLst>
            <a:ext uri="{FF2B5EF4-FFF2-40B4-BE49-F238E27FC236}">
              <a16:creationId xmlns:a16="http://schemas.microsoft.com/office/drawing/2014/main" id="{B5E8EEDD-FCDE-4177-800B-192574E7A7D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5" name="Rectangle 11">
          <a:extLst>
            <a:ext uri="{FF2B5EF4-FFF2-40B4-BE49-F238E27FC236}">
              <a16:creationId xmlns:a16="http://schemas.microsoft.com/office/drawing/2014/main" id="{BD887F3A-3524-4D7F-AD2C-990992A3ED8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6" name="Rectangle 855">
          <a:extLst>
            <a:ext uri="{FF2B5EF4-FFF2-40B4-BE49-F238E27FC236}">
              <a16:creationId xmlns:a16="http://schemas.microsoft.com/office/drawing/2014/main" id="{5FF67971-4525-46BF-8F89-DAC26B67156A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7" name="Rectangle 11">
          <a:extLst>
            <a:ext uri="{FF2B5EF4-FFF2-40B4-BE49-F238E27FC236}">
              <a16:creationId xmlns:a16="http://schemas.microsoft.com/office/drawing/2014/main" id="{BF86607D-2A76-4AC5-AA4F-C5810806A1B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8" name="Rectangle 857">
          <a:extLst>
            <a:ext uri="{FF2B5EF4-FFF2-40B4-BE49-F238E27FC236}">
              <a16:creationId xmlns:a16="http://schemas.microsoft.com/office/drawing/2014/main" id="{9B2EA83E-37C4-4BEE-B609-B835A999B1E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59" name="Rectangle 11">
          <a:extLst>
            <a:ext uri="{FF2B5EF4-FFF2-40B4-BE49-F238E27FC236}">
              <a16:creationId xmlns:a16="http://schemas.microsoft.com/office/drawing/2014/main" id="{B0F77D7E-F0A1-41A5-BC3B-66586DEC742B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0" name="Rectangle 859">
          <a:extLst>
            <a:ext uri="{FF2B5EF4-FFF2-40B4-BE49-F238E27FC236}">
              <a16:creationId xmlns:a16="http://schemas.microsoft.com/office/drawing/2014/main" id="{EA254E21-2BD7-46E7-9A9E-4CFAB73AF372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1" name="Rectangle 860">
          <a:extLst>
            <a:ext uri="{FF2B5EF4-FFF2-40B4-BE49-F238E27FC236}">
              <a16:creationId xmlns:a16="http://schemas.microsoft.com/office/drawing/2014/main" id="{0737FCC5-5DD9-4174-839A-D0829A0C0EDE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2" name="Rectangle 861">
          <a:extLst>
            <a:ext uri="{FF2B5EF4-FFF2-40B4-BE49-F238E27FC236}">
              <a16:creationId xmlns:a16="http://schemas.microsoft.com/office/drawing/2014/main" id="{38317DA9-3995-4FF0-BC23-412090BF3F21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3" name="Rectangle 11">
          <a:extLst>
            <a:ext uri="{FF2B5EF4-FFF2-40B4-BE49-F238E27FC236}">
              <a16:creationId xmlns:a16="http://schemas.microsoft.com/office/drawing/2014/main" id="{DB086FD9-50E5-4B4A-B7F8-596E7821E9D3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4" name="Rectangle 863">
          <a:extLst>
            <a:ext uri="{FF2B5EF4-FFF2-40B4-BE49-F238E27FC236}">
              <a16:creationId xmlns:a16="http://schemas.microsoft.com/office/drawing/2014/main" id="{041189F6-BE92-43E5-8557-FB870F4C5BD8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865" name="Rectangle 11">
          <a:extLst>
            <a:ext uri="{FF2B5EF4-FFF2-40B4-BE49-F238E27FC236}">
              <a16:creationId xmlns:a16="http://schemas.microsoft.com/office/drawing/2014/main" id="{FC15B463-48F7-490B-BCF5-0CD7DF9766BF}"/>
            </a:ext>
          </a:extLst>
        </xdr:cNvPr>
        <xdr:cNvSpPr>
          <a:spLocks noChangeArrowheads="1"/>
        </xdr:cNvSpPr>
      </xdr:nvSpPr>
      <xdr:spPr bwMode="auto">
        <a:xfrm>
          <a:off x="4394200" y="269303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6" name="Rectangle 865">
          <a:extLst>
            <a:ext uri="{FF2B5EF4-FFF2-40B4-BE49-F238E27FC236}">
              <a16:creationId xmlns:a16="http://schemas.microsoft.com/office/drawing/2014/main" id="{D264738F-DB3F-4008-9575-F6E94C023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7" name="Rectangle 11">
          <a:extLst>
            <a:ext uri="{FF2B5EF4-FFF2-40B4-BE49-F238E27FC236}">
              <a16:creationId xmlns:a16="http://schemas.microsoft.com/office/drawing/2014/main" id="{2FB30112-8BF9-41CF-AA37-B5F85488FA2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8" name="Rectangle 867">
          <a:extLst>
            <a:ext uri="{FF2B5EF4-FFF2-40B4-BE49-F238E27FC236}">
              <a16:creationId xmlns:a16="http://schemas.microsoft.com/office/drawing/2014/main" id="{45D2483D-D1ED-4C23-B326-590F089603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69" name="Rectangle 11">
          <a:extLst>
            <a:ext uri="{FF2B5EF4-FFF2-40B4-BE49-F238E27FC236}">
              <a16:creationId xmlns:a16="http://schemas.microsoft.com/office/drawing/2014/main" id="{C2D622EE-9698-40A5-BB15-52FCAC7C001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0" name="Rectangle 869">
          <a:extLst>
            <a:ext uri="{FF2B5EF4-FFF2-40B4-BE49-F238E27FC236}">
              <a16:creationId xmlns:a16="http://schemas.microsoft.com/office/drawing/2014/main" id="{64310C9D-FD37-4418-96EE-D348FFEC0B7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1" name="Rectangle 11">
          <a:extLst>
            <a:ext uri="{FF2B5EF4-FFF2-40B4-BE49-F238E27FC236}">
              <a16:creationId xmlns:a16="http://schemas.microsoft.com/office/drawing/2014/main" id="{8793B5AE-332B-4DD7-A2C0-898CBF78F50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2" name="Rectangle 871">
          <a:extLst>
            <a:ext uri="{FF2B5EF4-FFF2-40B4-BE49-F238E27FC236}">
              <a16:creationId xmlns:a16="http://schemas.microsoft.com/office/drawing/2014/main" id="{9FA82E2D-4ACE-448F-ACDC-CDB30318FF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3" name="Rectangle 872">
          <a:extLst>
            <a:ext uri="{FF2B5EF4-FFF2-40B4-BE49-F238E27FC236}">
              <a16:creationId xmlns:a16="http://schemas.microsoft.com/office/drawing/2014/main" id="{976A59C0-AA9D-401F-9FC3-964424E3C91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4" name="Rectangle 873">
          <a:extLst>
            <a:ext uri="{FF2B5EF4-FFF2-40B4-BE49-F238E27FC236}">
              <a16:creationId xmlns:a16="http://schemas.microsoft.com/office/drawing/2014/main" id="{9EC62A61-1DA0-47B8-9CE0-6FCD7AA28FA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5" name="Rectangle 11">
          <a:extLst>
            <a:ext uri="{FF2B5EF4-FFF2-40B4-BE49-F238E27FC236}">
              <a16:creationId xmlns:a16="http://schemas.microsoft.com/office/drawing/2014/main" id="{1F94B23D-DC31-4542-AAAF-7350A4AC2E2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6" name="Rectangle 875">
          <a:extLst>
            <a:ext uri="{FF2B5EF4-FFF2-40B4-BE49-F238E27FC236}">
              <a16:creationId xmlns:a16="http://schemas.microsoft.com/office/drawing/2014/main" id="{5C9B79EA-1037-40E8-99F5-64CCDFB731A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7" name="Rectangle 11">
          <a:extLst>
            <a:ext uri="{FF2B5EF4-FFF2-40B4-BE49-F238E27FC236}">
              <a16:creationId xmlns:a16="http://schemas.microsoft.com/office/drawing/2014/main" id="{00E5581C-914C-424A-AA7F-727048B219B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8" name="Rectangle 877">
          <a:extLst>
            <a:ext uri="{FF2B5EF4-FFF2-40B4-BE49-F238E27FC236}">
              <a16:creationId xmlns:a16="http://schemas.microsoft.com/office/drawing/2014/main" id="{9C7C6F02-AE63-4C90-9B34-4444E838C46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79" name="Rectangle 11">
          <a:extLst>
            <a:ext uri="{FF2B5EF4-FFF2-40B4-BE49-F238E27FC236}">
              <a16:creationId xmlns:a16="http://schemas.microsoft.com/office/drawing/2014/main" id="{7D6CDB51-FADA-4935-A116-F6725636EAB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0" name="Rectangle 879">
          <a:extLst>
            <a:ext uri="{FF2B5EF4-FFF2-40B4-BE49-F238E27FC236}">
              <a16:creationId xmlns:a16="http://schemas.microsoft.com/office/drawing/2014/main" id="{F9F06844-7047-4C5F-86B0-9ED0F5013CE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1" name="Rectangle 11">
          <a:extLst>
            <a:ext uri="{FF2B5EF4-FFF2-40B4-BE49-F238E27FC236}">
              <a16:creationId xmlns:a16="http://schemas.microsoft.com/office/drawing/2014/main" id="{A6E2F460-F97E-42F5-B8DA-9545D68517A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2" name="Rectangle 881">
          <a:extLst>
            <a:ext uri="{FF2B5EF4-FFF2-40B4-BE49-F238E27FC236}">
              <a16:creationId xmlns:a16="http://schemas.microsoft.com/office/drawing/2014/main" id="{7CE7D70E-5042-43C3-820E-87D2BEF0CE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3" name="Rectangle 11">
          <a:extLst>
            <a:ext uri="{FF2B5EF4-FFF2-40B4-BE49-F238E27FC236}">
              <a16:creationId xmlns:a16="http://schemas.microsoft.com/office/drawing/2014/main" id="{5784134E-1537-4691-B53D-FA375F89AC4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4" name="Rectangle 883">
          <a:extLst>
            <a:ext uri="{FF2B5EF4-FFF2-40B4-BE49-F238E27FC236}">
              <a16:creationId xmlns:a16="http://schemas.microsoft.com/office/drawing/2014/main" id="{3EFA4ED3-75FE-4CE0-B622-517A16601E0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5" name="Rectangle 884">
          <a:extLst>
            <a:ext uri="{FF2B5EF4-FFF2-40B4-BE49-F238E27FC236}">
              <a16:creationId xmlns:a16="http://schemas.microsoft.com/office/drawing/2014/main" id="{12EE81B6-3387-4164-B1E5-B6AA3F30220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6" name="Rectangle 885">
          <a:extLst>
            <a:ext uri="{FF2B5EF4-FFF2-40B4-BE49-F238E27FC236}">
              <a16:creationId xmlns:a16="http://schemas.microsoft.com/office/drawing/2014/main" id="{D18AEFF8-0272-46FA-90E8-9D09BEFBEE0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7" name="Rectangle 11">
          <a:extLst>
            <a:ext uri="{FF2B5EF4-FFF2-40B4-BE49-F238E27FC236}">
              <a16:creationId xmlns:a16="http://schemas.microsoft.com/office/drawing/2014/main" id="{56485AF3-93A6-4B74-ACC0-11B13583D3F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8" name="Rectangle 887">
          <a:extLst>
            <a:ext uri="{FF2B5EF4-FFF2-40B4-BE49-F238E27FC236}">
              <a16:creationId xmlns:a16="http://schemas.microsoft.com/office/drawing/2014/main" id="{84BE090A-11E1-4A30-81B2-87A3939A13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89" name="Rectangle 11">
          <a:extLst>
            <a:ext uri="{FF2B5EF4-FFF2-40B4-BE49-F238E27FC236}">
              <a16:creationId xmlns:a16="http://schemas.microsoft.com/office/drawing/2014/main" id="{141BD544-A845-4ED2-A1BD-CFFA8A7BC6F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0" name="Rectangle 889">
          <a:extLst>
            <a:ext uri="{FF2B5EF4-FFF2-40B4-BE49-F238E27FC236}">
              <a16:creationId xmlns:a16="http://schemas.microsoft.com/office/drawing/2014/main" id="{3D69D200-EC54-4067-A264-32C719D908D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1" name="Rectangle 11">
          <a:extLst>
            <a:ext uri="{FF2B5EF4-FFF2-40B4-BE49-F238E27FC236}">
              <a16:creationId xmlns:a16="http://schemas.microsoft.com/office/drawing/2014/main" id="{B9CAE62E-B7D0-4901-A21A-E996C0380EE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2" name="Rectangle 891">
          <a:extLst>
            <a:ext uri="{FF2B5EF4-FFF2-40B4-BE49-F238E27FC236}">
              <a16:creationId xmlns:a16="http://schemas.microsoft.com/office/drawing/2014/main" id="{E57E882A-D224-49A8-8606-4B9C6988900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3" name="Rectangle 11">
          <a:extLst>
            <a:ext uri="{FF2B5EF4-FFF2-40B4-BE49-F238E27FC236}">
              <a16:creationId xmlns:a16="http://schemas.microsoft.com/office/drawing/2014/main" id="{FAD24079-3CD0-4B3F-B879-A8FF2AE74A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4" name="Rectangle 893">
          <a:extLst>
            <a:ext uri="{FF2B5EF4-FFF2-40B4-BE49-F238E27FC236}">
              <a16:creationId xmlns:a16="http://schemas.microsoft.com/office/drawing/2014/main" id="{1A52DD7D-CA32-43D0-AB10-321902D4C8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5" name="Rectangle 11">
          <a:extLst>
            <a:ext uri="{FF2B5EF4-FFF2-40B4-BE49-F238E27FC236}">
              <a16:creationId xmlns:a16="http://schemas.microsoft.com/office/drawing/2014/main" id="{A7B49A3B-0667-4060-96C3-9A9B992D579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6" name="Rectangle 895">
          <a:extLst>
            <a:ext uri="{FF2B5EF4-FFF2-40B4-BE49-F238E27FC236}">
              <a16:creationId xmlns:a16="http://schemas.microsoft.com/office/drawing/2014/main" id="{41916228-784E-4F04-A2C6-D89F2EC57FA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7" name="Rectangle 896">
          <a:extLst>
            <a:ext uri="{FF2B5EF4-FFF2-40B4-BE49-F238E27FC236}">
              <a16:creationId xmlns:a16="http://schemas.microsoft.com/office/drawing/2014/main" id="{5D1F23C9-4C9F-4516-BC6B-A514864F5FB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8" name="Rectangle 897">
          <a:extLst>
            <a:ext uri="{FF2B5EF4-FFF2-40B4-BE49-F238E27FC236}">
              <a16:creationId xmlns:a16="http://schemas.microsoft.com/office/drawing/2014/main" id="{E108089A-1ABE-46B4-95FB-F7D01D5E483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899" name="Rectangle 11">
          <a:extLst>
            <a:ext uri="{FF2B5EF4-FFF2-40B4-BE49-F238E27FC236}">
              <a16:creationId xmlns:a16="http://schemas.microsoft.com/office/drawing/2014/main" id="{A46FD190-3759-4E35-B164-5A09EDE8275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0" name="Rectangle 899">
          <a:extLst>
            <a:ext uri="{FF2B5EF4-FFF2-40B4-BE49-F238E27FC236}">
              <a16:creationId xmlns:a16="http://schemas.microsoft.com/office/drawing/2014/main" id="{6E2F8109-1617-4D5A-8AA8-4EA29D4812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1" name="Rectangle 11">
          <a:extLst>
            <a:ext uri="{FF2B5EF4-FFF2-40B4-BE49-F238E27FC236}">
              <a16:creationId xmlns:a16="http://schemas.microsoft.com/office/drawing/2014/main" id="{945DB3BF-F742-45CE-844F-FBDAC24D30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2" name="Rectangle 901">
          <a:extLst>
            <a:ext uri="{FF2B5EF4-FFF2-40B4-BE49-F238E27FC236}">
              <a16:creationId xmlns:a16="http://schemas.microsoft.com/office/drawing/2014/main" id="{FAF41E6C-6CEE-4E73-8DC8-290480F7F8C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3" name="Rectangle 11">
          <a:extLst>
            <a:ext uri="{FF2B5EF4-FFF2-40B4-BE49-F238E27FC236}">
              <a16:creationId xmlns:a16="http://schemas.microsoft.com/office/drawing/2014/main" id="{0B15CD98-88F5-4AB3-A4E7-01F1F76860F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4" name="Rectangle 903">
          <a:extLst>
            <a:ext uri="{FF2B5EF4-FFF2-40B4-BE49-F238E27FC236}">
              <a16:creationId xmlns:a16="http://schemas.microsoft.com/office/drawing/2014/main" id="{0C6D4058-AA2A-444D-9A59-92C63DBEE52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5" name="Rectangle 11">
          <a:extLst>
            <a:ext uri="{FF2B5EF4-FFF2-40B4-BE49-F238E27FC236}">
              <a16:creationId xmlns:a16="http://schemas.microsoft.com/office/drawing/2014/main" id="{82F53834-F60B-483A-8ADC-7C97510286F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6" name="Rectangle 905">
          <a:extLst>
            <a:ext uri="{FF2B5EF4-FFF2-40B4-BE49-F238E27FC236}">
              <a16:creationId xmlns:a16="http://schemas.microsoft.com/office/drawing/2014/main" id="{D85E8E75-C8EE-43BA-B648-FB64CD0ADD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7" name="Rectangle 11">
          <a:extLst>
            <a:ext uri="{FF2B5EF4-FFF2-40B4-BE49-F238E27FC236}">
              <a16:creationId xmlns:a16="http://schemas.microsoft.com/office/drawing/2014/main" id="{401B2AA5-5936-40FC-BD85-1A3266A2073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8" name="Rectangle 907">
          <a:extLst>
            <a:ext uri="{FF2B5EF4-FFF2-40B4-BE49-F238E27FC236}">
              <a16:creationId xmlns:a16="http://schemas.microsoft.com/office/drawing/2014/main" id="{E2D6CA6C-0D1D-443D-8664-71673A98DBC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09" name="Rectangle 908">
          <a:extLst>
            <a:ext uri="{FF2B5EF4-FFF2-40B4-BE49-F238E27FC236}">
              <a16:creationId xmlns:a16="http://schemas.microsoft.com/office/drawing/2014/main" id="{E24231AC-0A00-4E23-B54F-54EC4B29BF3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0" name="Rectangle 909">
          <a:extLst>
            <a:ext uri="{FF2B5EF4-FFF2-40B4-BE49-F238E27FC236}">
              <a16:creationId xmlns:a16="http://schemas.microsoft.com/office/drawing/2014/main" id="{AAE0DF24-55E0-4C40-9805-A5288BEB4EF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1" name="Rectangle 11">
          <a:extLst>
            <a:ext uri="{FF2B5EF4-FFF2-40B4-BE49-F238E27FC236}">
              <a16:creationId xmlns:a16="http://schemas.microsoft.com/office/drawing/2014/main" id="{EB134E84-529B-491B-80FE-0EDB9D0B6B8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2" name="Rectangle 911">
          <a:extLst>
            <a:ext uri="{FF2B5EF4-FFF2-40B4-BE49-F238E27FC236}">
              <a16:creationId xmlns:a16="http://schemas.microsoft.com/office/drawing/2014/main" id="{53B206A3-16A2-4892-A5A9-7557AF5902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3" name="Rectangle 11">
          <a:extLst>
            <a:ext uri="{FF2B5EF4-FFF2-40B4-BE49-F238E27FC236}">
              <a16:creationId xmlns:a16="http://schemas.microsoft.com/office/drawing/2014/main" id="{1EF0D4CE-853F-48AA-86CA-331BA6390DC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4" name="Rectangle 913">
          <a:extLst>
            <a:ext uri="{FF2B5EF4-FFF2-40B4-BE49-F238E27FC236}">
              <a16:creationId xmlns:a16="http://schemas.microsoft.com/office/drawing/2014/main" id="{65A21DEB-AF42-46F0-A45C-825085AC272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5" name="Rectangle 11">
          <a:extLst>
            <a:ext uri="{FF2B5EF4-FFF2-40B4-BE49-F238E27FC236}">
              <a16:creationId xmlns:a16="http://schemas.microsoft.com/office/drawing/2014/main" id="{A0B76858-35D5-4973-BDD5-6CBBEEE93D4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6" name="Rectangle 915">
          <a:extLst>
            <a:ext uri="{FF2B5EF4-FFF2-40B4-BE49-F238E27FC236}">
              <a16:creationId xmlns:a16="http://schemas.microsoft.com/office/drawing/2014/main" id="{794D9326-7757-4199-AB39-8AFAAE4EBD1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7" name="Rectangle 11">
          <a:extLst>
            <a:ext uri="{FF2B5EF4-FFF2-40B4-BE49-F238E27FC236}">
              <a16:creationId xmlns:a16="http://schemas.microsoft.com/office/drawing/2014/main" id="{4EBFB565-9991-4CA1-B282-46DFE28D22D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8" name="Rectangle 917">
          <a:extLst>
            <a:ext uri="{FF2B5EF4-FFF2-40B4-BE49-F238E27FC236}">
              <a16:creationId xmlns:a16="http://schemas.microsoft.com/office/drawing/2014/main" id="{41593435-589F-432B-8A66-19452F9A861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19" name="Rectangle 11">
          <a:extLst>
            <a:ext uri="{FF2B5EF4-FFF2-40B4-BE49-F238E27FC236}">
              <a16:creationId xmlns:a16="http://schemas.microsoft.com/office/drawing/2014/main" id="{80237872-8ED8-4E4E-979D-5F236B86C58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0" name="Rectangle 919">
          <a:extLst>
            <a:ext uri="{FF2B5EF4-FFF2-40B4-BE49-F238E27FC236}">
              <a16:creationId xmlns:a16="http://schemas.microsoft.com/office/drawing/2014/main" id="{9B29B55E-525D-4B5A-84D4-578AB176A8B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1" name="Rectangle 920">
          <a:extLst>
            <a:ext uri="{FF2B5EF4-FFF2-40B4-BE49-F238E27FC236}">
              <a16:creationId xmlns:a16="http://schemas.microsoft.com/office/drawing/2014/main" id="{C82E310B-BC37-4383-A0FA-DCCCFDC9268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2" name="Rectangle 921">
          <a:extLst>
            <a:ext uri="{FF2B5EF4-FFF2-40B4-BE49-F238E27FC236}">
              <a16:creationId xmlns:a16="http://schemas.microsoft.com/office/drawing/2014/main" id="{12F5A91B-27B4-4F30-A995-48C5328D418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3" name="Rectangle 11">
          <a:extLst>
            <a:ext uri="{FF2B5EF4-FFF2-40B4-BE49-F238E27FC236}">
              <a16:creationId xmlns:a16="http://schemas.microsoft.com/office/drawing/2014/main" id="{082CAAD2-4922-4D1B-8C0D-6820134603A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4" name="Rectangle 923">
          <a:extLst>
            <a:ext uri="{FF2B5EF4-FFF2-40B4-BE49-F238E27FC236}">
              <a16:creationId xmlns:a16="http://schemas.microsoft.com/office/drawing/2014/main" id="{F92D3939-8872-462D-9DC4-3F58C04C61D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5" name="Rectangle 11">
          <a:extLst>
            <a:ext uri="{FF2B5EF4-FFF2-40B4-BE49-F238E27FC236}">
              <a16:creationId xmlns:a16="http://schemas.microsoft.com/office/drawing/2014/main" id="{06FAB3C7-390E-4D62-97A3-FB6753522C8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6" name="Rectangle 925">
          <a:extLst>
            <a:ext uri="{FF2B5EF4-FFF2-40B4-BE49-F238E27FC236}">
              <a16:creationId xmlns:a16="http://schemas.microsoft.com/office/drawing/2014/main" id="{27CBA702-8666-4FBC-855C-DC97BEB7310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7" name="Rectangle 11">
          <a:extLst>
            <a:ext uri="{FF2B5EF4-FFF2-40B4-BE49-F238E27FC236}">
              <a16:creationId xmlns:a16="http://schemas.microsoft.com/office/drawing/2014/main" id="{ABC903D4-A565-41BB-9EB0-C80C163565D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8" name="Rectangle 927">
          <a:extLst>
            <a:ext uri="{FF2B5EF4-FFF2-40B4-BE49-F238E27FC236}">
              <a16:creationId xmlns:a16="http://schemas.microsoft.com/office/drawing/2014/main" id="{7D3FCA23-0255-4F8A-BB4C-933EF09B549B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29" name="Rectangle 11">
          <a:extLst>
            <a:ext uri="{FF2B5EF4-FFF2-40B4-BE49-F238E27FC236}">
              <a16:creationId xmlns:a16="http://schemas.microsoft.com/office/drawing/2014/main" id="{FF6E9BC0-E716-4420-91DA-5C6FDAB68CF2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0" name="Rectangle 929">
          <a:extLst>
            <a:ext uri="{FF2B5EF4-FFF2-40B4-BE49-F238E27FC236}">
              <a16:creationId xmlns:a16="http://schemas.microsoft.com/office/drawing/2014/main" id="{718D6D0F-7886-4558-A1DA-E07DB00309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1" name="Rectangle 11">
          <a:extLst>
            <a:ext uri="{FF2B5EF4-FFF2-40B4-BE49-F238E27FC236}">
              <a16:creationId xmlns:a16="http://schemas.microsoft.com/office/drawing/2014/main" id="{7DA5E8A4-73B9-4696-A745-7BF48C9BEF1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2" name="Rectangle 931">
          <a:extLst>
            <a:ext uri="{FF2B5EF4-FFF2-40B4-BE49-F238E27FC236}">
              <a16:creationId xmlns:a16="http://schemas.microsoft.com/office/drawing/2014/main" id="{761D98F9-BE8A-4788-80EF-9BB207FA114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3" name="Rectangle 932">
          <a:extLst>
            <a:ext uri="{FF2B5EF4-FFF2-40B4-BE49-F238E27FC236}">
              <a16:creationId xmlns:a16="http://schemas.microsoft.com/office/drawing/2014/main" id="{7FF9D656-5FD3-4E96-9629-1BC060CC593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4" name="Rectangle 933">
          <a:extLst>
            <a:ext uri="{FF2B5EF4-FFF2-40B4-BE49-F238E27FC236}">
              <a16:creationId xmlns:a16="http://schemas.microsoft.com/office/drawing/2014/main" id="{2BD427DF-1058-4DDB-B01C-55F33560F5E4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5" name="Rectangle 11">
          <a:extLst>
            <a:ext uri="{FF2B5EF4-FFF2-40B4-BE49-F238E27FC236}">
              <a16:creationId xmlns:a16="http://schemas.microsoft.com/office/drawing/2014/main" id="{E7EA5915-A5D9-440E-951C-F6A7113F783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6" name="Rectangle 935">
          <a:extLst>
            <a:ext uri="{FF2B5EF4-FFF2-40B4-BE49-F238E27FC236}">
              <a16:creationId xmlns:a16="http://schemas.microsoft.com/office/drawing/2014/main" id="{4E3339E4-1387-41CA-8E30-DCDDAC76A6D6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7" name="Rectangle 11">
          <a:extLst>
            <a:ext uri="{FF2B5EF4-FFF2-40B4-BE49-F238E27FC236}">
              <a16:creationId xmlns:a16="http://schemas.microsoft.com/office/drawing/2014/main" id="{D5B15B42-0B32-434A-AD5B-D6672E41226C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8" name="Rectangle 937">
          <a:extLst>
            <a:ext uri="{FF2B5EF4-FFF2-40B4-BE49-F238E27FC236}">
              <a16:creationId xmlns:a16="http://schemas.microsoft.com/office/drawing/2014/main" id="{00E66483-AF43-4B53-86E4-8C022E894D11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39" name="Rectangle 11">
          <a:extLst>
            <a:ext uri="{FF2B5EF4-FFF2-40B4-BE49-F238E27FC236}">
              <a16:creationId xmlns:a16="http://schemas.microsoft.com/office/drawing/2014/main" id="{A49C2279-05F6-47C8-ABA5-FA215241F0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0" name="Rectangle 939">
          <a:extLst>
            <a:ext uri="{FF2B5EF4-FFF2-40B4-BE49-F238E27FC236}">
              <a16:creationId xmlns:a16="http://schemas.microsoft.com/office/drawing/2014/main" id="{15FE4E7D-2840-4B05-A812-50A76103B5C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1" name="Rectangle 11">
          <a:extLst>
            <a:ext uri="{FF2B5EF4-FFF2-40B4-BE49-F238E27FC236}">
              <a16:creationId xmlns:a16="http://schemas.microsoft.com/office/drawing/2014/main" id="{62B31B3A-51EC-4222-951D-4481A2F15D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2" name="Rectangle 941">
          <a:extLst>
            <a:ext uri="{FF2B5EF4-FFF2-40B4-BE49-F238E27FC236}">
              <a16:creationId xmlns:a16="http://schemas.microsoft.com/office/drawing/2014/main" id="{5AD53F8A-14E7-4A2E-9CCB-1427927AB89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3" name="Rectangle 11">
          <a:extLst>
            <a:ext uri="{FF2B5EF4-FFF2-40B4-BE49-F238E27FC236}">
              <a16:creationId xmlns:a16="http://schemas.microsoft.com/office/drawing/2014/main" id="{E6FB106E-233A-40C6-AA6C-001F5B93658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4" name="Rectangle 943">
          <a:extLst>
            <a:ext uri="{FF2B5EF4-FFF2-40B4-BE49-F238E27FC236}">
              <a16:creationId xmlns:a16="http://schemas.microsoft.com/office/drawing/2014/main" id="{D7DC9FF6-5C68-43D3-A8CF-F00EF5288BA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5" name="Rectangle 944">
          <a:extLst>
            <a:ext uri="{FF2B5EF4-FFF2-40B4-BE49-F238E27FC236}">
              <a16:creationId xmlns:a16="http://schemas.microsoft.com/office/drawing/2014/main" id="{EDCE86E9-1044-4658-A82C-98A6E9E02A0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6" name="Rectangle 945">
          <a:extLst>
            <a:ext uri="{FF2B5EF4-FFF2-40B4-BE49-F238E27FC236}">
              <a16:creationId xmlns:a16="http://schemas.microsoft.com/office/drawing/2014/main" id="{D31F85B7-DAB5-4456-9F63-23DECAD365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7" name="Rectangle 11">
          <a:extLst>
            <a:ext uri="{FF2B5EF4-FFF2-40B4-BE49-F238E27FC236}">
              <a16:creationId xmlns:a16="http://schemas.microsoft.com/office/drawing/2014/main" id="{2B5492A3-3080-4648-9D84-909A177563E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8" name="Rectangle 947">
          <a:extLst>
            <a:ext uri="{FF2B5EF4-FFF2-40B4-BE49-F238E27FC236}">
              <a16:creationId xmlns:a16="http://schemas.microsoft.com/office/drawing/2014/main" id="{CF78B5B0-E927-4C24-ACF0-F60D129D5447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49" name="Rectangle 11">
          <a:extLst>
            <a:ext uri="{FF2B5EF4-FFF2-40B4-BE49-F238E27FC236}">
              <a16:creationId xmlns:a16="http://schemas.microsoft.com/office/drawing/2014/main" id="{C01F56C7-7248-4161-BFC3-016A27305D6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0" name="Rectangle 949">
          <a:extLst>
            <a:ext uri="{FF2B5EF4-FFF2-40B4-BE49-F238E27FC236}">
              <a16:creationId xmlns:a16="http://schemas.microsoft.com/office/drawing/2014/main" id="{999646C0-F198-4AF1-BC36-D0254B6E970F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1" name="Rectangle 11">
          <a:extLst>
            <a:ext uri="{FF2B5EF4-FFF2-40B4-BE49-F238E27FC236}">
              <a16:creationId xmlns:a16="http://schemas.microsoft.com/office/drawing/2014/main" id="{CADEE426-0702-47EA-9E9A-A4EE48CDD948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2" name="Rectangle 951">
          <a:extLst>
            <a:ext uri="{FF2B5EF4-FFF2-40B4-BE49-F238E27FC236}">
              <a16:creationId xmlns:a16="http://schemas.microsoft.com/office/drawing/2014/main" id="{808F2197-DC63-490C-9A5E-9CE5CB7C5F4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3" name="Rectangle 11">
          <a:extLst>
            <a:ext uri="{FF2B5EF4-FFF2-40B4-BE49-F238E27FC236}">
              <a16:creationId xmlns:a16="http://schemas.microsoft.com/office/drawing/2014/main" id="{A8886D57-2C54-481F-B8ED-A7A367EC21A0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4" name="Rectangle 953">
          <a:extLst>
            <a:ext uri="{FF2B5EF4-FFF2-40B4-BE49-F238E27FC236}">
              <a16:creationId xmlns:a16="http://schemas.microsoft.com/office/drawing/2014/main" id="{11043898-87DC-472C-B709-160EB7E6D52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5" name="Rectangle 11">
          <a:extLst>
            <a:ext uri="{FF2B5EF4-FFF2-40B4-BE49-F238E27FC236}">
              <a16:creationId xmlns:a16="http://schemas.microsoft.com/office/drawing/2014/main" id="{9A5B29FA-FCC9-4C53-886B-A143EF5801F3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6" name="Rectangle 955">
          <a:extLst>
            <a:ext uri="{FF2B5EF4-FFF2-40B4-BE49-F238E27FC236}">
              <a16:creationId xmlns:a16="http://schemas.microsoft.com/office/drawing/2014/main" id="{F4D98699-EF68-4659-9C64-26C8EA349E5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7" name="Rectangle 956">
          <a:extLst>
            <a:ext uri="{FF2B5EF4-FFF2-40B4-BE49-F238E27FC236}">
              <a16:creationId xmlns:a16="http://schemas.microsoft.com/office/drawing/2014/main" id="{F3CC8B38-2F74-4AB0-AB00-659CAF4BE1E5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8" name="Rectangle 957">
          <a:extLst>
            <a:ext uri="{FF2B5EF4-FFF2-40B4-BE49-F238E27FC236}">
              <a16:creationId xmlns:a16="http://schemas.microsoft.com/office/drawing/2014/main" id="{74DD6469-5849-4CF4-8298-FAE7B17225BA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59" name="Rectangle 11">
          <a:extLst>
            <a:ext uri="{FF2B5EF4-FFF2-40B4-BE49-F238E27FC236}">
              <a16:creationId xmlns:a16="http://schemas.microsoft.com/office/drawing/2014/main" id="{3C10D6F7-8898-4003-8770-FCF7D652C40D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0" name="Rectangle 959">
          <a:extLst>
            <a:ext uri="{FF2B5EF4-FFF2-40B4-BE49-F238E27FC236}">
              <a16:creationId xmlns:a16="http://schemas.microsoft.com/office/drawing/2014/main" id="{8D92DCA7-A096-46A3-8C8C-C7650C92E979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961" name="Rectangle 11">
          <a:extLst>
            <a:ext uri="{FF2B5EF4-FFF2-40B4-BE49-F238E27FC236}">
              <a16:creationId xmlns:a16="http://schemas.microsoft.com/office/drawing/2014/main" id="{6599CF2D-A1FB-490A-9E62-54909DDAC3BE}"/>
            </a:ext>
          </a:extLst>
        </xdr:cNvPr>
        <xdr:cNvSpPr>
          <a:spLocks noChangeArrowheads="1"/>
        </xdr:cNvSpPr>
      </xdr:nvSpPr>
      <xdr:spPr bwMode="auto">
        <a:xfrm>
          <a:off x="80010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2" name="Rectangle 961">
          <a:extLst>
            <a:ext uri="{FF2B5EF4-FFF2-40B4-BE49-F238E27FC236}">
              <a16:creationId xmlns:a16="http://schemas.microsoft.com/office/drawing/2014/main" id="{30EDDF2A-676E-4736-A753-2C59EF9F81C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3" name="Rectangle 11">
          <a:extLst>
            <a:ext uri="{FF2B5EF4-FFF2-40B4-BE49-F238E27FC236}">
              <a16:creationId xmlns:a16="http://schemas.microsoft.com/office/drawing/2014/main" id="{8E6722A9-8C9C-4B47-9438-6C6A5E87B54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4" name="Rectangle 963">
          <a:extLst>
            <a:ext uri="{FF2B5EF4-FFF2-40B4-BE49-F238E27FC236}">
              <a16:creationId xmlns:a16="http://schemas.microsoft.com/office/drawing/2014/main" id="{D65DD022-A13B-466C-A978-3F023F8907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5" name="Rectangle 11">
          <a:extLst>
            <a:ext uri="{FF2B5EF4-FFF2-40B4-BE49-F238E27FC236}">
              <a16:creationId xmlns:a16="http://schemas.microsoft.com/office/drawing/2014/main" id="{5AAF0FB7-35AD-4C62-A9AC-4CEA3C156AA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6" name="Rectangle 965">
          <a:extLst>
            <a:ext uri="{FF2B5EF4-FFF2-40B4-BE49-F238E27FC236}">
              <a16:creationId xmlns:a16="http://schemas.microsoft.com/office/drawing/2014/main" id="{251D6521-DFBE-428F-B993-B0BA53BAE6B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7" name="Rectangle 11">
          <a:extLst>
            <a:ext uri="{FF2B5EF4-FFF2-40B4-BE49-F238E27FC236}">
              <a16:creationId xmlns:a16="http://schemas.microsoft.com/office/drawing/2014/main" id="{4F676F73-07D2-4782-AE32-1AF6D647070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8" name="Rectangle 967">
          <a:extLst>
            <a:ext uri="{FF2B5EF4-FFF2-40B4-BE49-F238E27FC236}">
              <a16:creationId xmlns:a16="http://schemas.microsoft.com/office/drawing/2014/main" id="{39FCE7A3-1102-4BBF-8B0F-EC61C29CED2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69" name="Rectangle 968">
          <a:extLst>
            <a:ext uri="{FF2B5EF4-FFF2-40B4-BE49-F238E27FC236}">
              <a16:creationId xmlns:a16="http://schemas.microsoft.com/office/drawing/2014/main" id="{6228CBE5-22CA-423D-8CDD-280D2F7E834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0" name="Rectangle 969">
          <a:extLst>
            <a:ext uri="{FF2B5EF4-FFF2-40B4-BE49-F238E27FC236}">
              <a16:creationId xmlns:a16="http://schemas.microsoft.com/office/drawing/2014/main" id="{81160FAC-33C4-46F7-9291-44A4A34C6F6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1" name="Rectangle 11">
          <a:extLst>
            <a:ext uri="{FF2B5EF4-FFF2-40B4-BE49-F238E27FC236}">
              <a16:creationId xmlns:a16="http://schemas.microsoft.com/office/drawing/2014/main" id="{4CB6290D-FBFB-4414-8AD7-5789D221343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2" name="Rectangle 971">
          <a:extLst>
            <a:ext uri="{FF2B5EF4-FFF2-40B4-BE49-F238E27FC236}">
              <a16:creationId xmlns:a16="http://schemas.microsoft.com/office/drawing/2014/main" id="{10DED5A1-78FC-4906-8882-233737D24B3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3" name="Rectangle 11">
          <a:extLst>
            <a:ext uri="{FF2B5EF4-FFF2-40B4-BE49-F238E27FC236}">
              <a16:creationId xmlns:a16="http://schemas.microsoft.com/office/drawing/2014/main" id="{19B4B911-A0D4-41C1-9836-4025BFDF918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4" name="Rectangle 973">
          <a:extLst>
            <a:ext uri="{FF2B5EF4-FFF2-40B4-BE49-F238E27FC236}">
              <a16:creationId xmlns:a16="http://schemas.microsoft.com/office/drawing/2014/main" id="{7939C576-A96F-4AD1-B3D8-4E24DAC7883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5" name="Rectangle 11">
          <a:extLst>
            <a:ext uri="{FF2B5EF4-FFF2-40B4-BE49-F238E27FC236}">
              <a16:creationId xmlns:a16="http://schemas.microsoft.com/office/drawing/2014/main" id="{A80F7955-A71F-45BA-9080-136733FAD5C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6" name="Rectangle 975">
          <a:extLst>
            <a:ext uri="{FF2B5EF4-FFF2-40B4-BE49-F238E27FC236}">
              <a16:creationId xmlns:a16="http://schemas.microsoft.com/office/drawing/2014/main" id="{E41E7C5D-DBCD-4A78-9CB0-7EA69284AF8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7" name="Rectangle 11">
          <a:extLst>
            <a:ext uri="{FF2B5EF4-FFF2-40B4-BE49-F238E27FC236}">
              <a16:creationId xmlns:a16="http://schemas.microsoft.com/office/drawing/2014/main" id="{1E418D94-BC21-4D4B-91DC-ACA33B6756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8" name="Rectangle 977">
          <a:extLst>
            <a:ext uri="{FF2B5EF4-FFF2-40B4-BE49-F238E27FC236}">
              <a16:creationId xmlns:a16="http://schemas.microsoft.com/office/drawing/2014/main" id="{CFB0EEC1-5261-4C92-B07D-4174111111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79" name="Rectangle 11">
          <a:extLst>
            <a:ext uri="{FF2B5EF4-FFF2-40B4-BE49-F238E27FC236}">
              <a16:creationId xmlns:a16="http://schemas.microsoft.com/office/drawing/2014/main" id="{E598C618-331A-40E4-90C5-989FC1A08FC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0" name="Rectangle 979">
          <a:extLst>
            <a:ext uri="{FF2B5EF4-FFF2-40B4-BE49-F238E27FC236}">
              <a16:creationId xmlns:a16="http://schemas.microsoft.com/office/drawing/2014/main" id="{7AA2A992-BB0F-4521-B295-C9C57D3AF99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1" name="Rectangle 980">
          <a:extLst>
            <a:ext uri="{FF2B5EF4-FFF2-40B4-BE49-F238E27FC236}">
              <a16:creationId xmlns:a16="http://schemas.microsoft.com/office/drawing/2014/main" id="{9E165409-A90A-4371-A450-C5FEE78365C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2" name="Rectangle 981">
          <a:extLst>
            <a:ext uri="{FF2B5EF4-FFF2-40B4-BE49-F238E27FC236}">
              <a16:creationId xmlns:a16="http://schemas.microsoft.com/office/drawing/2014/main" id="{C8FBB6AC-7E73-4E23-A35C-3C6EEAA07B8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3" name="Rectangle 11">
          <a:extLst>
            <a:ext uri="{FF2B5EF4-FFF2-40B4-BE49-F238E27FC236}">
              <a16:creationId xmlns:a16="http://schemas.microsoft.com/office/drawing/2014/main" id="{C39894A3-3AD6-46B4-84C0-51FE3B77D3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4" name="Rectangle 983">
          <a:extLst>
            <a:ext uri="{FF2B5EF4-FFF2-40B4-BE49-F238E27FC236}">
              <a16:creationId xmlns:a16="http://schemas.microsoft.com/office/drawing/2014/main" id="{BE393FAA-6159-4A4E-B6FD-E86E2F3784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5" name="Rectangle 11">
          <a:extLst>
            <a:ext uri="{FF2B5EF4-FFF2-40B4-BE49-F238E27FC236}">
              <a16:creationId xmlns:a16="http://schemas.microsoft.com/office/drawing/2014/main" id="{26949B54-F695-4B2B-9BFD-746FB997248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6" name="Rectangle 985">
          <a:extLst>
            <a:ext uri="{FF2B5EF4-FFF2-40B4-BE49-F238E27FC236}">
              <a16:creationId xmlns:a16="http://schemas.microsoft.com/office/drawing/2014/main" id="{0F266DFB-3088-452E-8C57-23BA3D41A0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7" name="Rectangle 11">
          <a:extLst>
            <a:ext uri="{FF2B5EF4-FFF2-40B4-BE49-F238E27FC236}">
              <a16:creationId xmlns:a16="http://schemas.microsoft.com/office/drawing/2014/main" id="{9FD35608-ACC6-48A0-A835-146E89CBA0E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8" name="Rectangle 987">
          <a:extLst>
            <a:ext uri="{FF2B5EF4-FFF2-40B4-BE49-F238E27FC236}">
              <a16:creationId xmlns:a16="http://schemas.microsoft.com/office/drawing/2014/main" id="{11DDA981-399C-4534-BDAB-2A9E6CC48E3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89" name="Rectangle 11">
          <a:extLst>
            <a:ext uri="{FF2B5EF4-FFF2-40B4-BE49-F238E27FC236}">
              <a16:creationId xmlns:a16="http://schemas.microsoft.com/office/drawing/2014/main" id="{476DB044-F628-4F33-9E94-5165BA649BD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0" name="Rectangle 989">
          <a:extLst>
            <a:ext uri="{FF2B5EF4-FFF2-40B4-BE49-F238E27FC236}">
              <a16:creationId xmlns:a16="http://schemas.microsoft.com/office/drawing/2014/main" id="{A9509CE5-7480-4643-B677-D99A4247108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1" name="Rectangle 11">
          <a:extLst>
            <a:ext uri="{FF2B5EF4-FFF2-40B4-BE49-F238E27FC236}">
              <a16:creationId xmlns:a16="http://schemas.microsoft.com/office/drawing/2014/main" id="{7614CB4C-2EE0-4891-9361-5201E2BFF5B9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2" name="Rectangle 991">
          <a:extLst>
            <a:ext uri="{FF2B5EF4-FFF2-40B4-BE49-F238E27FC236}">
              <a16:creationId xmlns:a16="http://schemas.microsoft.com/office/drawing/2014/main" id="{4E7FFEFA-9B63-455E-9DA8-4AB04C16887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3" name="Rectangle 992">
          <a:extLst>
            <a:ext uri="{FF2B5EF4-FFF2-40B4-BE49-F238E27FC236}">
              <a16:creationId xmlns:a16="http://schemas.microsoft.com/office/drawing/2014/main" id="{056027EA-3613-4814-A5CE-3A816185C5C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4" name="Rectangle 993">
          <a:extLst>
            <a:ext uri="{FF2B5EF4-FFF2-40B4-BE49-F238E27FC236}">
              <a16:creationId xmlns:a16="http://schemas.microsoft.com/office/drawing/2014/main" id="{E6FE6DDE-A550-46C7-9522-7D6F20DCED9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5" name="Rectangle 11">
          <a:extLst>
            <a:ext uri="{FF2B5EF4-FFF2-40B4-BE49-F238E27FC236}">
              <a16:creationId xmlns:a16="http://schemas.microsoft.com/office/drawing/2014/main" id="{06103B76-811A-4068-9563-1F4FB7B6CB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6" name="Rectangle 995">
          <a:extLst>
            <a:ext uri="{FF2B5EF4-FFF2-40B4-BE49-F238E27FC236}">
              <a16:creationId xmlns:a16="http://schemas.microsoft.com/office/drawing/2014/main" id="{9685D0F3-CEE8-40EE-9CFF-EE021C2A249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7" name="Rectangle 11">
          <a:extLst>
            <a:ext uri="{FF2B5EF4-FFF2-40B4-BE49-F238E27FC236}">
              <a16:creationId xmlns:a16="http://schemas.microsoft.com/office/drawing/2014/main" id="{693FBAB2-2F70-47B4-A766-38D70BEBF3E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8" name="Rectangle 997">
          <a:extLst>
            <a:ext uri="{FF2B5EF4-FFF2-40B4-BE49-F238E27FC236}">
              <a16:creationId xmlns:a16="http://schemas.microsoft.com/office/drawing/2014/main" id="{56913E16-ABB0-4AF6-8A07-6EB0F087DC5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999" name="Rectangle 11">
          <a:extLst>
            <a:ext uri="{FF2B5EF4-FFF2-40B4-BE49-F238E27FC236}">
              <a16:creationId xmlns:a16="http://schemas.microsoft.com/office/drawing/2014/main" id="{F3324F84-9AE2-447B-A076-DE2D65629F3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0" name="Rectangle 999">
          <a:extLst>
            <a:ext uri="{FF2B5EF4-FFF2-40B4-BE49-F238E27FC236}">
              <a16:creationId xmlns:a16="http://schemas.microsoft.com/office/drawing/2014/main" id="{228D3D9D-1C35-4588-A95B-52865DE7334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1" name="Rectangle 11">
          <a:extLst>
            <a:ext uri="{FF2B5EF4-FFF2-40B4-BE49-F238E27FC236}">
              <a16:creationId xmlns:a16="http://schemas.microsoft.com/office/drawing/2014/main" id="{DF7B87C0-0F38-4974-84FA-E2B8F22E536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2" name="Rectangle 1001">
          <a:extLst>
            <a:ext uri="{FF2B5EF4-FFF2-40B4-BE49-F238E27FC236}">
              <a16:creationId xmlns:a16="http://schemas.microsoft.com/office/drawing/2014/main" id="{5E286AE7-501F-4CC9-8453-D3D6190577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3" name="Rectangle 11">
          <a:extLst>
            <a:ext uri="{FF2B5EF4-FFF2-40B4-BE49-F238E27FC236}">
              <a16:creationId xmlns:a16="http://schemas.microsoft.com/office/drawing/2014/main" id="{B992A3A7-CAAE-4BA4-A121-3856D3D693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4" name="Rectangle 1003">
          <a:extLst>
            <a:ext uri="{FF2B5EF4-FFF2-40B4-BE49-F238E27FC236}">
              <a16:creationId xmlns:a16="http://schemas.microsoft.com/office/drawing/2014/main" id="{9DE21EDE-0BB3-488F-A965-6C69562F6EC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5" name="Rectangle 1004">
          <a:extLst>
            <a:ext uri="{FF2B5EF4-FFF2-40B4-BE49-F238E27FC236}">
              <a16:creationId xmlns:a16="http://schemas.microsoft.com/office/drawing/2014/main" id="{B48AFFAA-8457-4670-9209-2465CCABB0A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6" name="Rectangle 1005">
          <a:extLst>
            <a:ext uri="{FF2B5EF4-FFF2-40B4-BE49-F238E27FC236}">
              <a16:creationId xmlns:a16="http://schemas.microsoft.com/office/drawing/2014/main" id="{322B2756-399D-4B32-A318-2031FC56CD7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7" name="Rectangle 11">
          <a:extLst>
            <a:ext uri="{FF2B5EF4-FFF2-40B4-BE49-F238E27FC236}">
              <a16:creationId xmlns:a16="http://schemas.microsoft.com/office/drawing/2014/main" id="{0AC29555-59D9-43C8-A847-A356D3E7CC4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8" name="Rectangle 1007">
          <a:extLst>
            <a:ext uri="{FF2B5EF4-FFF2-40B4-BE49-F238E27FC236}">
              <a16:creationId xmlns:a16="http://schemas.microsoft.com/office/drawing/2014/main" id="{4AE73046-E3FD-4CF9-BD4E-E977A9B89B2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09" name="Rectangle 11">
          <a:extLst>
            <a:ext uri="{FF2B5EF4-FFF2-40B4-BE49-F238E27FC236}">
              <a16:creationId xmlns:a16="http://schemas.microsoft.com/office/drawing/2014/main" id="{05EFB025-DE13-4F8F-A97E-09B0DC7E5DF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0" name="Rectangle 1009">
          <a:extLst>
            <a:ext uri="{FF2B5EF4-FFF2-40B4-BE49-F238E27FC236}">
              <a16:creationId xmlns:a16="http://schemas.microsoft.com/office/drawing/2014/main" id="{23C6FE7D-F62D-49F0-B562-B25725973BF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1" name="Rectangle 11">
          <a:extLst>
            <a:ext uri="{FF2B5EF4-FFF2-40B4-BE49-F238E27FC236}">
              <a16:creationId xmlns:a16="http://schemas.microsoft.com/office/drawing/2014/main" id="{E80F086F-6BCF-4656-8022-52B279E3B90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2" name="Rectangle 1011">
          <a:extLst>
            <a:ext uri="{FF2B5EF4-FFF2-40B4-BE49-F238E27FC236}">
              <a16:creationId xmlns:a16="http://schemas.microsoft.com/office/drawing/2014/main" id="{1EE730B3-B4C8-4C60-9BA0-A413C8A39FB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3" name="Rectangle 11">
          <a:extLst>
            <a:ext uri="{FF2B5EF4-FFF2-40B4-BE49-F238E27FC236}">
              <a16:creationId xmlns:a16="http://schemas.microsoft.com/office/drawing/2014/main" id="{9A248BA5-CB94-41E7-9DAF-86D8427DA67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4" name="Rectangle 1013">
          <a:extLst>
            <a:ext uri="{FF2B5EF4-FFF2-40B4-BE49-F238E27FC236}">
              <a16:creationId xmlns:a16="http://schemas.microsoft.com/office/drawing/2014/main" id="{668C251D-35A2-4105-AFC8-9165E57CF0B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5" name="Rectangle 11">
          <a:extLst>
            <a:ext uri="{FF2B5EF4-FFF2-40B4-BE49-F238E27FC236}">
              <a16:creationId xmlns:a16="http://schemas.microsoft.com/office/drawing/2014/main" id="{A2AE4AC2-EBEB-4CBE-86DD-C917C17B072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6" name="Rectangle 1015">
          <a:extLst>
            <a:ext uri="{FF2B5EF4-FFF2-40B4-BE49-F238E27FC236}">
              <a16:creationId xmlns:a16="http://schemas.microsoft.com/office/drawing/2014/main" id="{857F5228-872D-4D3C-B86A-B0F24D9D145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7" name="Rectangle 1016">
          <a:extLst>
            <a:ext uri="{FF2B5EF4-FFF2-40B4-BE49-F238E27FC236}">
              <a16:creationId xmlns:a16="http://schemas.microsoft.com/office/drawing/2014/main" id="{73C6F1C0-80CD-460A-B2E4-9443F016EA1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8" name="Rectangle 1017">
          <a:extLst>
            <a:ext uri="{FF2B5EF4-FFF2-40B4-BE49-F238E27FC236}">
              <a16:creationId xmlns:a16="http://schemas.microsoft.com/office/drawing/2014/main" id="{87694E36-641B-4E11-B5AE-4449AF166A2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19" name="Rectangle 11">
          <a:extLst>
            <a:ext uri="{FF2B5EF4-FFF2-40B4-BE49-F238E27FC236}">
              <a16:creationId xmlns:a16="http://schemas.microsoft.com/office/drawing/2014/main" id="{3C6CC36C-D785-48FA-8F76-5C86E4FF974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0" name="Rectangle 1019">
          <a:extLst>
            <a:ext uri="{FF2B5EF4-FFF2-40B4-BE49-F238E27FC236}">
              <a16:creationId xmlns:a16="http://schemas.microsoft.com/office/drawing/2014/main" id="{C5354E37-97D0-4F86-85E0-771E057C3B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1" name="Rectangle 11">
          <a:extLst>
            <a:ext uri="{FF2B5EF4-FFF2-40B4-BE49-F238E27FC236}">
              <a16:creationId xmlns:a16="http://schemas.microsoft.com/office/drawing/2014/main" id="{FC9D045E-ED44-4B49-9DBE-AE38E14F3D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2" name="Rectangle 1021">
          <a:extLst>
            <a:ext uri="{FF2B5EF4-FFF2-40B4-BE49-F238E27FC236}">
              <a16:creationId xmlns:a16="http://schemas.microsoft.com/office/drawing/2014/main" id="{01F7550F-652C-49FA-99B6-F3EE79F06373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3" name="Rectangle 11">
          <a:extLst>
            <a:ext uri="{FF2B5EF4-FFF2-40B4-BE49-F238E27FC236}">
              <a16:creationId xmlns:a16="http://schemas.microsoft.com/office/drawing/2014/main" id="{740903D7-4A5E-413A-B682-E5CFB8CB210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4" name="Rectangle 1023">
          <a:extLst>
            <a:ext uri="{FF2B5EF4-FFF2-40B4-BE49-F238E27FC236}">
              <a16:creationId xmlns:a16="http://schemas.microsoft.com/office/drawing/2014/main" id="{CC3E66C9-0E3D-4328-A5BC-E7413A1A604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5" name="Rectangle 11">
          <a:extLst>
            <a:ext uri="{FF2B5EF4-FFF2-40B4-BE49-F238E27FC236}">
              <a16:creationId xmlns:a16="http://schemas.microsoft.com/office/drawing/2014/main" id="{ACFA5F17-B506-4BB3-BB84-BC139A70033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6" name="Rectangle 1025">
          <a:extLst>
            <a:ext uri="{FF2B5EF4-FFF2-40B4-BE49-F238E27FC236}">
              <a16:creationId xmlns:a16="http://schemas.microsoft.com/office/drawing/2014/main" id="{DFAF182B-CED5-41E8-A253-C03822C97DB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7" name="Rectangle 11">
          <a:extLst>
            <a:ext uri="{FF2B5EF4-FFF2-40B4-BE49-F238E27FC236}">
              <a16:creationId xmlns:a16="http://schemas.microsoft.com/office/drawing/2014/main" id="{C4C1B686-C682-4214-B0AA-E5330AD24FE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8" name="Rectangle 1027">
          <a:extLst>
            <a:ext uri="{FF2B5EF4-FFF2-40B4-BE49-F238E27FC236}">
              <a16:creationId xmlns:a16="http://schemas.microsoft.com/office/drawing/2014/main" id="{88B7CCFC-E93B-4D77-837D-6FFA0DD2F5D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29" name="Rectangle 1028">
          <a:extLst>
            <a:ext uri="{FF2B5EF4-FFF2-40B4-BE49-F238E27FC236}">
              <a16:creationId xmlns:a16="http://schemas.microsoft.com/office/drawing/2014/main" id="{DEEE3B23-00B8-4B45-8D9C-AB9E4A66466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0" name="Rectangle 1029">
          <a:extLst>
            <a:ext uri="{FF2B5EF4-FFF2-40B4-BE49-F238E27FC236}">
              <a16:creationId xmlns:a16="http://schemas.microsoft.com/office/drawing/2014/main" id="{E7B591CE-344A-46A4-B090-7FF9494B7CA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1" name="Rectangle 11">
          <a:extLst>
            <a:ext uri="{FF2B5EF4-FFF2-40B4-BE49-F238E27FC236}">
              <a16:creationId xmlns:a16="http://schemas.microsoft.com/office/drawing/2014/main" id="{7D0CEA8F-DF71-4D85-B6E7-18D19D80AC2B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2" name="Rectangle 1031">
          <a:extLst>
            <a:ext uri="{FF2B5EF4-FFF2-40B4-BE49-F238E27FC236}">
              <a16:creationId xmlns:a16="http://schemas.microsoft.com/office/drawing/2014/main" id="{7D6C95B7-25E6-42F8-9188-31E6354FE1DD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3" name="Rectangle 11">
          <a:extLst>
            <a:ext uri="{FF2B5EF4-FFF2-40B4-BE49-F238E27FC236}">
              <a16:creationId xmlns:a16="http://schemas.microsoft.com/office/drawing/2014/main" id="{BBF2F16D-1B36-42DA-8743-D885124D69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4" name="Rectangle 1033">
          <a:extLst>
            <a:ext uri="{FF2B5EF4-FFF2-40B4-BE49-F238E27FC236}">
              <a16:creationId xmlns:a16="http://schemas.microsoft.com/office/drawing/2014/main" id="{A2239461-DE9D-47E3-A06B-0923F0C7B0D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5" name="Rectangle 11">
          <a:extLst>
            <a:ext uri="{FF2B5EF4-FFF2-40B4-BE49-F238E27FC236}">
              <a16:creationId xmlns:a16="http://schemas.microsoft.com/office/drawing/2014/main" id="{C91C3717-C580-4ABC-A057-EFC134F31F51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6" name="Rectangle 1035">
          <a:extLst>
            <a:ext uri="{FF2B5EF4-FFF2-40B4-BE49-F238E27FC236}">
              <a16:creationId xmlns:a16="http://schemas.microsoft.com/office/drawing/2014/main" id="{3C35CB7A-EEFF-4960-B8C0-DB861B90468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7" name="Rectangle 11">
          <a:extLst>
            <a:ext uri="{FF2B5EF4-FFF2-40B4-BE49-F238E27FC236}">
              <a16:creationId xmlns:a16="http://schemas.microsoft.com/office/drawing/2014/main" id="{D081C2C2-BFD8-4AA6-91B9-CFC28EEAF51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8" name="Rectangle 1037">
          <a:extLst>
            <a:ext uri="{FF2B5EF4-FFF2-40B4-BE49-F238E27FC236}">
              <a16:creationId xmlns:a16="http://schemas.microsoft.com/office/drawing/2014/main" id="{E7D10833-2B3F-45D5-9729-9733A13B3D6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39" name="Rectangle 11">
          <a:extLst>
            <a:ext uri="{FF2B5EF4-FFF2-40B4-BE49-F238E27FC236}">
              <a16:creationId xmlns:a16="http://schemas.microsoft.com/office/drawing/2014/main" id="{0E80361F-4D57-4D0D-AB10-D42E94B1A744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0" name="Rectangle 1039">
          <a:extLst>
            <a:ext uri="{FF2B5EF4-FFF2-40B4-BE49-F238E27FC236}">
              <a16:creationId xmlns:a16="http://schemas.microsoft.com/office/drawing/2014/main" id="{20946A41-DFAB-4B38-B0EF-57FD23854BD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1" name="Rectangle 1040">
          <a:extLst>
            <a:ext uri="{FF2B5EF4-FFF2-40B4-BE49-F238E27FC236}">
              <a16:creationId xmlns:a16="http://schemas.microsoft.com/office/drawing/2014/main" id="{9E34D08D-F6BE-4752-92AB-C7AE683CE41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2" name="Rectangle 1041">
          <a:extLst>
            <a:ext uri="{FF2B5EF4-FFF2-40B4-BE49-F238E27FC236}">
              <a16:creationId xmlns:a16="http://schemas.microsoft.com/office/drawing/2014/main" id="{F34B5E46-2AB6-4D11-AAE4-E227BBAA548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3" name="Rectangle 11">
          <a:extLst>
            <a:ext uri="{FF2B5EF4-FFF2-40B4-BE49-F238E27FC236}">
              <a16:creationId xmlns:a16="http://schemas.microsoft.com/office/drawing/2014/main" id="{1927F7A9-7182-4D6E-9446-DD60ED6B462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4" name="Rectangle 1043">
          <a:extLst>
            <a:ext uri="{FF2B5EF4-FFF2-40B4-BE49-F238E27FC236}">
              <a16:creationId xmlns:a16="http://schemas.microsoft.com/office/drawing/2014/main" id="{4EA37E77-B5A1-4A75-82D9-5E16205F4066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5" name="Rectangle 11">
          <a:extLst>
            <a:ext uri="{FF2B5EF4-FFF2-40B4-BE49-F238E27FC236}">
              <a16:creationId xmlns:a16="http://schemas.microsoft.com/office/drawing/2014/main" id="{14DADB1C-BDB0-469C-BCE5-80BEE0BAD65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6" name="Rectangle 1045">
          <a:extLst>
            <a:ext uri="{FF2B5EF4-FFF2-40B4-BE49-F238E27FC236}">
              <a16:creationId xmlns:a16="http://schemas.microsoft.com/office/drawing/2014/main" id="{40155B18-20E7-49E7-90E6-A1C4A11D399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7" name="Rectangle 11">
          <a:extLst>
            <a:ext uri="{FF2B5EF4-FFF2-40B4-BE49-F238E27FC236}">
              <a16:creationId xmlns:a16="http://schemas.microsoft.com/office/drawing/2014/main" id="{854A1E11-DE23-4B1E-B403-6809DDE25E72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8" name="Rectangle 1047">
          <a:extLst>
            <a:ext uri="{FF2B5EF4-FFF2-40B4-BE49-F238E27FC236}">
              <a16:creationId xmlns:a16="http://schemas.microsoft.com/office/drawing/2014/main" id="{36C92D98-DC3D-4773-A6B3-47FEC42026FF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49" name="Rectangle 11">
          <a:extLst>
            <a:ext uri="{FF2B5EF4-FFF2-40B4-BE49-F238E27FC236}">
              <a16:creationId xmlns:a16="http://schemas.microsoft.com/office/drawing/2014/main" id="{8DDA7D56-D5F9-4676-9AAE-60B56543961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0" name="Rectangle 1049">
          <a:extLst>
            <a:ext uri="{FF2B5EF4-FFF2-40B4-BE49-F238E27FC236}">
              <a16:creationId xmlns:a16="http://schemas.microsoft.com/office/drawing/2014/main" id="{788370DA-38AC-4EB7-BBE1-537F1F90350A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1" name="Rectangle 11">
          <a:extLst>
            <a:ext uri="{FF2B5EF4-FFF2-40B4-BE49-F238E27FC236}">
              <a16:creationId xmlns:a16="http://schemas.microsoft.com/office/drawing/2014/main" id="{42FE53BD-4AEA-4131-B469-1A44C6694400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2" name="Rectangle 1051">
          <a:extLst>
            <a:ext uri="{FF2B5EF4-FFF2-40B4-BE49-F238E27FC236}">
              <a16:creationId xmlns:a16="http://schemas.microsoft.com/office/drawing/2014/main" id="{30EE411E-F7E0-4ADC-93E2-AC83A9D4AEBE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3" name="Rectangle 1052">
          <a:extLst>
            <a:ext uri="{FF2B5EF4-FFF2-40B4-BE49-F238E27FC236}">
              <a16:creationId xmlns:a16="http://schemas.microsoft.com/office/drawing/2014/main" id="{73CE46F1-1A72-49D7-A985-82F7FB2ACDCC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4" name="Rectangle 1053">
          <a:extLst>
            <a:ext uri="{FF2B5EF4-FFF2-40B4-BE49-F238E27FC236}">
              <a16:creationId xmlns:a16="http://schemas.microsoft.com/office/drawing/2014/main" id="{DD461598-0C04-43E5-8685-FF6D3810163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5" name="Rectangle 11">
          <a:extLst>
            <a:ext uri="{FF2B5EF4-FFF2-40B4-BE49-F238E27FC236}">
              <a16:creationId xmlns:a16="http://schemas.microsoft.com/office/drawing/2014/main" id="{26AB484E-5170-4919-BFDE-E70EE615A567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6" name="Rectangle 1055">
          <a:extLst>
            <a:ext uri="{FF2B5EF4-FFF2-40B4-BE49-F238E27FC236}">
              <a16:creationId xmlns:a16="http://schemas.microsoft.com/office/drawing/2014/main" id="{BB23F617-B032-4273-8E21-45E49B0EEED5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7" name="Rectangle 11">
          <a:extLst>
            <a:ext uri="{FF2B5EF4-FFF2-40B4-BE49-F238E27FC236}">
              <a16:creationId xmlns:a16="http://schemas.microsoft.com/office/drawing/2014/main" id="{0B867B24-94E5-4D9F-B67E-711D25660CF8}"/>
            </a:ext>
          </a:extLst>
        </xdr:cNvPr>
        <xdr:cNvSpPr>
          <a:spLocks noChangeArrowheads="1"/>
        </xdr:cNvSpPr>
      </xdr:nvSpPr>
      <xdr:spPr bwMode="auto">
        <a:xfrm>
          <a:off x="4394200" y="254571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8" name="Rectangle 1057">
          <a:extLst>
            <a:ext uri="{FF2B5EF4-FFF2-40B4-BE49-F238E27FC236}">
              <a16:creationId xmlns:a16="http://schemas.microsoft.com/office/drawing/2014/main" id="{4A9CEF1F-5B1F-4E9D-8B79-5D27B3A393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59" name="Rectangle 11">
          <a:extLst>
            <a:ext uri="{FF2B5EF4-FFF2-40B4-BE49-F238E27FC236}">
              <a16:creationId xmlns:a16="http://schemas.microsoft.com/office/drawing/2014/main" id="{82AA097D-8A01-4FBA-A9FC-FA5C9918DB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0" name="Rectangle 1059">
          <a:extLst>
            <a:ext uri="{FF2B5EF4-FFF2-40B4-BE49-F238E27FC236}">
              <a16:creationId xmlns:a16="http://schemas.microsoft.com/office/drawing/2014/main" id="{BAC07C94-C3C9-4DFF-8754-501499ABA67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1" name="Rectangle 11">
          <a:extLst>
            <a:ext uri="{FF2B5EF4-FFF2-40B4-BE49-F238E27FC236}">
              <a16:creationId xmlns:a16="http://schemas.microsoft.com/office/drawing/2014/main" id="{068A24B0-F213-431D-B62C-A73E91DAE4D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2" name="Rectangle 1061">
          <a:extLst>
            <a:ext uri="{FF2B5EF4-FFF2-40B4-BE49-F238E27FC236}">
              <a16:creationId xmlns:a16="http://schemas.microsoft.com/office/drawing/2014/main" id="{D739B202-D572-4A39-934F-D6EEC205D8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3" name="Rectangle 11">
          <a:extLst>
            <a:ext uri="{FF2B5EF4-FFF2-40B4-BE49-F238E27FC236}">
              <a16:creationId xmlns:a16="http://schemas.microsoft.com/office/drawing/2014/main" id="{1B672DD6-C699-4952-97FB-669FEF6C915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4" name="Rectangle 1063">
          <a:extLst>
            <a:ext uri="{FF2B5EF4-FFF2-40B4-BE49-F238E27FC236}">
              <a16:creationId xmlns:a16="http://schemas.microsoft.com/office/drawing/2014/main" id="{F5E816CB-7E65-4020-A081-89CFDC891D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5" name="Rectangle 1064">
          <a:extLst>
            <a:ext uri="{FF2B5EF4-FFF2-40B4-BE49-F238E27FC236}">
              <a16:creationId xmlns:a16="http://schemas.microsoft.com/office/drawing/2014/main" id="{62AFE47D-9425-422B-AF5E-BEE0C541C79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6" name="Rectangle 1065">
          <a:extLst>
            <a:ext uri="{FF2B5EF4-FFF2-40B4-BE49-F238E27FC236}">
              <a16:creationId xmlns:a16="http://schemas.microsoft.com/office/drawing/2014/main" id="{F587EF42-42AD-4129-8182-A9D98FE38AD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7" name="Rectangle 11">
          <a:extLst>
            <a:ext uri="{FF2B5EF4-FFF2-40B4-BE49-F238E27FC236}">
              <a16:creationId xmlns:a16="http://schemas.microsoft.com/office/drawing/2014/main" id="{1A04EBA5-AB1A-4CF1-A5EE-14E6E2DE294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8" name="Rectangle 1067">
          <a:extLst>
            <a:ext uri="{FF2B5EF4-FFF2-40B4-BE49-F238E27FC236}">
              <a16:creationId xmlns:a16="http://schemas.microsoft.com/office/drawing/2014/main" id="{03A19DF3-0123-4318-A127-7F81283E632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69" name="Rectangle 11">
          <a:extLst>
            <a:ext uri="{FF2B5EF4-FFF2-40B4-BE49-F238E27FC236}">
              <a16:creationId xmlns:a16="http://schemas.microsoft.com/office/drawing/2014/main" id="{22145379-61E6-4B33-8056-9DD8BEC68D8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0" name="Rectangle 1069">
          <a:extLst>
            <a:ext uri="{FF2B5EF4-FFF2-40B4-BE49-F238E27FC236}">
              <a16:creationId xmlns:a16="http://schemas.microsoft.com/office/drawing/2014/main" id="{D160A0CD-C898-474A-94F7-C1505329469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1" name="Rectangle 11">
          <a:extLst>
            <a:ext uri="{FF2B5EF4-FFF2-40B4-BE49-F238E27FC236}">
              <a16:creationId xmlns:a16="http://schemas.microsoft.com/office/drawing/2014/main" id="{8BEC899C-4DB3-4CB2-B0E4-11FA48DBB18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2" name="Rectangle 1071">
          <a:extLst>
            <a:ext uri="{FF2B5EF4-FFF2-40B4-BE49-F238E27FC236}">
              <a16:creationId xmlns:a16="http://schemas.microsoft.com/office/drawing/2014/main" id="{8402A467-D8E7-412F-9188-D255DD7880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3" name="Rectangle 11">
          <a:extLst>
            <a:ext uri="{FF2B5EF4-FFF2-40B4-BE49-F238E27FC236}">
              <a16:creationId xmlns:a16="http://schemas.microsoft.com/office/drawing/2014/main" id="{3A5AFE33-5494-4838-A4AF-ACF8FA7008B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4" name="Rectangle 1073">
          <a:extLst>
            <a:ext uri="{FF2B5EF4-FFF2-40B4-BE49-F238E27FC236}">
              <a16:creationId xmlns:a16="http://schemas.microsoft.com/office/drawing/2014/main" id="{3A89D2B6-0484-488D-97B4-0B4DDA75EA2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5" name="Rectangle 11">
          <a:extLst>
            <a:ext uri="{FF2B5EF4-FFF2-40B4-BE49-F238E27FC236}">
              <a16:creationId xmlns:a16="http://schemas.microsoft.com/office/drawing/2014/main" id="{FD177353-E35E-49AF-9596-86D3CB9383D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6" name="Rectangle 1075">
          <a:extLst>
            <a:ext uri="{FF2B5EF4-FFF2-40B4-BE49-F238E27FC236}">
              <a16:creationId xmlns:a16="http://schemas.microsoft.com/office/drawing/2014/main" id="{103D5C15-36AF-4473-8F9A-24451FA6591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7" name="Rectangle 1076">
          <a:extLst>
            <a:ext uri="{FF2B5EF4-FFF2-40B4-BE49-F238E27FC236}">
              <a16:creationId xmlns:a16="http://schemas.microsoft.com/office/drawing/2014/main" id="{849D51E2-DC0F-44FD-B07A-694231BB606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8" name="Rectangle 1077">
          <a:extLst>
            <a:ext uri="{FF2B5EF4-FFF2-40B4-BE49-F238E27FC236}">
              <a16:creationId xmlns:a16="http://schemas.microsoft.com/office/drawing/2014/main" id="{D78B4A76-DBAA-4607-B8EE-A06CBF150C3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79" name="Rectangle 11">
          <a:extLst>
            <a:ext uri="{FF2B5EF4-FFF2-40B4-BE49-F238E27FC236}">
              <a16:creationId xmlns:a16="http://schemas.microsoft.com/office/drawing/2014/main" id="{0AB2A293-23C0-4680-B374-302AFA7A79E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0" name="Rectangle 1079">
          <a:extLst>
            <a:ext uri="{FF2B5EF4-FFF2-40B4-BE49-F238E27FC236}">
              <a16:creationId xmlns:a16="http://schemas.microsoft.com/office/drawing/2014/main" id="{9B4BF462-8D4E-47AC-8FE9-C1F2DE3947E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1" name="Rectangle 11">
          <a:extLst>
            <a:ext uri="{FF2B5EF4-FFF2-40B4-BE49-F238E27FC236}">
              <a16:creationId xmlns:a16="http://schemas.microsoft.com/office/drawing/2014/main" id="{1316DD34-DC01-4CC8-9955-7248C5E2C29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2" name="Rectangle 1081">
          <a:extLst>
            <a:ext uri="{FF2B5EF4-FFF2-40B4-BE49-F238E27FC236}">
              <a16:creationId xmlns:a16="http://schemas.microsoft.com/office/drawing/2014/main" id="{F385FD73-20BF-4E14-8CC2-C3E323B1B1B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3" name="Rectangle 11">
          <a:extLst>
            <a:ext uri="{FF2B5EF4-FFF2-40B4-BE49-F238E27FC236}">
              <a16:creationId xmlns:a16="http://schemas.microsoft.com/office/drawing/2014/main" id="{500C1589-97F1-4573-ACB9-FF96A6EBDCC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4" name="Rectangle 1083">
          <a:extLst>
            <a:ext uri="{FF2B5EF4-FFF2-40B4-BE49-F238E27FC236}">
              <a16:creationId xmlns:a16="http://schemas.microsoft.com/office/drawing/2014/main" id="{5C761784-2F34-417B-BF0F-C8625FBEFC5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5" name="Rectangle 11">
          <a:extLst>
            <a:ext uri="{FF2B5EF4-FFF2-40B4-BE49-F238E27FC236}">
              <a16:creationId xmlns:a16="http://schemas.microsoft.com/office/drawing/2014/main" id="{D033CBA3-4716-455F-BC79-FDA1C1F018A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6" name="Rectangle 1085">
          <a:extLst>
            <a:ext uri="{FF2B5EF4-FFF2-40B4-BE49-F238E27FC236}">
              <a16:creationId xmlns:a16="http://schemas.microsoft.com/office/drawing/2014/main" id="{E924768F-E832-429D-B903-D3C69737CBB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7" name="Rectangle 11">
          <a:extLst>
            <a:ext uri="{FF2B5EF4-FFF2-40B4-BE49-F238E27FC236}">
              <a16:creationId xmlns:a16="http://schemas.microsoft.com/office/drawing/2014/main" id="{7624EFBE-73A6-49E1-8E10-699597974E3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8" name="Rectangle 1087">
          <a:extLst>
            <a:ext uri="{FF2B5EF4-FFF2-40B4-BE49-F238E27FC236}">
              <a16:creationId xmlns:a16="http://schemas.microsoft.com/office/drawing/2014/main" id="{410E1A2F-6374-4472-955D-5CB40AB2C14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89" name="Rectangle 1088">
          <a:extLst>
            <a:ext uri="{FF2B5EF4-FFF2-40B4-BE49-F238E27FC236}">
              <a16:creationId xmlns:a16="http://schemas.microsoft.com/office/drawing/2014/main" id="{E7920EDF-97B8-4B63-9EC0-3358A1313CB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0" name="Rectangle 1089">
          <a:extLst>
            <a:ext uri="{FF2B5EF4-FFF2-40B4-BE49-F238E27FC236}">
              <a16:creationId xmlns:a16="http://schemas.microsoft.com/office/drawing/2014/main" id="{0FF6B65E-7AA3-4B79-8968-EA211B29DB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1" name="Rectangle 11">
          <a:extLst>
            <a:ext uri="{FF2B5EF4-FFF2-40B4-BE49-F238E27FC236}">
              <a16:creationId xmlns:a16="http://schemas.microsoft.com/office/drawing/2014/main" id="{115D349D-558F-4770-B9B1-841B619BE34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2" name="Rectangle 1091">
          <a:extLst>
            <a:ext uri="{FF2B5EF4-FFF2-40B4-BE49-F238E27FC236}">
              <a16:creationId xmlns:a16="http://schemas.microsoft.com/office/drawing/2014/main" id="{A2FC4DC3-E4BB-499A-A342-642935D5A97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3" name="Rectangle 11">
          <a:extLst>
            <a:ext uri="{FF2B5EF4-FFF2-40B4-BE49-F238E27FC236}">
              <a16:creationId xmlns:a16="http://schemas.microsoft.com/office/drawing/2014/main" id="{034B2B54-74C1-481C-AAF6-18C9207220B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4" name="Rectangle 1093">
          <a:extLst>
            <a:ext uri="{FF2B5EF4-FFF2-40B4-BE49-F238E27FC236}">
              <a16:creationId xmlns:a16="http://schemas.microsoft.com/office/drawing/2014/main" id="{F2237607-C091-4E5F-97C7-0C1DF50803C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5" name="Rectangle 11">
          <a:extLst>
            <a:ext uri="{FF2B5EF4-FFF2-40B4-BE49-F238E27FC236}">
              <a16:creationId xmlns:a16="http://schemas.microsoft.com/office/drawing/2014/main" id="{C816E041-E431-4800-9C1A-48688D8647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6" name="Rectangle 1095">
          <a:extLst>
            <a:ext uri="{FF2B5EF4-FFF2-40B4-BE49-F238E27FC236}">
              <a16:creationId xmlns:a16="http://schemas.microsoft.com/office/drawing/2014/main" id="{2EBA7DD5-6390-47C6-A55B-5E7D50E99F1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7" name="Rectangle 11">
          <a:extLst>
            <a:ext uri="{FF2B5EF4-FFF2-40B4-BE49-F238E27FC236}">
              <a16:creationId xmlns:a16="http://schemas.microsoft.com/office/drawing/2014/main" id="{141E80FE-824A-473C-818F-BC116040BC5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8" name="Rectangle 1097">
          <a:extLst>
            <a:ext uri="{FF2B5EF4-FFF2-40B4-BE49-F238E27FC236}">
              <a16:creationId xmlns:a16="http://schemas.microsoft.com/office/drawing/2014/main" id="{50FDE8D9-A53E-4B9F-AA58-DC8346418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099" name="Rectangle 11">
          <a:extLst>
            <a:ext uri="{FF2B5EF4-FFF2-40B4-BE49-F238E27FC236}">
              <a16:creationId xmlns:a16="http://schemas.microsoft.com/office/drawing/2014/main" id="{4FED27D0-7DEE-44DC-ACB1-5C4A3E8919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0" name="Rectangle 1099">
          <a:extLst>
            <a:ext uri="{FF2B5EF4-FFF2-40B4-BE49-F238E27FC236}">
              <a16:creationId xmlns:a16="http://schemas.microsoft.com/office/drawing/2014/main" id="{8A6E9AAB-98C0-48B5-8E11-6290E4706D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1" name="Rectangle 1100">
          <a:extLst>
            <a:ext uri="{FF2B5EF4-FFF2-40B4-BE49-F238E27FC236}">
              <a16:creationId xmlns:a16="http://schemas.microsoft.com/office/drawing/2014/main" id="{91088552-93FB-40D5-9BF8-808993DCF0A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2" name="Rectangle 1101">
          <a:extLst>
            <a:ext uri="{FF2B5EF4-FFF2-40B4-BE49-F238E27FC236}">
              <a16:creationId xmlns:a16="http://schemas.microsoft.com/office/drawing/2014/main" id="{F6AA6D7F-E6BA-416E-A7E8-802BAB3960E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3" name="Rectangle 11">
          <a:extLst>
            <a:ext uri="{FF2B5EF4-FFF2-40B4-BE49-F238E27FC236}">
              <a16:creationId xmlns:a16="http://schemas.microsoft.com/office/drawing/2014/main" id="{43CF9DB5-4835-48AF-A3FA-1B0DA4657D4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4" name="Rectangle 1103">
          <a:extLst>
            <a:ext uri="{FF2B5EF4-FFF2-40B4-BE49-F238E27FC236}">
              <a16:creationId xmlns:a16="http://schemas.microsoft.com/office/drawing/2014/main" id="{4FDB97F1-5640-4D59-B600-405B0EA4BC6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5" name="Rectangle 11">
          <a:extLst>
            <a:ext uri="{FF2B5EF4-FFF2-40B4-BE49-F238E27FC236}">
              <a16:creationId xmlns:a16="http://schemas.microsoft.com/office/drawing/2014/main" id="{08612C5E-2203-4B17-9F09-B5021952695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6" name="Rectangle 1105">
          <a:extLst>
            <a:ext uri="{FF2B5EF4-FFF2-40B4-BE49-F238E27FC236}">
              <a16:creationId xmlns:a16="http://schemas.microsoft.com/office/drawing/2014/main" id="{B0D5AC1C-1A9A-4C75-BACB-7867889EEF3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7" name="Rectangle 11">
          <a:extLst>
            <a:ext uri="{FF2B5EF4-FFF2-40B4-BE49-F238E27FC236}">
              <a16:creationId xmlns:a16="http://schemas.microsoft.com/office/drawing/2014/main" id="{54F84305-B65F-407C-B1CB-9DBEAF68093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8" name="Rectangle 1107">
          <a:extLst>
            <a:ext uri="{FF2B5EF4-FFF2-40B4-BE49-F238E27FC236}">
              <a16:creationId xmlns:a16="http://schemas.microsoft.com/office/drawing/2014/main" id="{D945A7AB-29F9-4BB0-A316-B5A540C912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09" name="Rectangle 11">
          <a:extLst>
            <a:ext uri="{FF2B5EF4-FFF2-40B4-BE49-F238E27FC236}">
              <a16:creationId xmlns:a16="http://schemas.microsoft.com/office/drawing/2014/main" id="{3C363E9F-0848-4DDA-BDE2-D6548D8D1E6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0" name="Rectangle 1109">
          <a:extLst>
            <a:ext uri="{FF2B5EF4-FFF2-40B4-BE49-F238E27FC236}">
              <a16:creationId xmlns:a16="http://schemas.microsoft.com/office/drawing/2014/main" id="{BF4F5B0C-3CA8-4712-929E-10C79F3AF7E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1" name="Rectangle 11">
          <a:extLst>
            <a:ext uri="{FF2B5EF4-FFF2-40B4-BE49-F238E27FC236}">
              <a16:creationId xmlns:a16="http://schemas.microsoft.com/office/drawing/2014/main" id="{4C61A3A1-666E-4DC5-927E-C3E200DA79A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2" name="Rectangle 1111">
          <a:extLst>
            <a:ext uri="{FF2B5EF4-FFF2-40B4-BE49-F238E27FC236}">
              <a16:creationId xmlns:a16="http://schemas.microsoft.com/office/drawing/2014/main" id="{318E99D9-72CA-4644-A950-1EF791FA5E0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3" name="Rectangle 1112">
          <a:extLst>
            <a:ext uri="{FF2B5EF4-FFF2-40B4-BE49-F238E27FC236}">
              <a16:creationId xmlns:a16="http://schemas.microsoft.com/office/drawing/2014/main" id="{40C2F7DE-A7C9-4798-9753-2845B020AE8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4" name="Rectangle 1113">
          <a:extLst>
            <a:ext uri="{FF2B5EF4-FFF2-40B4-BE49-F238E27FC236}">
              <a16:creationId xmlns:a16="http://schemas.microsoft.com/office/drawing/2014/main" id="{6E59CF93-969B-4A74-B916-EDE04237411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5" name="Rectangle 11">
          <a:extLst>
            <a:ext uri="{FF2B5EF4-FFF2-40B4-BE49-F238E27FC236}">
              <a16:creationId xmlns:a16="http://schemas.microsoft.com/office/drawing/2014/main" id="{FAE05BB1-FCD6-469A-8664-FC537D5399A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6" name="Rectangle 1115">
          <a:extLst>
            <a:ext uri="{FF2B5EF4-FFF2-40B4-BE49-F238E27FC236}">
              <a16:creationId xmlns:a16="http://schemas.microsoft.com/office/drawing/2014/main" id="{11580ABF-EB01-4ABC-AC12-3850F6FB1EF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7" name="Rectangle 11">
          <a:extLst>
            <a:ext uri="{FF2B5EF4-FFF2-40B4-BE49-F238E27FC236}">
              <a16:creationId xmlns:a16="http://schemas.microsoft.com/office/drawing/2014/main" id="{ED96F0C6-19FA-4648-824F-A631ABB7C22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8" name="Rectangle 1117">
          <a:extLst>
            <a:ext uri="{FF2B5EF4-FFF2-40B4-BE49-F238E27FC236}">
              <a16:creationId xmlns:a16="http://schemas.microsoft.com/office/drawing/2014/main" id="{E1873C10-59C0-430E-B0BA-8CEF9F1CFFF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19" name="Rectangle 11">
          <a:extLst>
            <a:ext uri="{FF2B5EF4-FFF2-40B4-BE49-F238E27FC236}">
              <a16:creationId xmlns:a16="http://schemas.microsoft.com/office/drawing/2014/main" id="{C0A061AD-55C6-447F-A8E4-53E28B539F0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0" name="Rectangle 1119">
          <a:extLst>
            <a:ext uri="{FF2B5EF4-FFF2-40B4-BE49-F238E27FC236}">
              <a16:creationId xmlns:a16="http://schemas.microsoft.com/office/drawing/2014/main" id="{445DC998-9666-4409-A340-EAD2BF89DD6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1" name="Rectangle 11">
          <a:extLst>
            <a:ext uri="{FF2B5EF4-FFF2-40B4-BE49-F238E27FC236}">
              <a16:creationId xmlns:a16="http://schemas.microsoft.com/office/drawing/2014/main" id="{3B52163D-8E9F-48B9-9AB3-7DF06ACE53A9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2" name="Rectangle 1121">
          <a:extLst>
            <a:ext uri="{FF2B5EF4-FFF2-40B4-BE49-F238E27FC236}">
              <a16:creationId xmlns:a16="http://schemas.microsoft.com/office/drawing/2014/main" id="{3F419743-4CB9-4537-A9FC-456A689F218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3" name="Rectangle 11">
          <a:extLst>
            <a:ext uri="{FF2B5EF4-FFF2-40B4-BE49-F238E27FC236}">
              <a16:creationId xmlns:a16="http://schemas.microsoft.com/office/drawing/2014/main" id="{615CEE5D-0551-490F-86C4-7088C9F2822C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4" name="Rectangle 1123">
          <a:extLst>
            <a:ext uri="{FF2B5EF4-FFF2-40B4-BE49-F238E27FC236}">
              <a16:creationId xmlns:a16="http://schemas.microsoft.com/office/drawing/2014/main" id="{6E296904-9AB2-4F0D-B6F7-EE9B8084EFA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5" name="Rectangle 1124">
          <a:extLst>
            <a:ext uri="{FF2B5EF4-FFF2-40B4-BE49-F238E27FC236}">
              <a16:creationId xmlns:a16="http://schemas.microsoft.com/office/drawing/2014/main" id="{25330669-CE11-4BA3-AAF0-71AC6872640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6" name="Rectangle 1125">
          <a:extLst>
            <a:ext uri="{FF2B5EF4-FFF2-40B4-BE49-F238E27FC236}">
              <a16:creationId xmlns:a16="http://schemas.microsoft.com/office/drawing/2014/main" id="{4031577E-6B30-4658-AC03-530073E0224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7" name="Rectangle 11">
          <a:extLst>
            <a:ext uri="{FF2B5EF4-FFF2-40B4-BE49-F238E27FC236}">
              <a16:creationId xmlns:a16="http://schemas.microsoft.com/office/drawing/2014/main" id="{E583F0B6-543C-4D5A-B01D-034DFFB176B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8" name="Rectangle 1127">
          <a:extLst>
            <a:ext uri="{FF2B5EF4-FFF2-40B4-BE49-F238E27FC236}">
              <a16:creationId xmlns:a16="http://schemas.microsoft.com/office/drawing/2014/main" id="{C8CB073B-FC80-456F-8D03-CD12B72DA5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29" name="Rectangle 11">
          <a:extLst>
            <a:ext uri="{FF2B5EF4-FFF2-40B4-BE49-F238E27FC236}">
              <a16:creationId xmlns:a16="http://schemas.microsoft.com/office/drawing/2014/main" id="{2F60D589-83FD-4208-A177-51897829AF4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0" name="Rectangle 1129">
          <a:extLst>
            <a:ext uri="{FF2B5EF4-FFF2-40B4-BE49-F238E27FC236}">
              <a16:creationId xmlns:a16="http://schemas.microsoft.com/office/drawing/2014/main" id="{781ED5B3-EC8F-4DD4-AE4C-AC08F5B4094A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1" name="Rectangle 11">
          <a:extLst>
            <a:ext uri="{FF2B5EF4-FFF2-40B4-BE49-F238E27FC236}">
              <a16:creationId xmlns:a16="http://schemas.microsoft.com/office/drawing/2014/main" id="{2F8574C0-33AC-40E9-98AF-BB37DC679BD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2" name="Rectangle 1131">
          <a:extLst>
            <a:ext uri="{FF2B5EF4-FFF2-40B4-BE49-F238E27FC236}">
              <a16:creationId xmlns:a16="http://schemas.microsoft.com/office/drawing/2014/main" id="{C3FFBB86-5F4A-45E5-B935-490F8D08379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3" name="Rectangle 11">
          <a:extLst>
            <a:ext uri="{FF2B5EF4-FFF2-40B4-BE49-F238E27FC236}">
              <a16:creationId xmlns:a16="http://schemas.microsoft.com/office/drawing/2014/main" id="{CCA4296C-D466-4F2C-8127-80C820B83D6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4" name="Rectangle 1133">
          <a:extLst>
            <a:ext uri="{FF2B5EF4-FFF2-40B4-BE49-F238E27FC236}">
              <a16:creationId xmlns:a16="http://schemas.microsoft.com/office/drawing/2014/main" id="{D488ADB6-0BC2-4976-8411-EA263C55666D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5" name="Rectangle 11">
          <a:extLst>
            <a:ext uri="{FF2B5EF4-FFF2-40B4-BE49-F238E27FC236}">
              <a16:creationId xmlns:a16="http://schemas.microsoft.com/office/drawing/2014/main" id="{5B242177-DDD1-4EBD-9230-BC9A8883B96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6" name="Rectangle 1135">
          <a:extLst>
            <a:ext uri="{FF2B5EF4-FFF2-40B4-BE49-F238E27FC236}">
              <a16:creationId xmlns:a16="http://schemas.microsoft.com/office/drawing/2014/main" id="{9F7A237D-2D04-4CE0-A4C4-731E04A7B5C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7" name="Rectangle 1136">
          <a:extLst>
            <a:ext uri="{FF2B5EF4-FFF2-40B4-BE49-F238E27FC236}">
              <a16:creationId xmlns:a16="http://schemas.microsoft.com/office/drawing/2014/main" id="{07ED32F3-BD93-47B1-B2D9-DE2FB499E31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8" name="Rectangle 1137">
          <a:extLst>
            <a:ext uri="{FF2B5EF4-FFF2-40B4-BE49-F238E27FC236}">
              <a16:creationId xmlns:a16="http://schemas.microsoft.com/office/drawing/2014/main" id="{1018BEB8-677E-46E6-8340-47495C1069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39" name="Rectangle 11">
          <a:extLst>
            <a:ext uri="{FF2B5EF4-FFF2-40B4-BE49-F238E27FC236}">
              <a16:creationId xmlns:a16="http://schemas.microsoft.com/office/drawing/2014/main" id="{9CC1AB88-FEC0-4299-90CB-061A78E8C675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0" name="Rectangle 1139">
          <a:extLst>
            <a:ext uri="{FF2B5EF4-FFF2-40B4-BE49-F238E27FC236}">
              <a16:creationId xmlns:a16="http://schemas.microsoft.com/office/drawing/2014/main" id="{6362A596-F60E-4DA2-98C6-4C694028D49F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1" name="Rectangle 11">
          <a:extLst>
            <a:ext uri="{FF2B5EF4-FFF2-40B4-BE49-F238E27FC236}">
              <a16:creationId xmlns:a16="http://schemas.microsoft.com/office/drawing/2014/main" id="{BA6DCDE0-73AE-4AC8-8FA7-FAEFBE09D2A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2" name="Rectangle 1141">
          <a:extLst>
            <a:ext uri="{FF2B5EF4-FFF2-40B4-BE49-F238E27FC236}">
              <a16:creationId xmlns:a16="http://schemas.microsoft.com/office/drawing/2014/main" id="{765A6CC0-1AF0-49AB-BF4D-F6105556F067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3" name="Rectangle 11">
          <a:extLst>
            <a:ext uri="{FF2B5EF4-FFF2-40B4-BE49-F238E27FC236}">
              <a16:creationId xmlns:a16="http://schemas.microsoft.com/office/drawing/2014/main" id="{68F5F4CC-375C-42A4-A756-40DAF8626736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4" name="Rectangle 1143">
          <a:extLst>
            <a:ext uri="{FF2B5EF4-FFF2-40B4-BE49-F238E27FC236}">
              <a16:creationId xmlns:a16="http://schemas.microsoft.com/office/drawing/2014/main" id="{4A52A9C9-F5FE-466F-B99C-5E9BC5E923E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5" name="Rectangle 11">
          <a:extLst>
            <a:ext uri="{FF2B5EF4-FFF2-40B4-BE49-F238E27FC236}">
              <a16:creationId xmlns:a16="http://schemas.microsoft.com/office/drawing/2014/main" id="{E2655C0F-89C3-4050-A140-DBDB2D8D573B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6" name="Rectangle 1145">
          <a:extLst>
            <a:ext uri="{FF2B5EF4-FFF2-40B4-BE49-F238E27FC236}">
              <a16:creationId xmlns:a16="http://schemas.microsoft.com/office/drawing/2014/main" id="{E4D87768-1B74-4830-B88E-51B8D9CCC1A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7" name="Rectangle 11">
          <a:extLst>
            <a:ext uri="{FF2B5EF4-FFF2-40B4-BE49-F238E27FC236}">
              <a16:creationId xmlns:a16="http://schemas.microsoft.com/office/drawing/2014/main" id="{F49C93BE-79B6-4141-BB58-96C23BF9040E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8" name="Rectangle 1147">
          <a:extLst>
            <a:ext uri="{FF2B5EF4-FFF2-40B4-BE49-F238E27FC236}">
              <a16:creationId xmlns:a16="http://schemas.microsoft.com/office/drawing/2014/main" id="{A00AE729-A82E-4B64-9809-4FD17617E9F1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49" name="Rectangle 1148">
          <a:extLst>
            <a:ext uri="{FF2B5EF4-FFF2-40B4-BE49-F238E27FC236}">
              <a16:creationId xmlns:a16="http://schemas.microsoft.com/office/drawing/2014/main" id="{118EF5D1-C6ED-4CB3-A421-7B7BDCBEB618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0" name="Rectangle 1149">
          <a:extLst>
            <a:ext uri="{FF2B5EF4-FFF2-40B4-BE49-F238E27FC236}">
              <a16:creationId xmlns:a16="http://schemas.microsoft.com/office/drawing/2014/main" id="{23005224-2BB9-4A8D-A7C2-087BFA8F42F3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1" name="Rectangle 11">
          <a:extLst>
            <a:ext uri="{FF2B5EF4-FFF2-40B4-BE49-F238E27FC236}">
              <a16:creationId xmlns:a16="http://schemas.microsoft.com/office/drawing/2014/main" id="{E3FA2125-FDF4-402D-9174-669F625EC550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2" name="Rectangle 1151">
          <a:extLst>
            <a:ext uri="{FF2B5EF4-FFF2-40B4-BE49-F238E27FC236}">
              <a16:creationId xmlns:a16="http://schemas.microsoft.com/office/drawing/2014/main" id="{B028A5B1-B209-4B37-997E-05295EF8D0E2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153" name="Rectangle 11">
          <a:extLst>
            <a:ext uri="{FF2B5EF4-FFF2-40B4-BE49-F238E27FC236}">
              <a16:creationId xmlns:a16="http://schemas.microsoft.com/office/drawing/2014/main" id="{F5CA1F2C-D6DA-4E32-AFF2-6DABA74250B4}"/>
            </a:ext>
          </a:extLst>
        </xdr:cNvPr>
        <xdr:cNvSpPr>
          <a:spLocks noChangeArrowheads="1"/>
        </xdr:cNvSpPr>
      </xdr:nvSpPr>
      <xdr:spPr bwMode="auto">
        <a:xfrm>
          <a:off x="4394200" y="276669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4" name="Rectangle 1153">
          <a:extLst>
            <a:ext uri="{FF2B5EF4-FFF2-40B4-BE49-F238E27FC236}">
              <a16:creationId xmlns:a16="http://schemas.microsoft.com/office/drawing/2014/main" id="{DC6DB0A6-F5A9-4871-99E5-E9EEC190F99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5" name="Rectangle 11">
          <a:extLst>
            <a:ext uri="{FF2B5EF4-FFF2-40B4-BE49-F238E27FC236}">
              <a16:creationId xmlns:a16="http://schemas.microsoft.com/office/drawing/2014/main" id="{FBFE6BC5-7228-41E6-8CEE-D91C3CD104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6" name="Rectangle 1155">
          <a:extLst>
            <a:ext uri="{FF2B5EF4-FFF2-40B4-BE49-F238E27FC236}">
              <a16:creationId xmlns:a16="http://schemas.microsoft.com/office/drawing/2014/main" id="{CB823758-6DCE-46CF-826D-7C496BF171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7" name="Rectangle 11">
          <a:extLst>
            <a:ext uri="{FF2B5EF4-FFF2-40B4-BE49-F238E27FC236}">
              <a16:creationId xmlns:a16="http://schemas.microsoft.com/office/drawing/2014/main" id="{0111DB67-798C-4EC6-BDF1-3DB109A45F7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8" name="Rectangle 1157">
          <a:extLst>
            <a:ext uri="{FF2B5EF4-FFF2-40B4-BE49-F238E27FC236}">
              <a16:creationId xmlns:a16="http://schemas.microsoft.com/office/drawing/2014/main" id="{3EA093C1-9404-4DE1-84EE-FBC6F806827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59" name="Rectangle 11">
          <a:extLst>
            <a:ext uri="{FF2B5EF4-FFF2-40B4-BE49-F238E27FC236}">
              <a16:creationId xmlns:a16="http://schemas.microsoft.com/office/drawing/2014/main" id="{876F7EEE-4943-4C30-8600-DBC2B0226DC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0" name="Rectangle 1159">
          <a:extLst>
            <a:ext uri="{FF2B5EF4-FFF2-40B4-BE49-F238E27FC236}">
              <a16:creationId xmlns:a16="http://schemas.microsoft.com/office/drawing/2014/main" id="{A11C97DC-7D72-43FD-8491-26A4818D605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1" name="Rectangle 1160">
          <a:extLst>
            <a:ext uri="{FF2B5EF4-FFF2-40B4-BE49-F238E27FC236}">
              <a16:creationId xmlns:a16="http://schemas.microsoft.com/office/drawing/2014/main" id="{5C2CE9DA-B87C-4AF7-B379-5DE21C0F5A9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2" name="Rectangle 1161">
          <a:extLst>
            <a:ext uri="{FF2B5EF4-FFF2-40B4-BE49-F238E27FC236}">
              <a16:creationId xmlns:a16="http://schemas.microsoft.com/office/drawing/2014/main" id="{B1D5BCBE-F6B5-4539-8068-B72A8B719C3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3" name="Rectangle 11">
          <a:extLst>
            <a:ext uri="{FF2B5EF4-FFF2-40B4-BE49-F238E27FC236}">
              <a16:creationId xmlns:a16="http://schemas.microsoft.com/office/drawing/2014/main" id="{E2FB595D-1907-41AF-A4BA-1FED8113C32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4" name="Rectangle 1163">
          <a:extLst>
            <a:ext uri="{FF2B5EF4-FFF2-40B4-BE49-F238E27FC236}">
              <a16:creationId xmlns:a16="http://schemas.microsoft.com/office/drawing/2014/main" id="{26423C06-170B-4970-8CDB-901D91918A0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5" name="Rectangle 11">
          <a:extLst>
            <a:ext uri="{FF2B5EF4-FFF2-40B4-BE49-F238E27FC236}">
              <a16:creationId xmlns:a16="http://schemas.microsoft.com/office/drawing/2014/main" id="{B3678DAC-A85C-44AA-BB5F-164B12FFF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6" name="Rectangle 1165">
          <a:extLst>
            <a:ext uri="{FF2B5EF4-FFF2-40B4-BE49-F238E27FC236}">
              <a16:creationId xmlns:a16="http://schemas.microsoft.com/office/drawing/2014/main" id="{2D2AA87F-4B86-4562-85EA-ED2A7F973F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7" name="Rectangle 11">
          <a:extLst>
            <a:ext uri="{FF2B5EF4-FFF2-40B4-BE49-F238E27FC236}">
              <a16:creationId xmlns:a16="http://schemas.microsoft.com/office/drawing/2014/main" id="{1417A864-AFE2-4DAC-BE8C-E1C4E85FE2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8" name="Rectangle 1167">
          <a:extLst>
            <a:ext uri="{FF2B5EF4-FFF2-40B4-BE49-F238E27FC236}">
              <a16:creationId xmlns:a16="http://schemas.microsoft.com/office/drawing/2014/main" id="{74604F13-2CBC-454C-96D1-F3AB01BCD3B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69" name="Rectangle 11">
          <a:extLst>
            <a:ext uri="{FF2B5EF4-FFF2-40B4-BE49-F238E27FC236}">
              <a16:creationId xmlns:a16="http://schemas.microsoft.com/office/drawing/2014/main" id="{2CE39DA9-5370-4A39-8E08-4E90EA0C7FE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0" name="Rectangle 1169">
          <a:extLst>
            <a:ext uri="{FF2B5EF4-FFF2-40B4-BE49-F238E27FC236}">
              <a16:creationId xmlns:a16="http://schemas.microsoft.com/office/drawing/2014/main" id="{E0BF241F-8A80-4D15-9A7A-06B260A838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1" name="Rectangle 11">
          <a:extLst>
            <a:ext uri="{FF2B5EF4-FFF2-40B4-BE49-F238E27FC236}">
              <a16:creationId xmlns:a16="http://schemas.microsoft.com/office/drawing/2014/main" id="{A0A6B0EA-B4D6-40CB-BE0A-4B40A93B4F2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2" name="Rectangle 1171">
          <a:extLst>
            <a:ext uri="{FF2B5EF4-FFF2-40B4-BE49-F238E27FC236}">
              <a16:creationId xmlns:a16="http://schemas.microsoft.com/office/drawing/2014/main" id="{25FEE539-8CA7-4CB4-B562-B2485C727D0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3" name="Rectangle 1172">
          <a:extLst>
            <a:ext uri="{FF2B5EF4-FFF2-40B4-BE49-F238E27FC236}">
              <a16:creationId xmlns:a16="http://schemas.microsoft.com/office/drawing/2014/main" id="{17DBAA96-1E4A-4D93-99BC-4929991638D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4" name="Rectangle 1173">
          <a:extLst>
            <a:ext uri="{FF2B5EF4-FFF2-40B4-BE49-F238E27FC236}">
              <a16:creationId xmlns:a16="http://schemas.microsoft.com/office/drawing/2014/main" id="{D8348464-5B21-4EED-9BB0-C7D62C9C208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5" name="Rectangle 11">
          <a:extLst>
            <a:ext uri="{FF2B5EF4-FFF2-40B4-BE49-F238E27FC236}">
              <a16:creationId xmlns:a16="http://schemas.microsoft.com/office/drawing/2014/main" id="{61EDD055-6B40-4475-BC40-2EE2334B80F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6" name="Rectangle 1175">
          <a:extLst>
            <a:ext uri="{FF2B5EF4-FFF2-40B4-BE49-F238E27FC236}">
              <a16:creationId xmlns:a16="http://schemas.microsoft.com/office/drawing/2014/main" id="{768B98FB-3049-4C46-910A-BE977CDAC11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7" name="Rectangle 11">
          <a:extLst>
            <a:ext uri="{FF2B5EF4-FFF2-40B4-BE49-F238E27FC236}">
              <a16:creationId xmlns:a16="http://schemas.microsoft.com/office/drawing/2014/main" id="{3EDB0910-A0EE-454F-A18A-1963287B52C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8" name="Rectangle 1177">
          <a:extLst>
            <a:ext uri="{FF2B5EF4-FFF2-40B4-BE49-F238E27FC236}">
              <a16:creationId xmlns:a16="http://schemas.microsoft.com/office/drawing/2014/main" id="{9313E41D-8C60-4EE7-9B1A-953932F182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79" name="Rectangle 11">
          <a:extLst>
            <a:ext uri="{FF2B5EF4-FFF2-40B4-BE49-F238E27FC236}">
              <a16:creationId xmlns:a16="http://schemas.microsoft.com/office/drawing/2014/main" id="{6B240790-5B51-4950-83FF-62EE0CD89B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0" name="Rectangle 1179">
          <a:extLst>
            <a:ext uri="{FF2B5EF4-FFF2-40B4-BE49-F238E27FC236}">
              <a16:creationId xmlns:a16="http://schemas.microsoft.com/office/drawing/2014/main" id="{7E316C5A-0356-420C-A229-E61B03C6A2D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1" name="Rectangle 11">
          <a:extLst>
            <a:ext uri="{FF2B5EF4-FFF2-40B4-BE49-F238E27FC236}">
              <a16:creationId xmlns:a16="http://schemas.microsoft.com/office/drawing/2014/main" id="{FC79DF9F-377D-4E94-875F-06A2430F1EF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2" name="Rectangle 1181">
          <a:extLst>
            <a:ext uri="{FF2B5EF4-FFF2-40B4-BE49-F238E27FC236}">
              <a16:creationId xmlns:a16="http://schemas.microsoft.com/office/drawing/2014/main" id="{AFC856B7-85F9-4248-B372-1FA5A4B4F6D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3" name="Rectangle 11">
          <a:extLst>
            <a:ext uri="{FF2B5EF4-FFF2-40B4-BE49-F238E27FC236}">
              <a16:creationId xmlns:a16="http://schemas.microsoft.com/office/drawing/2014/main" id="{2819C9B4-F122-4FBB-AB63-C6AE2901076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4" name="Rectangle 1183">
          <a:extLst>
            <a:ext uri="{FF2B5EF4-FFF2-40B4-BE49-F238E27FC236}">
              <a16:creationId xmlns:a16="http://schemas.microsoft.com/office/drawing/2014/main" id="{1D2CF616-1F6A-45AF-9E5F-AD943D3C85F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5" name="Rectangle 1184">
          <a:extLst>
            <a:ext uri="{FF2B5EF4-FFF2-40B4-BE49-F238E27FC236}">
              <a16:creationId xmlns:a16="http://schemas.microsoft.com/office/drawing/2014/main" id="{0E91ADB8-3B9A-41BC-93D4-C9DE89FFC71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6" name="Rectangle 1185">
          <a:extLst>
            <a:ext uri="{FF2B5EF4-FFF2-40B4-BE49-F238E27FC236}">
              <a16:creationId xmlns:a16="http://schemas.microsoft.com/office/drawing/2014/main" id="{B45A4A62-EE71-4186-A8E5-2B36FEAD423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7" name="Rectangle 11">
          <a:extLst>
            <a:ext uri="{FF2B5EF4-FFF2-40B4-BE49-F238E27FC236}">
              <a16:creationId xmlns:a16="http://schemas.microsoft.com/office/drawing/2014/main" id="{E31E8F27-B46F-4D18-AB4A-9347FFC673F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8" name="Rectangle 1187">
          <a:extLst>
            <a:ext uri="{FF2B5EF4-FFF2-40B4-BE49-F238E27FC236}">
              <a16:creationId xmlns:a16="http://schemas.microsoft.com/office/drawing/2014/main" id="{A6536D89-5453-4C0F-A17D-427F346442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89" name="Rectangle 11">
          <a:extLst>
            <a:ext uri="{FF2B5EF4-FFF2-40B4-BE49-F238E27FC236}">
              <a16:creationId xmlns:a16="http://schemas.microsoft.com/office/drawing/2014/main" id="{7CAF86BB-DF86-4CD1-B49B-DEB61523353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0" name="Rectangle 1189">
          <a:extLst>
            <a:ext uri="{FF2B5EF4-FFF2-40B4-BE49-F238E27FC236}">
              <a16:creationId xmlns:a16="http://schemas.microsoft.com/office/drawing/2014/main" id="{3A6484A7-33B8-42D1-B55C-8B75620797A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1" name="Rectangle 11">
          <a:extLst>
            <a:ext uri="{FF2B5EF4-FFF2-40B4-BE49-F238E27FC236}">
              <a16:creationId xmlns:a16="http://schemas.microsoft.com/office/drawing/2014/main" id="{3FAAAB27-5EA3-4681-B6F4-57AC15376B4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2" name="Rectangle 1191">
          <a:extLst>
            <a:ext uri="{FF2B5EF4-FFF2-40B4-BE49-F238E27FC236}">
              <a16:creationId xmlns:a16="http://schemas.microsoft.com/office/drawing/2014/main" id="{00DC7AF8-85E2-49C8-ADEF-60F9465C49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3" name="Rectangle 11">
          <a:extLst>
            <a:ext uri="{FF2B5EF4-FFF2-40B4-BE49-F238E27FC236}">
              <a16:creationId xmlns:a16="http://schemas.microsoft.com/office/drawing/2014/main" id="{85259CE8-40D3-4DD4-BCF0-02CC8BBF7DC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4" name="Rectangle 1193">
          <a:extLst>
            <a:ext uri="{FF2B5EF4-FFF2-40B4-BE49-F238E27FC236}">
              <a16:creationId xmlns:a16="http://schemas.microsoft.com/office/drawing/2014/main" id="{0769702B-176E-4709-986E-67BFC74C5EB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5" name="Rectangle 11">
          <a:extLst>
            <a:ext uri="{FF2B5EF4-FFF2-40B4-BE49-F238E27FC236}">
              <a16:creationId xmlns:a16="http://schemas.microsoft.com/office/drawing/2014/main" id="{64B9D4DE-D618-43E9-A4FB-2923C834E1F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6" name="Rectangle 1195">
          <a:extLst>
            <a:ext uri="{FF2B5EF4-FFF2-40B4-BE49-F238E27FC236}">
              <a16:creationId xmlns:a16="http://schemas.microsoft.com/office/drawing/2014/main" id="{CA7488A1-3910-49A2-B857-32414116AB6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7" name="Rectangle 1196">
          <a:extLst>
            <a:ext uri="{FF2B5EF4-FFF2-40B4-BE49-F238E27FC236}">
              <a16:creationId xmlns:a16="http://schemas.microsoft.com/office/drawing/2014/main" id="{237F0636-7A18-4A8D-A7DF-142901A2D34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8" name="Rectangle 1197">
          <a:extLst>
            <a:ext uri="{FF2B5EF4-FFF2-40B4-BE49-F238E27FC236}">
              <a16:creationId xmlns:a16="http://schemas.microsoft.com/office/drawing/2014/main" id="{FE6E3193-2877-47E3-AF66-36B05130C72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199" name="Rectangle 11">
          <a:extLst>
            <a:ext uri="{FF2B5EF4-FFF2-40B4-BE49-F238E27FC236}">
              <a16:creationId xmlns:a16="http://schemas.microsoft.com/office/drawing/2014/main" id="{5492A8C0-2C8D-42CD-9EE1-8F6F40CE071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0" name="Rectangle 1199">
          <a:extLst>
            <a:ext uri="{FF2B5EF4-FFF2-40B4-BE49-F238E27FC236}">
              <a16:creationId xmlns:a16="http://schemas.microsoft.com/office/drawing/2014/main" id="{814CA4A0-5D9E-4FF8-81AD-D16AAA1F968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1" name="Rectangle 11">
          <a:extLst>
            <a:ext uri="{FF2B5EF4-FFF2-40B4-BE49-F238E27FC236}">
              <a16:creationId xmlns:a16="http://schemas.microsoft.com/office/drawing/2014/main" id="{97956C3A-12A7-4068-A7C3-262387F549F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2" name="Rectangle 1201">
          <a:extLst>
            <a:ext uri="{FF2B5EF4-FFF2-40B4-BE49-F238E27FC236}">
              <a16:creationId xmlns:a16="http://schemas.microsoft.com/office/drawing/2014/main" id="{E3616F7A-E373-4C08-9492-AECD35485415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3" name="Rectangle 11">
          <a:extLst>
            <a:ext uri="{FF2B5EF4-FFF2-40B4-BE49-F238E27FC236}">
              <a16:creationId xmlns:a16="http://schemas.microsoft.com/office/drawing/2014/main" id="{89B1C2F9-05DB-4390-98B8-86051DE8DA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4" name="Rectangle 1203">
          <a:extLst>
            <a:ext uri="{FF2B5EF4-FFF2-40B4-BE49-F238E27FC236}">
              <a16:creationId xmlns:a16="http://schemas.microsoft.com/office/drawing/2014/main" id="{2182EFC6-4210-4859-B445-0F2441DAC66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5" name="Rectangle 11">
          <a:extLst>
            <a:ext uri="{FF2B5EF4-FFF2-40B4-BE49-F238E27FC236}">
              <a16:creationId xmlns:a16="http://schemas.microsoft.com/office/drawing/2014/main" id="{32B37651-63AF-4BB8-997E-DFB0E8F29A86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6" name="Rectangle 1205">
          <a:extLst>
            <a:ext uri="{FF2B5EF4-FFF2-40B4-BE49-F238E27FC236}">
              <a16:creationId xmlns:a16="http://schemas.microsoft.com/office/drawing/2014/main" id="{51E6A845-2461-40F2-B525-27BFFE3044D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7" name="Rectangle 11">
          <a:extLst>
            <a:ext uri="{FF2B5EF4-FFF2-40B4-BE49-F238E27FC236}">
              <a16:creationId xmlns:a16="http://schemas.microsoft.com/office/drawing/2014/main" id="{30E66FE5-A9F0-4017-A12B-EA36E977E67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8" name="Rectangle 1207">
          <a:extLst>
            <a:ext uri="{FF2B5EF4-FFF2-40B4-BE49-F238E27FC236}">
              <a16:creationId xmlns:a16="http://schemas.microsoft.com/office/drawing/2014/main" id="{683EB2A5-0B1A-49E0-87AC-F4E6FCBCBD9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09" name="Rectangle 1208">
          <a:extLst>
            <a:ext uri="{FF2B5EF4-FFF2-40B4-BE49-F238E27FC236}">
              <a16:creationId xmlns:a16="http://schemas.microsoft.com/office/drawing/2014/main" id="{BDF32E19-13A6-4DD3-9120-DDEC20F0374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0" name="Rectangle 1209">
          <a:extLst>
            <a:ext uri="{FF2B5EF4-FFF2-40B4-BE49-F238E27FC236}">
              <a16:creationId xmlns:a16="http://schemas.microsoft.com/office/drawing/2014/main" id="{8D402BEE-99CA-4F75-AE74-F4C0A876A67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1" name="Rectangle 11">
          <a:extLst>
            <a:ext uri="{FF2B5EF4-FFF2-40B4-BE49-F238E27FC236}">
              <a16:creationId xmlns:a16="http://schemas.microsoft.com/office/drawing/2014/main" id="{E3EEB4E2-6FB3-46E7-9A0C-1EBA10ACD8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2" name="Rectangle 1211">
          <a:extLst>
            <a:ext uri="{FF2B5EF4-FFF2-40B4-BE49-F238E27FC236}">
              <a16:creationId xmlns:a16="http://schemas.microsoft.com/office/drawing/2014/main" id="{7B47902C-5CEB-41E1-AD75-1AE0D12EC0B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3" name="Rectangle 11">
          <a:extLst>
            <a:ext uri="{FF2B5EF4-FFF2-40B4-BE49-F238E27FC236}">
              <a16:creationId xmlns:a16="http://schemas.microsoft.com/office/drawing/2014/main" id="{A60BE555-3897-49E8-8FAE-B3FCB2F73E3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4" name="Rectangle 1213">
          <a:extLst>
            <a:ext uri="{FF2B5EF4-FFF2-40B4-BE49-F238E27FC236}">
              <a16:creationId xmlns:a16="http://schemas.microsoft.com/office/drawing/2014/main" id="{E3F78423-E877-4076-9EA6-9BD2F513793D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5" name="Rectangle 11">
          <a:extLst>
            <a:ext uri="{FF2B5EF4-FFF2-40B4-BE49-F238E27FC236}">
              <a16:creationId xmlns:a16="http://schemas.microsoft.com/office/drawing/2014/main" id="{1746894D-7F8C-4A48-A6F2-07B8FE3173C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6" name="Rectangle 1215">
          <a:extLst>
            <a:ext uri="{FF2B5EF4-FFF2-40B4-BE49-F238E27FC236}">
              <a16:creationId xmlns:a16="http://schemas.microsoft.com/office/drawing/2014/main" id="{D9B0843B-0BD9-4178-841D-432BB985C71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7" name="Rectangle 11">
          <a:extLst>
            <a:ext uri="{FF2B5EF4-FFF2-40B4-BE49-F238E27FC236}">
              <a16:creationId xmlns:a16="http://schemas.microsoft.com/office/drawing/2014/main" id="{4B97BB23-0A4C-420D-A4F8-442F5F0413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8" name="Rectangle 1217">
          <a:extLst>
            <a:ext uri="{FF2B5EF4-FFF2-40B4-BE49-F238E27FC236}">
              <a16:creationId xmlns:a16="http://schemas.microsoft.com/office/drawing/2014/main" id="{A66F6557-B9F7-45E1-868E-79F4C250F73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19" name="Rectangle 11">
          <a:extLst>
            <a:ext uri="{FF2B5EF4-FFF2-40B4-BE49-F238E27FC236}">
              <a16:creationId xmlns:a16="http://schemas.microsoft.com/office/drawing/2014/main" id="{87451375-296E-4913-853A-BC86CFCF000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0" name="Rectangle 1219">
          <a:extLst>
            <a:ext uri="{FF2B5EF4-FFF2-40B4-BE49-F238E27FC236}">
              <a16:creationId xmlns:a16="http://schemas.microsoft.com/office/drawing/2014/main" id="{86689F9D-AF67-4E54-ABD7-B84BCA6AB5A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1" name="Rectangle 1220">
          <a:extLst>
            <a:ext uri="{FF2B5EF4-FFF2-40B4-BE49-F238E27FC236}">
              <a16:creationId xmlns:a16="http://schemas.microsoft.com/office/drawing/2014/main" id="{FD524B70-1499-40C9-B667-1EF667B75B7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2" name="Rectangle 1221">
          <a:extLst>
            <a:ext uri="{FF2B5EF4-FFF2-40B4-BE49-F238E27FC236}">
              <a16:creationId xmlns:a16="http://schemas.microsoft.com/office/drawing/2014/main" id="{6C8DAB65-E8DE-4E14-A1A9-4A2423345B5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3" name="Rectangle 11">
          <a:extLst>
            <a:ext uri="{FF2B5EF4-FFF2-40B4-BE49-F238E27FC236}">
              <a16:creationId xmlns:a16="http://schemas.microsoft.com/office/drawing/2014/main" id="{9A6865AA-D71D-4FC5-A804-963F2EF1E2A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4" name="Rectangle 1223">
          <a:extLst>
            <a:ext uri="{FF2B5EF4-FFF2-40B4-BE49-F238E27FC236}">
              <a16:creationId xmlns:a16="http://schemas.microsoft.com/office/drawing/2014/main" id="{86CA2E47-D736-44E6-9CEF-58DABBDD9FB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5" name="Rectangle 11">
          <a:extLst>
            <a:ext uri="{FF2B5EF4-FFF2-40B4-BE49-F238E27FC236}">
              <a16:creationId xmlns:a16="http://schemas.microsoft.com/office/drawing/2014/main" id="{1603C89A-C7CB-4551-912B-8136C7ABF99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6" name="Rectangle 1225">
          <a:extLst>
            <a:ext uri="{FF2B5EF4-FFF2-40B4-BE49-F238E27FC236}">
              <a16:creationId xmlns:a16="http://schemas.microsoft.com/office/drawing/2014/main" id="{B08D5CC3-E5B0-4494-BBC6-28C91720B6B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7" name="Rectangle 11">
          <a:extLst>
            <a:ext uri="{FF2B5EF4-FFF2-40B4-BE49-F238E27FC236}">
              <a16:creationId xmlns:a16="http://schemas.microsoft.com/office/drawing/2014/main" id="{14A0251A-A428-47AE-B417-0AAA546B8C0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8" name="Rectangle 1227">
          <a:extLst>
            <a:ext uri="{FF2B5EF4-FFF2-40B4-BE49-F238E27FC236}">
              <a16:creationId xmlns:a16="http://schemas.microsoft.com/office/drawing/2014/main" id="{320AEE6C-C2B2-4896-9E83-874533FF1B2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29" name="Rectangle 11">
          <a:extLst>
            <a:ext uri="{FF2B5EF4-FFF2-40B4-BE49-F238E27FC236}">
              <a16:creationId xmlns:a16="http://schemas.microsoft.com/office/drawing/2014/main" id="{67990F1A-7094-4D43-8CFF-3A1E8330EEE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0" name="Rectangle 1229">
          <a:extLst>
            <a:ext uri="{FF2B5EF4-FFF2-40B4-BE49-F238E27FC236}">
              <a16:creationId xmlns:a16="http://schemas.microsoft.com/office/drawing/2014/main" id="{7DCDCCF7-2E77-4668-8571-11A716C370D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1" name="Rectangle 11">
          <a:extLst>
            <a:ext uri="{FF2B5EF4-FFF2-40B4-BE49-F238E27FC236}">
              <a16:creationId xmlns:a16="http://schemas.microsoft.com/office/drawing/2014/main" id="{1FDB0D2E-B943-4426-A401-4D4B49FB4DB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2" name="Rectangle 1231">
          <a:extLst>
            <a:ext uri="{FF2B5EF4-FFF2-40B4-BE49-F238E27FC236}">
              <a16:creationId xmlns:a16="http://schemas.microsoft.com/office/drawing/2014/main" id="{5D2D0D9F-E436-42F0-A0EA-4527A225A22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3" name="Rectangle 1232">
          <a:extLst>
            <a:ext uri="{FF2B5EF4-FFF2-40B4-BE49-F238E27FC236}">
              <a16:creationId xmlns:a16="http://schemas.microsoft.com/office/drawing/2014/main" id="{4E9338CB-0692-4AFF-ABB6-70642024271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4" name="Rectangle 1233">
          <a:extLst>
            <a:ext uri="{FF2B5EF4-FFF2-40B4-BE49-F238E27FC236}">
              <a16:creationId xmlns:a16="http://schemas.microsoft.com/office/drawing/2014/main" id="{761EE5AB-91C0-4F97-B41B-BC8E417DA158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5" name="Rectangle 11">
          <a:extLst>
            <a:ext uri="{FF2B5EF4-FFF2-40B4-BE49-F238E27FC236}">
              <a16:creationId xmlns:a16="http://schemas.microsoft.com/office/drawing/2014/main" id="{F96CF1D4-8013-4EA2-9159-A278ACE9ADC1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6" name="Rectangle 1235">
          <a:extLst>
            <a:ext uri="{FF2B5EF4-FFF2-40B4-BE49-F238E27FC236}">
              <a16:creationId xmlns:a16="http://schemas.microsoft.com/office/drawing/2014/main" id="{1511C122-0FD0-4989-A9C4-BE4C3B000BDB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7" name="Rectangle 11">
          <a:extLst>
            <a:ext uri="{FF2B5EF4-FFF2-40B4-BE49-F238E27FC236}">
              <a16:creationId xmlns:a16="http://schemas.microsoft.com/office/drawing/2014/main" id="{B3C62878-1F6E-421C-8BCC-A782F0F46F5A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8" name="Rectangle 1237">
          <a:extLst>
            <a:ext uri="{FF2B5EF4-FFF2-40B4-BE49-F238E27FC236}">
              <a16:creationId xmlns:a16="http://schemas.microsoft.com/office/drawing/2014/main" id="{FE8B212A-7456-4936-A11C-0EDFBE83EDC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39" name="Rectangle 11">
          <a:extLst>
            <a:ext uri="{FF2B5EF4-FFF2-40B4-BE49-F238E27FC236}">
              <a16:creationId xmlns:a16="http://schemas.microsoft.com/office/drawing/2014/main" id="{2FF4A6F4-DB76-4BA7-93F1-0C71741ED294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0" name="Rectangle 1239">
          <a:extLst>
            <a:ext uri="{FF2B5EF4-FFF2-40B4-BE49-F238E27FC236}">
              <a16:creationId xmlns:a16="http://schemas.microsoft.com/office/drawing/2014/main" id="{87ED7E44-9DEB-4BAD-86A3-A9D9DDF1A517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1" name="Rectangle 11">
          <a:extLst>
            <a:ext uri="{FF2B5EF4-FFF2-40B4-BE49-F238E27FC236}">
              <a16:creationId xmlns:a16="http://schemas.microsoft.com/office/drawing/2014/main" id="{1364FA0A-85E1-4B27-B2F2-533C00D0D6D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2" name="Rectangle 1241">
          <a:extLst>
            <a:ext uri="{FF2B5EF4-FFF2-40B4-BE49-F238E27FC236}">
              <a16:creationId xmlns:a16="http://schemas.microsoft.com/office/drawing/2014/main" id="{77E5A58F-661F-4B04-9466-FCE561E5FE8E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3" name="Rectangle 11">
          <a:extLst>
            <a:ext uri="{FF2B5EF4-FFF2-40B4-BE49-F238E27FC236}">
              <a16:creationId xmlns:a16="http://schemas.microsoft.com/office/drawing/2014/main" id="{F328984F-E71B-45DA-BB65-DAA95D057880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4" name="Rectangle 1243">
          <a:extLst>
            <a:ext uri="{FF2B5EF4-FFF2-40B4-BE49-F238E27FC236}">
              <a16:creationId xmlns:a16="http://schemas.microsoft.com/office/drawing/2014/main" id="{6BE6CA9A-AE99-4D94-BAF5-B8112ABDF973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5" name="Rectangle 1244">
          <a:extLst>
            <a:ext uri="{FF2B5EF4-FFF2-40B4-BE49-F238E27FC236}">
              <a16:creationId xmlns:a16="http://schemas.microsoft.com/office/drawing/2014/main" id="{D20AFB39-E6F5-4491-8B2D-8B69C0FA436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6" name="Rectangle 1245">
          <a:extLst>
            <a:ext uri="{FF2B5EF4-FFF2-40B4-BE49-F238E27FC236}">
              <a16:creationId xmlns:a16="http://schemas.microsoft.com/office/drawing/2014/main" id="{7837CD4C-5D11-4BF2-ADD6-0C4C3263A9E9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7" name="Rectangle 11">
          <a:extLst>
            <a:ext uri="{FF2B5EF4-FFF2-40B4-BE49-F238E27FC236}">
              <a16:creationId xmlns:a16="http://schemas.microsoft.com/office/drawing/2014/main" id="{7E810616-0D2B-466E-B066-D04D29DEC642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8" name="Rectangle 1247">
          <a:extLst>
            <a:ext uri="{FF2B5EF4-FFF2-40B4-BE49-F238E27FC236}">
              <a16:creationId xmlns:a16="http://schemas.microsoft.com/office/drawing/2014/main" id="{CE1E2B4D-7D3E-451E-B503-6435DC8559CF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11</xdr:row>
      <xdr:rowOff>0</xdr:rowOff>
    </xdr:from>
    <xdr:ext cx="35266" cy="162160"/>
    <xdr:sp macro="" textlink="">
      <xdr:nvSpPr>
        <xdr:cNvPr id="1249" name="Rectangle 11">
          <a:extLst>
            <a:ext uri="{FF2B5EF4-FFF2-40B4-BE49-F238E27FC236}">
              <a16:creationId xmlns:a16="http://schemas.microsoft.com/office/drawing/2014/main" id="{EDCF7C56-0A6E-4A83-BCCD-4C360D083A5C}"/>
            </a:ext>
          </a:extLst>
        </xdr:cNvPr>
        <xdr:cNvSpPr>
          <a:spLocks noChangeArrowheads="1"/>
        </xdr:cNvSpPr>
      </xdr:nvSpPr>
      <xdr:spPr bwMode="auto">
        <a:xfrm>
          <a:off x="80010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0" name="Rectangle 1249">
          <a:extLst>
            <a:ext uri="{FF2B5EF4-FFF2-40B4-BE49-F238E27FC236}">
              <a16:creationId xmlns:a16="http://schemas.microsoft.com/office/drawing/2014/main" id="{EB1A3371-0868-4A07-BC16-22C24FB8176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1" name="Rectangle 11">
          <a:extLst>
            <a:ext uri="{FF2B5EF4-FFF2-40B4-BE49-F238E27FC236}">
              <a16:creationId xmlns:a16="http://schemas.microsoft.com/office/drawing/2014/main" id="{74D7E40A-1C08-4E95-950E-75030FA235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2" name="Rectangle 1251">
          <a:extLst>
            <a:ext uri="{FF2B5EF4-FFF2-40B4-BE49-F238E27FC236}">
              <a16:creationId xmlns:a16="http://schemas.microsoft.com/office/drawing/2014/main" id="{7F17BEAD-16C1-4A4F-A761-A38161D358E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3" name="Rectangle 11">
          <a:extLst>
            <a:ext uri="{FF2B5EF4-FFF2-40B4-BE49-F238E27FC236}">
              <a16:creationId xmlns:a16="http://schemas.microsoft.com/office/drawing/2014/main" id="{FFB13461-9614-4E63-9C5E-8CE57454260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4" name="Rectangle 1253">
          <a:extLst>
            <a:ext uri="{FF2B5EF4-FFF2-40B4-BE49-F238E27FC236}">
              <a16:creationId xmlns:a16="http://schemas.microsoft.com/office/drawing/2014/main" id="{515D1111-F536-4B59-B435-473B8B5955E8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5" name="Rectangle 11">
          <a:extLst>
            <a:ext uri="{FF2B5EF4-FFF2-40B4-BE49-F238E27FC236}">
              <a16:creationId xmlns:a16="http://schemas.microsoft.com/office/drawing/2014/main" id="{52722B0D-28EF-45EB-BCA6-9DD37AA8E89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6" name="Rectangle 1255">
          <a:extLst>
            <a:ext uri="{FF2B5EF4-FFF2-40B4-BE49-F238E27FC236}">
              <a16:creationId xmlns:a16="http://schemas.microsoft.com/office/drawing/2014/main" id="{349CE6B0-086C-4D91-96C6-D17AA260E79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7" name="Rectangle 1256">
          <a:extLst>
            <a:ext uri="{FF2B5EF4-FFF2-40B4-BE49-F238E27FC236}">
              <a16:creationId xmlns:a16="http://schemas.microsoft.com/office/drawing/2014/main" id="{C0C956AB-EAD0-4222-BBB4-192AFD60900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8" name="Rectangle 1257">
          <a:extLst>
            <a:ext uri="{FF2B5EF4-FFF2-40B4-BE49-F238E27FC236}">
              <a16:creationId xmlns:a16="http://schemas.microsoft.com/office/drawing/2014/main" id="{98AD3CEC-2038-435D-BFEB-AF5B9BF3BB8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59" name="Rectangle 11">
          <a:extLst>
            <a:ext uri="{FF2B5EF4-FFF2-40B4-BE49-F238E27FC236}">
              <a16:creationId xmlns:a16="http://schemas.microsoft.com/office/drawing/2014/main" id="{18F793E4-CCB3-4C19-9749-2CBF5F8A1BA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0" name="Rectangle 1259">
          <a:extLst>
            <a:ext uri="{FF2B5EF4-FFF2-40B4-BE49-F238E27FC236}">
              <a16:creationId xmlns:a16="http://schemas.microsoft.com/office/drawing/2014/main" id="{D47009E1-14C1-4A13-BA8B-1EE18FCB17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1" name="Rectangle 11">
          <a:extLst>
            <a:ext uri="{FF2B5EF4-FFF2-40B4-BE49-F238E27FC236}">
              <a16:creationId xmlns:a16="http://schemas.microsoft.com/office/drawing/2014/main" id="{C08F5F5E-9DAF-4B75-9DF0-6E9895B689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2" name="Rectangle 1261">
          <a:extLst>
            <a:ext uri="{FF2B5EF4-FFF2-40B4-BE49-F238E27FC236}">
              <a16:creationId xmlns:a16="http://schemas.microsoft.com/office/drawing/2014/main" id="{259241FD-C68B-41BC-9AB8-92B314EE68D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3" name="Rectangle 11">
          <a:extLst>
            <a:ext uri="{FF2B5EF4-FFF2-40B4-BE49-F238E27FC236}">
              <a16:creationId xmlns:a16="http://schemas.microsoft.com/office/drawing/2014/main" id="{6AA3909F-CA43-48E5-8D61-BD4C823AC80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4" name="Rectangle 1263">
          <a:extLst>
            <a:ext uri="{FF2B5EF4-FFF2-40B4-BE49-F238E27FC236}">
              <a16:creationId xmlns:a16="http://schemas.microsoft.com/office/drawing/2014/main" id="{E161F669-9462-4236-AE70-1BBDFD21EC3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5" name="Rectangle 11">
          <a:extLst>
            <a:ext uri="{FF2B5EF4-FFF2-40B4-BE49-F238E27FC236}">
              <a16:creationId xmlns:a16="http://schemas.microsoft.com/office/drawing/2014/main" id="{924E23E2-D54C-4582-A7B8-D9777229219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6" name="Rectangle 1265">
          <a:extLst>
            <a:ext uri="{FF2B5EF4-FFF2-40B4-BE49-F238E27FC236}">
              <a16:creationId xmlns:a16="http://schemas.microsoft.com/office/drawing/2014/main" id="{C146EBB0-2FB8-4A1A-8F3B-984E1B0303E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7" name="Rectangle 11">
          <a:extLst>
            <a:ext uri="{FF2B5EF4-FFF2-40B4-BE49-F238E27FC236}">
              <a16:creationId xmlns:a16="http://schemas.microsoft.com/office/drawing/2014/main" id="{EE2202DD-8A74-45C2-9B56-BFF9B394D35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8" name="Rectangle 1267">
          <a:extLst>
            <a:ext uri="{FF2B5EF4-FFF2-40B4-BE49-F238E27FC236}">
              <a16:creationId xmlns:a16="http://schemas.microsoft.com/office/drawing/2014/main" id="{33A052D3-5642-4F8E-8FAB-FA9E7B4AE7E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69" name="Rectangle 1268">
          <a:extLst>
            <a:ext uri="{FF2B5EF4-FFF2-40B4-BE49-F238E27FC236}">
              <a16:creationId xmlns:a16="http://schemas.microsoft.com/office/drawing/2014/main" id="{E8443CB3-86EF-4234-AB4C-8328EEFCE2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0" name="Rectangle 1269">
          <a:extLst>
            <a:ext uri="{FF2B5EF4-FFF2-40B4-BE49-F238E27FC236}">
              <a16:creationId xmlns:a16="http://schemas.microsoft.com/office/drawing/2014/main" id="{784EDC9B-B936-42FB-A47E-6BDB7C57A6D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1" name="Rectangle 11">
          <a:extLst>
            <a:ext uri="{FF2B5EF4-FFF2-40B4-BE49-F238E27FC236}">
              <a16:creationId xmlns:a16="http://schemas.microsoft.com/office/drawing/2014/main" id="{75A694D3-16EF-4137-9FFF-0039BA5DB8B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2" name="Rectangle 1271">
          <a:extLst>
            <a:ext uri="{FF2B5EF4-FFF2-40B4-BE49-F238E27FC236}">
              <a16:creationId xmlns:a16="http://schemas.microsoft.com/office/drawing/2014/main" id="{EB0E64B9-3952-474C-8056-915D0311B8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3" name="Rectangle 11">
          <a:extLst>
            <a:ext uri="{FF2B5EF4-FFF2-40B4-BE49-F238E27FC236}">
              <a16:creationId xmlns:a16="http://schemas.microsoft.com/office/drawing/2014/main" id="{A14781B9-33D7-4E0D-831C-A6C018DA31F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4" name="Rectangle 1273">
          <a:extLst>
            <a:ext uri="{FF2B5EF4-FFF2-40B4-BE49-F238E27FC236}">
              <a16:creationId xmlns:a16="http://schemas.microsoft.com/office/drawing/2014/main" id="{F2540A11-B32A-4B95-AEF0-4E0A41122B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5" name="Rectangle 11">
          <a:extLst>
            <a:ext uri="{FF2B5EF4-FFF2-40B4-BE49-F238E27FC236}">
              <a16:creationId xmlns:a16="http://schemas.microsoft.com/office/drawing/2014/main" id="{903FACFC-B816-4DA1-B3EC-A86BE1FA36F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6" name="Rectangle 1275">
          <a:extLst>
            <a:ext uri="{FF2B5EF4-FFF2-40B4-BE49-F238E27FC236}">
              <a16:creationId xmlns:a16="http://schemas.microsoft.com/office/drawing/2014/main" id="{8A72272A-F4F1-419F-99FF-A28E1293D4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7" name="Rectangle 11">
          <a:extLst>
            <a:ext uri="{FF2B5EF4-FFF2-40B4-BE49-F238E27FC236}">
              <a16:creationId xmlns:a16="http://schemas.microsoft.com/office/drawing/2014/main" id="{890D696A-520F-4BD2-BECB-BE55C3C445D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8" name="Rectangle 1277">
          <a:extLst>
            <a:ext uri="{FF2B5EF4-FFF2-40B4-BE49-F238E27FC236}">
              <a16:creationId xmlns:a16="http://schemas.microsoft.com/office/drawing/2014/main" id="{79F5090E-A103-48BC-B26A-99DC4A9FD7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79" name="Rectangle 11">
          <a:extLst>
            <a:ext uri="{FF2B5EF4-FFF2-40B4-BE49-F238E27FC236}">
              <a16:creationId xmlns:a16="http://schemas.microsoft.com/office/drawing/2014/main" id="{96722803-CAD1-4431-96F2-80CE0E3B73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0" name="Rectangle 1279">
          <a:extLst>
            <a:ext uri="{FF2B5EF4-FFF2-40B4-BE49-F238E27FC236}">
              <a16:creationId xmlns:a16="http://schemas.microsoft.com/office/drawing/2014/main" id="{40FDA59E-EA11-470B-86BE-F98A3039B97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1" name="Rectangle 1280">
          <a:extLst>
            <a:ext uri="{FF2B5EF4-FFF2-40B4-BE49-F238E27FC236}">
              <a16:creationId xmlns:a16="http://schemas.microsoft.com/office/drawing/2014/main" id="{3DCFB424-7D5A-4581-BAE5-E1AC452EBF3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2" name="Rectangle 1281">
          <a:extLst>
            <a:ext uri="{FF2B5EF4-FFF2-40B4-BE49-F238E27FC236}">
              <a16:creationId xmlns:a16="http://schemas.microsoft.com/office/drawing/2014/main" id="{CCECAB56-4916-4E8E-852F-F180EFC4E78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3" name="Rectangle 11">
          <a:extLst>
            <a:ext uri="{FF2B5EF4-FFF2-40B4-BE49-F238E27FC236}">
              <a16:creationId xmlns:a16="http://schemas.microsoft.com/office/drawing/2014/main" id="{01715AD3-0D79-47D1-BBB1-6A68EE77240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4" name="Rectangle 1283">
          <a:extLst>
            <a:ext uri="{FF2B5EF4-FFF2-40B4-BE49-F238E27FC236}">
              <a16:creationId xmlns:a16="http://schemas.microsoft.com/office/drawing/2014/main" id="{6B13BF11-CA93-4C67-8B2E-DC5C98E1BE2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5" name="Rectangle 11">
          <a:extLst>
            <a:ext uri="{FF2B5EF4-FFF2-40B4-BE49-F238E27FC236}">
              <a16:creationId xmlns:a16="http://schemas.microsoft.com/office/drawing/2014/main" id="{EF264EF3-BB8D-472C-A2F7-5ED4980EF72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6" name="Rectangle 1285">
          <a:extLst>
            <a:ext uri="{FF2B5EF4-FFF2-40B4-BE49-F238E27FC236}">
              <a16:creationId xmlns:a16="http://schemas.microsoft.com/office/drawing/2014/main" id="{05432A42-7680-4A3F-BD6A-A0B49584ECC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7" name="Rectangle 11">
          <a:extLst>
            <a:ext uri="{FF2B5EF4-FFF2-40B4-BE49-F238E27FC236}">
              <a16:creationId xmlns:a16="http://schemas.microsoft.com/office/drawing/2014/main" id="{06B2A35A-B794-404D-BB02-952FBD75EC77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8" name="Rectangle 1287">
          <a:extLst>
            <a:ext uri="{FF2B5EF4-FFF2-40B4-BE49-F238E27FC236}">
              <a16:creationId xmlns:a16="http://schemas.microsoft.com/office/drawing/2014/main" id="{73972205-9C03-40BC-8B74-C946C25B583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89" name="Rectangle 11">
          <a:extLst>
            <a:ext uri="{FF2B5EF4-FFF2-40B4-BE49-F238E27FC236}">
              <a16:creationId xmlns:a16="http://schemas.microsoft.com/office/drawing/2014/main" id="{CD3C0E75-FD44-4A57-A7A3-D1809FBD6B2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0" name="Rectangle 1289">
          <a:extLst>
            <a:ext uri="{FF2B5EF4-FFF2-40B4-BE49-F238E27FC236}">
              <a16:creationId xmlns:a16="http://schemas.microsoft.com/office/drawing/2014/main" id="{E15089D9-DC93-4854-B792-0944A1D6E3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1" name="Rectangle 11">
          <a:extLst>
            <a:ext uri="{FF2B5EF4-FFF2-40B4-BE49-F238E27FC236}">
              <a16:creationId xmlns:a16="http://schemas.microsoft.com/office/drawing/2014/main" id="{01539CB1-6CFC-4FD8-B937-24B089FB5BF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2" name="Rectangle 1291">
          <a:extLst>
            <a:ext uri="{FF2B5EF4-FFF2-40B4-BE49-F238E27FC236}">
              <a16:creationId xmlns:a16="http://schemas.microsoft.com/office/drawing/2014/main" id="{E5146828-D2A8-4DE1-8B98-E9A71CBBE4A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3" name="Rectangle 1292">
          <a:extLst>
            <a:ext uri="{FF2B5EF4-FFF2-40B4-BE49-F238E27FC236}">
              <a16:creationId xmlns:a16="http://schemas.microsoft.com/office/drawing/2014/main" id="{53FC377A-5F68-4CAE-93FE-D76AC38EF83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4" name="Rectangle 1293">
          <a:extLst>
            <a:ext uri="{FF2B5EF4-FFF2-40B4-BE49-F238E27FC236}">
              <a16:creationId xmlns:a16="http://schemas.microsoft.com/office/drawing/2014/main" id="{BBC73F8A-EE10-4452-9B98-0E02493D141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5" name="Rectangle 11">
          <a:extLst>
            <a:ext uri="{FF2B5EF4-FFF2-40B4-BE49-F238E27FC236}">
              <a16:creationId xmlns:a16="http://schemas.microsoft.com/office/drawing/2014/main" id="{F6677691-7B62-4327-B586-3B55496BC8B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6" name="Rectangle 1295">
          <a:extLst>
            <a:ext uri="{FF2B5EF4-FFF2-40B4-BE49-F238E27FC236}">
              <a16:creationId xmlns:a16="http://schemas.microsoft.com/office/drawing/2014/main" id="{62CE3AA0-D2B2-4750-AB93-568AC08AE1EB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7" name="Rectangle 11">
          <a:extLst>
            <a:ext uri="{FF2B5EF4-FFF2-40B4-BE49-F238E27FC236}">
              <a16:creationId xmlns:a16="http://schemas.microsoft.com/office/drawing/2014/main" id="{2D38F8E2-73D1-4E12-AFE1-721B41C0A05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8" name="Rectangle 1297">
          <a:extLst>
            <a:ext uri="{FF2B5EF4-FFF2-40B4-BE49-F238E27FC236}">
              <a16:creationId xmlns:a16="http://schemas.microsoft.com/office/drawing/2014/main" id="{FF6D8DCC-E021-45AA-8C8C-46CF61D2089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299" name="Rectangle 11">
          <a:extLst>
            <a:ext uri="{FF2B5EF4-FFF2-40B4-BE49-F238E27FC236}">
              <a16:creationId xmlns:a16="http://schemas.microsoft.com/office/drawing/2014/main" id="{EC92CB34-AECC-41DC-9A78-4ED4A540769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0" name="Rectangle 1299">
          <a:extLst>
            <a:ext uri="{FF2B5EF4-FFF2-40B4-BE49-F238E27FC236}">
              <a16:creationId xmlns:a16="http://schemas.microsoft.com/office/drawing/2014/main" id="{F987BF92-B67C-4F43-A770-3E0CC5B7EFD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1" name="Rectangle 11">
          <a:extLst>
            <a:ext uri="{FF2B5EF4-FFF2-40B4-BE49-F238E27FC236}">
              <a16:creationId xmlns:a16="http://schemas.microsoft.com/office/drawing/2014/main" id="{B239CE3A-47D5-4275-BE8B-A2DFA82FEBA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2" name="Rectangle 1301">
          <a:extLst>
            <a:ext uri="{FF2B5EF4-FFF2-40B4-BE49-F238E27FC236}">
              <a16:creationId xmlns:a16="http://schemas.microsoft.com/office/drawing/2014/main" id="{56065E05-7FA4-4058-961F-462F221BAF5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3" name="Rectangle 11">
          <a:extLst>
            <a:ext uri="{FF2B5EF4-FFF2-40B4-BE49-F238E27FC236}">
              <a16:creationId xmlns:a16="http://schemas.microsoft.com/office/drawing/2014/main" id="{031B04AA-EA6A-4C59-84D3-EF4A664CF75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4" name="Rectangle 1303">
          <a:extLst>
            <a:ext uri="{FF2B5EF4-FFF2-40B4-BE49-F238E27FC236}">
              <a16:creationId xmlns:a16="http://schemas.microsoft.com/office/drawing/2014/main" id="{690DAF4B-DC15-43F9-9177-36E90BF10DE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5" name="Rectangle 1304">
          <a:extLst>
            <a:ext uri="{FF2B5EF4-FFF2-40B4-BE49-F238E27FC236}">
              <a16:creationId xmlns:a16="http://schemas.microsoft.com/office/drawing/2014/main" id="{3C1212FE-2733-4FAC-920C-2522F6E522A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6" name="Rectangle 1305">
          <a:extLst>
            <a:ext uri="{FF2B5EF4-FFF2-40B4-BE49-F238E27FC236}">
              <a16:creationId xmlns:a16="http://schemas.microsoft.com/office/drawing/2014/main" id="{12215187-5B6B-46ED-A744-FA192A2C34B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7" name="Rectangle 11">
          <a:extLst>
            <a:ext uri="{FF2B5EF4-FFF2-40B4-BE49-F238E27FC236}">
              <a16:creationId xmlns:a16="http://schemas.microsoft.com/office/drawing/2014/main" id="{96737B89-12C5-4C73-8AF9-E0DFF364DF7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8" name="Rectangle 1307">
          <a:extLst>
            <a:ext uri="{FF2B5EF4-FFF2-40B4-BE49-F238E27FC236}">
              <a16:creationId xmlns:a16="http://schemas.microsoft.com/office/drawing/2014/main" id="{0503E630-E665-498D-82A7-53FAA9CAA21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09" name="Rectangle 11">
          <a:extLst>
            <a:ext uri="{FF2B5EF4-FFF2-40B4-BE49-F238E27FC236}">
              <a16:creationId xmlns:a16="http://schemas.microsoft.com/office/drawing/2014/main" id="{35574DD1-6880-4D60-8BA8-D3655D0A5AB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0" name="Rectangle 1309">
          <a:extLst>
            <a:ext uri="{FF2B5EF4-FFF2-40B4-BE49-F238E27FC236}">
              <a16:creationId xmlns:a16="http://schemas.microsoft.com/office/drawing/2014/main" id="{2828FBA8-A89E-4AA3-87F5-4C7E6C3C1CF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1" name="Rectangle 11">
          <a:extLst>
            <a:ext uri="{FF2B5EF4-FFF2-40B4-BE49-F238E27FC236}">
              <a16:creationId xmlns:a16="http://schemas.microsoft.com/office/drawing/2014/main" id="{E35A920F-6579-40ED-9721-D990F302B5A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2" name="Rectangle 1311">
          <a:extLst>
            <a:ext uri="{FF2B5EF4-FFF2-40B4-BE49-F238E27FC236}">
              <a16:creationId xmlns:a16="http://schemas.microsoft.com/office/drawing/2014/main" id="{ABCA361D-2E9F-4AC9-93C3-C631B3A8274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3" name="Rectangle 11">
          <a:extLst>
            <a:ext uri="{FF2B5EF4-FFF2-40B4-BE49-F238E27FC236}">
              <a16:creationId xmlns:a16="http://schemas.microsoft.com/office/drawing/2014/main" id="{4AA50C9B-7C50-4C21-AC72-243E25EBD293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4" name="Rectangle 1313">
          <a:extLst>
            <a:ext uri="{FF2B5EF4-FFF2-40B4-BE49-F238E27FC236}">
              <a16:creationId xmlns:a16="http://schemas.microsoft.com/office/drawing/2014/main" id="{B232A802-5441-486F-AA52-1FD8986994E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5" name="Rectangle 11">
          <a:extLst>
            <a:ext uri="{FF2B5EF4-FFF2-40B4-BE49-F238E27FC236}">
              <a16:creationId xmlns:a16="http://schemas.microsoft.com/office/drawing/2014/main" id="{E0B822A7-C53C-49C4-AA63-7E285990ED9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6" name="Rectangle 1315">
          <a:extLst>
            <a:ext uri="{FF2B5EF4-FFF2-40B4-BE49-F238E27FC236}">
              <a16:creationId xmlns:a16="http://schemas.microsoft.com/office/drawing/2014/main" id="{19E05863-40C1-43FE-A635-672DB95AEB0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7" name="Rectangle 1316">
          <a:extLst>
            <a:ext uri="{FF2B5EF4-FFF2-40B4-BE49-F238E27FC236}">
              <a16:creationId xmlns:a16="http://schemas.microsoft.com/office/drawing/2014/main" id="{49CEE233-9A55-4C25-834C-ED69C7E6B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8" name="Rectangle 1317">
          <a:extLst>
            <a:ext uri="{FF2B5EF4-FFF2-40B4-BE49-F238E27FC236}">
              <a16:creationId xmlns:a16="http://schemas.microsoft.com/office/drawing/2014/main" id="{F69B4CE2-FAF9-4B38-901B-AC3E652A820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19" name="Rectangle 11">
          <a:extLst>
            <a:ext uri="{FF2B5EF4-FFF2-40B4-BE49-F238E27FC236}">
              <a16:creationId xmlns:a16="http://schemas.microsoft.com/office/drawing/2014/main" id="{B6B8BAAF-69B1-410E-8D75-A90FB9A5D0F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0" name="Rectangle 1319">
          <a:extLst>
            <a:ext uri="{FF2B5EF4-FFF2-40B4-BE49-F238E27FC236}">
              <a16:creationId xmlns:a16="http://schemas.microsoft.com/office/drawing/2014/main" id="{33071E24-EE2F-49A5-8315-D4645CD27A76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1" name="Rectangle 11">
          <a:extLst>
            <a:ext uri="{FF2B5EF4-FFF2-40B4-BE49-F238E27FC236}">
              <a16:creationId xmlns:a16="http://schemas.microsoft.com/office/drawing/2014/main" id="{A5354FEE-6F2C-45D8-805E-E40BC0C15EC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2" name="Rectangle 1321">
          <a:extLst>
            <a:ext uri="{FF2B5EF4-FFF2-40B4-BE49-F238E27FC236}">
              <a16:creationId xmlns:a16="http://schemas.microsoft.com/office/drawing/2014/main" id="{BC0879B2-5D86-4E5A-89FC-AFA5A4C3477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3" name="Rectangle 11">
          <a:extLst>
            <a:ext uri="{FF2B5EF4-FFF2-40B4-BE49-F238E27FC236}">
              <a16:creationId xmlns:a16="http://schemas.microsoft.com/office/drawing/2014/main" id="{A1C4C525-EA15-4D5A-AFB9-E081E521D9B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4" name="Rectangle 1323">
          <a:extLst>
            <a:ext uri="{FF2B5EF4-FFF2-40B4-BE49-F238E27FC236}">
              <a16:creationId xmlns:a16="http://schemas.microsoft.com/office/drawing/2014/main" id="{DBB7779F-CD0C-4CF6-BE32-F069E2753F9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5" name="Rectangle 11">
          <a:extLst>
            <a:ext uri="{FF2B5EF4-FFF2-40B4-BE49-F238E27FC236}">
              <a16:creationId xmlns:a16="http://schemas.microsoft.com/office/drawing/2014/main" id="{9A8E57D0-DD08-49A9-BFA8-605CC192C3D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6" name="Rectangle 1325">
          <a:extLst>
            <a:ext uri="{FF2B5EF4-FFF2-40B4-BE49-F238E27FC236}">
              <a16:creationId xmlns:a16="http://schemas.microsoft.com/office/drawing/2014/main" id="{9A178236-3DB7-4625-B745-0C3DEE59C99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7" name="Rectangle 11">
          <a:extLst>
            <a:ext uri="{FF2B5EF4-FFF2-40B4-BE49-F238E27FC236}">
              <a16:creationId xmlns:a16="http://schemas.microsoft.com/office/drawing/2014/main" id="{DC447C22-374B-4724-9F52-0CD906653ED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8" name="Rectangle 1327">
          <a:extLst>
            <a:ext uri="{FF2B5EF4-FFF2-40B4-BE49-F238E27FC236}">
              <a16:creationId xmlns:a16="http://schemas.microsoft.com/office/drawing/2014/main" id="{DF40C597-743A-42A3-9565-89C1CB556B9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29" name="Rectangle 1328">
          <a:extLst>
            <a:ext uri="{FF2B5EF4-FFF2-40B4-BE49-F238E27FC236}">
              <a16:creationId xmlns:a16="http://schemas.microsoft.com/office/drawing/2014/main" id="{E910D846-0467-4A98-ADF4-940CD830A08A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0" name="Rectangle 1329">
          <a:extLst>
            <a:ext uri="{FF2B5EF4-FFF2-40B4-BE49-F238E27FC236}">
              <a16:creationId xmlns:a16="http://schemas.microsoft.com/office/drawing/2014/main" id="{1F45C426-5155-48C8-8ED6-988B30CAF6FC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1" name="Rectangle 11">
          <a:extLst>
            <a:ext uri="{FF2B5EF4-FFF2-40B4-BE49-F238E27FC236}">
              <a16:creationId xmlns:a16="http://schemas.microsoft.com/office/drawing/2014/main" id="{DF4EE1F3-1BBB-4A13-9A09-2A5CEA8CE33F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2" name="Rectangle 1331">
          <a:extLst>
            <a:ext uri="{FF2B5EF4-FFF2-40B4-BE49-F238E27FC236}">
              <a16:creationId xmlns:a16="http://schemas.microsoft.com/office/drawing/2014/main" id="{24E832F6-5F61-4028-8BD7-D0381605C85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3" name="Rectangle 11">
          <a:extLst>
            <a:ext uri="{FF2B5EF4-FFF2-40B4-BE49-F238E27FC236}">
              <a16:creationId xmlns:a16="http://schemas.microsoft.com/office/drawing/2014/main" id="{164596BA-8D77-45F3-A3B2-E350E2819FA9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4" name="Rectangle 1333">
          <a:extLst>
            <a:ext uri="{FF2B5EF4-FFF2-40B4-BE49-F238E27FC236}">
              <a16:creationId xmlns:a16="http://schemas.microsoft.com/office/drawing/2014/main" id="{D173EC55-81C2-43EA-940D-13C5DCD16F31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5" name="Rectangle 11">
          <a:extLst>
            <a:ext uri="{FF2B5EF4-FFF2-40B4-BE49-F238E27FC236}">
              <a16:creationId xmlns:a16="http://schemas.microsoft.com/office/drawing/2014/main" id="{00A7334C-9B88-494E-B78B-2C7EC9CF0C4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6" name="Rectangle 1335">
          <a:extLst>
            <a:ext uri="{FF2B5EF4-FFF2-40B4-BE49-F238E27FC236}">
              <a16:creationId xmlns:a16="http://schemas.microsoft.com/office/drawing/2014/main" id="{B31E745E-C48D-487A-A5CA-44D3D9E19C4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7" name="Rectangle 11">
          <a:extLst>
            <a:ext uri="{FF2B5EF4-FFF2-40B4-BE49-F238E27FC236}">
              <a16:creationId xmlns:a16="http://schemas.microsoft.com/office/drawing/2014/main" id="{5B04D656-5F75-463F-8161-2CAB7AF1B5B0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8" name="Rectangle 1337">
          <a:extLst>
            <a:ext uri="{FF2B5EF4-FFF2-40B4-BE49-F238E27FC236}">
              <a16:creationId xmlns:a16="http://schemas.microsoft.com/office/drawing/2014/main" id="{0502D9C6-62F9-4A73-9D6C-2908C27DC68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39" name="Rectangle 11">
          <a:extLst>
            <a:ext uri="{FF2B5EF4-FFF2-40B4-BE49-F238E27FC236}">
              <a16:creationId xmlns:a16="http://schemas.microsoft.com/office/drawing/2014/main" id="{F4F70E49-08DF-4C83-A16D-88676A5D954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0" name="Rectangle 1339">
          <a:extLst>
            <a:ext uri="{FF2B5EF4-FFF2-40B4-BE49-F238E27FC236}">
              <a16:creationId xmlns:a16="http://schemas.microsoft.com/office/drawing/2014/main" id="{ABBA8371-AE54-4ADC-ADCA-6C7C1B21806E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1" name="Rectangle 1340">
          <a:extLst>
            <a:ext uri="{FF2B5EF4-FFF2-40B4-BE49-F238E27FC236}">
              <a16:creationId xmlns:a16="http://schemas.microsoft.com/office/drawing/2014/main" id="{DEA81BBB-D2A9-4F67-AAFA-B9A092FF1E64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2" name="Rectangle 1341">
          <a:extLst>
            <a:ext uri="{FF2B5EF4-FFF2-40B4-BE49-F238E27FC236}">
              <a16:creationId xmlns:a16="http://schemas.microsoft.com/office/drawing/2014/main" id="{125EB0AF-4085-4F0D-953D-816001273735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3" name="Rectangle 11">
          <a:extLst>
            <a:ext uri="{FF2B5EF4-FFF2-40B4-BE49-F238E27FC236}">
              <a16:creationId xmlns:a16="http://schemas.microsoft.com/office/drawing/2014/main" id="{6B8A2914-FDA2-4B68-B0D3-360D7F482B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4" name="Rectangle 1343">
          <a:extLst>
            <a:ext uri="{FF2B5EF4-FFF2-40B4-BE49-F238E27FC236}">
              <a16:creationId xmlns:a16="http://schemas.microsoft.com/office/drawing/2014/main" id="{310AF7B0-9622-4518-B277-C82701F35972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5" name="Rectangle 11">
          <a:extLst>
            <a:ext uri="{FF2B5EF4-FFF2-40B4-BE49-F238E27FC236}">
              <a16:creationId xmlns:a16="http://schemas.microsoft.com/office/drawing/2014/main" id="{D1F36CDC-61B9-46DC-9C9D-AAFDE69B17FD}"/>
            </a:ext>
          </a:extLst>
        </xdr:cNvPr>
        <xdr:cNvSpPr>
          <a:spLocks noChangeArrowheads="1"/>
        </xdr:cNvSpPr>
      </xdr:nvSpPr>
      <xdr:spPr bwMode="auto">
        <a:xfrm>
          <a:off x="4394200" y="2600960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6" name="Rectangle 1345">
          <a:extLst>
            <a:ext uri="{FF2B5EF4-FFF2-40B4-BE49-F238E27FC236}">
              <a16:creationId xmlns:a16="http://schemas.microsoft.com/office/drawing/2014/main" id="{9D7BC598-F666-4097-8682-3C25F54C6DC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7" name="Rectangle 11">
          <a:extLst>
            <a:ext uri="{FF2B5EF4-FFF2-40B4-BE49-F238E27FC236}">
              <a16:creationId xmlns:a16="http://schemas.microsoft.com/office/drawing/2014/main" id="{F83ADA9B-2106-4FBF-A411-8315C59D04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8" name="Rectangle 1347">
          <a:extLst>
            <a:ext uri="{FF2B5EF4-FFF2-40B4-BE49-F238E27FC236}">
              <a16:creationId xmlns:a16="http://schemas.microsoft.com/office/drawing/2014/main" id="{CCA1A6E3-5D8E-4209-8388-8BE9C07A0D1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49" name="Rectangle 11">
          <a:extLst>
            <a:ext uri="{FF2B5EF4-FFF2-40B4-BE49-F238E27FC236}">
              <a16:creationId xmlns:a16="http://schemas.microsoft.com/office/drawing/2014/main" id="{872E0F4B-6878-48A5-BF3E-0382FCABDED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0" name="Rectangle 1349">
          <a:extLst>
            <a:ext uri="{FF2B5EF4-FFF2-40B4-BE49-F238E27FC236}">
              <a16:creationId xmlns:a16="http://schemas.microsoft.com/office/drawing/2014/main" id="{16BBE20E-1088-4A9E-8E8A-B30CAF7530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1" name="Rectangle 11">
          <a:extLst>
            <a:ext uri="{FF2B5EF4-FFF2-40B4-BE49-F238E27FC236}">
              <a16:creationId xmlns:a16="http://schemas.microsoft.com/office/drawing/2014/main" id="{FDE81C87-3343-481B-97A4-2A4CC7DE18A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2" name="Rectangle 1351">
          <a:extLst>
            <a:ext uri="{FF2B5EF4-FFF2-40B4-BE49-F238E27FC236}">
              <a16:creationId xmlns:a16="http://schemas.microsoft.com/office/drawing/2014/main" id="{341D5C9F-3F33-4D10-A075-D16DCF79681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3" name="Rectangle 1352">
          <a:extLst>
            <a:ext uri="{FF2B5EF4-FFF2-40B4-BE49-F238E27FC236}">
              <a16:creationId xmlns:a16="http://schemas.microsoft.com/office/drawing/2014/main" id="{2643761D-BFFC-4036-A623-BF4907E1082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4" name="Rectangle 1353">
          <a:extLst>
            <a:ext uri="{FF2B5EF4-FFF2-40B4-BE49-F238E27FC236}">
              <a16:creationId xmlns:a16="http://schemas.microsoft.com/office/drawing/2014/main" id="{02EA68FE-0C57-4794-B521-39D589AB99A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5" name="Rectangle 11">
          <a:extLst>
            <a:ext uri="{FF2B5EF4-FFF2-40B4-BE49-F238E27FC236}">
              <a16:creationId xmlns:a16="http://schemas.microsoft.com/office/drawing/2014/main" id="{536FD633-168C-44E9-962B-BC1545CE980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6" name="Rectangle 1355">
          <a:extLst>
            <a:ext uri="{FF2B5EF4-FFF2-40B4-BE49-F238E27FC236}">
              <a16:creationId xmlns:a16="http://schemas.microsoft.com/office/drawing/2014/main" id="{BB5D1003-DEAC-4E15-8EAB-8C3D80B971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7" name="Rectangle 11">
          <a:extLst>
            <a:ext uri="{FF2B5EF4-FFF2-40B4-BE49-F238E27FC236}">
              <a16:creationId xmlns:a16="http://schemas.microsoft.com/office/drawing/2014/main" id="{FC7FADDB-7611-4F18-ABCB-697523EF80B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8" name="Rectangle 1357">
          <a:extLst>
            <a:ext uri="{FF2B5EF4-FFF2-40B4-BE49-F238E27FC236}">
              <a16:creationId xmlns:a16="http://schemas.microsoft.com/office/drawing/2014/main" id="{26B57015-A561-41E7-9DFD-504B3E133C3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59" name="Rectangle 11">
          <a:extLst>
            <a:ext uri="{FF2B5EF4-FFF2-40B4-BE49-F238E27FC236}">
              <a16:creationId xmlns:a16="http://schemas.microsoft.com/office/drawing/2014/main" id="{74FD60B2-02AF-4225-BD27-C311C1BE671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0" name="Rectangle 1359">
          <a:extLst>
            <a:ext uri="{FF2B5EF4-FFF2-40B4-BE49-F238E27FC236}">
              <a16:creationId xmlns:a16="http://schemas.microsoft.com/office/drawing/2014/main" id="{1D66C938-8C5C-4ED5-A176-9CB3D19C6D6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1" name="Rectangle 11">
          <a:extLst>
            <a:ext uri="{FF2B5EF4-FFF2-40B4-BE49-F238E27FC236}">
              <a16:creationId xmlns:a16="http://schemas.microsoft.com/office/drawing/2014/main" id="{522AC0C7-0D6B-4603-82E8-7E381E32742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2" name="Rectangle 1361">
          <a:extLst>
            <a:ext uri="{FF2B5EF4-FFF2-40B4-BE49-F238E27FC236}">
              <a16:creationId xmlns:a16="http://schemas.microsoft.com/office/drawing/2014/main" id="{91024E6C-AF21-4A05-BEDA-B58601DE9D2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3" name="Rectangle 11">
          <a:extLst>
            <a:ext uri="{FF2B5EF4-FFF2-40B4-BE49-F238E27FC236}">
              <a16:creationId xmlns:a16="http://schemas.microsoft.com/office/drawing/2014/main" id="{5B9F1192-9F0E-4327-A4BC-0C068E066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4" name="Rectangle 1363">
          <a:extLst>
            <a:ext uri="{FF2B5EF4-FFF2-40B4-BE49-F238E27FC236}">
              <a16:creationId xmlns:a16="http://schemas.microsoft.com/office/drawing/2014/main" id="{2CAE23E6-47B6-499E-A271-08A6CAF5B97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5" name="Rectangle 1364">
          <a:extLst>
            <a:ext uri="{FF2B5EF4-FFF2-40B4-BE49-F238E27FC236}">
              <a16:creationId xmlns:a16="http://schemas.microsoft.com/office/drawing/2014/main" id="{DF8A8238-2B14-4FEF-8147-F831E6EB6B3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6" name="Rectangle 1365">
          <a:extLst>
            <a:ext uri="{FF2B5EF4-FFF2-40B4-BE49-F238E27FC236}">
              <a16:creationId xmlns:a16="http://schemas.microsoft.com/office/drawing/2014/main" id="{883ED392-2538-4277-8C2D-97A975934A9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7" name="Rectangle 11">
          <a:extLst>
            <a:ext uri="{FF2B5EF4-FFF2-40B4-BE49-F238E27FC236}">
              <a16:creationId xmlns:a16="http://schemas.microsoft.com/office/drawing/2014/main" id="{C518EF32-EB4D-48FD-AF66-64BD84E18C5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8" name="Rectangle 1367">
          <a:extLst>
            <a:ext uri="{FF2B5EF4-FFF2-40B4-BE49-F238E27FC236}">
              <a16:creationId xmlns:a16="http://schemas.microsoft.com/office/drawing/2014/main" id="{F45EC1EA-49EF-4DB8-9C53-600783F5BBE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69" name="Rectangle 11">
          <a:extLst>
            <a:ext uri="{FF2B5EF4-FFF2-40B4-BE49-F238E27FC236}">
              <a16:creationId xmlns:a16="http://schemas.microsoft.com/office/drawing/2014/main" id="{8E8874FF-4C94-460B-8E4A-4F9DACB04A4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0" name="Rectangle 1369">
          <a:extLst>
            <a:ext uri="{FF2B5EF4-FFF2-40B4-BE49-F238E27FC236}">
              <a16:creationId xmlns:a16="http://schemas.microsoft.com/office/drawing/2014/main" id="{AE1E62F3-8DE3-417F-ABD6-EE5DF25A7D6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1" name="Rectangle 11">
          <a:extLst>
            <a:ext uri="{FF2B5EF4-FFF2-40B4-BE49-F238E27FC236}">
              <a16:creationId xmlns:a16="http://schemas.microsoft.com/office/drawing/2014/main" id="{D1B4E524-64D4-4EF9-94BA-4F9FF83EB62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2" name="Rectangle 1371">
          <a:extLst>
            <a:ext uri="{FF2B5EF4-FFF2-40B4-BE49-F238E27FC236}">
              <a16:creationId xmlns:a16="http://schemas.microsoft.com/office/drawing/2014/main" id="{49A0FC45-4828-4B74-86BA-F509BF76D51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3" name="Rectangle 11">
          <a:extLst>
            <a:ext uri="{FF2B5EF4-FFF2-40B4-BE49-F238E27FC236}">
              <a16:creationId xmlns:a16="http://schemas.microsoft.com/office/drawing/2014/main" id="{9794BD5C-88DE-4C78-AF08-CEFCDA881CF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4" name="Rectangle 1373">
          <a:extLst>
            <a:ext uri="{FF2B5EF4-FFF2-40B4-BE49-F238E27FC236}">
              <a16:creationId xmlns:a16="http://schemas.microsoft.com/office/drawing/2014/main" id="{2615649E-B520-42FA-A1D3-1291B20E9B1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5" name="Rectangle 11">
          <a:extLst>
            <a:ext uri="{FF2B5EF4-FFF2-40B4-BE49-F238E27FC236}">
              <a16:creationId xmlns:a16="http://schemas.microsoft.com/office/drawing/2014/main" id="{3422DD72-B6FE-4166-8C77-33D7DD89A5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6" name="Rectangle 1375">
          <a:extLst>
            <a:ext uri="{FF2B5EF4-FFF2-40B4-BE49-F238E27FC236}">
              <a16:creationId xmlns:a16="http://schemas.microsoft.com/office/drawing/2014/main" id="{2059E633-1E4D-40EC-AAC8-1EA04CFC9CE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7" name="Rectangle 1376">
          <a:extLst>
            <a:ext uri="{FF2B5EF4-FFF2-40B4-BE49-F238E27FC236}">
              <a16:creationId xmlns:a16="http://schemas.microsoft.com/office/drawing/2014/main" id="{6FC268E2-1041-4BDC-BC69-C4E432FB69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8" name="Rectangle 1377">
          <a:extLst>
            <a:ext uri="{FF2B5EF4-FFF2-40B4-BE49-F238E27FC236}">
              <a16:creationId xmlns:a16="http://schemas.microsoft.com/office/drawing/2014/main" id="{FE201967-31C3-4993-83B2-344FD06448A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79" name="Rectangle 11">
          <a:extLst>
            <a:ext uri="{FF2B5EF4-FFF2-40B4-BE49-F238E27FC236}">
              <a16:creationId xmlns:a16="http://schemas.microsoft.com/office/drawing/2014/main" id="{0AFAB30E-5130-47B1-A0A2-3A3E1927C4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0" name="Rectangle 1379">
          <a:extLst>
            <a:ext uri="{FF2B5EF4-FFF2-40B4-BE49-F238E27FC236}">
              <a16:creationId xmlns:a16="http://schemas.microsoft.com/office/drawing/2014/main" id="{92E25BFD-E3D6-4377-B68A-F4977F3575A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1" name="Rectangle 11">
          <a:extLst>
            <a:ext uri="{FF2B5EF4-FFF2-40B4-BE49-F238E27FC236}">
              <a16:creationId xmlns:a16="http://schemas.microsoft.com/office/drawing/2014/main" id="{87761D58-EE06-41DC-8258-D49BA16C2CB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2" name="Rectangle 1381">
          <a:extLst>
            <a:ext uri="{FF2B5EF4-FFF2-40B4-BE49-F238E27FC236}">
              <a16:creationId xmlns:a16="http://schemas.microsoft.com/office/drawing/2014/main" id="{985D3840-8CA2-4983-81CB-1EBBD99FFC1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3" name="Rectangle 11">
          <a:extLst>
            <a:ext uri="{FF2B5EF4-FFF2-40B4-BE49-F238E27FC236}">
              <a16:creationId xmlns:a16="http://schemas.microsoft.com/office/drawing/2014/main" id="{47E6465D-D8EB-4999-AB16-58183C4ADE0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4" name="Rectangle 1383">
          <a:extLst>
            <a:ext uri="{FF2B5EF4-FFF2-40B4-BE49-F238E27FC236}">
              <a16:creationId xmlns:a16="http://schemas.microsoft.com/office/drawing/2014/main" id="{B27F2DD3-BCA9-4E53-8DD3-4D4CC5B0276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5" name="Rectangle 11">
          <a:extLst>
            <a:ext uri="{FF2B5EF4-FFF2-40B4-BE49-F238E27FC236}">
              <a16:creationId xmlns:a16="http://schemas.microsoft.com/office/drawing/2014/main" id="{178BA2DC-44CF-4AAB-BBAB-76CA6891F42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6" name="Rectangle 1385">
          <a:extLst>
            <a:ext uri="{FF2B5EF4-FFF2-40B4-BE49-F238E27FC236}">
              <a16:creationId xmlns:a16="http://schemas.microsoft.com/office/drawing/2014/main" id="{0EC2FFF4-D240-4C96-9C1F-04E597B680C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7" name="Rectangle 11">
          <a:extLst>
            <a:ext uri="{FF2B5EF4-FFF2-40B4-BE49-F238E27FC236}">
              <a16:creationId xmlns:a16="http://schemas.microsoft.com/office/drawing/2014/main" id="{8C824818-6B0D-4D65-8C21-613E11E1F52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8" name="Rectangle 1387">
          <a:extLst>
            <a:ext uri="{FF2B5EF4-FFF2-40B4-BE49-F238E27FC236}">
              <a16:creationId xmlns:a16="http://schemas.microsoft.com/office/drawing/2014/main" id="{843C3B78-9414-4DAB-8597-D50B93739F5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89" name="Rectangle 1388">
          <a:extLst>
            <a:ext uri="{FF2B5EF4-FFF2-40B4-BE49-F238E27FC236}">
              <a16:creationId xmlns:a16="http://schemas.microsoft.com/office/drawing/2014/main" id="{A2667D4A-05EB-4DEE-9976-CDB55A6ECD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0" name="Rectangle 1389">
          <a:extLst>
            <a:ext uri="{FF2B5EF4-FFF2-40B4-BE49-F238E27FC236}">
              <a16:creationId xmlns:a16="http://schemas.microsoft.com/office/drawing/2014/main" id="{59B3CC6C-F57A-4BA1-A66C-1C0C8F0F3B5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1" name="Rectangle 11">
          <a:extLst>
            <a:ext uri="{FF2B5EF4-FFF2-40B4-BE49-F238E27FC236}">
              <a16:creationId xmlns:a16="http://schemas.microsoft.com/office/drawing/2014/main" id="{D5889F62-DE44-4C0A-9707-E536DC6F200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2" name="Rectangle 1391">
          <a:extLst>
            <a:ext uri="{FF2B5EF4-FFF2-40B4-BE49-F238E27FC236}">
              <a16:creationId xmlns:a16="http://schemas.microsoft.com/office/drawing/2014/main" id="{25C7F27C-16EC-49FD-938E-11AF5662BB7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3" name="Rectangle 11">
          <a:extLst>
            <a:ext uri="{FF2B5EF4-FFF2-40B4-BE49-F238E27FC236}">
              <a16:creationId xmlns:a16="http://schemas.microsoft.com/office/drawing/2014/main" id="{91AE219B-8967-4209-85D7-721751D4043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4" name="Rectangle 1393">
          <a:extLst>
            <a:ext uri="{FF2B5EF4-FFF2-40B4-BE49-F238E27FC236}">
              <a16:creationId xmlns:a16="http://schemas.microsoft.com/office/drawing/2014/main" id="{092E4406-38A2-43E4-B167-4819AE4EE56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5" name="Rectangle 11">
          <a:extLst>
            <a:ext uri="{FF2B5EF4-FFF2-40B4-BE49-F238E27FC236}">
              <a16:creationId xmlns:a16="http://schemas.microsoft.com/office/drawing/2014/main" id="{05C0CDC8-90EF-4698-8E44-AA6F2A46B3D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6" name="Rectangle 1395">
          <a:extLst>
            <a:ext uri="{FF2B5EF4-FFF2-40B4-BE49-F238E27FC236}">
              <a16:creationId xmlns:a16="http://schemas.microsoft.com/office/drawing/2014/main" id="{59D7E26B-E216-4C3E-B5D9-68C0E372D06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7" name="Rectangle 11">
          <a:extLst>
            <a:ext uri="{FF2B5EF4-FFF2-40B4-BE49-F238E27FC236}">
              <a16:creationId xmlns:a16="http://schemas.microsoft.com/office/drawing/2014/main" id="{ACF5D318-A177-4D28-9873-7CE6F437311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8" name="Rectangle 1397">
          <a:extLst>
            <a:ext uri="{FF2B5EF4-FFF2-40B4-BE49-F238E27FC236}">
              <a16:creationId xmlns:a16="http://schemas.microsoft.com/office/drawing/2014/main" id="{676FC957-B4E8-41DD-A868-C1854F4B494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399" name="Rectangle 11">
          <a:extLst>
            <a:ext uri="{FF2B5EF4-FFF2-40B4-BE49-F238E27FC236}">
              <a16:creationId xmlns:a16="http://schemas.microsoft.com/office/drawing/2014/main" id="{B36BBD81-AE71-44FF-A0EC-13C709044F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0" name="Rectangle 1399">
          <a:extLst>
            <a:ext uri="{FF2B5EF4-FFF2-40B4-BE49-F238E27FC236}">
              <a16:creationId xmlns:a16="http://schemas.microsoft.com/office/drawing/2014/main" id="{1F19B6E0-2065-492B-AB2C-B76373C3112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1" name="Rectangle 1400">
          <a:extLst>
            <a:ext uri="{FF2B5EF4-FFF2-40B4-BE49-F238E27FC236}">
              <a16:creationId xmlns:a16="http://schemas.microsoft.com/office/drawing/2014/main" id="{E5A4E7F8-45FD-487E-9155-B27C189217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2" name="Rectangle 1401">
          <a:extLst>
            <a:ext uri="{FF2B5EF4-FFF2-40B4-BE49-F238E27FC236}">
              <a16:creationId xmlns:a16="http://schemas.microsoft.com/office/drawing/2014/main" id="{61EB5A02-D75D-4C52-BC78-59C96544B5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3" name="Rectangle 11">
          <a:extLst>
            <a:ext uri="{FF2B5EF4-FFF2-40B4-BE49-F238E27FC236}">
              <a16:creationId xmlns:a16="http://schemas.microsoft.com/office/drawing/2014/main" id="{A2441C42-D778-4EFD-A97F-A7CB5B2992E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4" name="Rectangle 1403">
          <a:extLst>
            <a:ext uri="{FF2B5EF4-FFF2-40B4-BE49-F238E27FC236}">
              <a16:creationId xmlns:a16="http://schemas.microsoft.com/office/drawing/2014/main" id="{5604244E-D657-4C5F-B707-C324AAD31EB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5" name="Rectangle 11">
          <a:extLst>
            <a:ext uri="{FF2B5EF4-FFF2-40B4-BE49-F238E27FC236}">
              <a16:creationId xmlns:a16="http://schemas.microsoft.com/office/drawing/2014/main" id="{9102EE29-E077-4B69-A5D0-EF0E5DC3CA5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6" name="Rectangle 1405">
          <a:extLst>
            <a:ext uri="{FF2B5EF4-FFF2-40B4-BE49-F238E27FC236}">
              <a16:creationId xmlns:a16="http://schemas.microsoft.com/office/drawing/2014/main" id="{2D9E937E-6067-4FDE-837D-FCF83E20807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7" name="Rectangle 11">
          <a:extLst>
            <a:ext uri="{FF2B5EF4-FFF2-40B4-BE49-F238E27FC236}">
              <a16:creationId xmlns:a16="http://schemas.microsoft.com/office/drawing/2014/main" id="{E2A6278A-D277-436F-B688-B3671A04E8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8" name="Rectangle 1407">
          <a:extLst>
            <a:ext uri="{FF2B5EF4-FFF2-40B4-BE49-F238E27FC236}">
              <a16:creationId xmlns:a16="http://schemas.microsoft.com/office/drawing/2014/main" id="{74DE7B95-A606-4C68-8608-8DCF4AA8A2D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09" name="Rectangle 11">
          <a:extLst>
            <a:ext uri="{FF2B5EF4-FFF2-40B4-BE49-F238E27FC236}">
              <a16:creationId xmlns:a16="http://schemas.microsoft.com/office/drawing/2014/main" id="{8636C454-AB22-4CA4-B9AE-CACA7054E54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0" name="Rectangle 1409">
          <a:extLst>
            <a:ext uri="{FF2B5EF4-FFF2-40B4-BE49-F238E27FC236}">
              <a16:creationId xmlns:a16="http://schemas.microsoft.com/office/drawing/2014/main" id="{9DBD3C2A-6A4B-4CAC-9E86-0EF76EDB0CC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1" name="Rectangle 11">
          <a:extLst>
            <a:ext uri="{FF2B5EF4-FFF2-40B4-BE49-F238E27FC236}">
              <a16:creationId xmlns:a16="http://schemas.microsoft.com/office/drawing/2014/main" id="{F8A602A7-EDFD-465D-8888-D2306B503F1D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2" name="Rectangle 1411">
          <a:extLst>
            <a:ext uri="{FF2B5EF4-FFF2-40B4-BE49-F238E27FC236}">
              <a16:creationId xmlns:a16="http://schemas.microsoft.com/office/drawing/2014/main" id="{A141F242-9440-4FAD-ABA2-40DFBAE3A5C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3" name="Rectangle 1412">
          <a:extLst>
            <a:ext uri="{FF2B5EF4-FFF2-40B4-BE49-F238E27FC236}">
              <a16:creationId xmlns:a16="http://schemas.microsoft.com/office/drawing/2014/main" id="{DCE8C489-17A1-4C0A-9EBE-44981C2F489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4" name="Rectangle 1413">
          <a:extLst>
            <a:ext uri="{FF2B5EF4-FFF2-40B4-BE49-F238E27FC236}">
              <a16:creationId xmlns:a16="http://schemas.microsoft.com/office/drawing/2014/main" id="{F64D105C-A2A5-435B-9B01-F04F8A1D7B33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5" name="Rectangle 11">
          <a:extLst>
            <a:ext uri="{FF2B5EF4-FFF2-40B4-BE49-F238E27FC236}">
              <a16:creationId xmlns:a16="http://schemas.microsoft.com/office/drawing/2014/main" id="{733D93A1-55B6-4BA5-AE9B-AC443F90C6AE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6" name="Rectangle 1415">
          <a:extLst>
            <a:ext uri="{FF2B5EF4-FFF2-40B4-BE49-F238E27FC236}">
              <a16:creationId xmlns:a16="http://schemas.microsoft.com/office/drawing/2014/main" id="{3E2F6AEB-9599-4CDC-AFBD-A8321E526F4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7" name="Rectangle 11">
          <a:extLst>
            <a:ext uri="{FF2B5EF4-FFF2-40B4-BE49-F238E27FC236}">
              <a16:creationId xmlns:a16="http://schemas.microsoft.com/office/drawing/2014/main" id="{8CAD3672-189A-475A-8E36-E99F35036A9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8" name="Rectangle 1417">
          <a:extLst>
            <a:ext uri="{FF2B5EF4-FFF2-40B4-BE49-F238E27FC236}">
              <a16:creationId xmlns:a16="http://schemas.microsoft.com/office/drawing/2014/main" id="{417C4746-5B71-457D-820C-571C78B0FF6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19" name="Rectangle 11">
          <a:extLst>
            <a:ext uri="{FF2B5EF4-FFF2-40B4-BE49-F238E27FC236}">
              <a16:creationId xmlns:a16="http://schemas.microsoft.com/office/drawing/2014/main" id="{88718DAA-803B-4912-819E-571CE07C0B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0" name="Rectangle 1419">
          <a:extLst>
            <a:ext uri="{FF2B5EF4-FFF2-40B4-BE49-F238E27FC236}">
              <a16:creationId xmlns:a16="http://schemas.microsoft.com/office/drawing/2014/main" id="{2FA1E862-A12F-4A83-8CD9-ACC03F125785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1" name="Rectangle 11">
          <a:extLst>
            <a:ext uri="{FF2B5EF4-FFF2-40B4-BE49-F238E27FC236}">
              <a16:creationId xmlns:a16="http://schemas.microsoft.com/office/drawing/2014/main" id="{2C19ECE3-38C6-4464-81AA-6378FE2B6BA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2" name="Rectangle 1421">
          <a:extLst>
            <a:ext uri="{FF2B5EF4-FFF2-40B4-BE49-F238E27FC236}">
              <a16:creationId xmlns:a16="http://schemas.microsoft.com/office/drawing/2014/main" id="{46923864-49BC-4BCF-92F5-FC898A6D0390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3" name="Rectangle 11">
          <a:extLst>
            <a:ext uri="{FF2B5EF4-FFF2-40B4-BE49-F238E27FC236}">
              <a16:creationId xmlns:a16="http://schemas.microsoft.com/office/drawing/2014/main" id="{1EF908AD-9D1B-4D83-A0D3-6E1D193F233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4" name="Rectangle 1423">
          <a:extLst>
            <a:ext uri="{FF2B5EF4-FFF2-40B4-BE49-F238E27FC236}">
              <a16:creationId xmlns:a16="http://schemas.microsoft.com/office/drawing/2014/main" id="{3F89A221-77C1-41C4-BEA2-7DCE36EB488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5" name="Rectangle 1424">
          <a:extLst>
            <a:ext uri="{FF2B5EF4-FFF2-40B4-BE49-F238E27FC236}">
              <a16:creationId xmlns:a16="http://schemas.microsoft.com/office/drawing/2014/main" id="{3D275C41-8E80-4F13-8500-B5F4305BE808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6" name="Rectangle 1425">
          <a:extLst>
            <a:ext uri="{FF2B5EF4-FFF2-40B4-BE49-F238E27FC236}">
              <a16:creationId xmlns:a16="http://schemas.microsoft.com/office/drawing/2014/main" id="{BFBEE3C8-7D24-4496-B979-2229F11DD3F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7" name="Rectangle 11">
          <a:extLst>
            <a:ext uri="{FF2B5EF4-FFF2-40B4-BE49-F238E27FC236}">
              <a16:creationId xmlns:a16="http://schemas.microsoft.com/office/drawing/2014/main" id="{EB4ED96C-DB78-483D-A99C-222E87CD93AC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8" name="Rectangle 1427">
          <a:extLst>
            <a:ext uri="{FF2B5EF4-FFF2-40B4-BE49-F238E27FC236}">
              <a16:creationId xmlns:a16="http://schemas.microsoft.com/office/drawing/2014/main" id="{8E9F3F3F-96CF-4DF5-B6DA-29C8DBEDDFA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29" name="Rectangle 11">
          <a:extLst>
            <a:ext uri="{FF2B5EF4-FFF2-40B4-BE49-F238E27FC236}">
              <a16:creationId xmlns:a16="http://schemas.microsoft.com/office/drawing/2014/main" id="{6F9EAAC6-899A-423D-9B85-13F3623CBCB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0" name="Rectangle 1429">
          <a:extLst>
            <a:ext uri="{FF2B5EF4-FFF2-40B4-BE49-F238E27FC236}">
              <a16:creationId xmlns:a16="http://schemas.microsoft.com/office/drawing/2014/main" id="{97EE713B-7946-4F38-A57D-6D84FB459DC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1" name="Rectangle 11">
          <a:extLst>
            <a:ext uri="{FF2B5EF4-FFF2-40B4-BE49-F238E27FC236}">
              <a16:creationId xmlns:a16="http://schemas.microsoft.com/office/drawing/2014/main" id="{BBB78FC5-2453-4CD1-AF4C-86833D9036A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2" name="Rectangle 1431">
          <a:extLst>
            <a:ext uri="{FF2B5EF4-FFF2-40B4-BE49-F238E27FC236}">
              <a16:creationId xmlns:a16="http://schemas.microsoft.com/office/drawing/2014/main" id="{B122CC3F-C2EB-4446-9169-255372F76A57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3" name="Rectangle 11">
          <a:extLst>
            <a:ext uri="{FF2B5EF4-FFF2-40B4-BE49-F238E27FC236}">
              <a16:creationId xmlns:a16="http://schemas.microsoft.com/office/drawing/2014/main" id="{48507086-DBBC-40CB-AB25-773C8CDB7E39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4" name="Rectangle 1433">
          <a:extLst>
            <a:ext uri="{FF2B5EF4-FFF2-40B4-BE49-F238E27FC236}">
              <a16:creationId xmlns:a16="http://schemas.microsoft.com/office/drawing/2014/main" id="{B2F58E85-497A-4B0C-B738-36DB662823C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5" name="Rectangle 11">
          <a:extLst>
            <a:ext uri="{FF2B5EF4-FFF2-40B4-BE49-F238E27FC236}">
              <a16:creationId xmlns:a16="http://schemas.microsoft.com/office/drawing/2014/main" id="{21CDBA58-F43A-4509-96C4-4FC7EF58189B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6" name="Rectangle 1435">
          <a:extLst>
            <a:ext uri="{FF2B5EF4-FFF2-40B4-BE49-F238E27FC236}">
              <a16:creationId xmlns:a16="http://schemas.microsoft.com/office/drawing/2014/main" id="{AF3A0677-F947-4841-9C9D-DF90DA77BF06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7" name="Rectangle 1436">
          <a:extLst>
            <a:ext uri="{FF2B5EF4-FFF2-40B4-BE49-F238E27FC236}">
              <a16:creationId xmlns:a16="http://schemas.microsoft.com/office/drawing/2014/main" id="{3DF8F4D3-9318-41B1-A784-75BA4740748A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8" name="Rectangle 1437">
          <a:extLst>
            <a:ext uri="{FF2B5EF4-FFF2-40B4-BE49-F238E27FC236}">
              <a16:creationId xmlns:a16="http://schemas.microsoft.com/office/drawing/2014/main" id="{675D3303-F36A-4600-8786-BCCC4B5E4F81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39" name="Rectangle 11">
          <a:extLst>
            <a:ext uri="{FF2B5EF4-FFF2-40B4-BE49-F238E27FC236}">
              <a16:creationId xmlns:a16="http://schemas.microsoft.com/office/drawing/2014/main" id="{C2F4319F-9563-4BEB-8165-4C8EBE898F34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0" name="Rectangle 1439">
          <a:extLst>
            <a:ext uri="{FF2B5EF4-FFF2-40B4-BE49-F238E27FC236}">
              <a16:creationId xmlns:a16="http://schemas.microsoft.com/office/drawing/2014/main" id="{105690CB-D555-43DE-96C2-281870EA6BF2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5</xdr:col>
      <xdr:colOff>0</xdr:colOff>
      <xdr:row>11</xdr:row>
      <xdr:rowOff>0</xdr:rowOff>
    </xdr:from>
    <xdr:ext cx="35266" cy="162160"/>
    <xdr:sp macro="" textlink="">
      <xdr:nvSpPr>
        <xdr:cNvPr id="1441" name="Rectangle 11">
          <a:extLst>
            <a:ext uri="{FF2B5EF4-FFF2-40B4-BE49-F238E27FC236}">
              <a16:creationId xmlns:a16="http://schemas.microsoft.com/office/drawing/2014/main" id="{74742DB0-B6C5-4F65-9CA2-93D19533C50F}"/>
            </a:ext>
          </a:extLst>
        </xdr:cNvPr>
        <xdr:cNvSpPr>
          <a:spLocks noChangeArrowheads="1"/>
        </xdr:cNvSpPr>
      </xdr:nvSpPr>
      <xdr:spPr bwMode="auto">
        <a:xfrm>
          <a:off x="4394200" y="28035250"/>
          <a:ext cx="35266" cy="1621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US" sz="11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285101</xdr:colOff>
      <xdr:row>15</xdr:row>
      <xdr:rowOff>42306</xdr:rowOff>
    </xdr:from>
    <xdr:ext cx="1310357" cy="255755"/>
    <xdr:sp macro="" textlink="">
      <xdr:nvSpPr>
        <xdr:cNvPr id="2" name="Right Arrow 275">
          <a:extLst>
            <a:ext uri="{FF2B5EF4-FFF2-40B4-BE49-F238E27FC236}">
              <a16:creationId xmlns:a16="http://schemas.microsoft.com/office/drawing/2014/main" id="{73B7226C-540B-4114-9BE9-C3668D9C80ED}"/>
            </a:ext>
          </a:extLst>
        </xdr:cNvPr>
        <xdr:cNvSpPr/>
      </xdr:nvSpPr>
      <xdr:spPr>
        <a:xfrm>
          <a:off x="3726801" y="4163456"/>
          <a:ext cx="1310357" cy="255755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</xdr:col>
      <xdr:colOff>9528</xdr:colOff>
      <xdr:row>394</xdr:row>
      <xdr:rowOff>57150</xdr:rowOff>
    </xdr:from>
    <xdr:ext cx="1213783" cy="344390"/>
    <xdr:sp macro="" textlink="">
      <xdr:nvSpPr>
        <xdr:cNvPr id="3" name="AutoShape 18">
          <a:extLst>
            <a:ext uri="{FF2B5EF4-FFF2-40B4-BE49-F238E27FC236}">
              <a16:creationId xmlns:a16="http://schemas.microsoft.com/office/drawing/2014/main" id="{4185D12D-8283-4EF0-8820-6D891778646B}"/>
            </a:ext>
          </a:extLst>
        </xdr:cNvPr>
        <xdr:cNvSpPr/>
      </xdr:nvSpPr>
      <xdr:spPr>
        <a:xfrm>
          <a:off x="1920878" y="85420200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7</xdr:col>
      <xdr:colOff>9519</xdr:colOff>
      <xdr:row>394</xdr:row>
      <xdr:rowOff>57149</xdr:rowOff>
    </xdr:from>
    <xdr:ext cx="1213783" cy="344390"/>
    <xdr:sp macro="" textlink="">
      <xdr:nvSpPr>
        <xdr:cNvPr id="4" name="AutoShape 18">
          <a:extLst>
            <a:ext uri="{FF2B5EF4-FFF2-40B4-BE49-F238E27FC236}">
              <a16:creationId xmlns:a16="http://schemas.microsoft.com/office/drawing/2014/main" id="{8B88B469-FAE4-4B5A-B0DB-30A7BDFF4DAA}"/>
            </a:ext>
          </a:extLst>
        </xdr:cNvPr>
        <xdr:cNvSpPr/>
      </xdr:nvSpPr>
      <xdr:spPr>
        <a:xfrm rot="10799991">
          <a:off x="4060819" y="85420199"/>
          <a:ext cx="12137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C0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5</xdr:col>
      <xdr:colOff>38103</xdr:colOff>
      <xdr:row>394</xdr:row>
      <xdr:rowOff>59527</xdr:rowOff>
    </xdr:from>
    <xdr:ext cx="1459053" cy="150949"/>
    <xdr:sp macro="" textlink="">
      <xdr:nvSpPr>
        <xdr:cNvPr id="5" name="Arc 178">
          <a:extLst>
            <a:ext uri="{FF2B5EF4-FFF2-40B4-BE49-F238E27FC236}">
              <a16:creationId xmlns:a16="http://schemas.microsoft.com/office/drawing/2014/main" id="{9F830DD9-FF0D-4323-A619-E0463B53B818}"/>
            </a:ext>
          </a:extLst>
        </xdr:cNvPr>
        <xdr:cNvSpPr/>
      </xdr:nvSpPr>
      <xdr:spPr>
        <a:xfrm>
          <a:off x="2559053" y="85422577"/>
          <a:ext cx="1459053" cy="15094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2147483647 f27 1"/>
            <a:gd name="f32" fmla="*/ 2147483647 f26 1"/>
            <a:gd name="f33" fmla="*/ 0 f26 1"/>
            <a:gd name="f34" fmla="*/ 0 f27 1"/>
            <a:gd name="f35" fmla="*/ 43200 f27 1"/>
            <a:gd name="f36" fmla="*/ 23528 f26 1"/>
            <a:gd name="f37" fmla="*/ f28 1 f2"/>
            <a:gd name="f38" fmla="*/ f31 1 43200"/>
            <a:gd name="f39" fmla="*/ f32 1 23528"/>
            <a:gd name="f40" fmla="*/ f33 1 23528"/>
            <a:gd name="f41" fmla="*/ f34 1 43200"/>
            <a:gd name="f42" fmla="*/ f35 1 43200"/>
            <a:gd name="f43" fmla="*/ f36 1 23528"/>
            <a:gd name="f44" fmla="+- f37 0 f1"/>
            <a:gd name="f45" fmla="*/ f38 1 f29"/>
            <a:gd name="f46" fmla="*/ f39 1 f30"/>
            <a:gd name="f47" fmla="*/ f40 1 f30"/>
            <a:gd name="f48" fmla="*/ f41 1 f29"/>
            <a:gd name="f49" fmla="*/ f42 1 f29"/>
            <a:gd name="f50" fmla="*/ f43 1 f30"/>
            <a:gd name="f51" fmla="*/ f48 f24 1"/>
            <a:gd name="f52" fmla="*/ f49 f24 1"/>
            <a:gd name="f53" fmla="*/ f50 f25 1"/>
            <a:gd name="f54" fmla="*/ f47 f25 1"/>
            <a:gd name="f55" fmla="*/ f45 f24 1"/>
            <a:gd name="f56" fmla="*/ f4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44">
              <a:pos x="f55" y="f56"/>
            </a:cxn>
            <a:cxn ang="f44">
              <a:pos x="f55" y="f54"/>
            </a:cxn>
            <a:cxn ang="f44">
              <a:pos x="f55" y="f56"/>
            </a:cxn>
          </a:cxnLst>
          <a:rect l="f51" t="f54" r="f52" b="f53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lnTo>
                <a:pt x="f8" y="f9"/>
              </a:lnTo>
              <a:close/>
            </a:path>
          </a:pathLst>
        </a:custGeom>
        <a:noFill/>
        <a:ln w="19046" cap="flat">
          <a:solidFill>
            <a:srgbClr val="FF0000"/>
          </a:solidFill>
          <a:prstDash val="solid"/>
          <a:round/>
        </a:ln>
      </xdr:spPr>
      <xdr:txBody>
        <a:bodyPr vert="horz" wrap="square" lIns="0" tIns="0" rIns="0" bIns="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8</xdr:col>
      <xdr:colOff>57150</xdr:colOff>
      <xdr:row>393</xdr:row>
      <xdr:rowOff>92928</xdr:rowOff>
    </xdr:from>
    <xdr:ext cx="9528" cy="201149"/>
    <xdr:cxnSp macro="">
      <xdr:nvCxnSpPr>
        <xdr:cNvPr id="6" name="Straight Arrow Connector 229">
          <a:extLst>
            <a:ext uri="{FF2B5EF4-FFF2-40B4-BE49-F238E27FC236}">
              <a16:creationId xmlns:a16="http://schemas.microsoft.com/office/drawing/2014/main" id="{AB17A052-E5BD-4F74-8803-70C9FECC4B6E}"/>
            </a:ext>
          </a:extLst>
        </xdr:cNvPr>
        <xdr:cNvCxnSpPr/>
      </xdr:nvCxnSpPr>
      <xdr:spPr>
        <a:xfrm flipH="1">
          <a:off x="4718050" y="85094028"/>
          <a:ext cx="9528" cy="201149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4</xdr:col>
      <xdr:colOff>247646</xdr:colOff>
      <xdr:row>393</xdr:row>
      <xdr:rowOff>201344</xdr:rowOff>
    </xdr:from>
    <xdr:ext cx="9529" cy="191621"/>
    <xdr:cxnSp macro="">
      <xdr:nvCxnSpPr>
        <xdr:cNvPr id="7" name="Straight Arrow Connector 236">
          <a:extLst>
            <a:ext uri="{FF2B5EF4-FFF2-40B4-BE49-F238E27FC236}">
              <a16:creationId xmlns:a16="http://schemas.microsoft.com/office/drawing/2014/main" id="{2C79C5E3-0E97-442A-BAF9-74037FBD22ED}"/>
            </a:ext>
          </a:extLst>
        </xdr:cNvPr>
        <xdr:cNvCxnSpPr/>
      </xdr:nvCxnSpPr>
      <xdr:spPr>
        <a:xfrm>
          <a:off x="2158996" y="85202444"/>
          <a:ext cx="9529" cy="191621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7</xdr:col>
      <xdr:colOff>276221</xdr:colOff>
      <xdr:row>396</xdr:row>
      <xdr:rowOff>47621</xdr:rowOff>
    </xdr:from>
    <xdr:ext cx="2294755" cy="45306"/>
    <xdr:cxnSp macro="">
      <xdr:nvCxnSpPr>
        <xdr:cNvPr id="8" name="Straight Arrow Connector 282">
          <a:extLst>
            <a:ext uri="{FF2B5EF4-FFF2-40B4-BE49-F238E27FC236}">
              <a16:creationId xmlns:a16="http://schemas.microsoft.com/office/drawing/2014/main" id="{FD32677C-B506-4357-98E8-FD60A0B79385}"/>
            </a:ext>
          </a:extLst>
        </xdr:cNvPr>
        <xdr:cNvCxnSpPr/>
      </xdr:nvCxnSpPr>
      <xdr:spPr>
        <a:xfrm flipH="1" flipV="1">
          <a:off x="4327521" y="86223471"/>
          <a:ext cx="2294755" cy="45306"/>
        </a:xfrm>
        <a:prstGeom prst="straightConnector1">
          <a:avLst/>
        </a:prstGeom>
        <a:noFill/>
        <a:ln w="12701" cap="flat">
          <a:solidFill>
            <a:srgbClr val="000000"/>
          </a:solidFill>
          <a:prstDash val="solid"/>
          <a:round/>
          <a:tailEnd type="arrow"/>
        </a:ln>
      </xdr:spPr>
    </xdr:cxnSp>
    <xdr:clientData/>
  </xdr:oneCellAnchor>
  <xdr:oneCellAnchor>
    <xdr:from>
      <xdr:col>9</xdr:col>
      <xdr:colOff>11905</xdr:colOff>
      <xdr:row>399</xdr:row>
      <xdr:rowOff>123818</xdr:rowOff>
    </xdr:from>
    <xdr:ext cx="706904" cy="348926"/>
    <xdr:grpSp>
      <xdr:nvGrpSpPr>
        <xdr:cNvPr id="9" name="Group 2715">
          <a:extLst>
            <a:ext uri="{FF2B5EF4-FFF2-40B4-BE49-F238E27FC236}">
              <a16:creationId xmlns:a16="http://schemas.microsoft.com/office/drawing/2014/main" id="{D0FCACDD-5425-4591-8CAB-F968CC619378}"/>
            </a:ext>
          </a:extLst>
        </xdr:cNvPr>
        <xdr:cNvGrpSpPr/>
      </xdr:nvGrpSpPr>
      <xdr:grpSpPr>
        <a:xfrm>
          <a:off x="5316023" y="87100142"/>
          <a:ext cx="706904" cy="348926"/>
          <a:chOff x="40855105" y="5013318"/>
          <a:chExt cx="706904" cy="348926"/>
        </a:xfrm>
      </xdr:grpSpPr>
      <xdr:sp macro="" textlink="">
        <xdr:nvSpPr>
          <xdr:cNvPr id="10" name="Line 2716">
            <a:extLst>
              <a:ext uri="{FF2B5EF4-FFF2-40B4-BE49-F238E27FC236}">
                <a16:creationId xmlns:a16="http://schemas.microsoft.com/office/drawing/2014/main" id="{4047E884-B9BD-9727-777A-063508D3D5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" name="Line 2717">
            <a:extLst>
              <a:ext uri="{FF2B5EF4-FFF2-40B4-BE49-F238E27FC236}">
                <a16:creationId xmlns:a16="http://schemas.microsoft.com/office/drawing/2014/main" id="{69CB6312-9AE6-764D-DA3D-378F74FB3D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2" name="Line 2718">
            <a:extLst>
              <a:ext uri="{FF2B5EF4-FFF2-40B4-BE49-F238E27FC236}">
                <a16:creationId xmlns:a16="http://schemas.microsoft.com/office/drawing/2014/main" id="{51D92147-4A6A-F055-43DD-801B4C1C85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3" name="Line 2719">
            <a:extLst>
              <a:ext uri="{FF2B5EF4-FFF2-40B4-BE49-F238E27FC236}">
                <a16:creationId xmlns:a16="http://schemas.microsoft.com/office/drawing/2014/main" id="{DD2BD526-636B-87AA-FCE8-3FDCD4AECB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4" name="Line 2720">
            <a:extLst>
              <a:ext uri="{FF2B5EF4-FFF2-40B4-BE49-F238E27FC236}">
                <a16:creationId xmlns:a16="http://schemas.microsoft.com/office/drawing/2014/main" id="{603B0641-9FCE-2844-895F-89C3D159EFE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15</xdr:col>
      <xdr:colOff>243413</xdr:colOff>
      <xdr:row>394</xdr:row>
      <xdr:rowOff>31747</xdr:rowOff>
    </xdr:from>
    <xdr:ext cx="85725" cy="833769"/>
    <xdr:cxnSp macro="">
      <xdr:nvCxnSpPr>
        <xdr:cNvPr id="15" name="AutoShape 2703">
          <a:extLst>
            <a:ext uri="{FF2B5EF4-FFF2-40B4-BE49-F238E27FC236}">
              <a16:creationId xmlns:a16="http://schemas.microsoft.com/office/drawing/2014/main" id="{BFB718AD-DB83-44ED-AF79-45EF9D4B21E7}"/>
            </a:ext>
          </a:extLst>
        </xdr:cNvPr>
        <xdr:cNvCxnSpPr/>
      </xdr:nvCxnSpPr>
      <xdr:spPr>
        <a:xfrm flipH="1">
          <a:off x="9342963" y="85394797"/>
          <a:ext cx="85725" cy="833769"/>
        </a:xfrm>
        <a:prstGeom prst="straightConnector1">
          <a:avLst/>
        </a:prstGeom>
        <a:noFill/>
        <a:ln w="38103" cap="flat">
          <a:solidFill>
            <a:srgbClr val="FF6600"/>
          </a:solidFill>
          <a:prstDash val="solid"/>
          <a:round/>
        </a:ln>
      </xdr:spPr>
    </xdr:cxnSp>
    <xdr:clientData/>
  </xdr:oneCellAnchor>
  <xdr:oneCellAnchor>
    <xdr:from>
      <xdr:col>20</xdr:col>
      <xdr:colOff>108126</xdr:colOff>
      <xdr:row>394</xdr:row>
      <xdr:rowOff>67962</xdr:rowOff>
    </xdr:from>
    <xdr:ext cx="313539" cy="855777"/>
    <xdr:grpSp>
      <xdr:nvGrpSpPr>
        <xdr:cNvPr id="16" name="Group 297">
          <a:extLst>
            <a:ext uri="{FF2B5EF4-FFF2-40B4-BE49-F238E27FC236}">
              <a16:creationId xmlns:a16="http://schemas.microsoft.com/office/drawing/2014/main" id="{87F9F419-14EB-4AC3-8207-E83728CD9191}"/>
            </a:ext>
          </a:extLst>
        </xdr:cNvPr>
        <xdr:cNvGrpSpPr/>
      </xdr:nvGrpSpPr>
      <xdr:grpSpPr>
        <a:xfrm>
          <a:off x="12490626" y="85512815"/>
          <a:ext cx="313539" cy="855777"/>
          <a:chOff x="41569212" y="9091080"/>
          <a:chExt cx="313539" cy="855777"/>
        </a:xfrm>
      </xdr:grpSpPr>
      <xdr:cxnSp macro="">
        <xdr:nvCxnSpPr>
          <xdr:cNvPr id="17" name="Straight Arrow Connector 912">
            <a:extLst>
              <a:ext uri="{FF2B5EF4-FFF2-40B4-BE49-F238E27FC236}">
                <a16:creationId xmlns:a16="http://schemas.microsoft.com/office/drawing/2014/main" id="{AFAB5EB7-FE80-7C9F-74F7-39CEE503BB21}"/>
              </a:ext>
            </a:extLst>
          </xdr:cNvPr>
          <xdr:cNvCxnSpPr/>
        </xdr:nvCxnSpPr>
        <xdr:spPr>
          <a:xfrm flipV="1">
            <a:off x="41611585" y="9091080"/>
            <a:ext cx="271165" cy="468639"/>
          </a:xfrm>
          <a:prstGeom prst="straightConnector1">
            <a:avLst/>
          </a:prstGeom>
          <a:noFill/>
          <a:ln w="25402" cap="flat">
            <a:solidFill>
              <a:srgbClr val="FF0000"/>
            </a:solidFill>
            <a:prstDash val="solid"/>
            <a:miter/>
            <a:tailEnd type="arrow"/>
          </a:ln>
        </xdr:spPr>
      </xdr:cxnSp>
      <xdr:grpSp>
        <xdr:nvGrpSpPr>
          <xdr:cNvPr id="18" name="Group 296">
            <a:extLst>
              <a:ext uri="{FF2B5EF4-FFF2-40B4-BE49-F238E27FC236}">
                <a16:creationId xmlns:a16="http://schemas.microsoft.com/office/drawing/2014/main" id="{A8F673D9-936E-066D-13E7-4BDCA8362B41}"/>
              </a:ext>
            </a:extLst>
          </xdr:cNvPr>
          <xdr:cNvGrpSpPr/>
        </xdr:nvGrpSpPr>
        <xdr:grpSpPr>
          <a:xfrm>
            <a:off x="41569212" y="9433394"/>
            <a:ext cx="313539" cy="513463"/>
            <a:chOff x="41569212" y="9433394"/>
            <a:chExt cx="313539" cy="513463"/>
          </a:xfrm>
        </xdr:grpSpPr>
        <xdr:cxnSp macro="">
          <xdr:nvCxnSpPr>
            <xdr:cNvPr id="19" name="Straight Arrow Connector 914">
              <a:extLst>
                <a:ext uri="{FF2B5EF4-FFF2-40B4-BE49-F238E27FC236}">
                  <a16:creationId xmlns:a16="http://schemas.microsoft.com/office/drawing/2014/main" id="{4F2102B4-7AC7-173C-4EFC-A56CE3B3483B}"/>
                </a:ext>
              </a:extLst>
            </xdr:cNvPr>
            <xdr:cNvCxnSpPr/>
          </xdr:nvCxnSpPr>
          <xdr:spPr>
            <a:xfrm rot="5400013">
              <a:off x="41469250" y="9533356"/>
              <a:ext cx="513463" cy="313539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  <a:tailEnd type="arrow"/>
            </a:ln>
          </xdr:spPr>
        </xdr:cxnSp>
        <xdr:cxnSp macro="">
          <xdr:nvCxnSpPr>
            <xdr:cNvPr id="20" name="Straight Connector 915">
              <a:extLst>
                <a:ext uri="{FF2B5EF4-FFF2-40B4-BE49-F238E27FC236}">
                  <a16:creationId xmlns:a16="http://schemas.microsoft.com/office/drawing/2014/main" id="{FEABE5DE-6326-48D5-9626-A067A54C829B}"/>
                </a:ext>
              </a:extLst>
            </xdr:cNvPr>
            <xdr:cNvCxnSpPr/>
          </xdr:nvCxnSpPr>
          <xdr:spPr>
            <a:xfrm flipV="1">
              <a:off x="41611018" y="9433395"/>
              <a:ext cx="271723" cy="133118"/>
            </a:xfrm>
            <a:prstGeom prst="straightConnector1">
              <a:avLst/>
            </a:prstGeom>
            <a:noFill/>
            <a:ln w="25402" cap="flat">
              <a:solidFill>
                <a:srgbClr val="FF0000"/>
              </a:solidFill>
              <a:prstDash val="solid"/>
              <a:miter/>
            </a:ln>
          </xdr:spPr>
        </xdr:cxnSp>
      </xdr:grpSp>
    </xdr:grpSp>
    <xdr:clientData/>
  </xdr:oneCellAnchor>
  <xdr:oneCellAnchor>
    <xdr:from>
      <xdr:col>18</xdr:col>
      <xdr:colOff>28575</xdr:colOff>
      <xdr:row>403</xdr:row>
      <xdr:rowOff>2377</xdr:rowOff>
    </xdr:from>
    <xdr:ext cx="583076" cy="107158"/>
    <xdr:sp macro="" textlink="">
      <xdr:nvSpPr>
        <xdr:cNvPr id="21" name="Arc 178">
          <a:extLst>
            <a:ext uri="{FF2B5EF4-FFF2-40B4-BE49-F238E27FC236}">
              <a16:creationId xmlns:a16="http://schemas.microsoft.com/office/drawing/2014/main" id="{5D78B9D0-129D-4892-A96E-3165A2FC3A7C}"/>
            </a:ext>
          </a:extLst>
        </xdr:cNvPr>
        <xdr:cNvSpPr/>
      </xdr:nvSpPr>
      <xdr:spPr>
        <a:xfrm>
          <a:off x="11096625" y="885848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oneCellAnchor>
  <xdr:oneCellAnchor>
    <xdr:from>
      <xdr:col>14</xdr:col>
      <xdr:colOff>2908</xdr:colOff>
      <xdr:row>407</xdr:row>
      <xdr:rowOff>95253</xdr:rowOff>
    </xdr:from>
    <xdr:ext cx="1138454" cy="409239"/>
    <xdr:grpSp>
      <xdr:nvGrpSpPr>
        <xdr:cNvPr id="22" name="Group 2715">
          <a:extLst>
            <a:ext uri="{FF2B5EF4-FFF2-40B4-BE49-F238E27FC236}">
              <a16:creationId xmlns:a16="http://schemas.microsoft.com/office/drawing/2014/main" id="{0765DD3C-9E11-42A5-96EC-4C3DDA513F9C}"/>
            </a:ext>
          </a:extLst>
        </xdr:cNvPr>
        <xdr:cNvGrpSpPr/>
      </xdr:nvGrpSpPr>
      <xdr:grpSpPr>
        <a:xfrm>
          <a:off x="8556732" y="89648929"/>
          <a:ext cx="1138454" cy="409239"/>
          <a:chOff x="37792533" y="12287253"/>
          <a:chExt cx="1138454" cy="409239"/>
        </a:xfrm>
      </xdr:grpSpPr>
      <xdr:sp macro="" textlink="">
        <xdr:nvSpPr>
          <xdr:cNvPr id="23" name="Line 2716">
            <a:extLst>
              <a:ext uri="{FF2B5EF4-FFF2-40B4-BE49-F238E27FC236}">
                <a16:creationId xmlns:a16="http://schemas.microsoft.com/office/drawing/2014/main" id="{91A9A04D-FDC7-C440-8C79-482712B62C72}"/>
              </a:ext>
            </a:extLst>
          </xdr:cNvPr>
          <xdr:cNvSpPr/>
        </xdr:nvSpPr>
        <xdr:spPr>
          <a:xfrm>
            <a:off x="38295571" y="12287253"/>
            <a:ext cx="635416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4" name="Line 2717">
            <a:extLst>
              <a:ext uri="{FF2B5EF4-FFF2-40B4-BE49-F238E27FC236}">
                <a16:creationId xmlns:a16="http://schemas.microsoft.com/office/drawing/2014/main" id="{37C3DC9E-E957-82C1-537B-701EF4462A08}"/>
              </a:ext>
            </a:extLst>
          </xdr:cNvPr>
          <xdr:cNvSpPr/>
        </xdr:nvSpPr>
        <xdr:spPr>
          <a:xfrm>
            <a:off x="38322043" y="12287253"/>
            <a:ext cx="0" cy="27828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5" name="Line 2718">
            <a:extLst>
              <a:ext uri="{FF2B5EF4-FFF2-40B4-BE49-F238E27FC236}">
                <a16:creationId xmlns:a16="http://schemas.microsoft.com/office/drawing/2014/main" id="{CA74902E-39E2-C014-01F9-293C36F62CDD}"/>
              </a:ext>
            </a:extLst>
          </xdr:cNvPr>
          <xdr:cNvSpPr/>
        </xdr:nvSpPr>
        <xdr:spPr>
          <a:xfrm>
            <a:off x="37792533" y="12598277"/>
            <a:ext cx="1059021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6" name="Line 2719">
            <a:extLst>
              <a:ext uri="{FF2B5EF4-FFF2-40B4-BE49-F238E27FC236}">
                <a16:creationId xmlns:a16="http://schemas.microsoft.com/office/drawing/2014/main" id="{85F187C4-327E-BAA3-017E-BE50BB12AE10}"/>
              </a:ext>
            </a:extLst>
          </xdr:cNvPr>
          <xdr:cNvSpPr/>
        </xdr:nvSpPr>
        <xdr:spPr>
          <a:xfrm>
            <a:off x="37951382" y="12647389"/>
            <a:ext cx="741313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27" name="Line 2720">
            <a:extLst>
              <a:ext uri="{FF2B5EF4-FFF2-40B4-BE49-F238E27FC236}">
                <a16:creationId xmlns:a16="http://schemas.microsoft.com/office/drawing/2014/main" id="{54850433-3F7C-85AC-22B2-3B2A0F8839F0}"/>
              </a:ext>
            </a:extLst>
          </xdr:cNvPr>
          <xdr:cNvSpPr/>
        </xdr:nvSpPr>
        <xdr:spPr>
          <a:xfrm>
            <a:off x="38057288" y="12696492"/>
            <a:ext cx="52951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28575</xdr:colOff>
      <xdr:row>407</xdr:row>
      <xdr:rowOff>2377</xdr:rowOff>
    </xdr:from>
    <xdr:ext cx="583076" cy="107158"/>
    <xdr:sp macro="" textlink="">
      <xdr:nvSpPr>
        <xdr:cNvPr id="28" name="Arc 178">
          <a:extLst>
            <a:ext uri="{FF2B5EF4-FFF2-40B4-BE49-F238E27FC236}">
              <a16:creationId xmlns:a16="http://schemas.microsoft.com/office/drawing/2014/main" id="{BF17A806-1D16-4300-B84D-CD592B910184}"/>
            </a:ext>
          </a:extLst>
        </xdr:cNvPr>
        <xdr:cNvSpPr/>
      </xdr:nvSpPr>
      <xdr:spPr>
        <a:xfrm>
          <a:off x="11096625" y="89435777"/>
          <a:ext cx="583076" cy="107158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0"/>
            <a:gd name="f6" fmla="val 43200"/>
            <a:gd name="f7" fmla="val 23528"/>
            <a:gd name="f8" fmla="val 43174"/>
            <a:gd name="f9" fmla="val 880"/>
            <a:gd name="f10" fmla="val 43191"/>
            <a:gd name="f11" fmla="val 1229"/>
            <a:gd name="f12" fmla="val 1578"/>
            <a:gd name="f13" fmla="val 1928"/>
            <a:gd name="f14" fmla="val 13857"/>
            <a:gd name="f15" fmla="val 33529"/>
            <a:gd name="f16" fmla="val 21600"/>
            <a:gd name="f17" fmla="val 9670"/>
            <a:gd name="f18" fmla="+- 0 0 1"/>
            <a:gd name="f19" fmla="val 1284"/>
            <a:gd name="f20" fmla="val 28"/>
            <a:gd name="f21" fmla="val 641"/>
            <a:gd name="f22" fmla="val 86"/>
            <a:gd name="f23" fmla="+- 0 0 -90"/>
            <a:gd name="f24" fmla="*/ f3 1 43200"/>
            <a:gd name="f25" fmla="*/ f4 1 23528"/>
            <a:gd name="f26" fmla="+- f7 0 f5"/>
            <a:gd name="f27" fmla="+- f6 0 f5"/>
            <a:gd name="f28" fmla="*/ f23 f0 1"/>
            <a:gd name="f29" fmla="*/ f27 1 43200"/>
            <a:gd name="f30" fmla="*/ f26 1 23528"/>
            <a:gd name="f31" fmla="*/ 418857 f27 1"/>
            <a:gd name="f32" fmla="*/ 4275 f26 1"/>
            <a:gd name="f33" fmla="*/ 834 f27 1"/>
            <a:gd name="f34" fmla="*/ 0 f26 1"/>
            <a:gd name="f35" fmla="*/ 209550 f27 1"/>
            <a:gd name="f36" fmla="*/ 9366 f26 1"/>
            <a:gd name="f37" fmla="*/ 0 f27 1"/>
            <a:gd name="f38" fmla="*/ 43200 f27 1"/>
            <a:gd name="f39" fmla="*/ 23528 f26 1"/>
            <a:gd name="f40" fmla="*/ f28 1 f2"/>
            <a:gd name="f41" fmla="*/ f31 1 43200"/>
            <a:gd name="f42" fmla="*/ f32 1 23528"/>
            <a:gd name="f43" fmla="*/ f33 1 43200"/>
            <a:gd name="f44" fmla="*/ f34 1 23528"/>
            <a:gd name="f45" fmla="*/ f35 1 43200"/>
            <a:gd name="f46" fmla="*/ f36 1 23528"/>
            <a:gd name="f47" fmla="*/ f37 1 43200"/>
            <a:gd name="f48" fmla="*/ f38 1 43200"/>
            <a:gd name="f49" fmla="*/ f39 1 23528"/>
            <a:gd name="f50" fmla="+- f40 0 f1"/>
            <a:gd name="f51" fmla="*/ f41 1 f29"/>
            <a:gd name="f52" fmla="*/ f42 1 f30"/>
            <a:gd name="f53" fmla="*/ f43 1 f29"/>
            <a:gd name="f54" fmla="*/ f44 1 f30"/>
            <a:gd name="f55" fmla="*/ f45 1 f29"/>
            <a:gd name="f56" fmla="*/ f46 1 f30"/>
            <a:gd name="f57" fmla="*/ f47 1 f29"/>
            <a:gd name="f58" fmla="*/ f48 1 f29"/>
            <a:gd name="f59" fmla="*/ f49 1 f30"/>
            <a:gd name="f60" fmla="*/ f57 f24 1"/>
            <a:gd name="f61" fmla="*/ f58 f24 1"/>
            <a:gd name="f62" fmla="*/ f59 f25 1"/>
            <a:gd name="f63" fmla="*/ f54 f25 1"/>
            <a:gd name="f64" fmla="*/ f51 f24 1"/>
            <a:gd name="f65" fmla="*/ f52 f25 1"/>
            <a:gd name="f66" fmla="*/ f53 f24 1"/>
            <a:gd name="f67" fmla="*/ f55 f24 1"/>
            <a:gd name="f68" fmla="*/ f56 f25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50">
              <a:pos x="f64" y="f65"/>
            </a:cxn>
            <a:cxn ang="f50">
              <a:pos x="f66" y="f63"/>
            </a:cxn>
            <a:cxn ang="f50">
              <a:pos x="f67" y="f68"/>
            </a:cxn>
          </a:cxnLst>
          <a:rect l="f60" t="f63" r="f61" b="f62"/>
          <a:pathLst>
            <a:path w="43200" h="23528" fill="none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</a:path>
            <a:path w="43200" h="23528" stroke="0">
              <a:moveTo>
                <a:pt x="f8" y="f9"/>
              </a:moveTo>
              <a:cubicBezTo>
                <a:pt x="f10" y="f11"/>
                <a:pt x="f6" y="f12"/>
                <a:pt x="f6" y="f13"/>
              </a:cubicBezTo>
              <a:cubicBezTo>
                <a:pt x="f6" y="f14"/>
                <a:pt x="f15" y="f7"/>
                <a:pt x="f16" y="f7"/>
              </a:cubicBezTo>
              <a:cubicBezTo>
                <a:pt x="f17" y="f7"/>
                <a:pt x="f5" y="f14"/>
                <a:pt x="f5" y="f13"/>
              </a:cubicBezTo>
              <a:cubicBezTo>
                <a:pt x="f18" y="f19"/>
                <a:pt x="f20" y="f21"/>
                <a:pt x="f22" y="f5"/>
              </a:cubicBezTo>
              <a:lnTo>
                <a:pt x="f16" y="f13"/>
              </a:lnTo>
              <a:close/>
            </a:path>
          </a:pathLst>
        </a:custGeom>
        <a:noFill/>
        <a:ln w="28575" cap="flat">
          <a:solidFill>
            <a:srgbClr val="FF0000"/>
          </a:solidFill>
          <a:prstDash val="solid"/>
          <a:round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D86ECC"/>
            </a:solidFill>
            <a:uFillTx/>
            <a:latin typeface="Aptos Narrow"/>
          </a:endParaRPr>
        </a:p>
      </xdr:txBody>
    </xdr:sp>
    <xdr:clientData/>
  </xdr:oneCellAnchor>
  <xdr:twoCellAnchor>
    <xdr:from>
      <xdr:col>11</xdr:col>
      <xdr:colOff>733425</xdr:colOff>
      <xdr:row>12</xdr:row>
      <xdr:rowOff>238126</xdr:rowOff>
    </xdr:from>
    <xdr:to>
      <xdr:col>14</xdr:col>
      <xdr:colOff>42208</xdr:colOff>
      <xdr:row>13</xdr:row>
      <xdr:rowOff>182466</xdr:rowOff>
    </xdr:to>
    <xdr:sp macro="" textlink="">
      <xdr:nvSpPr>
        <xdr:cNvPr id="29" name="Freeform: Shape 28">
          <a:extLst>
            <a:ext uri="{FF2B5EF4-FFF2-40B4-BE49-F238E27FC236}">
              <a16:creationId xmlns:a16="http://schemas.microsoft.com/office/drawing/2014/main" id="{ADEAF971-E1DC-48C3-BB39-74EB3E26CA75}"/>
            </a:ext>
            <a:ext uri="{147F2762-F138-4A5C-976F-8EAC2B608ADB}">
              <a16:predDERef xmlns:a16="http://schemas.microsoft.com/office/drawing/2014/main" pred="{42B70763-D153-4256-94A0-7CC0665C0771}"/>
            </a:ext>
          </a:extLst>
        </xdr:cNvPr>
        <xdr:cNvSpPr/>
      </xdr:nvSpPr>
      <xdr:spPr>
        <a:xfrm>
          <a:off x="7223125" y="3470276"/>
          <a:ext cx="1309033" cy="4523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</xdr:colOff>
      <xdr:row>12</xdr:row>
      <xdr:rowOff>254000</xdr:rowOff>
    </xdr:from>
    <xdr:to>
      <xdr:col>17</xdr:col>
      <xdr:colOff>19050</xdr:colOff>
      <xdr:row>14</xdr:row>
      <xdr:rowOff>9525</xdr:rowOff>
    </xdr:to>
    <xdr:sp macro="" textlink="">
      <xdr:nvSpPr>
        <xdr:cNvPr id="30" name="Freeform: Shape 29">
          <a:extLst>
            <a:ext uri="{FF2B5EF4-FFF2-40B4-BE49-F238E27FC236}">
              <a16:creationId xmlns:a16="http://schemas.microsoft.com/office/drawing/2014/main" id="{1CDC12EE-749F-4D80-9423-BB81C7E73125}"/>
            </a:ext>
            <a:ext uri="{147F2762-F138-4A5C-976F-8EAC2B608ADB}">
              <a16:predDERef xmlns:a16="http://schemas.microsoft.com/office/drawing/2014/main" pred="{5B26DF51-0FEB-4565-89CA-391A3ABEB352}"/>
            </a:ext>
          </a:extLst>
        </xdr:cNvPr>
        <xdr:cNvSpPr/>
      </xdr:nvSpPr>
      <xdr:spPr>
        <a:xfrm>
          <a:off x="9109075" y="3486150"/>
          <a:ext cx="13684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555625</xdr:colOff>
      <xdr:row>12</xdr:row>
      <xdr:rowOff>346075</xdr:rowOff>
    </xdr:from>
    <xdr:to>
      <xdr:col>26</xdr:col>
      <xdr:colOff>4108</xdr:colOff>
      <xdr:row>13</xdr:row>
      <xdr:rowOff>185640</xdr:rowOff>
    </xdr:to>
    <xdr:sp macro="" textlink="">
      <xdr:nvSpPr>
        <xdr:cNvPr id="31" name="Freeform: Shape 30">
          <a:extLst>
            <a:ext uri="{FF2B5EF4-FFF2-40B4-BE49-F238E27FC236}">
              <a16:creationId xmlns:a16="http://schemas.microsoft.com/office/drawing/2014/main" id="{3E79C95C-E750-42BE-8422-9FEEF10A2649}"/>
            </a:ext>
            <a:ext uri="{147F2762-F138-4A5C-976F-8EAC2B608ADB}">
              <a16:predDERef xmlns:a16="http://schemas.microsoft.com/office/drawing/2014/main" pred="{5489055C-4F02-4C2C-A0D1-D65B37C7D2F9}"/>
            </a:ext>
          </a:extLst>
        </xdr:cNvPr>
        <xdr:cNvSpPr/>
      </xdr:nvSpPr>
      <xdr:spPr>
        <a:xfrm>
          <a:off x="14862175" y="3578225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</xdr:row>
      <xdr:rowOff>361950</xdr:rowOff>
    </xdr:from>
    <xdr:to>
      <xdr:col>32</xdr:col>
      <xdr:colOff>32683</xdr:colOff>
      <xdr:row>14</xdr:row>
      <xdr:rowOff>11015</xdr:rowOff>
    </xdr:to>
    <xdr:sp macro="" textlink="">
      <xdr:nvSpPr>
        <xdr:cNvPr id="32" name="Freeform: Shape 31">
          <a:extLst>
            <a:ext uri="{FF2B5EF4-FFF2-40B4-BE49-F238E27FC236}">
              <a16:creationId xmlns:a16="http://schemas.microsoft.com/office/drawing/2014/main" id="{70DF7369-CBC5-424B-BF63-6EA312D3BB6B}"/>
            </a:ext>
            <a:ext uri="{147F2762-F138-4A5C-976F-8EAC2B608ADB}">
              <a16:predDERef xmlns:a16="http://schemas.microsoft.com/office/drawing/2014/main" pred="{527122E0-F4B7-457F-96D5-9FB0B59574F9}"/>
            </a:ext>
          </a:extLst>
        </xdr:cNvPr>
        <xdr:cNvSpPr/>
      </xdr:nvSpPr>
      <xdr:spPr>
        <a:xfrm>
          <a:off x="18630900" y="3594100"/>
          <a:ext cx="13026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23</xdr:row>
      <xdr:rowOff>9525</xdr:rowOff>
    </xdr:from>
    <xdr:to>
      <xdr:col>5</xdr:col>
      <xdr:colOff>32683</xdr:colOff>
      <xdr:row>24</xdr:row>
      <xdr:rowOff>172940</xdr:rowOff>
    </xdr:to>
    <xdr:sp macro="" textlink="">
      <xdr:nvSpPr>
        <xdr:cNvPr id="33" name="Freeform: Shape 32">
          <a:extLst>
            <a:ext uri="{FF2B5EF4-FFF2-40B4-BE49-F238E27FC236}">
              <a16:creationId xmlns:a16="http://schemas.microsoft.com/office/drawing/2014/main" id="{E8668675-30A3-44B3-B6C6-2B69AC9EF791}"/>
            </a:ext>
            <a:ext uri="{147F2762-F138-4A5C-976F-8EAC2B608ADB}">
              <a16:predDERef xmlns:a16="http://schemas.microsoft.com/office/drawing/2014/main" pred="{BEBF38FF-F3E9-4B24-83D2-483196135038}"/>
            </a:ext>
          </a:extLst>
        </xdr:cNvPr>
        <xdr:cNvSpPr/>
      </xdr:nvSpPr>
      <xdr:spPr>
        <a:xfrm rot="10800000">
          <a:off x="1254125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23</xdr:row>
      <xdr:rowOff>0</xdr:rowOff>
    </xdr:from>
    <xdr:to>
      <xdr:col>8</xdr:col>
      <xdr:colOff>51733</xdr:colOff>
      <xdr:row>24</xdr:row>
      <xdr:rowOff>163415</xdr:rowOff>
    </xdr:to>
    <xdr:sp macro="" textlink="">
      <xdr:nvSpPr>
        <xdr:cNvPr id="34" name="Freeform: Shape 33">
          <a:extLst>
            <a:ext uri="{FF2B5EF4-FFF2-40B4-BE49-F238E27FC236}">
              <a16:creationId xmlns:a16="http://schemas.microsoft.com/office/drawing/2014/main" id="{EC7FF681-777D-4956-AFC3-4912D3F6C2C5}"/>
            </a:ext>
            <a:ext uri="{147F2762-F138-4A5C-976F-8EAC2B608ADB}">
              <a16:predDERef xmlns:a16="http://schemas.microsoft.com/office/drawing/2014/main" pred="{537F4BF7-DE57-459F-8A11-0BC24B9F6580}"/>
            </a:ext>
          </a:extLst>
        </xdr:cNvPr>
        <xdr:cNvSpPr/>
      </xdr:nvSpPr>
      <xdr:spPr>
        <a:xfrm>
          <a:off x="344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571500</xdr:colOff>
      <xdr:row>23</xdr:row>
      <xdr:rowOff>9525</xdr:rowOff>
    </xdr:from>
    <xdr:to>
      <xdr:col>20</xdr:col>
      <xdr:colOff>42208</xdr:colOff>
      <xdr:row>24</xdr:row>
      <xdr:rowOff>172940</xdr:rowOff>
    </xdr:to>
    <xdr:sp macro="" textlink="">
      <xdr:nvSpPr>
        <xdr:cNvPr id="35" name="Freeform: Shape 34">
          <a:extLst>
            <a:ext uri="{FF2B5EF4-FFF2-40B4-BE49-F238E27FC236}">
              <a16:creationId xmlns:a16="http://schemas.microsoft.com/office/drawing/2014/main" id="{4ACA35B3-92D4-497E-9F7F-EB2C3B9687CB}"/>
            </a:ext>
            <a:ext uri="{147F2762-F138-4A5C-976F-8EAC2B608ADB}">
              <a16:predDERef xmlns:a16="http://schemas.microsoft.com/office/drawing/2014/main" pred="{BEC111FB-E917-4141-A3DF-1FC3728B9E0E}"/>
            </a:ext>
          </a:extLst>
        </xdr:cNvPr>
        <xdr:cNvSpPr/>
      </xdr:nvSpPr>
      <xdr:spPr>
        <a:xfrm rot="10800000">
          <a:off x="11029950" y="57880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23</xdr:row>
      <xdr:rowOff>0</xdr:rowOff>
    </xdr:from>
    <xdr:to>
      <xdr:col>26</xdr:col>
      <xdr:colOff>51733</xdr:colOff>
      <xdr:row>24</xdr:row>
      <xdr:rowOff>163415</xdr:rowOff>
    </xdr:to>
    <xdr:sp macro="" textlink="">
      <xdr:nvSpPr>
        <xdr:cNvPr id="36" name="Freeform: Shape 35">
          <a:extLst>
            <a:ext uri="{FF2B5EF4-FFF2-40B4-BE49-F238E27FC236}">
              <a16:creationId xmlns:a16="http://schemas.microsoft.com/office/drawing/2014/main" id="{2606770C-E82A-4073-8CB0-3122B585BDDB}"/>
            </a:ext>
            <a:ext uri="{147F2762-F138-4A5C-976F-8EAC2B608ADB}">
              <a16:predDERef xmlns:a16="http://schemas.microsoft.com/office/drawing/2014/main" pred="{E972367E-2A4D-4782-AC3D-C909921BF212}"/>
            </a:ext>
          </a:extLst>
        </xdr:cNvPr>
        <xdr:cNvSpPr/>
      </xdr:nvSpPr>
      <xdr:spPr>
        <a:xfrm rot="10800000">
          <a:off x="149161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23</xdr:row>
      <xdr:rowOff>0</xdr:rowOff>
    </xdr:from>
    <xdr:to>
      <xdr:col>29</xdr:col>
      <xdr:colOff>51733</xdr:colOff>
      <xdr:row>24</xdr:row>
      <xdr:rowOff>163415</xdr:rowOff>
    </xdr:to>
    <xdr:sp macro="" textlink="">
      <xdr:nvSpPr>
        <xdr:cNvPr id="37" name="Freeform: Shape 36">
          <a:extLst>
            <a:ext uri="{FF2B5EF4-FFF2-40B4-BE49-F238E27FC236}">
              <a16:creationId xmlns:a16="http://schemas.microsoft.com/office/drawing/2014/main" id="{11F95B8A-0AB6-41C1-881C-8D3422A0B549}"/>
            </a:ext>
            <a:ext uri="{147F2762-F138-4A5C-976F-8EAC2B608ADB}">
              <a16:predDERef xmlns:a16="http://schemas.microsoft.com/office/drawing/2014/main" pred="{C92581BA-DB4D-415D-913E-B80C6AB0CD53}"/>
            </a:ext>
          </a:extLst>
        </xdr:cNvPr>
        <xdr:cNvSpPr/>
      </xdr:nvSpPr>
      <xdr:spPr>
        <a:xfrm>
          <a:off x="1674495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23</xdr:row>
      <xdr:rowOff>0</xdr:rowOff>
    </xdr:from>
    <xdr:to>
      <xdr:col>35</xdr:col>
      <xdr:colOff>51733</xdr:colOff>
      <xdr:row>24</xdr:row>
      <xdr:rowOff>163415</xdr:rowOff>
    </xdr:to>
    <xdr:sp macro="" textlink="">
      <xdr:nvSpPr>
        <xdr:cNvPr id="38" name="Freeform: Shape 37">
          <a:extLst>
            <a:ext uri="{FF2B5EF4-FFF2-40B4-BE49-F238E27FC236}">
              <a16:creationId xmlns:a16="http://schemas.microsoft.com/office/drawing/2014/main" id="{22F7B3D2-5794-4B6C-B010-37240EF44C33}"/>
            </a:ext>
            <a:ext uri="{147F2762-F138-4A5C-976F-8EAC2B608ADB}">
              <a16:predDERef xmlns:a16="http://schemas.microsoft.com/office/drawing/2014/main" pred="{E32DB3EA-1F2B-416C-B8E7-11206DFFEDC0}"/>
            </a:ext>
          </a:extLst>
        </xdr:cNvPr>
        <xdr:cNvSpPr/>
      </xdr:nvSpPr>
      <xdr:spPr>
        <a:xfrm rot="10800000">
          <a:off x="205105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66675</xdr:colOff>
      <xdr:row>34</xdr:row>
      <xdr:rowOff>0</xdr:rowOff>
    </xdr:from>
    <xdr:to>
      <xdr:col>16</xdr:col>
      <xdr:colOff>566083</xdr:colOff>
      <xdr:row>35</xdr:row>
      <xdr:rowOff>144365</xdr:rowOff>
    </xdr:to>
    <xdr:sp macro="" textlink="">
      <xdr:nvSpPr>
        <xdr:cNvPr id="39" name="Freeform: Shape 38">
          <a:extLst>
            <a:ext uri="{FF2B5EF4-FFF2-40B4-BE49-F238E27FC236}">
              <a16:creationId xmlns:a16="http://schemas.microsoft.com/office/drawing/2014/main" id="{63D81C52-64E4-4B57-855E-B11A2A6A710B}"/>
            </a:ext>
            <a:ext uri="{147F2762-F138-4A5C-976F-8EAC2B608ADB}">
              <a16:predDERef xmlns:a16="http://schemas.microsoft.com/office/drawing/2014/main" pred="{210A6650-12D7-4AFB-819F-109C811FEF21}"/>
            </a:ext>
          </a:extLst>
        </xdr:cNvPr>
        <xdr:cNvSpPr/>
      </xdr:nvSpPr>
      <xdr:spPr>
        <a:xfrm>
          <a:off x="9166225" y="7956550"/>
          <a:ext cx="12487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45</xdr:row>
      <xdr:rowOff>0</xdr:rowOff>
    </xdr:from>
    <xdr:to>
      <xdr:col>8</xdr:col>
      <xdr:colOff>70783</xdr:colOff>
      <xdr:row>46</xdr:row>
      <xdr:rowOff>144365</xdr:rowOff>
    </xdr:to>
    <xdr:sp macro="" textlink="">
      <xdr:nvSpPr>
        <xdr:cNvPr id="40" name="Freeform: Shape 39">
          <a:extLst>
            <a:ext uri="{FF2B5EF4-FFF2-40B4-BE49-F238E27FC236}">
              <a16:creationId xmlns:a16="http://schemas.microsoft.com/office/drawing/2014/main" id="{AE16F863-CD49-47FB-AFD9-7C14C4483BD8}"/>
            </a:ext>
            <a:ext uri="{147F2762-F138-4A5C-976F-8EAC2B608ADB}">
              <a16:predDERef xmlns:a16="http://schemas.microsoft.com/office/drawing/2014/main" pred="{DCF11FCA-56A8-4537-B229-415126B040D4}"/>
            </a:ext>
          </a:extLst>
        </xdr:cNvPr>
        <xdr:cNvSpPr/>
      </xdr:nvSpPr>
      <xdr:spPr>
        <a:xfrm>
          <a:off x="3460750" y="10350500"/>
          <a:ext cx="12709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45</xdr:row>
      <xdr:rowOff>0</xdr:rowOff>
    </xdr:from>
    <xdr:to>
      <xdr:col>14</xdr:col>
      <xdr:colOff>51733</xdr:colOff>
      <xdr:row>46</xdr:row>
      <xdr:rowOff>163415</xdr:rowOff>
    </xdr:to>
    <xdr:sp macro="" textlink="">
      <xdr:nvSpPr>
        <xdr:cNvPr id="41" name="Freeform: Shape 40">
          <a:extLst>
            <a:ext uri="{FF2B5EF4-FFF2-40B4-BE49-F238E27FC236}">
              <a16:creationId xmlns:a16="http://schemas.microsoft.com/office/drawing/2014/main" id="{573DC393-94AB-483E-A227-ABC0049987EC}"/>
            </a:ext>
            <a:ext uri="{147F2762-F138-4A5C-976F-8EAC2B608ADB}">
              <a16:predDERef xmlns:a16="http://schemas.microsoft.com/office/drawing/2014/main" pred="{D6BC2536-C7A9-46FC-B97E-0658F9BD830F}"/>
            </a:ext>
          </a:extLst>
        </xdr:cNvPr>
        <xdr:cNvSpPr/>
      </xdr:nvSpPr>
      <xdr:spPr>
        <a:xfrm>
          <a:off x="72707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45</xdr:row>
      <xdr:rowOff>0</xdr:rowOff>
    </xdr:from>
    <xdr:to>
      <xdr:col>17</xdr:col>
      <xdr:colOff>9525</xdr:colOff>
      <xdr:row>46</xdr:row>
      <xdr:rowOff>152400</xdr:rowOff>
    </xdr:to>
    <xdr:sp macro="" textlink="">
      <xdr:nvSpPr>
        <xdr:cNvPr id="42" name="Freeform: Shape 41">
          <a:extLst>
            <a:ext uri="{FF2B5EF4-FFF2-40B4-BE49-F238E27FC236}">
              <a16:creationId xmlns:a16="http://schemas.microsoft.com/office/drawing/2014/main" id="{19B2ECB9-3633-4FA5-9136-9D70F8ABB9A6}"/>
            </a:ext>
            <a:ext uri="{147F2762-F138-4A5C-976F-8EAC2B608ADB}">
              <a16:predDERef xmlns:a16="http://schemas.microsoft.com/office/drawing/2014/main" pred="{DAE20B9F-91F4-4472-A1F5-5D9A871565FB}"/>
            </a:ext>
          </a:extLst>
        </xdr:cNvPr>
        <xdr:cNvSpPr/>
      </xdr:nvSpPr>
      <xdr:spPr>
        <a:xfrm>
          <a:off x="9099550" y="10350500"/>
          <a:ext cx="1368425" cy="336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45</xdr:row>
      <xdr:rowOff>0</xdr:rowOff>
    </xdr:from>
    <xdr:to>
      <xdr:col>20</xdr:col>
      <xdr:colOff>51733</xdr:colOff>
      <xdr:row>46</xdr:row>
      <xdr:rowOff>163415</xdr:rowOff>
    </xdr:to>
    <xdr:sp macro="" textlink="">
      <xdr:nvSpPr>
        <xdr:cNvPr id="43" name="Freeform: Shape 42">
          <a:extLst>
            <a:ext uri="{FF2B5EF4-FFF2-40B4-BE49-F238E27FC236}">
              <a16:creationId xmlns:a16="http://schemas.microsoft.com/office/drawing/2014/main" id="{619D2AB6-387A-4928-A1CD-C1F0B0BE7718}"/>
            </a:ext>
            <a:ext uri="{147F2762-F138-4A5C-976F-8EAC2B608ADB}">
              <a16:predDERef xmlns:a16="http://schemas.microsoft.com/office/drawing/2014/main" pred="{53D220B9-522E-46D2-875F-3A068ACFC289}"/>
            </a:ext>
          </a:extLst>
        </xdr:cNvPr>
        <xdr:cNvSpPr/>
      </xdr:nvSpPr>
      <xdr:spPr>
        <a:xfrm>
          <a:off x="1106805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56</xdr:row>
      <xdr:rowOff>0</xdr:rowOff>
    </xdr:from>
    <xdr:to>
      <xdr:col>5</xdr:col>
      <xdr:colOff>51733</xdr:colOff>
      <xdr:row>57</xdr:row>
      <xdr:rowOff>163415</xdr:rowOff>
    </xdr:to>
    <xdr:sp macro="" textlink="">
      <xdr:nvSpPr>
        <xdr:cNvPr id="44" name="Freeform: Shape 43">
          <a:extLst>
            <a:ext uri="{FF2B5EF4-FFF2-40B4-BE49-F238E27FC236}">
              <a16:creationId xmlns:a16="http://schemas.microsoft.com/office/drawing/2014/main" id="{B563AE70-20DC-49EB-8571-0C3037499352}"/>
            </a:ext>
            <a:ext uri="{147F2762-F138-4A5C-976F-8EAC2B608ADB}">
              <a16:predDERef xmlns:a16="http://schemas.microsoft.com/office/drawing/2014/main" pred="{54E922D2-D922-40E1-A574-AA02E1EB605C}"/>
            </a:ext>
          </a:extLst>
        </xdr:cNvPr>
        <xdr:cNvSpPr/>
      </xdr:nvSpPr>
      <xdr:spPr>
        <a:xfrm>
          <a:off x="13017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56</xdr:row>
      <xdr:rowOff>0</xdr:rowOff>
    </xdr:from>
    <xdr:to>
      <xdr:col>8</xdr:col>
      <xdr:colOff>51733</xdr:colOff>
      <xdr:row>57</xdr:row>
      <xdr:rowOff>163415</xdr:rowOff>
    </xdr:to>
    <xdr:sp macro="" textlink="">
      <xdr:nvSpPr>
        <xdr:cNvPr id="45" name="Freeform: Shape 44">
          <a:extLst>
            <a:ext uri="{FF2B5EF4-FFF2-40B4-BE49-F238E27FC236}">
              <a16:creationId xmlns:a16="http://schemas.microsoft.com/office/drawing/2014/main" id="{AAD24038-1CD0-4E8A-A491-6548F903B899}"/>
            </a:ext>
            <a:ext uri="{147F2762-F138-4A5C-976F-8EAC2B608ADB}">
              <a16:predDERef xmlns:a16="http://schemas.microsoft.com/office/drawing/2014/main" pred="{933F7AD8-E6B3-436A-8210-3E230061DD12}"/>
            </a:ext>
          </a:extLst>
        </xdr:cNvPr>
        <xdr:cNvSpPr/>
      </xdr:nvSpPr>
      <xdr:spPr>
        <a:xfrm>
          <a:off x="344170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51733</xdr:colOff>
      <xdr:row>57</xdr:row>
      <xdr:rowOff>163415</xdr:rowOff>
    </xdr:to>
    <xdr:sp macro="" textlink="">
      <xdr:nvSpPr>
        <xdr:cNvPr id="46" name="Freeform: Shape 45">
          <a:extLst>
            <a:ext uri="{FF2B5EF4-FFF2-40B4-BE49-F238E27FC236}">
              <a16:creationId xmlns:a16="http://schemas.microsoft.com/office/drawing/2014/main" id="{CECAA99F-5B6C-4CED-8F2F-CAD6432BB524}"/>
            </a:ext>
            <a:ext uri="{147F2762-F138-4A5C-976F-8EAC2B608ADB}">
              <a16:predDERef xmlns:a16="http://schemas.microsoft.com/office/drawing/2014/main" pred="{AEF47D1A-C310-4B1F-BA59-F73A35AB3656}"/>
            </a:ext>
          </a:extLst>
        </xdr:cNvPr>
        <xdr:cNvSpPr/>
      </xdr:nvSpPr>
      <xdr:spPr>
        <a:xfrm>
          <a:off x="12998450" y="127571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56</xdr:row>
      <xdr:rowOff>0</xdr:rowOff>
    </xdr:from>
    <xdr:to>
      <xdr:col>29</xdr:col>
      <xdr:colOff>51733</xdr:colOff>
      <xdr:row>57</xdr:row>
      <xdr:rowOff>163415</xdr:rowOff>
    </xdr:to>
    <xdr:sp macro="" textlink="">
      <xdr:nvSpPr>
        <xdr:cNvPr id="47" name="Freeform: Shape 46">
          <a:extLst>
            <a:ext uri="{FF2B5EF4-FFF2-40B4-BE49-F238E27FC236}">
              <a16:creationId xmlns:a16="http://schemas.microsoft.com/office/drawing/2014/main" id="{26E9908B-96C0-4553-94A7-04DAC17B73C6}"/>
            </a:ext>
            <a:ext uri="{147F2762-F138-4A5C-976F-8EAC2B608ADB}">
              <a16:predDERef xmlns:a16="http://schemas.microsoft.com/office/drawing/2014/main" pred="{B5311957-BBBC-467B-A9C1-CDB9E8531EAC}"/>
            </a:ext>
          </a:extLst>
        </xdr:cNvPr>
        <xdr:cNvSpPr/>
      </xdr:nvSpPr>
      <xdr:spPr>
        <a:xfrm>
          <a:off x="167449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56</xdr:row>
      <xdr:rowOff>0</xdr:rowOff>
    </xdr:from>
    <xdr:to>
      <xdr:col>38</xdr:col>
      <xdr:colOff>51733</xdr:colOff>
      <xdr:row>57</xdr:row>
      <xdr:rowOff>163415</xdr:rowOff>
    </xdr:to>
    <xdr:sp macro="" textlink="">
      <xdr:nvSpPr>
        <xdr:cNvPr id="48" name="Freeform: Shape 47">
          <a:extLst>
            <a:ext uri="{FF2B5EF4-FFF2-40B4-BE49-F238E27FC236}">
              <a16:creationId xmlns:a16="http://schemas.microsoft.com/office/drawing/2014/main" id="{447A2137-56E2-47DF-98A5-B024CFA0CC33}"/>
            </a:ext>
            <a:ext uri="{147F2762-F138-4A5C-976F-8EAC2B608ADB}">
              <a16:predDERef xmlns:a16="http://schemas.microsoft.com/office/drawing/2014/main" pred="{2AB0DFEB-CD7F-4A00-8206-0056B0636092}"/>
            </a:ext>
          </a:extLst>
        </xdr:cNvPr>
        <xdr:cNvSpPr/>
      </xdr:nvSpPr>
      <xdr:spPr>
        <a:xfrm>
          <a:off x="22561550" y="127571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56</xdr:row>
      <xdr:rowOff>0</xdr:rowOff>
    </xdr:from>
    <xdr:to>
      <xdr:col>44</xdr:col>
      <xdr:colOff>51733</xdr:colOff>
      <xdr:row>57</xdr:row>
      <xdr:rowOff>163415</xdr:rowOff>
    </xdr:to>
    <xdr:sp macro="" textlink="">
      <xdr:nvSpPr>
        <xdr:cNvPr id="49" name="Freeform: Shape 48">
          <a:extLst>
            <a:ext uri="{FF2B5EF4-FFF2-40B4-BE49-F238E27FC236}">
              <a16:creationId xmlns:a16="http://schemas.microsoft.com/office/drawing/2014/main" id="{FB0DFAAD-C329-4CB6-A99F-C0BFF21612C9}"/>
            </a:ext>
            <a:ext uri="{147F2762-F138-4A5C-976F-8EAC2B608ADB}">
              <a16:predDERef xmlns:a16="http://schemas.microsoft.com/office/drawing/2014/main" pred="{AC1D42B3-3F51-4A26-B3E8-5C1D726882C1}"/>
            </a:ext>
          </a:extLst>
        </xdr:cNvPr>
        <xdr:cNvSpPr/>
      </xdr:nvSpPr>
      <xdr:spPr>
        <a:xfrm>
          <a:off x="26346150" y="127571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67</xdr:row>
      <xdr:rowOff>0</xdr:rowOff>
    </xdr:from>
    <xdr:to>
      <xdr:col>8</xdr:col>
      <xdr:colOff>51733</xdr:colOff>
      <xdr:row>68</xdr:row>
      <xdr:rowOff>163415</xdr:rowOff>
    </xdr:to>
    <xdr:sp macro="" textlink="">
      <xdr:nvSpPr>
        <xdr:cNvPr id="50" name="Freeform: Shape 49">
          <a:extLst>
            <a:ext uri="{FF2B5EF4-FFF2-40B4-BE49-F238E27FC236}">
              <a16:creationId xmlns:a16="http://schemas.microsoft.com/office/drawing/2014/main" id="{CBBBF339-C009-4DF9-9510-DD4231EB232B}"/>
            </a:ext>
            <a:ext uri="{147F2762-F138-4A5C-976F-8EAC2B608ADB}">
              <a16:predDERef xmlns:a16="http://schemas.microsoft.com/office/drawing/2014/main" pred="{23023DAE-3E90-41B6-ABF2-B1287655ECCC}"/>
            </a:ext>
          </a:extLst>
        </xdr:cNvPr>
        <xdr:cNvSpPr/>
      </xdr:nvSpPr>
      <xdr:spPr>
        <a:xfrm>
          <a:off x="344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67</xdr:row>
      <xdr:rowOff>0</xdr:rowOff>
    </xdr:from>
    <xdr:to>
      <xdr:col>11</xdr:col>
      <xdr:colOff>51733</xdr:colOff>
      <xdr:row>68</xdr:row>
      <xdr:rowOff>163415</xdr:rowOff>
    </xdr:to>
    <xdr:sp macro="" textlink="">
      <xdr:nvSpPr>
        <xdr:cNvPr id="51" name="Freeform: Shape 50">
          <a:extLst>
            <a:ext uri="{FF2B5EF4-FFF2-40B4-BE49-F238E27FC236}">
              <a16:creationId xmlns:a16="http://schemas.microsoft.com/office/drawing/2014/main" id="{849D3078-C2D0-4CF8-BAFD-E06A2DB9B240}"/>
            </a:ext>
            <a:ext uri="{147F2762-F138-4A5C-976F-8EAC2B608ADB}">
              <a16:predDERef xmlns:a16="http://schemas.microsoft.com/office/drawing/2014/main" pred="{D224AA22-9B51-447D-9908-44DC3628F851}"/>
            </a:ext>
          </a:extLst>
        </xdr:cNvPr>
        <xdr:cNvSpPr/>
      </xdr:nvSpPr>
      <xdr:spPr>
        <a:xfrm>
          <a:off x="527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67</xdr:row>
      <xdr:rowOff>0</xdr:rowOff>
    </xdr:from>
    <xdr:to>
      <xdr:col>14</xdr:col>
      <xdr:colOff>51733</xdr:colOff>
      <xdr:row>68</xdr:row>
      <xdr:rowOff>163415</xdr:rowOff>
    </xdr:to>
    <xdr:sp macro="" textlink="">
      <xdr:nvSpPr>
        <xdr:cNvPr id="52" name="Freeform: Shape 51">
          <a:extLst>
            <a:ext uri="{FF2B5EF4-FFF2-40B4-BE49-F238E27FC236}">
              <a16:creationId xmlns:a16="http://schemas.microsoft.com/office/drawing/2014/main" id="{C38BDA70-F3A2-43A5-BA4E-05BB59E2EC5D}"/>
            </a:ext>
            <a:ext uri="{147F2762-F138-4A5C-976F-8EAC2B608ADB}">
              <a16:predDERef xmlns:a16="http://schemas.microsoft.com/office/drawing/2014/main" pred="{0A2C24D3-7E58-4EF0-B062-CB6892E224E1}"/>
            </a:ext>
          </a:extLst>
        </xdr:cNvPr>
        <xdr:cNvSpPr/>
      </xdr:nvSpPr>
      <xdr:spPr>
        <a:xfrm>
          <a:off x="72707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67</xdr:row>
      <xdr:rowOff>0</xdr:rowOff>
    </xdr:from>
    <xdr:to>
      <xdr:col>16</xdr:col>
      <xdr:colOff>499408</xdr:colOff>
      <xdr:row>68</xdr:row>
      <xdr:rowOff>163415</xdr:rowOff>
    </xdr:to>
    <xdr:sp macro="" textlink="">
      <xdr:nvSpPr>
        <xdr:cNvPr id="53" name="Freeform: Shape 52">
          <a:extLst>
            <a:ext uri="{FF2B5EF4-FFF2-40B4-BE49-F238E27FC236}">
              <a16:creationId xmlns:a16="http://schemas.microsoft.com/office/drawing/2014/main" id="{FD484FB4-791C-4AEB-A75A-CBBEB4230B41}"/>
            </a:ext>
            <a:ext uri="{147F2762-F138-4A5C-976F-8EAC2B608ADB}">
              <a16:predDERef xmlns:a16="http://schemas.microsoft.com/office/drawing/2014/main" pred="{CEEA3A1F-4C60-477B-8D95-F8D440354B7D}"/>
            </a:ext>
          </a:extLst>
        </xdr:cNvPr>
        <xdr:cNvSpPr/>
      </xdr:nvSpPr>
      <xdr:spPr>
        <a:xfrm>
          <a:off x="9099550" y="14871700"/>
          <a:ext cx="12487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67</xdr:row>
      <xdr:rowOff>0</xdr:rowOff>
    </xdr:from>
    <xdr:to>
      <xdr:col>23</xdr:col>
      <xdr:colOff>51733</xdr:colOff>
      <xdr:row>68</xdr:row>
      <xdr:rowOff>163415</xdr:rowOff>
    </xdr:to>
    <xdr:sp macro="" textlink="">
      <xdr:nvSpPr>
        <xdr:cNvPr id="54" name="Freeform: Shape 53">
          <a:extLst>
            <a:ext uri="{FF2B5EF4-FFF2-40B4-BE49-F238E27FC236}">
              <a16:creationId xmlns:a16="http://schemas.microsoft.com/office/drawing/2014/main" id="{330CA963-97D1-4331-99B5-065247C7E473}"/>
            </a:ext>
            <a:ext uri="{147F2762-F138-4A5C-976F-8EAC2B608ADB}">
              <a16:predDERef xmlns:a16="http://schemas.microsoft.com/office/drawing/2014/main" pred="{856EC9BF-7E16-48EC-8F3C-2E2FD070B6C8}"/>
            </a:ext>
          </a:extLst>
        </xdr:cNvPr>
        <xdr:cNvSpPr/>
      </xdr:nvSpPr>
      <xdr:spPr>
        <a:xfrm>
          <a:off x="12998450" y="148717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67</xdr:row>
      <xdr:rowOff>0</xdr:rowOff>
    </xdr:from>
    <xdr:to>
      <xdr:col>29</xdr:col>
      <xdr:colOff>51733</xdr:colOff>
      <xdr:row>68</xdr:row>
      <xdr:rowOff>163415</xdr:rowOff>
    </xdr:to>
    <xdr:sp macro="" textlink="">
      <xdr:nvSpPr>
        <xdr:cNvPr id="55" name="Freeform: Shape 54">
          <a:extLst>
            <a:ext uri="{FF2B5EF4-FFF2-40B4-BE49-F238E27FC236}">
              <a16:creationId xmlns:a16="http://schemas.microsoft.com/office/drawing/2014/main" id="{DC392147-C180-4E4E-9295-866375703EBF}"/>
            </a:ext>
            <a:ext uri="{147F2762-F138-4A5C-976F-8EAC2B608ADB}">
              <a16:predDERef xmlns:a16="http://schemas.microsoft.com/office/drawing/2014/main" pred="{16B6BDCC-1324-4BF6-B9F5-93437F766EED}"/>
            </a:ext>
          </a:extLst>
        </xdr:cNvPr>
        <xdr:cNvSpPr/>
      </xdr:nvSpPr>
      <xdr:spPr>
        <a:xfrm>
          <a:off x="167449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67</xdr:row>
      <xdr:rowOff>0</xdr:rowOff>
    </xdr:from>
    <xdr:to>
      <xdr:col>32</xdr:col>
      <xdr:colOff>51733</xdr:colOff>
      <xdr:row>68</xdr:row>
      <xdr:rowOff>163415</xdr:rowOff>
    </xdr:to>
    <xdr:sp macro="" textlink="">
      <xdr:nvSpPr>
        <xdr:cNvPr id="56" name="Freeform: Shape 55">
          <a:extLst>
            <a:ext uri="{FF2B5EF4-FFF2-40B4-BE49-F238E27FC236}">
              <a16:creationId xmlns:a16="http://schemas.microsoft.com/office/drawing/2014/main" id="{CD93D33C-1A3C-4E0D-B13D-9048952B6FB6}"/>
            </a:ext>
            <a:ext uri="{147F2762-F138-4A5C-976F-8EAC2B608ADB}">
              <a16:predDERef xmlns:a16="http://schemas.microsoft.com/office/drawing/2014/main" pred="{CEC19C36-A159-4CBA-9771-2D61150B7A8D}"/>
            </a:ext>
          </a:extLst>
        </xdr:cNvPr>
        <xdr:cNvSpPr/>
      </xdr:nvSpPr>
      <xdr:spPr>
        <a:xfrm>
          <a:off x="186817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67</xdr:row>
      <xdr:rowOff>0</xdr:rowOff>
    </xdr:from>
    <xdr:to>
      <xdr:col>35</xdr:col>
      <xdr:colOff>51733</xdr:colOff>
      <xdr:row>68</xdr:row>
      <xdr:rowOff>163415</xdr:rowOff>
    </xdr:to>
    <xdr:sp macro="" textlink="">
      <xdr:nvSpPr>
        <xdr:cNvPr id="57" name="Freeform: Shape 56">
          <a:extLst>
            <a:ext uri="{FF2B5EF4-FFF2-40B4-BE49-F238E27FC236}">
              <a16:creationId xmlns:a16="http://schemas.microsoft.com/office/drawing/2014/main" id="{21FFE5AC-D5FB-4DD9-9549-61D9A6AD651C}"/>
            </a:ext>
            <a:ext uri="{147F2762-F138-4A5C-976F-8EAC2B608ADB}">
              <a16:predDERef xmlns:a16="http://schemas.microsoft.com/office/drawing/2014/main" pred="{4B79B556-AC46-4BE5-92D7-F4ECF52DFD2F}"/>
            </a:ext>
          </a:extLst>
        </xdr:cNvPr>
        <xdr:cNvSpPr/>
      </xdr:nvSpPr>
      <xdr:spPr>
        <a:xfrm>
          <a:off x="2051050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67</xdr:row>
      <xdr:rowOff>0</xdr:rowOff>
    </xdr:from>
    <xdr:to>
      <xdr:col>44</xdr:col>
      <xdr:colOff>51733</xdr:colOff>
      <xdr:row>68</xdr:row>
      <xdr:rowOff>163415</xdr:rowOff>
    </xdr:to>
    <xdr:sp macro="" textlink="">
      <xdr:nvSpPr>
        <xdr:cNvPr id="58" name="Freeform: Shape 57">
          <a:extLst>
            <a:ext uri="{FF2B5EF4-FFF2-40B4-BE49-F238E27FC236}">
              <a16:creationId xmlns:a16="http://schemas.microsoft.com/office/drawing/2014/main" id="{07B4F943-06EA-43EF-8047-4728DB1FFBA2}"/>
            </a:ext>
            <a:ext uri="{147F2762-F138-4A5C-976F-8EAC2B608ADB}">
              <a16:predDERef xmlns:a16="http://schemas.microsoft.com/office/drawing/2014/main" pred="{DC85E085-65E4-4E35-A454-F67ADAF52685}"/>
            </a:ext>
          </a:extLst>
        </xdr:cNvPr>
        <xdr:cNvSpPr/>
      </xdr:nvSpPr>
      <xdr:spPr>
        <a:xfrm>
          <a:off x="263461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78</xdr:row>
      <xdr:rowOff>47625</xdr:rowOff>
    </xdr:from>
    <xdr:to>
      <xdr:col>8</xdr:col>
      <xdr:colOff>51733</xdr:colOff>
      <xdr:row>79</xdr:row>
      <xdr:rowOff>182465</xdr:rowOff>
    </xdr:to>
    <xdr:sp macro="" textlink="">
      <xdr:nvSpPr>
        <xdr:cNvPr id="59" name="Freeform: Shape 58">
          <a:extLst>
            <a:ext uri="{FF2B5EF4-FFF2-40B4-BE49-F238E27FC236}">
              <a16:creationId xmlns:a16="http://schemas.microsoft.com/office/drawing/2014/main" id="{7B7FC0A8-4A2F-43A7-AACB-68D849DA4811}"/>
            </a:ext>
            <a:ext uri="{147F2762-F138-4A5C-976F-8EAC2B608ADB}">
              <a16:predDERef xmlns:a16="http://schemas.microsoft.com/office/drawing/2014/main" pred="{83FF7A61-A6BE-48D4-ABCF-1E364A4A9685}"/>
            </a:ext>
          </a:extLst>
        </xdr:cNvPr>
        <xdr:cNvSpPr/>
      </xdr:nvSpPr>
      <xdr:spPr>
        <a:xfrm>
          <a:off x="3441700" y="170592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78</xdr:row>
      <xdr:rowOff>28575</xdr:rowOff>
    </xdr:from>
    <xdr:to>
      <xdr:col>17</xdr:col>
      <xdr:colOff>19050</xdr:colOff>
      <xdr:row>79</xdr:row>
      <xdr:rowOff>161925</xdr:rowOff>
    </xdr:to>
    <xdr:sp macro="" textlink="">
      <xdr:nvSpPr>
        <xdr:cNvPr id="60" name="Freeform: Shape 59">
          <a:extLst>
            <a:ext uri="{FF2B5EF4-FFF2-40B4-BE49-F238E27FC236}">
              <a16:creationId xmlns:a16="http://schemas.microsoft.com/office/drawing/2014/main" id="{471F5D51-0851-4566-8143-1F25C54BD4F2}"/>
            </a:ext>
            <a:ext uri="{147F2762-F138-4A5C-976F-8EAC2B608ADB}">
              <a16:predDERef xmlns:a16="http://schemas.microsoft.com/office/drawing/2014/main" pred="{D9940A2B-9594-4CB3-952B-F2F1897DE266}"/>
            </a:ext>
          </a:extLst>
        </xdr:cNvPr>
        <xdr:cNvSpPr/>
      </xdr:nvSpPr>
      <xdr:spPr>
        <a:xfrm>
          <a:off x="9099550" y="17040225"/>
          <a:ext cx="1377950" cy="342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9525</xdr:colOff>
      <xdr:row>78</xdr:row>
      <xdr:rowOff>0</xdr:rowOff>
    </xdr:from>
    <xdr:to>
      <xdr:col>29</xdr:col>
      <xdr:colOff>57150</xdr:colOff>
      <xdr:row>80</xdr:row>
      <xdr:rowOff>19050</xdr:rowOff>
    </xdr:to>
    <xdr:sp macro="" textlink="">
      <xdr:nvSpPr>
        <xdr:cNvPr id="61" name="Freeform: Shape 60">
          <a:extLst>
            <a:ext uri="{FF2B5EF4-FFF2-40B4-BE49-F238E27FC236}">
              <a16:creationId xmlns:a16="http://schemas.microsoft.com/office/drawing/2014/main" id="{9DB66F37-65A2-4380-86DD-DB621AE14DF8}"/>
            </a:ext>
            <a:ext uri="{147F2762-F138-4A5C-976F-8EAC2B608ADB}">
              <a16:predDERef xmlns:a16="http://schemas.microsoft.com/office/drawing/2014/main" pred="{5129BD45-9190-4D51-AF8B-52998C03B824}"/>
            </a:ext>
          </a:extLst>
        </xdr:cNvPr>
        <xdr:cNvSpPr/>
      </xdr:nvSpPr>
      <xdr:spPr>
        <a:xfrm>
          <a:off x="16754475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78</xdr:row>
      <xdr:rowOff>0</xdr:rowOff>
    </xdr:from>
    <xdr:to>
      <xdr:col>35</xdr:col>
      <xdr:colOff>47625</xdr:colOff>
      <xdr:row>80</xdr:row>
      <xdr:rowOff>19050</xdr:rowOff>
    </xdr:to>
    <xdr:sp macro="" textlink="">
      <xdr:nvSpPr>
        <xdr:cNvPr id="62" name="Freeform: Shape 61">
          <a:extLst>
            <a:ext uri="{FF2B5EF4-FFF2-40B4-BE49-F238E27FC236}">
              <a16:creationId xmlns:a16="http://schemas.microsoft.com/office/drawing/2014/main" id="{1014EE48-6119-44B2-9797-5894DEEB4D43}"/>
            </a:ext>
            <a:ext uri="{147F2762-F138-4A5C-976F-8EAC2B608ADB}">
              <a16:predDERef xmlns:a16="http://schemas.microsoft.com/office/drawing/2014/main" pred="{E5A5D572-E6C3-4422-8FE2-24F34A59C70A}"/>
            </a:ext>
          </a:extLst>
        </xdr:cNvPr>
        <xdr:cNvSpPr/>
      </xdr:nvSpPr>
      <xdr:spPr>
        <a:xfrm>
          <a:off x="2051050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78</xdr:row>
      <xdr:rowOff>0</xdr:rowOff>
    </xdr:from>
    <xdr:to>
      <xdr:col>38</xdr:col>
      <xdr:colOff>47625</xdr:colOff>
      <xdr:row>80</xdr:row>
      <xdr:rowOff>19050</xdr:rowOff>
    </xdr:to>
    <xdr:sp macro="" textlink="">
      <xdr:nvSpPr>
        <xdr:cNvPr id="63" name="Freeform: Shape 62">
          <a:extLst>
            <a:ext uri="{FF2B5EF4-FFF2-40B4-BE49-F238E27FC236}">
              <a16:creationId xmlns:a16="http://schemas.microsoft.com/office/drawing/2014/main" id="{91164CFE-C566-4CCC-BBFF-8117A742BECA}"/>
            </a:ext>
            <a:ext uri="{147F2762-F138-4A5C-976F-8EAC2B608ADB}">
              <a16:predDERef xmlns:a16="http://schemas.microsoft.com/office/drawing/2014/main" pred="{8A4175C0-10DC-482D-BE10-4FDC8D590B97}"/>
            </a:ext>
          </a:extLst>
        </xdr:cNvPr>
        <xdr:cNvSpPr/>
      </xdr:nvSpPr>
      <xdr:spPr>
        <a:xfrm rot="10800000">
          <a:off x="22561550" y="17011650"/>
          <a:ext cx="1393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78</xdr:row>
      <xdr:rowOff>0</xdr:rowOff>
    </xdr:from>
    <xdr:to>
      <xdr:col>41</xdr:col>
      <xdr:colOff>47625</xdr:colOff>
      <xdr:row>80</xdr:row>
      <xdr:rowOff>19050</xdr:rowOff>
    </xdr:to>
    <xdr:sp macro="" textlink="">
      <xdr:nvSpPr>
        <xdr:cNvPr id="64" name="Freeform: Shape 63">
          <a:extLst>
            <a:ext uri="{FF2B5EF4-FFF2-40B4-BE49-F238E27FC236}">
              <a16:creationId xmlns:a16="http://schemas.microsoft.com/office/drawing/2014/main" id="{E757A87D-3528-4877-AECF-37AF9D333727}"/>
            </a:ext>
            <a:ext uri="{147F2762-F138-4A5C-976F-8EAC2B608ADB}">
              <a16:predDERef xmlns:a16="http://schemas.microsoft.com/office/drawing/2014/main" pred="{D94F3E5A-F9A8-4ACE-B607-2896452F53E3}"/>
            </a:ext>
          </a:extLst>
        </xdr:cNvPr>
        <xdr:cNvSpPr/>
      </xdr:nvSpPr>
      <xdr:spPr>
        <a:xfrm>
          <a:off x="24517350" y="1701165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89</xdr:row>
      <xdr:rowOff>0</xdr:rowOff>
    </xdr:from>
    <xdr:to>
      <xdr:col>5</xdr:col>
      <xdr:colOff>47625</xdr:colOff>
      <xdr:row>91</xdr:row>
      <xdr:rowOff>19050</xdr:rowOff>
    </xdr:to>
    <xdr:sp macro="" textlink="">
      <xdr:nvSpPr>
        <xdr:cNvPr id="65" name="Freeform: Shape 64">
          <a:extLst>
            <a:ext uri="{FF2B5EF4-FFF2-40B4-BE49-F238E27FC236}">
              <a16:creationId xmlns:a16="http://schemas.microsoft.com/office/drawing/2014/main" id="{E02FE4FE-C77F-4C23-91FF-B72E9ACA1581}"/>
            </a:ext>
            <a:ext uri="{147F2762-F138-4A5C-976F-8EAC2B608ADB}">
              <a16:predDERef xmlns:a16="http://schemas.microsoft.com/office/drawing/2014/main" pred="{AE18457E-029B-446F-9388-53BDDDCDE5C2}"/>
            </a:ext>
          </a:extLst>
        </xdr:cNvPr>
        <xdr:cNvSpPr/>
      </xdr:nvSpPr>
      <xdr:spPr>
        <a:xfrm rot="10800000">
          <a:off x="13017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89</xdr:row>
      <xdr:rowOff>0</xdr:rowOff>
    </xdr:from>
    <xdr:to>
      <xdr:col>8</xdr:col>
      <xdr:colOff>47625</xdr:colOff>
      <xdr:row>91</xdr:row>
      <xdr:rowOff>19050</xdr:rowOff>
    </xdr:to>
    <xdr:sp macro="" textlink="">
      <xdr:nvSpPr>
        <xdr:cNvPr id="66" name="Freeform: Shape 65">
          <a:extLst>
            <a:ext uri="{FF2B5EF4-FFF2-40B4-BE49-F238E27FC236}">
              <a16:creationId xmlns:a16="http://schemas.microsoft.com/office/drawing/2014/main" id="{7A3F6E7F-5D09-4217-B6FD-2E067D3C585F}"/>
            </a:ext>
            <a:ext uri="{147F2762-F138-4A5C-976F-8EAC2B608ADB}">
              <a16:predDERef xmlns:a16="http://schemas.microsoft.com/office/drawing/2014/main" pred="{337D4BE7-A3B2-4CC9-8714-FD6282E92D86}"/>
            </a:ext>
          </a:extLst>
        </xdr:cNvPr>
        <xdr:cNvSpPr/>
      </xdr:nvSpPr>
      <xdr:spPr>
        <a:xfrm rot="10800000">
          <a:off x="34417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89</xdr:row>
      <xdr:rowOff>0</xdr:rowOff>
    </xdr:from>
    <xdr:to>
      <xdr:col>11</xdr:col>
      <xdr:colOff>47625</xdr:colOff>
      <xdr:row>91</xdr:row>
      <xdr:rowOff>19050</xdr:rowOff>
    </xdr:to>
    <xdr:sp macro="" textlink="">
      <xdr:nvSpPr>
        <xdr:cNvPr id="67" name="Freeform: Shape 66">
          <a:extLst>
            <a:ext uri="{FF2B5EF4-FFF2-40B4-BE49-F238E27FC236}">
              <a16:creationId xmlns:a16="http://schemas.microsoft.com/office/drawing/2014/main" id="{8FAB743E-7753-477F-B2DC-70BD260D08AA}"/>
            </a:ext>
            <a:ext uri="{147F2762-F138-4A5C-976F-8EAC2B608ADB}">
              <a16:predDERef xmlns:a16="http://schemas.microsoft.com/office/drawing/2014/main" pred="{CFEC8CB5-B225-4EA5-AB37-B7F5CE9D919B}"/>
            </a:ext>
          </a:extLst>
        </xdr:cNvPr>
        <xdr:cNvSpPr/>
      </xdr:nvSpPr>
      <xdr:spPr>
        <a:xfrm rot="10800000">
          <a:off x="527050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552450</xdr:colOff>
      <xdr:row>89</xdr:row>
      <xdr:rowOff>0</xdr:rowOff>
    </xdr:from>
    <xdr:to>
      <xdr:col>20</xdr:col>
      <xdr:colOff>19050</xdr:colOff>
      <xdr:row>90</xdr:row>
      <xdr:rowOff>161925</xdr:rowOff>
    </xdr:to>
    <xdr:sp macro="" textlink="">
      <xdr:nvSpPr>
        <xdr:cNvPr id="68" name="Freeform: Shape 67">
          <a:extLst>
            <a:ext uri="{FF2B5EF4-FFF2-40B4-BE49-F238E27FC236}">
              <a16:creationId xmlns:a16="http://schemas.microsoft.com/office/drawing/2014/main" id="{573C6CBF-D71E-4A11-AE72-9E911E286300}"/>
            </a:ext>
            <a:ext uri="{147F2762-F138-4A5C-976F-8EAC2B608ADB}">
              <a16:predDERef xmlns:a16="http://schemas.microsoft.com/office/drawing/2014/main" pred="{6AE2D964-194E-4426-B76B-2932390D3397}"/>
            </a:ext>
          </a:extLst>
        </xdr:cNvPr>
        <xdr:cNvSpPr/>
      </xdr:nvSpPr>
      <xdr:spPr>
        <a:xfrm rot="10800000">
          <a:off x="11010900" y="19392900"/>
          <a:ext cx="1295400" cy="3714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657225</xdr:colOff>
      <xdr:row>89</xdr:row>
      <xdr:rowOff>0</xdr:rowOff>
    </xdr:from>
    <xdr:to>
      <xdr:col>23</xdr:col>
      <xdr:colOff>28575</xdr:colOff>
      <xdr:row>90</xdr:row>
      <xdr:rowOff>200025</xdr:rowOff>
    </xdr:to>
    <xdr:sp macro="" textlink="">
      <xdr:nvSpPr>
        <xdr:cNvPr id="69" name="Freeform: Shape 68">
          <a:extLst>
            <a:ext uri="{FF2B5EF4-FFF2-40B4-BE49-F238E27FC236}">
              <a16:creationId xmlns:a16="http://schemas.microsoft.com/office/drawing/2014/main" id="{76F6BF64-31A7-4648-9E26-355A50C1A6FF}"/>
            </a:ext>
            <a:ext uri="{147F2762-F138-4A5C-976F-8EAC2B608ADB}">
              <a16:predDERef xmlns:a16="http://schemas.microsoft.com/office/drawing/2014/main" pred="{A8DC8407-A9FB-4045-B822-F936841820F4}"/>
            </a:ext>
          </a:extLst>
        </xdr:cNvPr>
        <xdr:cNvSpPr/>
      </xdr:nvSpPr>
      <xdr:spPr>
        <a:xfrm rot="10800000">
          <a:off x="12944475" y="19392900"/>
          <a:ext cx="13906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89</xdr:row>
      <xdr:rowOff>0</xdr:rowOff>
    </xdr:from>
    <xdr:to>
      <xdr:col>29</xdr:col>
      <xdr:colOff>47625</xdr:colOff>
      <xdr:row>90</xdr:row>
      <xdr:rowOff>171450</xdr:rowOff>
    </xdr:to>
    <xdr:sp macro="" textlink="">
      <xdr:nvSpPr>
        <xdr:cNvPr id="70" name="Freeform: Shape 69">
          <a:extLst>
            <a:ext uri="{FF2B5EF4-FFF2-40B4-BE49-F238E27FC236}">
              <a16:creationId xmlns:a16="http://schemas.microsoft.com/office/drawing/2014/main" id="{B55F9673-B81C-4106-90AC-42B18A0F7F47}"/>
            </a:ext>
            <a:ext uri="{147F2762-F138-4A5C-976F-8EAC2B608ADB}">
              <a16:predDERef xmlns:a16="http://schemas.microsoft.com/office/drawing/2014/main" pred="{9232DC8E-2F8E-43CD-A594-18A1DBFC0DAD}"/>
            </a:ext>
          </a:extLst>
        </xdr:cNvPr>
        <xdr:cNvSpPr/>
      </xdr:nvSpPr>
      <xdr:spPr>
        <a:xfrm>
          <a:off x="16744950" y="19392900"/>
          <a:ext cx="12668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89</xdr:row>
      <xdr:rowOff>0</xdr:rowOff>
    </xdr:from>
    <xdr:to>
      <xdr:col>41</xdr:col>
      <xdr:colOff>47625</xdr:colOff>
      <xdr:row>91</xdr:row>
      <xdr:rowOff>19050</xdr:rowOff>
    </xdr:to>
    <xdr:sp macro="" textlink="">
      <xdr:nvSpPr>
        <xdr:cNvPr id="71" name="Freeform: Shape 70">
          <a:extLst>
            <a:ext uri="{FF2B5EF4-FFF2-40B4-BE49-F238E27FC236}">
              <a16:creationId xmlns:a16="http://schemas.microsoft.com/office/drawing/2014/main" id="{C5866F4F-FAD0-4469-8AA8-B7A827EBF9E6}"/>
            </a:ext>
            <a:ext uri="{147F2762-F138-4A5C-976F-8EAC2B608ADB}">
              <a16:predDERef xmlns:a16="http://schemas.microsoft.com/office/drawing/2014/main" pred="{8DE74289-A3E2-45DC-B7AB-22A8621374C5}"/>
            </a:ext>
          </a:extLst>
        </xdr:cNvPr>
        <xdr:cNvSpPr/>
      </xdr:nvSpPr>
      <xdr:spPr>
        <a:xfrm>
          <a:off x="24517350" y="19392900"/>
          <a:ext cx="12668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100</xdr:row>
      <xdr:rowOff>0</xdr:rowOff>
    </xdr:from>
    <xdr:to>
      <xdr:col>14</xdr:col>
      <xdr:colOff>47625</xdr:colOff>
      <xdr:row>101</xdr:row>
      <xdr:rowOff>190500</xdr:rowOff>
    </xdr:to>
    <xdr:sp macro="" textlink="">
      <xdr:nvSpPr>
        <xdr:cNvPr id="72" name="Freeform: Shape 71">
          <a:extLst>
            <a:ext uri="{FF2B5EF4-FFF2-40B4-BE49-F238E27FC236}">
              <a16:creationId xmlns:a16="http://schemas.microsoft.com/office/drawing/2014/main" id="{CE227BC6-5909-4FD9-8E09-EEA13D04E710}"/>
            </a:ext>
            <a:ext uri="{147F2762-F138-4A5C-976F-8EAC2B608ADB}">
              <a16:predDERef xmlns:a16="http://schemas.microsoft.com/office/drawing/2014/main" pred="{1B3EB6E1-B1BE-48A1-89E8-B20EBB1F7868}"/>
            </a:ext>
          </a:extLst>
        </xdr:cNvPr>
        <xdr:cNvSpPr/>
      </xdr:nvSpPr>
      <xdr:spPr>
        <a:xfrm>
          <a:off x="7270750" y="21761450"/>
          <a:ext cx="1266825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100</xdr:row>
      <xdr:rowOff>0</xdr:rowOff>
    </xdr:from>
    <xdr:to>
      <xdr:col>20</xdr:col>
      <xdr:colOff>19050</xdr:colOff>
      <xdr:row>101</xdr:row>
      <xdr:rowOff>200025</xdr:rowOff>
    </xdr:to>
    <xdr:sp macro="" textlink="">
      <xdr:nvSpPr>
        <xdr:cNvPr id="73" name="Freeform: Shape 72">
          <a:extLst>
            <a:ext uri="{FF2B5EF4-FFF2-40B4-BE49-F238E27FC236}">
              <a16:creationId xmlns:a16="http://schemas.microsoft.com/office/drawing/2014/main" id="{48262AAF-2D9E-490F-BC5F-A507C3371B9C}"/>
            </a:ext>
            <a:ext uri="{147F2762-F138-4A5C-976F-8EAC2B608ADB}">
              <a16:predDERef xmlns:a16="http://schemas.microsoft.com/office/drawing/2014/main" pred="{659E8424-335B-4F1E-A29E-0F8DDF2944F4}"/>
            </a:ext>
          </a:extLst>
        </xdr:cNvPr>
        <xdr:cNvSpPr/>
      </xdr:nvSpPr>
      <xdr:spPr>
        <a:xfrm>
          <a:off x="10982325" y="21761450"/>
          <a:ext cx="13239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100</xdr:row>
      <xdr:rowOff>0</xdr:rowOff>
    </xdr:from>
    <xdr:to>
      <xdr:col>23</xdr:col>
      <xdr:colOff>19050</xdr:colOff>
      <xdr:row>102</xdr:row>
      <xdr:rowOff>19050</xdr:rowOff>
    </xdr:to>
    <xdr:sp macro="" textlink="">
      <xdr:nvSpPr>
        <xdr:cNvPr id="74" name="Freeform: Shape 73">
          <a:extLst>
            <a:ext uri="{FF2B5EF4-FFF2-40B4-BE49-F238E27FC236}">
              <a16:creationId xmlns:a16="http://schemas.microsoft.com/office/drawing/2014/main" id="{CE47CEC5-DA48-4AAC-BD60-828F6F8844D1}"/>
            </a:ext>
            <a:ext uri="{147F2762-F138-4A5C-976F-8EAC2B608ADB}">
              <a16:predDERef xmlns:a16="http://schemas.microsoft.com/office/drawing/2014/main" pred="{84932093-90CF-4446-8896-75DAAC999942}"/>
            </a:ext>
          </a:extLst>
        </xdr:cNvPr>
        <xdr:cNvSpPr/>
      </xdr:nvSpPr>
      <xdr:spPr>
        <a:xfrm>
          <a:off x="12998450" y="21761450"/>
          <a:ext cx="13271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100</xdr:row>
      <xdr:rowOff>0</xdr:rowOff>
    </xdr:from>
    <xdr:to>
      <xdr:col>35</xdr:col>
      <xdr:colOff>104775</xdr:colOff>
      <xdr:row>101</xdr:row>
      <xdr:rowOff>200025</xdr:rowOff>
    </xdr:to>
    <xdr:sp macro="" textlink="">
      <xdr:nvSpPr>
        <xdr:cNvPr id="75" name="Freeform: Shape 74">
          <a:extLst>
            <a:ext uri="{FF2B5EF4-FFF2-40B4-BE49-F238E27FC236}">
              <a16:creationId xmlns:a16="http://schemas.microsoft.com/office/drawing/2014/main" id="{D7C3E9FC-8417-410B-A6A6-9628EEA9009F}"/>
            </a:ext>
            <a:ext uri="{147F2762-F138-4A5C-976F-8EAC2B608ADB}">
              <a16:predDERef xmlns:a16="http://schemas.microsoft.com/office/drawing/2014/main" pred="{FDD2CA92-D2B8-4CB9-AE38-1DE71DA075A1}"/>
            </a:ext>
          </a:extLst>
        </xdr:cNvPr>
        <xdr:cNvSpPr/>
      </xdr:nvSpPr>
      <xdr:spPr>
        <a:xfrm>
          <a:off x="20415250" y="217614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100</xdr:row>
      <xdr:rowOff>0</xdr:rowOff>
    </xdr:from>
    <xdr:to>
      <xdr:col>44</xdr:col>
      <xdr:colOff>0</xdr:colOff>
      <xdr:row>102</xdr:row>
      <xdr:rowOff>19050</xdr:rowOff>
    </xdr:to>
    <xdr:sp macro="" textlink="">
      <xdr:nvSpPr>
        <xdr:cNvPr id="76" name="Freeform: Shape 75">
          <a:extLst>
            <a:ext uri="{FF2B5EF4-FFF2-40B4-BE49-F238E27FC236}">
              <a16:creationId xmlns:a16="http://schemas.microsoft.com/office/drawing/2014/main" id="{D0CD131E-E0D6-42CE-92D6-209AC349A75C}"/>
            </a:ext>
            <a:ext uri="{147F2762-F138-4A5C-976F-8EAC2B608ADB}">
              <a16:predDERef xmlns:a16="http://schemas.microsoft.com/office/drawing/2014/main" pred="{FA2A3E76-C93C-49F7-9D9B-776A0397AFDC}"/>
            </a:ext>
          </a:extLst>
        </xdr:cNvPr>
        <xdr:cNvSpPr/>
      </xdr:nvSpPr>
      <xdr:spPr>
        <a:xfrm>
          <a:off x="26346150" y="21761450"/>
          <a:ext cx="12192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514350</xdr:colOff>
      <xdr:row>111</xdr:row>
      <xdr:rowOff>0</xdr:rowOff>
    </xdr:from>
    <xdr:to>
      <xdr:col>5</xdr:col>
      <xdr:colOff>104775</xdr:colOff>
      <xdr:row>113</xdr:row>
      <xdr:rowOff>19050</xdr:rowOff>
    </xdr:to>
    <xdr:sp macro="" textlink="">
      <xdr:nvSpPr>
        <xdr:cNvPr id="77" name="Freeform: Shape 76">
          <a:extLst>
            <a:ext uri="{FF2B5EF4-FFF2-40B4-BE49-F238E27FC236}">
              <a16:creationId xmlns:a16="http://schemas.microsoft.com/office/drawing/2014/main" id="{E547D23F-E0CE-4435-A893-6EBA5A671A6E}"/>
            </a:ext>
            <a:ext uri="{147F2762-F138-4A5C-976F-8EAC2B608ADB}">
              <a16:predDERef xmlns:a16="http://schemas.microsoft.com/office/drawing/2014/main" pred="{85A1E3C1-93AF-4EBB-B4D6-EF83AE00731E}"/>
            </a:ext>
          </a:extLst>
        </xdr:cNvPr>
        <xdr:cNvSpPr/>
      </xdr:nvSpPr>
      <xdr:spPr>
        <a:xfrm>
          <a:off x="1206500" y="241300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723900</xdr:colOff>
      <xdr:row>111</xdr:row>
      <xdr:rowOff>15875</xdr:rowOff>
    </xdr:from>
    <xdr:to>
      <xdr:col>14</xdr:col>
      <xdr:colOff>79375</xdr:colOff>
      <xdr:row>112</xdr:row>
      <xdr:rowOff>190500</xdr:rowOff>
    </xdr:to>
    <xdr:sp macro="" textlink="">
      <xdr:nvSpPr>
        <xdr:cNvPr id="78" name="Freeform: Shape 77">
          <a:extLst>
            <a:ext uri="{FF2B5EF4-FFF2-40B4-BE49-F238E27FC236}">
              <a16:creationId xmlns:a16="http://schemas.microsoft.com/office/drawing/2014/main" id="{C40EF908-BD81-4630-93E8-68A3A55990DA}"/>
            </a:ext>
            <a:ext uri="{147F2762-F138-4A5C-976F-8EAC2B608ADB}">
              <a16:predDERef xmlns:a16="http://schemas.microsoft.com/office/drawing/2014/main" pred="{06005C58-A29E-4C6B-BEA8-8F051D8B89D9}"/>
            </a:ext>
          </a:extLst>
        </xdr:cNvPr>
        <xdr:cNvSpPr/>
      </xdr:nvSpPr>
      <xdr:spPr>
        <a:xfrm>
          <a:off x="7213600" y="24145875"/>
          <a:ext cx="13557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111</xdr:row>
      <xdr:rowOff>0</xdr:rowOff>
    </xdr:from>
    <xdr:to>
      <xdr:col>32</xdr:col>
      <xdr:colOff>28575</xdr:colOff>
      <xdr:row>113</xdr:row>
      <xdr:rowOff>19050</xdr:rowOff>
    </xdr:to>
    <xdr:sp macro="" textlink="">
      <xdr:nvSpPr>
        <xdr:cNvPr id="79" name="Freeform: Shape 78">
          <a:extLst>
            <a:ext uri="{FF2B5EF4-FFF2-40B4-BE49-F238E27FC236}">
              <a16:creationId xmlns:a16="http://schemas.microsoft.com/office/drawing/2014/main" id="{9794844A-8726-4B59-AF78-7F91F6E1BBFE}"/>
            </a:ext>
            <a:ext uri="{147F2762-F138-4A5C-976F-8EAC2B608ADB}">
              <a16:predDERef xmlns:a16="http://schemas.microsoft.com/office/drawing/2014/main" pred="{F09F151A-6F3D-4183-88DD-A8D8ED147635}"/>
            </a:ext>
          </a:extLst>
        </xdr:cNvPr>
        <xdr:cNvSpPr/>
      </xdr:nvSpPr>
      <xdr:spPr>
        <a:xfrm>
          <a:off x="18681700" y="24130000"/>
          <a:ext cx="12477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111</xdr:row>
      <xdr:rowOff>0</xdr:rowOff>
    </xdr:from>
    <xdr:to>
      <xdr:col>38</xdr:col>
      <xdr:colOff>9525</xdr:colOff>
      <xdr:row>112</xdr:row>
      <xdr:rowOff>171450</xdr:rowOff>
    </xdr:to>
    <xdr:sp macro="" textlink="">
      <xdr:nvSpPr>
        <xdr:cNvPr id="80" name="Freeform: Shape 79">
          <a:extLst>
            <a:ext uri="{FF2B5EF4-FFF2-40B4-BE49-F238E27FC236}">
              <a16:creationId xmlns:a16="http://schemas.microsoft.com/office/drawing/2014/main" id="{5C03AC44-F71D-453C-A92C-929482D730AD}"/>
            </a:ext>
            <a:ext uri="{147F2762-F138-4A5C-976F-8EAC2B608ADB}">
              <a16:predDERef xmlns:a16="http://schemas.microsoft.com/office/drawing/2014/main" pred="{17A60B8A-DCBD-4813-AC70-E3DA22DE9D31}"/>
            </a:ext>
          </a:extLst>
        </xdr:cNvPr>
        <xdr:cNvSpPr/>
      </xdr:nvSpPr>
      <xdr:spPr>
        <a:xfrm>
          <a:off x="22561550" y="24130000"/>
          <a:ext cx="13557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111</xdr:row>
      <xdr:rowOff>0</xdr:rowOff>
    </xdr:from>
    <xdr:to>
      <xdr:col>41</xdr:col>
      <xdr:colOff>104775</xdr:colOff>
      <xdr:row>112</xdr:row>
      <xdr:rowOff>200025</xdr:rowOff>
    </xdr:to>
    <xdr:sp macro="" textlink="">
      <xdr:nvSpPr>
        <xdr:cNvPr id="81" name="Freeform: Shape 80">
          <a:extLst>
            <a:ext uri="{FF2B5EF4-FFF2-40B4-BE49-F238E27FC236}">
              <a16:creationId xmlns:a16="http://schemas.microsoft.com/office/drawing/2014/main" id="{AACB1047-52BD-4648-9A14-9E50D56F848B}"/>
            </a:ext>
            <a:ext uri="{147F2762-F138-4A5C-976F-8EAC2B608ADB}">
              <a16:predDERef xmlns:a16="http://schemas.microsoft.com/office/drawing/2014/main" pred="{E317A7E6-A909-4CAF-926F-3CB026EA2B75}"/>
            </a:ext>
          </a:extLst>
        </xdr:cNvPr>
        <xdr:cNvSpPr/>
      </xdr:nvSpPr>
      <xdr:spPr>
        <a:xfrm>
          <a:off x="24422100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514350</xdr:colOff>
      <xdr:row>122</xdr:row>
      <xdr:rowOff>0</xdr:rowOff>
    </xdr:from>
    <xdr:to>
      <xdr:col>26</xdr:col>
      <xdr:colOff>104775</xdr:colOff>
      <xdr:row>123</xdr:row>
      <xdr:rowOff>171450</xdr:rowOff>
    </xdr:to>
    <xdr:sp macro="" textlink="">
      <xdr:nvSpPr>
        <xdr:cNvPr id="82" name="Freeform: Shape 81">
          <a:extLst>
            <a:ext uri="{FF2B5EF4-FFF2-40B4-BE49-F238E27FC236}">
              <a16:creationId xmlns:a16="http://schemas.microsoft.com/office/drawing/2014/main" id="{D256EAA3-A11B-4C40-A9F6-3F62BE172C90}"/>
            </a:ext>
            <a:ext uri="{147F2762-F138-4A5C-976F-8EAC2B608ADB}">
              <a16:predDERef xmlns:a16="http://schemas.microsoft.com/office/drawing/2014/main" pred="{740C8002-8BA0-47D3-A84D-58ABA9479E5D}"/>
            </a:ext>
          </a:extLst>
        </xdr:cNvPr>
        <xdr:cNvSpPr/>
      </xdr:nvSpPr>
      <xdr:spPr>
        <a:xfrm>
          <a:off x="14820900" y="26498550"/>
          <a:ext cx="1419225" cy="3810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122</xdr:row>
      <xdr:rowOff>0</xdr:rowOff>
    </xdr:from>
    <xdr:to>
      <xdr:col>29</xdr:col>
      <xdr:colOff>95250</xdr:colOff>
      <xdr:row>123</xdr:row>
      <xdr:rowOff>200025</xdr:rowOff>
    </xdr:to>
    <xdr:sp macro="" textlink="">
      <xdr:nvSpPr>
        <xdr:cNvPr id="83" name="Freeform: Shape 82">
          <a:extLst>
            <a:ext uri="{FF2B5EF4-FFF2-40B4-BE49-F238E27FC236}">
              <a16:creationId xmlns:a16="http://schemas.microsoft.com/office/drawing/2014/main" id="{7169D1AB-6281-456B-BC0C-2E287A278434}"/>
            </a:ext>
            <a:ext uri="{147F2762-F138-4A5C-976F-8EAC2B608ADB}">
              <a16:predDERef xmlns:a16="http://schemas.microsoft.com/office/drawing/2014/main" pred="{F0D2FB41-E0CE-40B8-9474-C35F1BBED1DE}"/>
            </a:ext>
          </a:extLst>
        </xdr:cNvPr>
        <xdr:cNvSpPr/>
      </xdr:nvSpPr>
      <xdr:spPr>
        <a:xfrm>
          <a:off x="16640175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533400</xdr:colOff>
      <xdr:row>122</xdr:row>
      <xdr:rowOff>0</xdr:rowOff>
    </xdr:from>
    <xdr:to>
      <xdr:col>35</xdr:col>
      <xdr:colOff>123825</xdr:colOff>
      <xdr:row>123</xdr:row>
      <xdr:rowOff>200025</xdr:rowOff>
    </xdr:to>
    <xdr:sp macro="" textlink="">
      <xdr:nvSpPr>
        <xdr:cNvPr id="84" name="Freeform: Shape 83">
          <a:extLst>
            <a:ext uri="{FF2B5EF4-FFF2-40B4-BE49-F238E27FC236}">
              <a16:creationId xmlns:a16="http://schemas.microsoft.com/office/drawing/2014/main" id="{DBFCC76A-7D76-4FFB-B47D-C5568945574D}"/>
            </a:ext>
            <a:ext uri="{147F2762-F138-4A5C-976F-8EAC2B608ADB}">
              <a16:predDERef xmlns:a16="http://schemas.microsoft.com/office/drawing/2014/main" pred="{6B254975-A126-47B9-B61C-A30B1D90FB41}"/>
            </a:ext>
          </a:extLst>
        </xdr:cNvPr>
        <xdr:cNvSpPr/>
      </xdr:nvSpPr>
      <xdr:spPr>
        <a:xfrm>
          <a:off x="2043430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504825</xdr:colOff>
      <xdr:row>122</xdr:row>
      <xdr:rowOff>0</xdr:rowOff>
    </xdr:from>
    <xdr:to>
      <xdr:col>38</xdr:col>
      <xdr:colOff>95250</xdr:colOff>
      <xdr:row>123</xdr:row>
      <xdr:rowOff>180975</xdr:rowOff>
    </xdr:to>
    <xdr:sp macro="" textlink="">
      <xdr:nvSpPr>
        <xdr:cNvPr id="85" name="Freeform: Shape 84">
          <a:extLst>
            <a:ext uri="{FF2B5EF4-FFF2-40B4-BE49-F238E27FC236}">
              <a16:creationId xmlns:a16="http://schemas.microsoft.com/office/drawing/2014/main" id="{EBEC6912-A79D-4432-B7F7-8D3998E4C0A0}"/>
            </a:ext>
            <a:ext uri="{147F2762-F138-4A5C-976F-8EAC2B608ADB}">
              <a16:predDERef xmlns:a16="http://schemas.microsoft.com/office/drawing/2014/main" pred="{CED5E38B-9BA8-4691-B5E7-3A301D4B36DA}"/>
            </a:ext>
          </a:extLst>
        </xdr:cNvPr>
        <xdr:cNvSpPr/>
      </xdr:nvSpPr>
      <xdr:spPr>
        <a:xfrm>
          <a:off x="22234525" y="26498550"/>
          <a:ext cx="1768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514350</xdr:colOff>
      <xdr:row>122</xdr:row>
      <xdr:rowOff>0</xdr:rowOff>
    </xdr:from>
    <xdr:to>
      <xdr:col>41</xdr:col>
      <xdr:colOff>104775</xdr:colOff>
      <xdr:row>124</xdr:row>
      <xdr:rowOff>19050</xdr:rowOff>
    </xdr:to>
    <xdr:sp macro="" textlink="">
      <xdr:nvSpPr>
        <xdr:cNvPr id="86" name="Freeform: Shape 85">
          <a:extLst>
            <a:ext uri="{FF2B5EF4-FFF2-40B4-BE49-F238E27FC236}">
              <a16:creationId xmlns:a16="http://schemas.microsoft.com/office/drawing/2014/main" id="{26EB2DB3-F3BD-455E-A56F-BAD6ACF912DD}"/>
            </a:ext>
            <a:ext uri="{147F2762-F138-4A5C-976F-8EAC2B608ADB}">
              <a16:predDERef xmlns:a16="http://schemas.microsoft.com/office/drawing/2014/main" pred="{C34B49CF-5F03-48CD-8BA0-276BACE78378}"/>
            </a:ext>
          </a:extLst>
        </xdr:cNvPr>
        <xdr:cNvSpPr/>
      </xdr:nvSpPr>
      <xdr:spPr>
        <a:xfrm>
          <a:off x="24422100" y="264985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122</xdr:row>
      <xdr:rowOff>0</xdr:rowOff>
    </xdr:from>
    <xdr:to>
      <xdr:col>44</xdr:col>
      <xdr:colOff>85725</xdr:colOff>
      <xdr:row>123</xdr:row>
      <xdr:rowOff>200025</xdr:rowOff>
    </xdr:to>
    <xdr:sp macro="" textlink="">
      <xdr:nvSpPr>
        <xdr:cNvPr id="87" name="Freeform: Shape 86">
          <a:extLst>
            <a:ext uri="{FF2B5EF4-FFF2-40B4-BE49-F238E27FC236}">
              <a16:creationId xmlns:a16="http://schemas.microsoft.com/office/drawing/2014/main" id="{5ADA375C-5BE7-4CE5-88A3-15506DF77E74}"/>
            </a:ext>
            <a:ext uri="{147F2762-F138-4A5C-976F-8EAC2B608ADB}">
              <a16:predDERef xmlns:a16="http://schemas.microsoft.com/office/drawing/2014/main" pred="{40959143-AB42-4DB8-BD56-EF923D5182ED}"/>
            </a:ext>
          </a:extLst>
        </xdr:cNvPr>
        <xdr:cNvSpPr/>
      </xdr:nvSpPr>
      <xdr:spPr>
        <a:xfrm>
          <a:off x="262318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133</xdr:row>
      <xdr:rowOff>0</xdr:rowOff>
    </xdr:from>
    <xdr:to>
      <xdr:col>8</xdr:col>
      <xdr:colOff>123825</xdr:colOff>
      <xdr:row>135</xdr:row>
      <xdr:rowOff>19050</xdr:rowOff>
    </xdr:to>
    <xdr:sp macro="" textlink="">
      <xdr:nvSpPr>
        <xdr:cNvPr id="88" name="Freeform: Shape 87">
          <a:extLst>
            <a:ext uri="{FF2B5EF4-FFF2-40B4-BE49-F238E27FC236}">
              <a16:creationId xmlns:a16="http://schemas.microsoft.com/office/drawing/2014/main" id="{E9B1CF11-0A8D-41A5-A903-0C79603FA1B2}"/>
            </a:ext>
            <a:ext uri="{147F2762-F138-4A5C-976F-8EAC2B608ADB}">
              <a16:predDERef xmlns:a16="http://schemas.microsoft.com/office/drawing/2014/main" pred="{789C92D0-5189-4DC3-8F87-0C50CED831D5}"/>
            </a:ext>
          </a:extLst>
        </xdr:cNvPr>
        <xdr:cNvSpPr/>
      </xdr:nvSpPr>
      <xdr:spPr>
        <a:xfrm>
          <a:off x="3349625" y="288544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609600</xdr:colOff>
      <xdr:row>133</xdr:row>
      <xdr:rowOff>0</xdr:rowOff>
    </xdr:from>
    <xdr:to>
      <xdr:col>23</xdr:col>
      <xdr:colOff>104775</xdr:colOff>
      <xdr:row>135</xdr:row>
      <xdr:rowOff>19050</xdr:rowOff>
    </xdr:to>
    <xdr:sp macro="" textlink="">
      <xdr:nvSpPr>
        <xdr:cNvPr id="89" name="Freeform: Shape 88">
          <a:extLst>
            <a:ext uri="{FF2B5EF4-FFF2-40B4-BE49-F238E27FC236}">
              <a16:creationId xmlns:a16="http://schemas.microsoft.com/office/drawing/2014/main" id="{611437B8-1079-4579-8007-9EF0B5AC4612}"/>
            </a:ext>
            <a:ext uri="{147F2762-F138-4A5C-976F-8EAC2B608ADB}">
              <a16:predDERef xmlns:a16="http://schemas.microsoft.com/office/drawing/2014/main" pred="{374B1ADB-262F-4456-9CF3-560649BDC31F}"/>
            </a:ext>
          </a:extLst>
        </xdr:cNvPr>
        <xdr:cNvSpPr/>
      </xdr:nvSpPr>
      <xdr:spPr>
        <a:xfrm>
          <a:off x="12896850" y="288544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542925</xdr:colOff>
      <xdr:row>133</xdr:row>
      <xdr:rowOff>0</xdr:rowOff>
    </xdr:from>
    <xdr:to>
      <xdr:col>26</xdr:col>
      <xdr:colOff>133350</xdr:colOff>
      <xdr:row>135</xdr:row>
      <xdr:rowOff>19050</xdr:rowOff>
    </xdr:to>
    <xdr:sp macro="" textlink="">
      <xdr:nvSpPr>
        <xdr:cNvPr id="90" name="Freeform: Shape 89">
          <a:extLst>
            <a:ext uri="{FF2B5EF4-FFF2-40B4-BE49-F238E27FC236}">
              <a16:creationId xmlns:a16="http://schemas.microsoft.com/office/drawing/2014/main" id="{E336DB01-2B65-46D1-9556-2BB9C510DAA4}"/>
            </a:ext>
            <a:ext uri="{147F2762-F138-4A5C-976F-8EAC2B608ADB}">
              <a16:predDERef xmlns:a16="http://schemas.microsoft.com/office/drawing/2014/main" pred="{4A2ED2F1-7EE4-48A4-AB43-44629991F832}"/>
            </a:ext>
          </a:extLst>
        </xdr:cNvPr>
        <xdr:cNvSpPr/>
      </xdr:nvSpPr>
      <xdr:spPr>
        <a:xfrm>
          <a:off x="14849475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533400</xdr:colOff>
      <xdr:row>133</xdr:row>
      <xdr:rowOff>0</xdr:rowOff>
    </xdr:from>
    <xdr:to>
      <xdr:col>29</xdr:col>
      <xdr:colOff>123825</xdr:colOff>
      <xdr:row>135</xdr:row>
      <xdr:rowOff>19050</xdr:rowOff>
    </xdr:to>
    <xdr:sp macro="" textlink="">
      <xdr:nvSpPr>
        <xdr:cNvPr id="91" name="Freeform: Shape 90">
          <a:extLst>
            <a:ext uri="{FF2B5EF4-FFF2-40B4-BE49-F238E27FC236}">
              <a16:creationId xmlns:a16="http://schemas.microsoft.com/office/drawing/2014/main" id="{9B55B8AC-F393-4224-8D13-39E89D6F4D7A}"/>
            </a:ext>
            <a:ext uri="{147F2762-F138-4A5C-976F-8EAC2B608ADB}">
              <a16:predDERef xmlns:a16="http://schemas.microsoft.com/office/drawing/2014/main" pred="{3371EAA3-D6C4-4710-AEB0-DBA82C5D117E}"/>
            </a:ext>
          </a:extLst>
        </xdr:cNvPr>
        <xdr:cNvSpPr/>
      </xdr:nvSpPr>
      <xdr:spPr>
        <a:xfrm>
          <a:off x="1666875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133</xdr:row>
      <xdr:rowOff>0</xdr:rowOff>
    </xdr:from>
    <xdr:to>
      <xdr:col>32</xdr:col>
      <xdr:colOff>123825</xdr:colOff>
      <xdr:row>135</xdr:row>
      <xdr:rowOff>19050</xdr:rowOff>
    </xdr:to>
    <xdr:sp macro="" textlink="">
      <xdr:nvSpPr>
        <xdr:cNvPr id="92" name="Freeform: Shape 91">
          <a:extLst>
            <a:ext uri="{FF2B5EF4-FFF2-40B4-BE49-F238E27FC236}">
              <a16:creationId xmlns:a16="http://schemas.microsoft.com/office/drawing/2014/main" id="{6136AE69-2D8D-4E9B-920F-6770E5B031F8}"/>
            </a:ext>
            <a:ext uri="{147F2762-F138-4A5C-976F-8EAC2B608ADB}">
              <a16:predDERef xmlns:a16="http://schemas.microsoft.com/office/drawing/2014/main" pred="{06B83475-EC80-4762-B091-B1622724F01B}"/>
            </a:ext>
          </a:extLst>
        </xdr:cNvPr>
        <xdr:cNvSpPr/>
      </xdr:nvSpPr>
      <xdr:spPr>
        <a:xfrm>
          <a:off x="18602325" y="28854400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523875</xdr:colOff>
      <xdr:row>133</xdr:row>
      <xdr:rowOff>19050</xdr:rowOff>
    </xdr:from>
    <xdr:to>
      <xdr:col>38</xdr:col>
      <xdr:colOff>114300</xdr:colOff>
      <xdr:row>135</xdr:row>
      <xdr:rowOff>38100</xdr:rowOff>
    </xdr:to>
    <xdr:sp macro="" textlink="">
      <xdr:nvSpPr>
        <xdr:cNvPr id="93" name="Freeform: Shape 92">
          <a:extLst>
            <a:ext uri="{FF2B5EF4-FFF2-40B4-BE49-F238E27FC236}">
              <a16:creationId xmlns:a16="http://schemas.microsoft.com/office/drawing/2014/main" id="{00615F60-9918-4EF6-A221-46B8D62C7FEE}"/>
            </a:ext>
            <a:ext uri="{147F2762-F138-4A5C-976F-8EAC2B608ADB}">
              <a16:predDERef xmlns:a16="http://schemas.microsoft.com/office/drawing/2014/main" pred="{8F6C1AA7-7640-42AE-9826-3948FBA0D2F5}"/>
            </a:ext>
          </a:extLst>
        </xdr:cNvPr>
        <xdr:cNvSpPr/>
      </xdr:nvSpPr>
      <xdr:spPr>
        <a:xfrm>
          <a:off x="22253575" y="288734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143</xdr:row>
      <xdr:rowOff>190500</xdr:rowOff>
    </xdr:from>
    <xdr:to>
      <xdr:col>8</xdr:col>
      <xdr:colOff>123825</xdr:colOff>
      <xdr:row>146</xdr:row>
      <xdr:rowOff>19050</xdr:rowOff>
    </xdr:to>
    <xdr:sp macro="" textlink="">
      <xdr:nvSpPr>
        <xdr:cNvPr id="94" name="Freeform: Shape 93">
          <a:extLst>
            <a:ext uri="{FF2B5EF4-FFF2-40B4-BE49-F238E27FC236}">
              <a16:creationId xmlns:a16="http://schemas.microsoft.com/office/drawing/2014/main" id="{B7551CC2-A3B2-43E5-9174-54CA5E0BBE46}"/>
            </a:ext>
            <a:ext uri="{147F2762-F138-4A5C-976F-8EAC2B608ADB}">
              <a16:predDERef xmlns:a16="http://schemas.microsoft.com/office/drawing/2014/main" pred="{43E31F94-CCEB-4296-A40D-DA89440B0F43}"/>
            </a:ext>
          </a:extLst>
        </xdr:cNvPr>
        <xdr:cNvSpPr/>
      </xdr:nvSpPr>
      <xdr:spPr>
        <a:xfrm>
          <a:off x="3349625" y="3119120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533400</xdr:colOff>
      <xdr:row>143</xdr:row>
      <xdr:rowOff>190501</xdr:rowOff>
    </xdr:from>
    <xdr:to>
      <xdr:col>11</xdr:col>
      <xdr:colOff>123825</xdr:colOff>
      <xdr:row>145</xdr:row>
      <xdr:rowOff>203201</xdr:rowOff>
    </xdr:to>
    <xdr:sp macro="" textlink="">
      <xdr:nvSpPr>
        <xdr:cNvPr id="95" name="Freeform: Shape 94">
          <a:extLst>
            <a:ext uri="{FF2B5EF4-FFF2-40B4-BE49-F238E27FC236}">
              <a16:creationId xmlns:a16="http://schemas.microsoft.com/office/drawing/2014/main" id="{70B41092-F2B0-4032-810D-380BCFDBECBB}"/>
            </a:ext>
            <a:ext uri="{147F2762-F138-4A5C-976F-8EAC2B608ADB}">
              <a16:predDERef xmlns:a16="http://schemas.microsoft.com/office/drawing/2014/main" pred="{3E78A4C9-CC4E-41F0-B2F5-C2823C8916AC}"/>
            </a:ext>
          </a:extLst>
        </xdr:cNvPr>
        <xdr:cNvSpPr/>
      </xdr:nvSpPr>
      <xdr:spPr>
        <a:xfrm>
          <a:off x="5194300" y="31191201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144</xdr:row>
      <xdr:rowOff>63501</xdr:rowOff>
    </xdr:from>
    <xdr:to>
      <xdr:col>20</xdr:col>
      <xdr:colOff>114300</xdr:colOff>
      <xdr:row>146</xdr:row>
      <xdr:rowOff>19051</xdr:rowOff>
    </xdr:to>
    <xdr:sp macro="" textlink="">
      <xdr:nvSpPr>
        <xdr:cNvPr id="96" name="Freeform: Shape 95">
          <a:extLst>
            <a:ext uri="{FF2B5EF4-FFF2-40B4-BE49-F238E27FC236}">
              <a16:creationId xmlns:a16="http://schemas.microsoft.com/office/drawing/2014/main" id="{535910B2-3580-4735-9594-79A57E447D3A}"/>
            </a:ext>
            <a:ext uri="{147F2762-F138-4A5C-976F-8EAC2B608ADB}">
              <a16:predDERef xmlns:a16="http://schemas.microsoft.com/office/drawing/2014/main" pred="{F1A8CC46-59CE-4E5F-B799-AAB3748FE6DA}"/>
            </a:ext>
          </a:extLst>
        </xdr:cNvPr>
        <xdr:cNvSpPr/>
      </xdr:nvSpPr>
      <xdr:spPr>
        <a:xfrm>
          <a:off x="10982325" y="31273751"/>
          <a:ext cx="1419225" cy="374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144</xdr:row>
      <xdr:rowOff>47625</xdr:rowOff>
    </xdr:from>
    <xdr:to>
      <xdr:col>23</xdr:col>
      <xdr:colOff>123825</xdr:colOff>
      <xdr:row>146</xdr:row>
      <xdr:rowOff>19050</xdr:rowOff>
    </xdr:to>
    <xdr:sp macro="" textlink="">
      <xdr:nvSpPr>
        <xdr:cNvPr id="97" name="Freeform: Shape 96">
          <a:extLst>
            <a:ext uri="{FF2B5EF4-FFF2-40B4-BE49-F238E27FC236}">
              <a16:creationId xmlns:a16="http://schemas.microsoft.com/office/drawing/2014/main" id="{0429DC0D-27A2-49E4-B6BE-1FDE86650B52}"/>
            </a:ext>
            <a:ext uri="{147F2762-F138-4A5C-976F-8EAC2B608ADB}">
              <a16:predDERef xmlns:a16="http://schemas.microsoft.com/office/drawing/2014/main" pred="{5974F3AE-FD95-4761-9F41-608EC589D43D}"/>
            </a:ext>
          </a:extLst>
        </xdr:cNvPr>
        <xdr:cNvSpPr/>
      </xdr:nvSpPr>
      <xdr:spPr>
        <a:xfrm>
          <a:off x="12915900" y="31257875"/>
          <a:ext cx="15144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504825</xdr:colOff>
      <xdr:row>143</xdr:row>
      <xdr:rowOff>174625</xdr:rowOff>
    </xdr:from>
    <xdr:to>
      <xdr:col>29</xdr:col>
      <xdr:colOff>95250</xdr:colOff>
      <xdr:row>146</xdr:row>
      <xdr:rowOff>28575</xdr:rowOff>
    </xdr:to>
    <xdr:sp macro="" textlink="">
      <xdr:nvSpPr>
        <xdr:cNvPr id="98" name="Freeform: Shape 97">
          <a:extLst>
            <a:ext uri="{FF2B5EF4-FFF2-40B4-BE49-F238E27FC236}">
              <a16:creationId xmlns:a16="http://schemas.microsoft.com/office/drawing/2014/main" id="{C5210ACD-0F3A-4D83-B66F-19EC24C9DC47}"/>
            </a:ext>
            <a:ext uri="{147F2762-F138-4A5C-976F-8EAC2B608ADB}">
              <a16:predDERef xmlns:a16="http://schemas.microsoft.com/office/drawing/2014/main" pred="{04158FE7-8BFC-49E0-93C1-22D0417B1D7A}"/>
            </a:ext>
          </a:extLst>
        </xdr:cNvPr>
        <xdr:cNvSpPr/>
      </xdr:nvSpPr>
      <xdr:spPr>
        <a:xfrm>
          <a:off x="16640175" y="31175325"/>
          <a:ext cx="1419225" cy="482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628650</xdr:colOff>
      <xdr:row>143</xdr:row>
      <xdr:rowOff>158750</xdr:rowOff>
    </xdr:from>
    <xdr:to>
      <xdr:col>32</xdr:col>
      <xdr:colOff>114300</xdr:colOff>
      <xdr:row>146</xdr:row>
      <xdr:rowOff>19050</xdr:rowOff>
    </xdr:to>
    <xdr:sp macro="" textlink="">
      <xdr:nvSpPr>
        <xdr:cNvPr id="99" name="Freeform: Shape 98">
          <a:extLst>
            <a:ext uri="{FF2B5EF4-FFF2-40B4-BE49-F238E27FC236}">
              <a16:creationId xmlns:a16="http://schemas.microsoft.com/office/drawing/2014/main" id="{E0AE28EF-8963-4B21-BE92-6EA2F84AEFA3}"/>
            </a:ext>
            <a:ext uri="{147F2762-F138-4A5C-976F-8EAC2B608ADB}">
              <a16:predDERef xmlns:a16="http://schemas.microsoft.com/office/drawing/2014/main" pred="{217ECDD3-2D8D-4A3F-9A32-C32661766367}"/>
            </a:ext>
          </a:extLst>
        </xdr:cNvPr>
        <xdr:cNvSpPr/>
      </xdr:nvSpPr>
      <xdr:spPr>
        <a:xfrm>
          <a:off x="18592800" y="31159450"/>
          <a:ext cx="1422400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143</xdr:row>
      <xdr:rowOff>158750</xdr:rowOff>
    </xdr:from>
    <xdr:to>
      <xdr:col>35</xdr:col>
      <xdr:colOff>133350</xdr:colOff>
      <xdr:row>146</xdr:row>
      <xdr:rowOff>19050</xdr:rowOff>
    </xdr:to>
    <xdr:sp macro="" textlink="">
      <xdr:nvSpPr>
        <xdr:cNvPr id="100" name="Freeform: Shape 99">
          <a:extLst>
            <a:ext uri="{FF2B5EF4-FFF2-40B4-BE49-F238E27FC236}">
              <a16:creationId xmlns:a16="http://schemas.microsoft.com/office/drawing/2014/main" id="{7CFEC119-7237-4E64-BF13-030070498AFF}"/>
            </a:ext>
            <a:ext uri="{147F2762-F138-4A5C-976F-8EAC2B608ADB}">
              <a16:predDERef xmlns:a16="http://schemas.microsoft.com/office/drawing/2014/main" pred="{9719AA93-D8DF-477F-AB19-765B2A6B2F74}"/>
            </a:ext>
          </a:extLst>
        </xdr:cNvPr>
        <xdr:cNvSpPr/>
      </xdr:nvSpPr>
      <xdr:spPr>
        <a:xfrm>
          <a:off x="20443825" y="31159450"/>
          <a:ext cx="1419225" cy="488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143</xdr:row>
      <xdr:rowOff>142876</xdr:rowOff>
    </xdr:from>
    <xdr:to>
      <xdr:col>41</xdr:col>
      <xdr:colOff>114300</xdr:colOff>
      <xdr:row>146</xdr:row>
      <xdr:rowOff>19051</xdr:rowOff>
    </xdr:to>
    <xdr:sp macro="" textlink="">
      <xdr:nvSpPr>
        <xdr:cNvPr id="101" name="Freeform: Shape 100">
          <a:extLst>
            <a:ext uri="{FF2B5EF4-FFF2-40B4-BE49-F238E27FC236}">
              <a16:creationId xmlns:a16="http://schemas.microsoft.com/office/drawing/2014/main" id="{8A8BDD7B-EA64-4C60-881F-15CE3A643720}"/>
            </a:ext>
            <a:ext uri="{147F2762-F138-4A5C-976F-8EAC2B608ADB}">
              <a16:predDERef xmlns:a16="http://schemas.microsoft.com/office/drawing/2014/main" pred="{B94CAFAC-E8E6-4C2E-83F0-657B241E814D}"/>
            </a:ext>
          </a:extLst>
        </xdr:cNvPr>
        <xdr:cNvSpPr/>
      </xdr:nvSpPr>
      <xdr:spPr>
        <a:xfrm>
          <a:off x="24431625" y="31143576"/>
          <a:ext cx="1419225" cy="5048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154</xdr:row>
      <xdr:rowOff>174626</xdr:rowOff>
    </xdr:from>
    <xdr:to>
      <xdr:col>23</xdr:col>
      <xdr:colOff>123825</xdr:colOff>
      <xdr:row>157</xdr:row>
      <xdr:rowOff>19051</xdr:rowOff>
    </xdr:to>
    <xdr:sp macro="" textlink="">
      <xdr:nvSpPr>
        <xdr:cNvPr id="102" name="Freeform: Shape 101">
          <a:extLst>
            <a:ext uri="{FF2B5EF4-FFF2-40B4-BE49-F238E27FC236}">
              <a16:creationId xmlns:a16="http://schemas.microsoft.com/office/drawing/2014/main" id="{F36168B8-6E79-460C-9691-E2A3BB50B6CB}"/>
            </a:ext>
            <a:ext uri="{147F2762-F138-4A5C-976F-8EAC2B608ADB}">
              <a16:predDERef xmlns:a16="http://schemas.microsoft.com/office/drawing/2014/main" pred="{0388DA4C-89AE-4FBD-B12F-BE7345AB847E}"/>
            </a:ext>
          </a:extLst>
        </xdr:cNvPr>
        <xdr:cNvSpPr/>
      </xdr:nvSpPr>
      <xdr:spPr>
        <a:xfrm>
          <a:off x="12915900" y="33531176"/>
          <a:ext cx="151447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154</xdr:row>
      <xdr:rowOff>95250</xdr:rowOff>
    </xdr:from>
    <xdr:to>
      <xdr:col>26</xdr:col>
      <xdr:colOff>123825</xdr:colOff>
      <xdr:row>157</xdr:row>
      <xdr:rowOff>19050</xdr:rowOff>
    </xdr:to>
    <xdr:sp macro="" textlink="">
      <xdr:nvSpPr>
        <xdr:cNvPr id="103" name="Freeform: Shape 102">
          <a:extLst>
            <a:ext uri="{FF2B5EF4-FFF2-40B4-BE49-F238E27FC236}">
              <a16:creationId xmlns:a16="http://schemas.microsoft.com/office/drawing/2014/main" id="{B45D4E99-C705-40A0-9F2B-25778AF55B3C}"/>
            </a:ext>
            <a:ext uri="{147F2762-F138-4A5C-976F-8EAC2B608ADB}">
              <a16:predDERef xmlns:a16="http://schemas.microsoft.com/office/drawing/2014/main" pred="{ECC58551-9C09-48E4-BA94-B9CDB16FA37A}"/>
            </a:ext>
          </a:extLst>
        </xdr:cNvPr>
        <xdr:cNvSpPr/>
      </xdr:nvSpPr>
      <xdr:spPr>
        <a:xfrm>
          <a:off x="14839950" y="33451800"/>
          <a:ext cx="1419225" cy="552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835025</xdr:colOff>
      <xdr:row>165</xdr:row>
      <xdr:rowOff>127000</xdr:rowOff>
    </xdr:from>
    <xdr:to>
      <xdr:col>8</xdr:col>
      <xdr:colOff>130175</xdr:colOff>
      <xdr:row>168</xdr:row>
      <xdr:rowOff>12701</xdr:rowOff>
    </xdr:to>
    <xdr:sp macro="" textlink="">
      <xdr:nvSpPr>
        <xdr:cNvPr id="104" name="Freeform: Shape 103">
          <a:extLst>
            <a:ext uri="{FF2B5EF4-FFF2-40B4-BE49-F238E27FC236}">
              <a16:creationId xmlns:a16="http://schemas.microsoft.com/office/drawing/2014/main" id="{D8202960-74E4-4B5C-A5A0-217DAE4FE21C}"/>
            </a:ext>
            <a:ext uri="{147F2762-F138-4A5C-976F-8EAC2B608ADB}">
              <a16:predDERef xmlns:a16="http://schemas.microsoft.com/office/drawing/2014/main" pred="{1F6B615A-49DC-4701-AC55-FD2665E10B09}"/>
            </a:ext>
          </a:extLst>
        </xdr:cNvPr>
        <xdr:cNvSpPr/>
      </xdr:nvSpPr>
      <xdr:spPr>
        <a:xfrm rot="10800000">
          <a:off x="3355975" y="35839400"/>
          <a:ext cx="1435100" cy="51435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552450</xdr:colOff>
      <xdr:row>12</xdr:row>
      <xdr:rowOff>314325</xdr:rowOff>
    </xdr:from>
    <xdr:to>
      <xdr:col>11</xdr:col>
      <xdr:colOff>23158</xdr:colOff>
      <xdr:row>13</xdr:row>
      <xdr:rowOff>153890</xdr:rowOff>
    </xdr:to>
    <xdr:sp macro="" textlink="">
      <xdr:nvSpPr>
        <xdr:cNvPr id="105" name="Freeform: Shape 104">
          <a:extLst>
            <a:ext uri="{FF2B5EF4-FFF2-40B4-BE49-F238E27FC236}">
              <a16:creationId xmlns:a16="http://schemas.microsoft.com/office/drawing/2014/main" id="{94551AA9-0CBB-4971-A454-15649F4C811F}"/>
            </a:ext>
            <a:ext uri="{147F2762-F138-4A5C-976F-8EAC2B608ADB}">
              <a16:predDERef xmlns:a16="http://schemas.microsoft.com/office/drawing/2014/main" pred="{1AE4DAD6-EF97-488D-B808-175701A926E0}"/>
            </a:ext>
          </a:extLst>
        </xdr:cNvPr>
        <xdr:cNvSpPr/>
      </xdr:nvSpPr>
      <xdr:spPr>
        <a:xfrm rot="10799991">
          <a:off x="5213350" y="354647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12</xdr:row>
      <xdr:rowOff>342900</xdr:rowOff>
    </xdr:from>
    <xdr:to>
      <xdr:col>29</xdr:col>
      <xdr:colOff>51733</xdr:colOff>
      <xdr:row>13</xdr:row>
      <xdr:rowOff>182465</xdr:rowOff>
    </xdr:to>
    <xdr:sp macro="" textlink="">
      <xdr:nvSpPr>
        <xdr:cNvPr id="106" name="Freeform: Shape 105">
          <a:extLst>
            <a:ext uri="{FF2B5EF4-FFF2-40B4-BE49-F238E27FC236}">
              <a16:creationId xmlns:a16="http://schemas.microsoft.com/office/drawing/2014/main" id="{ADDEC542-41A1-460A-A667-CE9C540551EB}"/>
            </a:ext>
            <a:ext uri="{147F2762-F138-4A5C-976F-8EAC2B608ADB}">
              <a16:predDERef xmlns:a16="http://schemas.microsoft.com/office/drawing/2014/main" pred="{9BB0420B-17F6-4DF1-B318-41BC7502894E}"/>
            </a:ext>
          </a:extLst>
        </xdr:cNvPr>
        <xdr:cNvSpPr/>
      </xdr:nvSpPr>
      <xdr:spPr>
        <a:xfrm rot="10799991">
          <a:off x="16744950" y="35750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12</xdr:row>
      <xdr:rowOff>352425</xdr:rowOff>
    </xdr:from>
    <xdr:to>
      <xdr:col>41</xdr:col>
      <xdr:colOff>51733</xdr:colOff>
      <xdr:row>14</xdr:row>
      <xdr:rowOff>1490</xdr:rowOff>
    </xdr:to>
    <xdr:sp macro="" textlink="">
      <xdr:nvSpPr>
        <xdr:cNvPr id="107" name="Freeform: Shape 106">
          <a:extLst>
            <a:ext uri="{FF2B5EF4-FFF2-40B4-BE49-F238E27FC236}">
              <a16:creationId xmlns:a16="http://schemas.microsoft.com/office/drawing/2014/main" id="{E3C51B23-9CF9-4B14-976B-51EA8DC49691}"/>
            </a:ext>
            <a:ext uri="{147F2762-F138-4A5C-976F-8EAC2B608ADB}">
              <a16:predDERef xmlns:a16="http://schemas.microsoft.com/office/drawing/2014/main" pred="{C54F2204-A7D3-4C55-9438-D93DA48B02E8}"/>
            </a:ext>
          </a:extLst>
        </xdr:cNvPr>
        <xdr:cNvSpPr/>
      </xdr:nvSpPr>
      <xdr:spPr>
        <a:xfrm rot="10799991">
          <a:off x="24517350" y="358457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23</xdr:row>
      <xdr:rowOff>0</xdr:rowOff>
    </xdr:from>
    <xdr:to>
      <xdr:col>32</xdr:col>
      <xdr:colOff>51733</xdr:colOff>
      <xdr:row>24</xdr:row>
      <xdr:rowOff>163415</xdr:rowOff>
    </xdr:to>
    <xdr:sp macro="" textlink="">
      <xdr:nvSpPr>
        <xdr:cNvPr id="108" name="Freeform: Shape 107">
          <a:extLst>
            <a:ext uri="{FF2B5EF4-FFF2-40B4-BE49-F238E27FC236}">
              <a16:creationId xmlns:a16="http://schemas.microsoft.com/office/drawing/2014/main" id="{EE0981D1-2A4C-47D1-AE93-809AB327C639}"/>
            </a:ext>
            <a:ext uri="{147F2762-F138-4A5C-976F-8EAC2B608ADB}">
              <a16:predDERef xmlns:a16="http://schemas.microsoft.com/office/drawing/2014/main" pred="{61E293F1-02D8-42D0-AD5D-9FC9E75B9334}"/>
            </a:ext>
          </a:extLst>
        </xdr:cNvPr>
        <xdr:cNvSpPr/>
      </xdr:nvSpPr>
      <xdr:spPr>
        <a:xfrm>
          <a:off x="18681700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23</xdr:row>
      <xdr:rowOff>0</xdr:rowOff>
    </xdr:from>
    <xdr:to>
      <xdr:col>41</xdr:col>
      <xdr:colOff>13633</xdr:colOff>
      <xdr:row>24</xdr:row>
      <xdr:rowOff>134840</xdr:rowOff>
    </xdr:to>
    <xdr:sp macro="" textlink="">
      <xdr:nvSpPr>
        <xdr:cNvPr id="109" name="Freeform: Shape 108">
          <a:extLst>
            <a:ext uri="{FF2B5EF4-FFF2-40B4-BE49-F238E27FC236}">
              <a16:creationId xmlns:a16="http://schemas.microsoft.com/office/drawing/2014/main" id="{92F7CEB8-DA99-4EEA-920B-28E2EBA02C49}"/>
            </a:ext>
            <a:ext uri="{147F2762-F138-4A5C-976F-8EAC2B608ADB}">
              <a16:predDERef xmlns:a16="http://schemas.microsoft.com/office/drawing/2014/main" pred="{5F4799D2-1F29-4F94-877E-CDD9323B5350}"/>
            </a:ext>
          </a:extLst>
        </xdr:cNvPr>
        <xdr:cNvSpPr/>
      </xdr:nvSpPr>
      <xdr:spPr>
        <a:xfrm rot="10799991">
          <a:off x="24450675" y="5778500"/>
          <a:ext cx="1299508" cy="3189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34</xdr:row>
      <xdr:rowOff>0</xdr:rowOff>
    </xdr:from>
    <xdr:to>
      <xdr:col>8</xdr:col>
      <xdr:colOff>70783</xdr:colOff>
      <xdr:row>35</xdr:row>
      <xdr:rowOff>153890</xdr:rowOff>
    </xdr:to>
    <xdr:sp macro="" textlink="">
      <xdr:nvSpPr>
        <xdr:cNvPr id="110" name="Freeform: Shape 109">
          <a:extLst>
            <a:ext uri="{FF2B5EF4-FFF2-40B4-BE49-F238E27FC236}">
              <a16:creationId xmlns:a16="http://schemas.microsoft.com/office/drawing/2014/main" id="{0D281924-16A5-4ED6-BCDB-6832A350E2E7}"/>
            </a:ext>
            <a:ext uri="{147F2762-F138-4A5C-976F-8EAC2B608ADB}">
              <a16:predDERef xmlns:a16="http://schemas.microsoft.com/office/drawing/2014/main" pred="{C979EEA5-81E7-4B1A-9B84-E9C11F97B3F7}"/>
            </a:ext>
          </a:extLst>
        </xdr:cNvPr>
        <xdr:cNvSpPr/>
      </xdr:nvSpPr>
      <xdr:spPr>
        <a:xfrm rot="10799991">
          <a:off x="3460750" y="7956550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34</xdr:row>
      <xdr:rowOff>0</xdr:rowOff>
    </xdr:from>
    <xdr:to>
      <xdr:col>11</xdr:col>
      <xdr:colOff>51733</xdr:colOff>
      <xdr:row>35</xdr:row>
      <xdr:rowOff>163415</xdr:rowOff>
    </xdr:to>
    <xdr:sp macro="" textlink="">
      <xdr:nvSpPr>
        <xdr:cNvPr id="111" name="Freeform: Shape 110">
          <a:extLst>
            <a:ext uri="{FF2B5EF4-FFF2-40B4-BE49-F238E27FC236}">
              <a16:creationId xmlns:a16="http://schemas.microsoft.com/office/drawing/2014/main" id="{0269F652-C5B1-46BA-9A60-37C1E1BEA2A2}"/>
            </a:ext>
            <a:ext uri="{147F2762-F138-4A5C-976F-8EAC2B608ADB}">
              <a16:predDERef xmlns:a16="http://schemas.microsoft.com/office/drawing/2014/main" pred="{57FE2EDB-923B-4B68-9AD5-7711907060EE}"/>
            </a:ext>
          </a:extLst>
        </xdr:cNvPr>
        <xdr:cNvSpPr/>
      </xdr:nvSpPr>
      <xdr:spPr>
        <a:xfrm rot="10799991">
          <a:off x="527050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34</xdr:row>
      <xdr:rowOff>0</xdr:rowOff>
    </xdr:from>
    <xdr:to>
      <xdr:col>14</xdr:col>
      <xdr:colOff>51733</xdr:colOff>
      <xdr:row>35</xdr:row>
      <xdr:rowOff>163415</xdr:rowOff>
    </xdr:to>
    <xdr:sp macro="" textlink="">
      <xdr:nvSpPr>
        <xdr:cNvPr id="112" name="Freeform: Shape 111">
          <a:extLst>
            <a:ext uri="{FF2B5EF4-FFF2-40B4-BE49-F238E27FC236}">
              <a16:creationId xmlns:a16="http://schemas.microsoft.com/office/drawing/2014/main" id="{92EC67D6-EF13-43D0-BE5E-45EAEC399BF3}"/>
            </a:ext>
            <a:ext uri="{147F2762-F138-4A5C-976F-8EAC2B608ADB}">
              <a16:predDERef xmlns:a16="http://schemas.microsoft.com/office/drawing/2014/main" pred="{2348ECE0-5A46-4BE7-8F0E-AEA599D657D3}"/>
            </a:ext>
          </a:extLst>
        </xdr:cNvPr>
        <xdr:cNvSpPr/>
      </xdr:nvSpPr>
      <xdr:spPr>
        <a:xfrm rot="10799991">
          <a:off x="72707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34</xdr:row>
      <xdr:rowOff>0</xdr:rowOff>
    </xdr:from>
    <xdr:to>
      <xdr:col>23</xdr:col>
      <xdr:colOff>51733</xdr:colOff>
      <xdr:row>35</xdr:row>
      <xdr:rowOff>163415</xdr:rowOff>
    </xdr:to>
    <xdr:sp macro="" textlink="">
      <xdr:nvSpPr>
        <xdr:cNvPr id="113" name="Freeform: Shape 112">
          <a:extLst>
            <a:ext uri="{FF2B5EF4-FFF2-40B4-BE49-F238E27FC236}">
              <a16:creationId xmlns:a16="http://schemas.microsoft.com/office/drawing/2014/main" id="{E2AA7384-15D4-45C1-8FF8-4F1AC6C95B62}"/>
            </a:ext>
            <a:ext uri="{147F2762-F138-4A5C-976F-8EAC2B608ADB}">
              <a16:predDERef xmlns:a16="http://schemas.microsoft.com/office/drawing/2014/main" pred="{AD97C074-FC1D-4729-9FD6-DCB70A2B1F0C}"/>
            </a:ext>
          </a:extLst>
        </xdr:cNvPr>
        <xdr:cNvSpPr/>
      </xdr:nvSpPr>
      <xdr:spPr>
        <a:xfrm rot="10799991">
          <a:off x="12998450" y="795655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34</xdr:row>
      <xdr:rowOff>0</xdr:rowOff>
    </xdr:from>
    <xdr:to>
      <xdr:col>26</xdr:col>
      <xdr:colOff>51733</xdr:colOff>
      <xdr:row>35</xdr:row>
      <xdr:rowOff>163415</xdr:rowOff>
    </xdr:to>
    <xdr:sp macro="" textlink="">
      <xdr:nvSpPr>
        <xdr:cNvPr id="114" name="Freeform: Shape 113">
          <a:extLst>
            <a:ext uri="{FF2B5EF4-FFF2-40B4-BE49-F238E27FC236}">
              <a16:creationId xmlns:a16="http://schemas.microsoft.com/office/drawing/2014/main" id="{417DB7B5-562A-4D34-BF59-38465D3768D6}"/>
            </a:ext>
            <a:ext uri="{147F2762-F138-4A5C-976F-8EAC2B608ADB}">
              <a16:predDERef xmlns:a16="http://schemas.microsoft.com/office/drawing/2014/main" pred="{E8804FA4-DA83-4451-9024-693F55267FA6}"/>
            </a:ext>
          </a:extLst>
        </xdr:cNvPr>
        <xdr:cNvSpPr/>
      </xdr:nvSpPr>
      <xdr:spPr>
        <a:xfrm rot="10799991">
          <a:off x="1491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34</xdr:row>
      <xdr:rowOff>0</xdr:rowOff>
    </xdr:from>
    <xdr:to>
      <xdr:col>38</xdr:col>
      <xdr:colOff>51733</xdr:colOff>
      <xdr:row>35</xdr:row>
      <xdr:rowOff>163415</xdr:rowOff>
    </xdr:to>
    <xdr:sp macro="" textlink="">
      <xdr:nvSpPr>
        <xdr:cNvPr id="115" name="Freeform: Shape 114">
          <a:extLst>
            <a:ext uri="{FF2B5EF4-FFF2-40B4-BE49-F238E27FC236}">
              <a16:creationId xmlns:a16="http://schemas.microsoft.com/office/drawing/2014/main" id="{A9490CEC-9947-4D5F-A20C-2A6D46CFDA8D}"/>
            </a:ext>
            <a:ext uri="{147F2762-F138-4A5C-976F-8EAC2B608ADB}">
              <a16:predDERef xmlns:a16="http://schemas.microsoft.com/office/drawing/2014/main" pred="{7A2327A7-55DF-453F-A8CC-F822ADCB21C3}"/>
            </a:ext>
          </a:extLst>
        </xdr:cNvPr>
        <xdr:cNvSpPr/>
      </xdr:nvSpPr>
      <xdr:spPr>
        <a:xfrm rot="10799991">
          <a:off x="22561550" y="795655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34</xdr:row>
      <xdr:rowOff>0</xdr:rowOff>
    </xdr:from>
    <xdr:to>
      <xdr:col>41</xdr:col>
      <xdr:colOff>51733</xdr:colOff>
      <xdr:row>35</xdr:row>
      <xdr:rowOff>163415</xdr:rowOff>
    </xdr:to>
    <xdr:sp macro="" textlink="">
      <xdr:nvSpPr>
        <xdr:cNvPr id="116" name="Freeform: Shape 115">
          <a:extLst>
            <a:ext uri="{FF2B5EF4-FFF2-40B4-BE49-F238E27FC236}">
              <a16:creationId xmlns:a16="http://schemas.microsoft.com/office/drawing/2014/main" id="{DECE22D0-3C8D-4C82-BEC1-83E4B419CEE3}"/>
            </a:ext>
            <a:ext uri="{147F2762-F138-4A5C-976F-8EAC2B608ADB}">
              <a16:predDERef xmlns:a16="http://schemas.microsoft.com/office/drawing/2014/main" pred="{F394B7C4-AC67-4F07-96C1-08BF0EA2B6AE}"/>
            </a:ext>
          </a:extLst>
        </xdr:cNvPr>
        <xdr:cNvSpPr/>
      </xdr:nvSpPr>
      <xdr:spPr>
        <a:xfrm rot="10799991">
          <a:off x="245173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45</xdr:row>
      <xdr:rowOff>0</xdr:rowOff>
    </xdr:from>
    <xdr:to>
      <xdr:col>23</xdr:col>
      <xdr:colOff>51733</xdr:colOff>
      <xdr:row>46</xdr:row>
      <xdr:rowOff>163415</xdr:rowOff>
    </xdr:to>
    <xdr:sp macro="" textlink="">
      <xdr:nvSpPr>
        <xdr:cNvPr id="117" name="Freeform: Shape 116">
          <a:extLst>
            <a:ext uri="{FF2B5EF4-FFF2-40B4-BE49-F238E27FC236}">
              <a16:creationId xmlns:a16="http://schemas.microsoft.com/office/drawing/2014/main" id="{2858FF09-304B-4B27-A1C1-B42D912BB63B}"/>
            </a:ext>
            <a:ext uri="{147F2762-F138-4A5C-976F-8EAC2B608ADB}">
              <a16:predDERef xmlns:a16="http://schemas.microsoft.com/office/drawing/2014/main" pred="{EFDCAF84-45BC-4B65-AFB4-E4641EF14D6D}"/>
            </a:ext>
          </a:extLst>
        </xdr:cNvPr>
        <xdr:cNvSpPr/>
      </xdr:nvSpPr>
      <xdr:spPr>
        <a:xfrm rot="10799991">
          <a:off x="12998450" y="10350500"/>
          <a:ext cx="13598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552450</xdr:colOff>
      <xdr:row>45</xdr:row>
      <xdr:rowOff>0</xdr:rowOff>
    </xdr:from>
    <xdr:to>
      <xdr:col>35</xdr:col>
      <xdr:colOff>23158</xdr:colOff>
      <xdr:row>46</xdr:row>
      <xdr:rowOff>163415</xdr:rowOff>
    </xdr:to>
    <xdr:sp macro="" textlink="">
      <xdr:nvSpPr>
        <xdr:cNvPr id="118" name="Freeform: Shape 117">
          <a:extLst>
            <a:ext uri="{FF2B5EF4-FFF2-40B4-BE49-F238E27FC236}">
              <a16:creationId xmlns:a16="http://schemas.microsoft.com/office/drawing/2014/main" id="{64056376-1023-4A82-B823-05302952924E}"/>
            </a:ext>
            <a:ext uri="{147F2762-F138-4A5C-976F-8EAC2B608ADB}">
              <a16:predDERef xmlns:a16="http://schemas.microsoft.com/office/drawing/2014/main" pred="{EAC52ED0-6E5B-41AF-92BA-7B24FEE36BC1}"/>
            </a:ext>
          </a:extLst>
        </xdr:cNvPr>
        <xdr:cNvSpPr/>
      </xdr:nvSpPr>
      <xdr:spPr>
        <a:xfrm>
          <a:off x="20453350" y="103505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45</xdr:row>
      <xdr:rowOff>0</xdr:rowOff>
    </xdr:from>
    <xdr:to>
      <xdr:col>38</xdr:col>
      <xdr:colOff>51733</xdr:colOff>
      <xdr:row>46</xdr:row>
      <xdr:rowOff>163415</xdr:rowOff>
    </xdr:to>
    <xdr:sp macro="" textlink="">
      <xdr:nvSpPr>
        <xdr:cNvPr id="119" name="Freeform: Shape 118">
          <a:extLst>
            <a:ext uri="{FF2B5EF4-FFF2-40B4-BE49-F238E27FC236}">
              <a16:creationId xmlns:a16="http://schemas.microsoft.com/office/drawing/2014/main" id="{9C0B39D6-69CC-4950-8433-0554BE66589B}"/>
            </a:ext>
            <a:ext uri="{147F2762-F138-4A5C-976F-8EAC2B608ADB}">
              <a16:predDERef xmlns:a16="http://schemas.microsoft.com/office/drawing/2014/main" pred="{D1975380-FD01-4D4A-B193-3B11B0EDDC27}"/>
            </a:ext>
          </a:extLst>
        </xdr:cNvPr>
        <xdr:cNvSpPr/>
      </xdr:nvSpPr>
      <xdr:spPr>
        <a:xfrm rot="10800000">
          <a:off x="22561550" y="10350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619125</xdr:colOff>
      <xdr:row>78</xdr:row>
      <xdr:rowOff>66675</xdr:rowOff>
    </xdr:from>
    <xdr:to>
      <xdr:col>22</xdr:col>
      <xdr:colOff>575608</xdr:colOff>
      <xdr:row>79</xdr:row>
      <xdr:rowOff>201515</xdr:rowOff>
    </xdr:to>
    <xdr:sp macro="" textlink="">
      <xdr:nvSpPr>
        <xdr:cNvPr id="120" name="Freeform: Shape 119">
          <a:extLst>
            <a:ext uri="{FF2B5EF4-FFF2-40B4-BE49-F238E27FC236}">
              <a16:creationId xmlns:a16="http://schemas.microsoft.com/office/drawing/2014/main" id="{A8E8D459-4A08-44B9-912F-0E1AE4DB7AF7}"/>
            </a:ext>
            <a:ext uri="{147F2762-F138-4A5C-976F-8EAC2B608ADB}">
              <a16:predDERef xmlns:a16="http://schemas.microsoft.com/office/drawing/2014/main" pred="{B4432D87-15A7-4C8D-B37D-D0342F3EECEC}"/>
            </a:ext>
          </a:extLst>
        </xdr:cNvPr>
        <xdr:cNvSpPr/>
      </xdr:nvSpPr>
      <xdr:spPr>
        <a:xfrm rot="10799991">
          <a:off x="12906375" y="1707832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28575</xdr:colOff>
      <xdr:row>78</xdr:row>
      <xdr:rowOff>66675</xdr:rowOff>
    </xdr:from>
    <xdr:to>
      <xdr:col>26</xdr:col>
      <xdr:colOff>80308</xdr:colOff>
      <xdr:row>79</xdr:row>
      <xdr:rowOff>201515</xdr:rowOff>
    </xdr:to>
    <xdr:sp macro="" textlink="">
      <xdr:nvSpPr>
        <xdr:cNvPr id="121" name="Freeform: Shape 120">
          <a:extLst>
            <a:ext uri="{FF2B5EF4-FFF2-40B4-BE49-F238E27FC236}">
              <a16:creationId xmlns:a16="http://schemas.microsoft.com/office/drawing/2014/main" id="{9D47B73E-EB7D-4647-AD26-9B6B1AA8968C}"/>
            </a:ext>
            <a:ext uri="{147F2762-F138-4A5C-976F-8EAC2B608ADB}">
              <a16:predDERef xmlns:a16="http://schemas.microsoft.com/office/drawing/2014/main" pred="{9FC37903-62B7-45D9-9F77-20410165F295}"/>
            </a:ext>
          </a:extLst>
        </xdr:cNvPr>
        <xdr:cNvSpPr/>
      </xdr:nvSpPr>
      <xdr:spPr>
        <a:xfrm rot="10799991">
          <a:off x="14944725" y="170783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638175</xdr:colOff>
      <xdr:row>78</xdr:row>
      <xdr:rowOff>60325</xdr:rowOff>
    </xdr:from>
    <xdr:to>
      <xdr:col>31</xdr:col>
      <xdr:colOff>585133</xdr:colOff>
      <xdr:row>79</xdr:row>
      <xdr:rowOff>195165</xdr:rowOff>
    </xdr:to>
    <xdr:sp macro="" textlink="">
      <xdr:nvSpPr>
        <xdr:cNvPr id="122" name="Freeform: Shape 121">
          <a:extLst>
            <a:ext uri="{FF2B5EF4-FFF2-40B4-BE49-F238E27FC236}">
              <a16:creationId xmlns:a16="http://schemas.microsoft.com/office/drawing/2014/main" id="{72F371DA-7CEA-48DE-9D61-5D82B9F3A54B}"/>
            </a:ext>
            <a:ext uri="{147F2762-F138-4A5C-976F-8EAC2B608ADB}">
              <a16:predDERef xmlns:a16="http://schemas.microsoft.com/office/drawing/2014/main" pred="{366F1F1F-A7E1-4E87-A22F-D9B77EB4031C}"/>
            </a:ext>
          </a:extLst>
        </xdr:cNvPr>
        <xdr:cNvSpPr/>
      </xdr:nvSpPr>
      <xdr:spPr>
        <a:xfrm>
          <a:off x="18602325" y="17071975"/>
          <a:ext cx="12741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89</xdr:row>
      <xdr:rowOff>85725</xdr:rowOff>
    </xdr:from>
    <xdr:to>
      <xdr:col>26</xdr:col>
      <xdr:colOff>32683</xdr:colOff>
      <xdr:row>91</xdr:row>
      <xdr:rowOff>11015</xdr:rowOff>
    </xdr:to>
    <xdr:sp macro="" textlink="">
      <xdr:nvSpPr>
        <xdr:cNvPr id="123" name="Freeform: Shape 122">
          <a:extLst>
            <a:ext uri="{FF2B5EF4-FFF2-40B4-BE49-F238E27FC236}">
              <a16:creationId xmlns:a16="http://schemas.microsoft.com/office/drawing/2014/main" id="{5E001801-AC8B-4AD1-8C82-03A96F57836C}"/>
            </a:ext>
            <a:ext uri="{147F2762-F138-4A5C-976F-8EAC2B608ADB}">
              <a16:predDERef xmlns:a16="http://schemas.microsoft.com/office/drawing/2014/main" pred="{FC06F30C-BEE4-4569-A593-1A846023508A}"/>
            </a:ext>
          </a:extLst>
        </xdr:cNvPr>
        <xdr:cNvSpPr/>
      </xdr:nvSpPr>
      <xdr:spPr>
        <a:xfrm rot="10799991">
          <a:off x="14868525" y="19478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533400</xdr:colOff>
      <xdr:row>89</xdr:row>
      <xdr:rowOff>47625</xdr:rowOff>
    </xdr:from>
    <xdr:to>
      <xdr:col>38</xdr:col>
      <xdr:colOff>4108</xdr:colOff>
      <xdr:row>90</xdr:row>
      <xdr:rowOff>182465</xdr:rowOff>
    </xdr:to>
    <xdr:sp macro="" textlink="">
      <xdr:nvSpPr>
        <xdr:cNvPr id="124" name="Freeform: Shape 123">
          <a:extLst>
            <a:ext uri="{FF2B5EF4-FFF2-40B4-BE49-F238E27FC236}">
              <a16:creationId xmlns:a16="http://schemas.microsoft.com/office/drawing/2014/main" id="{2088FBB8-D2BE-4251-96C6-ADE0D9661BA3}"/>
            </a:ext>
            <a:ext uri="{147F2762-F138-4A5C-976F-8EAC2B608ADB}">
              <a16:predDERef xmlns:a16="http://schemas.microsoft.com/office/drawing/2014/main" pred="{7D1EA80D-6B4F-4C6E-A0B4-983DC64B4559}"/>
            </a:ext>
          </a:extLst>
        </xdr:cNvPr>
        <xdr:cNvSpPr/>
      </xdr:nvSpPr>
      <xdr:spPr>
        <a:xfrm rot="10799991">
          <a:off x="22263100" y="194405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542925</xdr:colOff>
      <xdr:row>100</xdr:row>
      <xdr:rowOff>38100</xdr:rowOff>
    </xdr:from>
    <xdr:to>
      <xdr:col>5</xdr:col>
      <xdr:colOff>13633</xdr:colOff>
      <xdr:row>101</xdr:row>
      <xdr:rowOff>172940</xdr:rowOff>
    </xdr:to>
    <xdr:sp macro="" textlink="">
      <xdr:nvSpPr>
        <xdr:cNvPr id="125" name="Freeform: Shape 124">
          <a:extLst>
            <a:ext uri="{FF2B5EF4-FFF2-40B4-BE49-F238E27FC236}">
              <a16:creationId xmlns:a16="http://schemas.microsoft.com/office/drawing/2014/main" id="{5BACE39D-DFE1-4B97-8713-45B318B72411}"/>
            </a:ext>
            <a:ext uri="{147F2762-F138-4A5C-976F-8EAC2B608ADB}">
              <a16:predDERef xmlns:a16="http://schemas.microsoft.com/office/drawing/2014/main" pred="{6F6C34C7-591D-4599-A8CE-C5FD14C03E33}"/>
            </a:ext>
          </a:extLst>
        </xdr:cNvPr>
        <xdr:cNvSpPr/>
      </xdr:nvSpPr>
      <xdr:spPr>
        <a:xfrm rot="10799991">
          <a:off x="1235075" y="217995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571500</xdr:colOff>
      <xdr:row>100</xdr:row>
      <xdr:rowOff>57150</xdr:rowOff>
    </xdr:from>
    <xdr:to>
      <xdr:col>11</xdr:col>
      <xdr:colOff>42208</xdr:colOff>
      <xdr:row>101</xdr:row>
      <xdr:rowOff>191990</xdr:rowOff>
    </xdr:to>
    <xdr:sp macro="" textlink="">
      <xdr:nvSpPr>
        <xdr:cNvPr id="126" name="Freeform: Shape 125">
          <a:extLst>
            <a:ext uri="{FF2B5EF4-FFF2-40B4-BE49-F238E27FC236}">
              <a16:creationId xmlns:a16="http://schemas.microsoft.com/office/drawing/2014/main" id="{60D596E7-159D-492F-BF58-AC2B6E0FC2B2}"/>
            </a:ext>
            <a:ext uri="{147F2762-F138-4A5C-976F-8EAC2B608ADB}">
              <a16:predDERef xmlns:a16="http://schemas.microsoft.com/office/drawing/2014/main" pred="{93D69C4F-271D-4585-8DA4-672DD8E2AD1C}"/>
            </a:ext>
          </a:extLst>
        </xdr:cNvPr>
        <xdr:cNvSpPr/>
      </xdr:nvSpPr>
      <xdr:spPr>
        <a:xfrm rot="10799991">
          <a:off x="5232400" y="218186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111</xdr:row>
      <xdr:rowOff>66675</xdr:rowOff>
    </xdr:from>
    <xdr:to>
      <xdr:col>11</xdr:col>
      <xdr:colOff>51733</xdr:colOff>
      <xdr:row>112</xdr:row>
      <xdr:rowOff>201515</xdr:rowOff>
    </xdr:to>
    <xdr:sp macro="" textlink="">
      <xdr:nvSpPr>
        <xdr:cNvPr id="127" name="Freeform: Shape 126">
          <a:extLst>
            <a:ext uri="{FF2B5EF4-FFF2-40B4-BE49-F238E27FC236}">
              <a16:creationId xmlns:a16="http://schemas.microsoft.com/office/drawing/2014/main" id="{6353D39F-8EA9-4E40-8969-9DC8AAF7A143}"/>
            </a:ext>
            <a:ext uri="{147F2762-F138-4A5C-976F-8EAC2B608ADB}">
              <a16:predDERef xmlns:a16="http://schemas.microsoft.com/office/drawing/2014/main" pred="{C6C1E804-97B7-4910-AE1D-50BDC2F319F2}"/>
            </a:ext>
          </a:extLst>
        </xdr:cNvPr>
        <xdr:cNvSpPr/>
      </xdr:nvSpPr>
      <xdr:spPr>
        <a:xfrm rot="10799991">
          <a:off x="5270500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571500</xdr:colOff>
      <xdr:row>111</xdr:row>
      <xdr:rowOff>76200</xdr:rowOff>
    </xdr:from>
    <xdr:to>
      <xdr:col>26</xdr:col>
      <xdr:colOff>19983</xdr:colOff>
      <xdr:row>113</xdr:row>
      <xdr:rowOff>1490</xdr:rowOff>
    </xdr:to>
    <xdr:sp macro="" textlink="">
      <xdr:nvSpPr>
        <xdr:cNvPr id="128" name="Freeform: Shape 127">
          <a:extLst>
            <a:ext uri="{FF2B5EF4-FFF2-40B4-BE49-F238E27FC236}">
              <a16:creationId xmlns:a16="http://schemas.microsoft.com/office/drawing/2014/main" id="{A97A1828-DC04-4616-836F-DFFF1C1091AC}"/>
            </a:ext>
            <a:ext uri="{147F2762-F138-4A5C-976F-8EAC2B608ADB}">
              <a16:predDERef xmlns:a16="http://schemas.microsoft.com/office/drawing/2014/main" pred="{914C4AE7-3B73-4774-8235-E85D3902E96D}"/>
            </a:ext>
          </a:extLst>
        </xdr:cNvPr>
        <xdr:cNvSpPr/>
      </xdr:nvSpPr>
      <xdr:spPr>
        <a:xfrm rot="10799991">
          <a:off x="14878050" y="242062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122</xdr:row>
      <xdr:rowOff>38100</xdr:rowOff>
    </xdr:from>
    <xdr:to>
      <xdr:col>11</xdr:col>
      <xdr:colOff>32683</xdr:colOff>
      <xdr:row>123</xdr:row>
      <xdr:rowOff>172940</xdr:rowOff>
    </xdr:to>
    <xdr:sp macro="" textlink="">
      <xdr:nvSpPr>
        <xdr:cNvPr id="129" name="Freeform: Shape 128">
          <a:extLst>
            <a:ext uri="{FF2B5EF4-FFF2-40B4-BE49-F238E27FC236}">
              <a16:creationId xmlns:a16="http://schemas.microsoft.com/office/drawing/2014/main" id="{DA48B182-DCF5-476B-BEF1-24672F03876E}"/>
            </a:ext>
            <a:ext uri="{147F2762-F138-4A5C-976F-8EAC2B608ADB}">
              <a16:predDERef xmlns:a16="http://schemas.microsoft.com/office/drawing/2014/main" pred="{0EB3D7D0-AED5-4C38-B061-2897380CC11E}"/>
            </a:ext>
          </a:extLst>
        </xdr:cNvPr>
        <xdr:cNvSpPr/>
      </xdr:nvSpPr>
      <xdr:spPr>
        <a:xfrm rot="10799991">
          <a:off x="5222875" y="265366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133</xdr:row>
      <xdr:rowOff>28575</xdr:rowOff>
    </xdr:from>
    <xdr:to>
      <xdr:col>5</xdr:col>
      <xdr:colOff>51733</xdr:colOff>
      <xdr:row>134</xdr:row>
      <xdr:rowOff>163415</xdr:rowOff>
    </xdr:to>
    <xdr:sp macro="" textlink="">
      <xdr:nvSpPr>
        <xdr:cNvPr id="130" name="Freeform: Shape 129">
          <a:extLst>
            <a:ext uri="{FF2B5EF4-FFF2-40B4-BE49-F238E27FC236}">
              <a16:creationId xmlns:a16="http://schemas.microsoft.com/office/drawing/2014/main" id="{43E0860D-07B8-484B-9319-7062702DF16B}"/>
            </a:ext>
            <a:ext uri="{147F2762-F138-4A5C-976F-8EAC2B608ADB}">
              <a16:predDERef xmlns:a16="http://schemas.microsoft.com/office/drawing/2014/main" pred="{70147304-0758-408B-9C6F-519976349510}"/>
            </a:ext>
          </a:extLst>
        </xdr:cNvPr>
        <xdr:cNvSpPr/>
      </xdr:nvSpPr>
      <xdr:spPr>
        <a:xfrm rot="10799991">
          <a:off x="1301750" y="28882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133</xdr:row>
      <xdr:rowOff>47625</xdr:rowOff>
    </xdr:from>
    <xdr:to>
      <xdr:col>35</xdr:col>
      <xdr:colOff>42208</xdr:colOff>
      <xdr:row>134</xdr:row>
      <xdr:rowOff>182465</xdr:rowOff>
    </xdr:to>
    <xdr:sp macro="" textlink="">
      <xdr:nvSpPr>
        <xdr:cNvPr id="131" name="Freeform: Shape 130">
          <a:extLst>
            <a:ext uri="{FF2B5EF4-FFF2-40B4-BE49-F238E27FC236}">
              <a16:creationId xmlns:a16="http://schemas.microsoft.com/office/drawing/2014/main" id="{F603988E-CABB-4CDE-A993-E194ADA709BD}"/>
            </a:ext>
            <a:ext uri="{147F2762-F138-4A5C-976F-8EAC2B608ADB}">
              <a16:predDERef xmlns:a16="http://schemas.microsoft.com/office/drawing/2014/main" pred="{CC66C764-A9B4-4C1D-9025-E9C0B35BA7F4}"/>
            </a:ext>
          </a:extLst>
        </xdr:cNvPr>
        <xdr:cNvSpPr/>
      </xdr:nvSpPr>
      <xdr:spPr>
        <a:xfrm rot="10799991">
          <a:off x="20472400" y="28902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144</xdr:row>
      <xdr:rowOff>15875</xdr:rowOff>
    </xdr:from>
    <xdr:to>
      <xdr:col>14</xdr:col>
      <xdr:colOff>51733</xdr:colOff>
      <xdr:row>146</xdr:row>
      <xdr:rowOff>0</xdr:rowOff>
    </xdr:to>
    <xdr:sp macro="" textlink="">
      <xdr:nvSpPr>
        <xdr:cNvPr id="132" name="Freeform: Shape 131">
          <a:extLst>
            <a:ext uri="{FF2B5EF4-FFF2-40B4-BE49-F238E27FC236}">
              <a16:creationId xmlns:a16="http://schemas.microsoft.com/office/drawing/2014/main" id="{522E5466-E05C-4650-926B-F6B2F02D81FF}"/>
            </a:ext>
            <a:ext uri="{147F2762-F138-4A5C-976F-8EAC2B608ADB}">
              <a16:predDERef xmlns:a16="http://schemas.microsoft.com/office/drawing/2014/main" pred="{590F9EE4-6B19-4978-929C-C15EB68AAE6A}"/>
            </a:ext>
          </a:extLst>
        </xdr:cNvPr>
        <xdr:cNvSpPr/>
      </xdr:nvSpPr>
      <xdr:spPr>
        <a:xfrm>
          <a:off x="7270750" y="31226125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47624</xdr:colOff>
      <xdr:row>154</xdr:row>
      <xdr:rowOff>79375</xdr:rowOff>
    </xdr:from>
    <xdr:to>
      <xdr:col>16</xdr:col>
      <xdr:colOff>547032</xdr:colOff>
      <xdr:row>157</xdr:row>
      <xdr:rowOff>0</xdr:rowOff>
    </xdr:to>
    <xdr:sp macro="" textlink="">
      <xdr:nvSpPr>
        <xdr:cNvPr id="133" name="Freeform: Shape 132">
          <a:extLst>
            <a:ext uri="{FF2B5EF4-FFF2-40B4-BE49-F238E27FC236}">
              <a16:creationId xmlns:a16="http://schemas.microsoft.com/office/drawing/2014/main" id="{5FCC273A-8A54-46DD-AFD8-376D95AC01EA}"/>
            </a:ext>
            <a:ext uri="{147F2762-F138-4A5C-976F-8EAC2B608ADB}">
              <a16:predDERef xmlns:a16="http://schemas.microsoft.com/office/drawing/2014/main" pred="{0963C9E0-C967-4291-8ACE-F3CD08EBA553}"/>
            </a:ext>
          </a:extLst>
        </xdr:cNvPr>
        <xdr:cNvSpPr/>
      </xdr:nvSpPr>
      <xdr:spPr>
        <a:xfrm rot="10799991">
          <a:off x="9147174" y="33435925"/>
          <a:ext cx="1248708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-1</xdr:colOff>
      <xdr:row>154</xdr:row>
      <xdr:rowOff>111125</xdr:rowOff>
    </xdr:from>
    <xdr:to>
      <xdr:col>20</xdr:col>
      <xdr:colOff>51732</xdr:colOff>
      <xdr:row>157</xdr:row>
      <xdr:rowOff>0</xdr:rowOff>
    </xdr:to>
    <xdr:sp macro="" textlink="">
      <xdr:nvSpPr>
        <xdr:cNvPr id="134" name="Freeform: Shape 133">
          <a:extLst>
            <a:ext uri="{FF2B5EF4-FFF2-40B4-BE49-F238E27FC236}">
              <a16:creationId xmlns:a16="http://schemas.microsoft.com/office/drawing/2014/main" id="{C3BEB0DE-50FC-4E29-9031-B8076CB1F1F9}"/>
            </a:ext>
            <a:ext uri="{147F2762-F138-4A5C-976F-8EAC2B608ADB}">
              <a16:predDERef xmlns:a16="http://schemas.microsoft.com/office/drawing/2014/main" pred="{7DFDB7F5-AEAD-47F1-A282-5258F35CB560}"/>
            </a:ext>
          </a:extLst>
        </xdr:cNvPr>
        <xdr:cNvSpPr/>
      </xdr:nvSpPr>
      <xdr:spPr>
        <a:xfrm rot="10799991">
          <a:off x="11068049" y="33467675"/>
          <a:ext cx="1270933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603248</xdr:colOff>
      <xdr:row>165</xdr:row>
      <xdr:rowOff>190499</xdr:rowOff>
    </xdr:from>
    <xdr:to>
      <xdr:col>11</xdr:col>
      <xdr:colOff>51731</xdr:colOff>
      <xdr:row>168</xdr:row>
      <xdr:rowOff>-1</xdr:rowOff>
    </xdr:to>
    <xdr:sp macro="" textlink="">
      <xdr:nvSpPr>
        <xdr:cNvPr id="135" name="Freeform: Shape 134">
          <a:extLst>
            <a:ext uri="{FF2B5EF4-FFF2-40B4-BE49-F238E27FC236}">
              <a16:creationId xmlns:a16="http://schemas.microsoft.com/office/drawing/2014/main" id="{14B64E65-24CA-4E64-90CA-18D8002EFFB0}"/>
            </a:ext>
            <a:ext uri="{147F2762-F138-4A5C-976F-8EAC2B608ADB}">
              <a16:predDERef xmlns:a16="http://schemas.microsoft.com/office/drawing/2014/main" pred="{7040381D-F4EA-46D8-AAC4-0EC9A3FCC85A}"/>
            </a:ext>
          </a:extLst>
        </xdr:cNvPr>
        <xdr:cNvSpPr/>
      </xdr:nvSpPr>
      <xdr:spPr>
        <a:xfrm>
          <a:off x="5264148" y="35902899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16</xdr:col>
      <xdr:colOff>0</xdr:colOff>
      <xdr:row>394</xdr:row>
      <xdr:rowOff>104775</xdr:rowOff>
    </xdr:from>
    <xdr:ext cx="523875" cy="823120"/>
    <xdr:pic>
      <xdr:nvPicPr>
        <xdr:cNvPr id="136" name="Picture 135" descr="Image result for national highway logo">
          <a:extLst>
            <a:ext uri="{FF2B5EF4-FFF2-40B4-BE49-F238E27FC236}">
              <a16:creationId xmlns:a16="http://schemas.microsoft.com/office/drawing/2014/main" id="{408170E5-3AE4-4C0E-BC2F-393BE875A44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848850" y="85467825"/>
          <a:ext cx="523875" cy="82312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0</xdr:colOff>
      <xdr:row>394</xdr:row>
      <xdr:rowOff>104775</xdr:rowOff>
    </xdr:from>
    <xdr:ext cx="523875" cy="889795"/>
    <xdr:pic>
      <xdr:nvPicPr>
        <xdr:cNvPr id="137" name="Picture 136" descr="Image result for sh road logo">
          <a:extLst>
            <a:ext uri="{FF2B5EF4-FFF2-40B4-BE49-F238E27FC236}">
              <a16:creationId xmlns:a16="http://schemas.microsoft.com/office/drawing/2014/main" id="{9283DD5B-85DF-46A1-920B-A92ECBB75A7B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58450" y="85467825"/>
          <a:ext cx="523875" cy="889795"/>
        </a:xfrm>
        <a:prstGeom prst="rect">
          <a:avLst/>
        </a:prstGeom>
        <a:noFill/>
      </xdr:spPr>
    </xdr:pic>
    <xdr:clientData/>
  </xdr:oneCellAnchor>
  <xdr:twoCellAnchor>
    <xdr:from>
      <xdr:col>21</xdr:col>
      <xdr:colOff>47625</xdr:colOff>
      <xdr:row>394</xdr:row>
      <xdr:rowOff>219075</xdr:rowOff>
    </xdr:from>
    <xdr:to>
      <xdr:col>22</xdr:col>
      <xdr:colOff>333374</xdr:colOff>
      <xdr:row>396</xdr:row>
      <xdr:rowOff>76200</xdr:rowOff>
    </xdr:to>
    <xdr:sp macro="" textlink="">
      <xdr:nvSpPr>
        <xdr:cNvPr id="138" name="Freeform: Shape 137">
          <a:extLst>
            <a:ext uri="{FF2B5EF4-FFF2-40B4-BE49-F238E27FC236}">
              <a16:creationId xmlns:a16="http://schemas.microsoft.com/office/drawing/2014/main" id="{0687B716-0394-49B4-9D61-C135E1D34F36}"/>
            </a:ext>
            <a:ext uri="{147F2762-F138-4A5C-976F-8EAC2B608ADB}">
              <a16:predDERef xmlns:a16="http://schemas.microsoft.com/office/drawing/2014/main" pred="{AE2B7893-6088-45D6-8EA1-E20A1A3B9D67}"/>
            </a:ext>
          </a:extLst>
        </xdr:cNvPr>
        <xdr:cNvSpPr/>
      </xdr:nvSpPr>
      <xdr:spPr>
        <a:xfrm>
          <a:off x="13046075" y="85582125"/>
          <a:ext cx="895349" cy="6699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21</xdr:col>
      <xdr:colOff>161925</xdr:colOff>
      <xdr:row>394</xdr:row>
      <xdr:rowOff>152400</xdr:rowOff>
    </xdr:from>
    <xdr:to>
      <xdr:col>23</xdr:col>
      <xdr:colOff>171450</xdr:colOff>
      <xdr:row>396</xdr:row>
      <xdr:rowOff>85725</xdr:rowOff>
    </xdr:to>
    <xdr:sp macro="" textlink="">
      <xdr:nvSpPr>
        <xdr:cNvPr id="139" name="Freeform: Shape 138">
          <a:extLst>
            <a:ext uri="{FF2B5EF4-FFF2-40B4-BE49-F238E27FC236}">
              <a16:creationId xmlns:a16="http://schemas.microsoft.com/office/drawing/2014/main" id="{D04AB213-E4C0-490A-9884-3D89DC83C429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3160375" y="85515450"/>
          <a:ext cx="1317625" cy="74612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18</xdr:col>
      <xdr:colOff>323850</xdr:colOff>
      <xdr:row>394</xdr:row>
      <xdr:rowOff>28575</xdr:rowOff>
    </xdr:from>
    <xdr:ext cx="634206" cy="1022350"/>
    <xdr:pic>
      <xdr:nvPicPr>
        <xdr:cNvPr id="140" name="Picture 139">
          <a:extLst>
            <a:ext uri="{FF2B5EF4-FFF2-40B4-BE49-F238E27FC236}">
              <a16:creationId xmlns:a16="http://schemas.microsoft.com/office/drawing/2014/main" id="{83D56211-59CE-41A4-8C9B-7665804DD87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91900" y="85391625"/>
          <a:ext cx="634206" cy="1022350"/>
        </a:xfrm>
        <a:prstGeom prst="rect">
          <a:avLst/>
        </a:prstGeom>
      </xdr:spPr>
    </xdr:pic>
    <xdr:clientData/>
  </xdr:oneCellAnchor>
  <xdr:twoCellAnchor>
    <xdr:from>
      <xdr:col>2</xdr:col>
      <xdr:colOff>523875</xdr:colOff>
      <xdr:row>176</xdr:row>
      <xdr:rowOff>190500</xdr:rowOff>
    </xdr:from>
    <xdr:to>
      <xdr:col>5</xdr:col>
      <xdr:colOff>114300</xdr:colOff>
      <xdr:row>179</xdr:row>
      <xdr:rowOff>3175</xdr:rowOff>
    </xdr:to>
    <xdr:sp macro="" textlink="">
      <xdr:nvSpPr>
        <xdr:cNvPr id="141" name="Freeform: Shape 436">
          <a:extLst>
            <a:ext uri="{FF2B5EF4-FFF2-40B4-BE49-F238E27FC236}">
              <a16:creationId xmlns:a16="http://schemas.microsoft.com/office/drawing/2014/main" id="{C4E20A31-8E68-4576-96AE-294AE68856C5}"/>
            </a:ext>
            <a:ext uri="{147F2762-F138-4A5C-976F-8EAC2B608ADB}">
              <a16:predDERef xmlns:a16="http://schemas.microsoft.com/office/drawing/2014/main" pred="{04656858-FA6A-45D0-9578-691D6BCD78E1}"/>
            </a:ext>
          </a:extLst>
        </xdr:cNvPr>
        <xdr:cNvSpPr/>
      </xdr:nvSpPr>
      <xdr:spPr>
        <a:xfrm>
          <a:off x="1216025" y="3825875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860425</xdr:colOff>
      <xdr:row>176</xdr:row>
      <xdr:rowOff>190500</xdr:rowOff>
    </xdr:from>
    <xdr:to>
      <xdr:col>8</xdr:col>
      <xdr:colOff>155575</xdr:colOff>
      <xdr:row>179</xdr:row>
      <xdr:rowOff>3175</xdr:rowOff>
    </xdr:to>
    <xdr:sp macro="" textlink="">
      <xdr:nvSpPr>
        <xdr:cNvPr id="142" name="Freeform: Shape 437">
          <a:extLst>
            <a:ext uri="{FF2B5EF4-FFF2-40B4-BE49-F238E27FC236}">
              <a16:creationId xmlns:a16="http://schemas.microsoft.com/office/drawing/2014/main" id="{D4B40051-921A-441D-97B3-C3EF48F78D9A}"/>
            </a:ext>
            <a:ext uri="{147F2762-F138-4A5C-976F-8EAC2B608ADB}">
              <a16:predDERef xmlns:a16="http://schemas.microsoft.com/office/drawing/2014/main" pred="{11C53720-09D3-4AC4-BF31-4058C065E591}"/>
            </a:ext>
          </a:extLst>
        </xdr:cNvPr>
        <xdr:cNvSpPr/>
      </xdr:nvSpPr>
      <xdr:spPr>
        <a:xfrm>
          <a:off x="3381375" y="38258750"/>
          <a:ext cx="1435100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177</xdr:row>
      <xdr:rowOff>0</xdr:rowOff>
    </xdr:from>
    <xdr:to>
      <xdr:col>11</xdr:col>
      <xdr:colOff>133350</xdr:colOff>
      <xdr:row>179</xdr:row>
      <xdr:rowOff>28575</xdr:rowOff>
    </xdr:to>
    <xdr:sp macro="" textlink="">
      <xdr:nvSpPr>
        <xdr:cNvPr id="143" name="Freeform: Shape 438">
          <a:extLst>
            <a:ext uri="{FF2B5EF4-FFF2-40B4-BE49-F238E27FC236}">
              <a16:creationId xmlns:a16="http://schemas.microsoft.com/office/drawing/2014/main" id="{B41AABEE-3A78-43D6-80B3-44E6E87294DC}"/>
            </a:ext>
            <a:ext uri="{147F2762-F138-4A5C-976F-8EAC2B608ADB}">
              <a16:predDERef xmlns:a16="http://schemas.microsoft.com/office/drawing/2014/main" pred="{32D41CAB-4818-4331-AD2D-3E11902EE4BB}"/>
            </a:ext>
          </a:extLst>
        </xdr:cNvPr>
        <xdr:cNvSpPr/>
      </xdr:nvSpPr>
      <xdr:spPr>
        <a:xfrm>
          <a:off x="5203825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177</xdr:row>
      <xdr:rowOff>0</xdr:rowOff>
    </xdr:from>
    <xdr:to>
      <xdr:col>14</xdr:col>
      <xdr:colOff>114300</xdr:colOff>
      <xdr:row>179</xdr:row>
      <xdr:rowOff>19050</xdr:rowOff>
    </xdr:to>
    <xdr:sp macro="" textlink="">
      <xdr:nvSpPr>
        <xdr:cNvPr id="144" name="Freeform: Shape 439">
          <a:extLst>
            <a:ext uri="{FF2B5EF4-FFF2-40B4-BE49-F238E27FC236}">
              <a16:creationId xmlns:a16="http://schemas.microsoft.com/office/drawing/2014/main" id="{9013B9EF-456D-415B-8D5D-525635D6F8A7}"/>
            </a:ext>
            <a:ext uri="{147F2762-F138-4A5C-976F-8EAC2B608ADB}">
              <a16:predDERef xmlns:a16="http://schemas.microsoft.com/office/drawing/2014/main" pred="{D6309377-50BD-4EA9-8DC6-FF8A1A796E6D}"/>
            </a:ext>
          </a:extLst>
        </xdr:cNvPr>
        <xdr:cNvSpPr/>
      </xdr:nvSpPr>
      <xdr:spPr>
        <a:xfrm>
          <a:off x="7175500" y="382778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177</xdr:row>
      <xdr:rowOff>0</xdr:rowOff>
    </xdr:from>
    <xdr:to>
      <xdr:col>26</xdr:col>
      <xdr:colOff>123825</xdr:colOff>
      <xdr:row>179</xdr:row>
      <xdr:rowOff>19050</xdr:rowOff>
    </xdr:to>
    <xdr:sp macro="" textlink="">
      <xdr:nvSpPr>
        <xdr:cNvPr id="145" name="Freeform: Shape 441">
          <a:extLst>
            <a:ext uri="{FF2B5EF4-FFF2-40B4-BE49-F238E27FC236}">
              <a16:creationId xmlns:a16="http://schemas.microsoft.com/office/drawing/2014/main" id="{027865FE-775A-48B7-8F24-10D94687DB78}"/>
            </a:ext>
            <a:ext uri="{147F2762-F138-4A5C-976F-8EAC2B608ADB}">
              <a16:predDERef xmlns:a16="http://schemas.microsoft.com/office/drawing/2014/main" pred="{E69DA7A1-C0C9-409F-848E-33E4A064CF80}"/>
            </a:ext>
          </a:extLst>
        </xdr:cNvPr>
        <xdr:cNvSpPr/>
      </xdr:nvSpPr>
      <xdr:spPr>
        <a:xfrm>
          <a:off x="14839950" y="382778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177</xdr:row>
      <xdr:rowOff>0</xdr:rowOff>
    </xdr:from>
    <xdr:to>
      <xdr:col>29</xdr:col>
      <xdr:colOff>104775</xdr:colOff>
      <xdr:row>179</xdr:row>
      <xdr:rowOff>28575</xdr:rowOff>
    </xdr:to>
    <xdr:sp macro="" textlink="">
      <xdr:nvSpPr>
        <xdr:cNvPr id="146" name="Freeform: Shape 442">
          <a:extLst>
            <a:ext uri="{FF2B5EF4-FFF2-40B4-BE49-F238E27FC236}">
              <a16:creationId xmlns:a16="http://schemas.microsoft.com/office/drawing/2014/main" id="{6F046224-4F9A-451A-8E37-E69B89AD4FBF}"/>
            </a:ext>
            <a:ext uri="{147F2762-F138-4A5C-976F-8EAC2B608ADB}">
              <a16:predDERef xmlns:a16="http://schemas.microsoft.com/office/drawing/2014/main" pred="{D8EB49DE-7042-44A3-AB8D-037E986B0AF2}"/>
            </a:ext>
          </a:extLst>
        </xdr:cNvPr>
        <xdr:cNvSpPr/>
      </xdr:nvSpPr>
      <xdr:spPr>
        <a:xfrm>
          <a:off x="1664970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177</xdr:row>
      <xdr:rowOff>0</xdr:rowOff>
    </xdr:from>
    <xdr:to>
      <xdr:col>32</xdr:col>
      <xdr:colOff>133350</xdr:colOff>
      <xdr:row>179</xdr:row>
      <xdr:rowOff>28575</xdr:rowOff>
    </xdr:to>
    <xdr:sp macro="" textlink="">
      <xdr:nvSpPr>
        <xdr:cNvPr id="147" name="Freeform: Shape 443">
          <a:extLst>
            <a:ext uri="{FF2B5EF4-FFF2-40B4-BE49-F238E27FC236}">
              <a16:creationId xmlns:a16="http://schemas.microsoft.com/office/drawing/2014/main" id="{7BDC51A4-E046-45F6-8FE2-EC9BD0C1E730}"/>
            </a:ext>
            <a:ext uri="{147F2762-F138-4A5C-976F-8EAC2B608ADB}">
              <a16:predDERef xmlns:a16="http://schemas.microsoft.com/office/drawing/2014/main" pred="{25A586AE-9CE0-41FB-8AFE-A6E7AF1465DC}"/>
            </a:ext>
          </a:extLst>
        </xdr:cNvPr>
        <xdr:cNvSpPr/>
      </xdr:nvSpPr>
      <xdr:spPr>
        <a:xfrm>
          <a:off x="18611850" y="38277800"/>
          <a:ext cx="1422400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177</xdr:row>
      <xdr:rowOff>0</xdr:rowOff>
    </xdr:from>
    <xdr:to>
      <xdr:col>44</xdr:col>
      <xdr:colOff>123825</xdr:colOff>
      <xdr:row>179</xdr:row>
      <xdr:rowOff>28575</xdr:rowOff>
    </xdr:to>
    <xdr:sp macro="" textlink="">
      <xdr:nvSpPr>
        <xdr:cNvPr id="148" name="Freeform: Shape 444">
          <a:extLst>
            <a:ext uri="{FF2B5EF4-FFF2-40B4-BE49-F238E27FC236}">
              <a16:creationId xmlns:a16="http://schemas.microsoft.com/office/drawing/2014/main" id="{BEFD11BD-7E10-48A5-9584-EA1358694B4D}"/>
            </a:ext>
            <a:ext uri="{147F2762-F138-4A5C-976F-8EAC2B608ADB}">
              <a16:predDERef xmlns:a16="http://schemas.microsoft.com/office/drawing/2014/main" pred="{2CD7474A-2688-4669-948B-CE064A44130E}"/>
            </a:ext>
          </a:extLst>
        </xdr:cNvPr>
        <xdr:cNvSpPr/>
      </xdr:nvSpPr>
      <xdr:spPr>
        <a:xfrm>
          <a:off x="26269950" y="38277800"/>
          <a:ext cx="1419225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188</xdr:row>
      <xdr:rowOff>0</xdr:rowOff>
    </xdr:from>
    <xdr:to>
      <xdr:col>5</xdr:col>
      <xdr:colOff>114300</xdr:colOff>
      <xdr:row>191</xdr:row>
      <xdr:rowOff>19050</xdr:rowOff>
    </xdr:to>
    <xdr:sp macro="" textlink="">
      <xdr:nvSpPr>
        <xdr:cNvPr id="149" name="Freeform: Shape 436">
          <a:extLst>
            <a:ext uri="{FF2B5EF4-FFF2-40B4-BE49-F238E27FC236}">
              <a16:creationId xmlns:a16="http://schemas.microsoft.com/office/drawing/2014/main" id="{16328190-05EE-497C-97A3-D5C01ADC5817}"/>
            </a:ext>
            <a:ext uri="{147F2762-F138-4A5C-976F-8EAC2B608ADB}">
              <a16:predDERef xmlns:a16="http://schemas.microsoft.com/office/drawing/2014/main" pred="{39A52367-9E3B-4022-AC7F-A8784B000F14}"/>
            </a:ext>
          </a:extLst>
        </xdr:cNvPr>
        <xdr:cNvSpPr/>
      </xdr:nvSpPr>
      <xdr:spPr>
        <a:xfrm>
          <a:off x="1216025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188</xdr:row>
      <xdr:rowOff>0</xdr:rowOff>
    </xdr:from>
    <xdr:to>
      <xdr:col>8</xdr:col>
      <xdr:colOff>123825</xdr:colOff>
      <xdr:row>191</xdr:row>
      <xdr:rowOff>19050</xdr:rowOff>
    </xdr:to>
    <xdr:sp macro="" textlink="">
      <xdr:nvSpPr>
        <xdr:cNvPr id="150" name="Freeform: Shape 437">
          <a:extLst>
            <a:ext uri="{FF2B5EF4-FFF2-40B4-BE49-F238E27FC236}">
              <a16:creationId xmlns:a16="http://schemas.microsoft.com/office/drawing/2014/main" id="{224F6D6D-1AE6-4ECA-A8E3-3DDD474EB6BC}"/>
            </a:ext>
            <a:ext uri="{147F2762-F138-4A5C-976F-8EAC2B608ADB}">
              <a16:predDERef xmlns:a16="http://schemas.microsoft.com/office/drawing/2014/main" pred="{10A22125-511D-43FF-9642-5BBAB44DBD39}"/>
            </a:ext>
          </a:extLst>
        </xdr:cNvPr>
        <xdr:cNvSpPr/>
      </xdr:nvSpPr>
      <xdr:spPr>
        <a:xfrm rot="10800000">
          <a:off x="3349625" y="40633650"/>
          <a:ext cx="14351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188</xdr:row>
      <xdr:rowOff>0</xdr:rowOff>
    </xdr:from>
    <xdr:to>
      <xdr:col>14</xdr:col>
      <xdr:colOff>114300</xdr:colOff>
      <xdr:row>191</xdr:row>
      <xdr:rowOff>19050</xdr:rowOff>
    </xdr:to>
    <xdr:sp macro="" textlink="">
      <xdr:nvSpPr>
        <xdr:cNvPr id="151" name="Freeform: Shape 439">
          <a:extLst>
            <a:ext uri="{FF2B5EF4-FFF2-40B4-BE49-F238E27FC236}">
              <a16:creationId xmlns:a16="http://schemas.microsoft.com/office/drawing/2014/main" id="{63A2BE36-6899-409A-91F1-3CA480475DA3}"/>
            </a:ext>
            <a:ext uri="{147F2762-F138-4A5C-976F-8EAC2B608ADB}">
              <a16:predDERef xmlns:a16="http://schemas.microsoft.com/office/drawing/2014/main" pred="{BC4B3B5C-3F91-4C28-B87F-4520F0BF96AE}"/>
            </a:ext>
          </a:extLst>
        </xdr:cNvPr>
        <xdr:cNvSpPr/>
      </xdr:nvSpPr>
      <xdr:spPr>
        <a:xfrm>
          <a:off x="7175500" y="40633650"/>
          <a:ext cx="14287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187</xdr:row>
      <xdr:rowOff>190500</xdr:rowOff>
    </xdr:from>
    <xdr:to>
      <xdr:col>23</xdr:col>
      <xdr:colOff>123825</xdr:colOff>
      <xdr:row>191</xdr:row>
      <xdr:rowOff>3175</xdr:rowOff>
    </xdr:to>
    <xdr:sp macro="" textlink="">
      <xdr:nvSpPr>
        <xdr:cNvPr id="152" name="Freeform: Shape 440">
          <a:extLst>
            <a:ext uri="{FF2B5EF4-FFF2-40B4-BE49-F238E27FC236}">
              <a16:creationId xmlns:a16="http://schemas.microsoft.com/office/drawing/2014/main" id="{76A81EF6-DE3A-490F-97C0-0018E9197E99}"/>
            </a:ext>
            <a:ext uri="{147F2762-F138-4A5C-976F-8EAC2B608ADB}">
              <a16:predDERef xmlns:a16="http://schemas.microsoft.com/office/drawing/2014/main" pred="{8006FA82-B5AF-4912-82A3-9FE4E418C6D8}"/>
            </a:ext>
          </a:extLst>
        </xdr:cNvPr>
        <xdr:cNvSpPr/>
      </xdr:nvSpPr>
      <xdr:spPr>
        <a:xfrm>
          <a:off x="12915900" y="40614600"/>
          <a:ext cx="1514475" cy="6508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188</xdr:row>
      <xdr:rowOff>0</xdr:rowOff>
    </xdr:from>
    <xdr:to>
      <xdr:col>26</xdr:col>
      <xdr:colOff>123825</xdr:colOff>
      <xdr:row>191</xdr:row>
      <xdr:rowOff>19050</xdr:rowOff>
    </xdr:to>
    <xdr:sp macro="" textlink="">
      <xdr:nvSpPr>
        <xdr:cNvPr id="153" name="Freeform: Shape 441">
          <a:extLst>
            <a:ext uri="{FF2B5EF4-FFF2-40B4-BE49-F238E27FC236}">
              <a16:creationId xmlns:a16="http://schemas.microsoft.com/office/drawing/2014/main" id="{557CD3F6-50D5-4354-9FEC-0A3213B44264}"/>
            </a:ext>
            <a:ext uri="{147F2762-F138-4A5C-976F-8EAC2B608ADB}">
              <a16:predDERef xmlns:a16="http://schemas.microsoft.com/office/drawing/2014/main" pred="{3E1CFAB5-2F9E-4B15-8835-9E03E022A8FF}"/>
            </a:ext>
          </a:extLst>
        </xdr:cNvPr>
        <xdr:cNvSpPr/>
      </xdr:nvSpPr>
      <xdr:spPr>
        <a:xfrm>
          <a:off x="14839950" y="406336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188</xdr:row>
      <xdr:rowOff>9525</xdr:rowOff>
    </xdr:from>
    <xdr:to>
      <xdr:col>29</xdr:col>
      <xdr:colOff>104775</xdr:colOff>
      <xdr:row>191</xdr:row>
      <xdr:rowOff>28575</xdr:rowOff>
    </xdr:to>
    <xdr:sp macro="" textlink="">
      <xdr:nvSpPr>
        <xdr:cNvPr id="154" name="Freeform: Shape 442">
          <a:extLst>
            <a:ext uri="{FF2B5EF4-FFF2-40B4-BE49-F238E27FC236}">
              <a16:creationId xmlns:a16="http://schemas.microsoft.com/office/drawing/2014/main" id="{796BAB1B-6DBC-4843-983A-2D6A38D5BA1C}"/>
            </a:ext>
            <a:ext uri="{147F2762-F138-4A5C-976F-8EAC2B608ADB}">
              <a16:predDERef xmlns:a16="http://schemas.microsoft.com/office/drawing/2014/main" pred="{46AC1785-0CEF-427C-880A-4301AE28B596}"/>
            </a:ext>
          </a:extLst>
        </xdr:cNvPr>
        <xdr:cNvSpPr/>
      </xdr:nvSpPr>
      <xdr:spPr>
        <a:xfrm>
          <a:off x="1664970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188</xdr:row>
      <xdr:rowOff>9525</xdr:rowOff>
    </xdr:from>
    <xdr:to>
      <xdr:col>32</xdr:col>
      <xdr:colOff>133350</xdr:colOff>
      <xdr:row>191</xdr:row>
      <xdr:rowOff>28575</xdr:rowOff>
    </xdr:to>
    <xdr:sp macro="" textlink="">
      <xdr:nvSpPr>
        <xdr:cNvPr id="155" name="Freeform: Shape 443">
          <a:extLst>
            <a:ext uri="{FF2B5EF4-FFF2-40B4-BE49-F238E27FC236}">
              <a16:creationId xmlns:a16="http://schemas.microsoft.com/office/drawing/2014/main" id="{72FFE932-AFCB-4A17-99EE-E7B278228AC0}"/>
            </a:ext>
            <a:ext uri="{147F2762-F138-4A5C-976F-8EAC2B608ADB}">
              <a16:predDERef xmlns:a16="http://schemas.microsoft.com/office/drawing/2014/main" pred="{96841642-F1FE-40D9-881F-EB2190987C3F}"/>
            </a:ext>
          </a:extLst>
        </xdr:cNvPr>
        <xdr:cNvSpPr/>
      </xdr:nvSpPr>
      <xdr:spPr>
        <a:xfrm>
          <a:off x="18611850" y="40643175"/>
          <a:ext cx="14224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188</xdr:row>
      <xdr:rowOff>9525</xdr:rowOff>
    </xdr:from>
    <xdr:to>
      <xdr:col>44</xdr:col>
      <xdr:colOff>123825</xdr:colOff>
      <xdr:row>191</xdr:row>
      <xdr:rowOff>28575</xdr:rowOff>
    </xdr:to>
    <xdr:sp macro="" textlink="">
      <xdr:nvSpPr>
        <xdr:cNvPr id="156" name="Freeform: Shape 444">
          <a:extLst>
            <a:ext uri="{FF2B5EF4-FFF2-40B4-BE49-F238E27FC236}">
              <a16:creationId xmlns:a16="http://schemas.microsoft.com/office/drawing/2014/main" id="{D4A6F5A0-29E0-4835-B540-93E6851B7E91}"/>
            </a:ext>
            <a:ext uri="{147F2762-F138-4A5C-976F-8EAC2B608ADB}">
              <a16:predDERef xmlns:a16="http://schemas.microsoft.com/office/drawing/2014/main" pred="{139736D5-F603-4669-9E77-28CFB260EB81}"/>
            </a:ext>
          </a:extLst>
        </xdr:cNvPr>
        <xdr:cNvSpPr/>
      </xdr:nvSpPr>
      <xdr:spPr>
        <a:xfrm rot="10800000">
          <a:off x="26269950" y="40643175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200</xdr:row>
      <xdr:rowOff>0</xdr:rowOff>
    </xdr:from>
    <xdr:to>
      <xdr:col>8</xdr:col>
      <xdr:colOff>123825</xdr:colOff>
      <xdr:row>202</xdr:row>
      <xdr:rowOff>19050</xdr:rowOff>
    </xdr:to>
    <xdr:sp macro="" textlink="">
      <xdr:nvSpPr>
        <xdr:cNvPr id="157" name="Freeform: Shape 437">
          <a:extLst>
            <a:ext uri="{FF2B5EF4-FFF2-40B4-BE49-F238E27FC236}">
              <a16:creationId xmlns:a16="http://schemas.microsoft.com/office/drawing/2014/main" id="{B292AB7A-CB4C-4D20-9298-C4573CC27430}"/>
            </a:ext>
            <a:ext uri="{147F2762-F138-4A5C-976F-8EAC2B608ADB}">
              <a16:predDERef xmlns:a16="http://schemas.microsoft.com/office/drawing/2014/main" pred="{49135271-55F1-4370-A183-A078727FCBE6}"/>
            </a:ext>
          </a:extLst>
        </xdr:cNvPr>
        <xdr:cNvSpPr/>
      </xdr:nvSpPr>
      <xdr:spPr>
        <a:xfrm>
          <a:off x="3349625" y="431990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200</xdr:row>
      <xdr:rowOff>9525</xdr:rowOff>
    </xdr:from>
    <xdr:to>
      <xdr:col>11</xdr:col>
      <xdr:colOff>133350</xdr:colOff>
      <xdr:row>202</xdr:row>
      <xdr:rowOff>28575</xdr:rowOff>
    </xdr:to>
    <xdr:sp macro="" textlink="">
      <xdr:nvSpPr>
        <xdr:cNvPr id="158" name="Freeform: Shape 438">
          <a:extLst>
            <a:ext uri="{FF2B5EF4-FFF2-40B4-BE49-F238E27FC236}">
              <a16:creationId xmlns:a16="http://schemas.microsoft.com/office/drawing/2014/main" id="{7E642A26-C623-41CD-96A7-FBBFDDB4CDA6}"/>
            </a:ext>
            <a:ext uri="{147F2762-F138-4A5C-976F-8EAC2B608ADB}">
              <a16:predDERef xmlns:a16="http://schemas.microsoft.com/office/drawing/2014/main" pred="{5FF51B1D-4CDA-4EAA-8FED-5541F6359719}"/>
            </a:ext>
          </a:extLst>
        </xdr:cNvPr>
        <xdr:cNvSpPr/>
      </xdr:nvSpPr>
      <xdr:spPr>
        <a:xfrm>
          <a:off x="5203825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200</xdr:row>
      <xdr:rowOff>0</xdr:rowOff>
    </xdr:from>
    <xdr:to>
      <xdr:col>14</xdr:col>
      <xdr:colOff>114300</xdr:colOff>
      <xdr:row>202</xdr:row>
      <xdr:rowOff>19050</xdr:rowOff>
    </xdr:to>
    <xdr:sp macro="" textlink="">
      <xdr:nvSpPr>
        <xdr:cNvPr id="159" name="Freeform: Shape 439">
          <a:extLst>
            <a:ext uri="{FF2B5EF4-FFF2-40B4-BE49-F238E27FC236}">
              <a16:creationId xmlns:a16="http://schemas.microsoft.com/office/drawing/2014/main" id="{3F7D849D-06B4-41F4-93F2-1E74079454EF}"/>
            </a:ext>
            <a:ext uri="{147F2762-F138-4A5C-976F-8EAC2B608ADB}">
              <a16:predDERef xmlns:a16="http://schemas.microsoft.com/office/drawing/2014/main" pred="{777AF107-FCA8-47BC-8D3F-97164F82B0FA}"/>
            </a:ext>
          </a:extLst>
        </xdr:cNvPr>
        <xdr:cNvSpPr/>
      </xdr:nvSpPr>
      <xdr:spPr>
        <a:xfrm>
          <a:off x="7175500" y="431990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200</xdr:row>
      <xdr:rowOff>0</xdr:rowOff>
    </xdr:from>
    <xdr:to>
      <xdr:col>23</xdr:col>
      <xdr:colOff>123825</xdr:colOff>
      <xdr:row>202</xdr:row>
      <xdr:rowOff>19050</xdr:rowOff>
    </xdr:to>
    <xdr:sp macro="" textlink="">
      <xdr:nvSpPr>
        <xdr:cNvPr id="160" name="Freeform: Shape 440">
          <a:extLst>
            <a:ext uri="{FF2B5EF4-FFF2-40B4-BE49-F238E27FC236}">
              <a16:creationId xmlns:a16="http://schemas.microsoft.com/office/drawing/2014/main" id="{55A830E2-9F4C-4FE8-9F3A-CA57AD88989C}"/>
            </a:ext>
            <a:ext uri="{147F2762-F138-4A5C-976F-8EAC2B608ADB}">
              <a16:predDERef xmlns:a16="http://schemas.microsoft.com/office/drawing/2014/main" pred="{1196F677-9C8D-4140-A67D-DEF5A7AC7A4D}"/>
            </a:ext>
          </a:extLst>
        </xdr:cNvPr>
        <xdr:cNvSpPr/>
      </xdr:nvSpPr>
      <xdr:spPr>
        <a:xfrm>
          <a:off x="12915900" y="431990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200</xdr:row>
      <xdr:rowOff>0</xdr:rowOff>
    </xdr:from>
    <xdr:to>
      <xdr:col>26</xdr:col>
      <xdr:colOff>123825</xdr:colOff>
      <xdr:row>202</xdr:row>
      <xdr:rowOff>19050</xdr:rowOff>
    </xdr:to>
    <xdr:sp macro="" textlink="">
      <xdr:nvSpPr>
        <xdr:cNvPr id="161" name="Freeform: Shape 441">
          <a:extLst>
            <a:ext uri="{FF2B5EF4-FFF2-40B4-BE49-F238E27FC236}">
              <a16:creationId xmlns:a16="http://schemas.microsoft.com/office/drawing/2014/main" id="{693ECD5B-DDD8-4F09-A41C-45F979572EFB}"/>
            </a:ext>
            <a:ext uri="{147F2762-F138-4A5C-976F-8EAC2B608ADB}">
              <a16:predDERef xmlns:a16="http://schemas.microsoft.com/office/drawing/2014/main" pred="{9CD563B7-F7DF-41C4-8547-0FE164B8BC24}"/>
            </a:ext>
          </a:extLst>
        </xdr:cNvPr>
        <xdr:cNvSpPr/>
      </xdr:nvSpPr>
      <xdr:spPr>
        <a:xfrm>
          <a:off x="148399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200</xdr:row>
      <xdr:rowOff>9525</xdr:rowOff>
    </xdr:from>
    <xdr:to>
      <xdr:col>29</xdr:col>
      <xdr:colOff>104775</xdr:colOff>
      <xdr:row>202</xdr:row>
      <xdr:rowOff>28575</xdr:rowOff>
    </xdr:to>
    <xdr:sp macro="" textlink="">
      <xdr:nvSpPr>
        <xdr:cNvPr id="162" name="Freeform: Shape 442">
          <a:extLst>
            <a:ext uri="{FF2B5EF4-FFF2-40B4-BE49-F238E27FC236}">
              <a16:creationId xmlns:a16="http://schemas.microsoft.com/office/drawing/2014/main" id="{5D688FBE-EE96-41B8-9919-127FE76B4058}"/>
            </a:ext>
            <a:ext uri="{147F2762-F138-4A5C-976F-8EAC2B608ADB}">
              <a16:predDERef xmlns:a16="http://schemas.microsoft.com/office/drawing/2014/main" pred="{5AFABC9C-C5B3-4C69-9465-A4E31E16DF92}"/>
            </a:ext>
          </a:extLst>
        </xdr:cNvPr>
        <xdr:cNvSpPr/>
      </xdr:nvSpPr>
      <xdr:spPr>
        <a:xfrm>
          <a:off x="1664970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200</xdr:row>
      <xdr:rowOff>9525</xdr:rowOff>
    </xdr:from>
    <xdr:to>
      <xdr:col>32</xdr:col>
      <xdr:colOff>133350</xdr:colOff>
      <xdr:row>202</xdr:row>
      <xdr:rowOff>28575</xdr:rowOff>
    </xdr:to>
    <xdr:sp macro="" textlink="">
      <xdr:nvSpPr>
        <xdr:cNvPr id="163" name="Freeform: Shape 443">
          <a:extLst>
            <a:ext uri="{FF2B5EF4-FFF2-40B4-BE49-F238E27FC236}">
              <a16:creationId xmlns:a16="http://schemas.microsoft.com/office/drawing/2014/main" id="{F1F58A4F-0E25-4A29-9062-0E260B655AD1}"/>
            </a:ext>
            <a:ext uri="{147F2762-F138-4A5C-976F-8EAC2B608ADB}">
              <a16:predDERef xmlns:a16="http://schemas.microsoft.com/office/drawing/2014/main" pred="{B12A8F4E-415A-4307-9998-8FB15F06064F}"/>
            </a:ext>
          </a:extLst>
        </xdr:cNvPr>
        <xdr:cNvSpPr/>
      </xdr:nvSpPr>
      <xdr:spPr>
        <a:xfrm>
          <a:off x="18611850" y="432085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200</xdr:row>
      <xdr:rowOff>9525</xdr:rowOff>
    </xdr:from>
    <xdr:to>
      <xdr:col>44</xdr:col>
      <xdr:colOff>123825</xdr:colOff>
      <xdr:row>202</xdr:row>
      <xdr:rowOff>28575</xdr:rowOff>
    </xdr:to>
    <xdr:sp macro="" textlink="">
      <xdr:nvSpPr>
        <xdr:cNvPr id="164" name="Freeform: Shape 444">
          <a:extLst>
            <a:ext uri="{FF2B5EF4-FFF2-40B4-BE49-F238E27FC236}">
              <a16:creationId xmlns:a16="http://schemas.microsoft.com/office/drawing/2014/main" id="{57E219A9-809A-4BB1-B736-EF1457D3B26B}"/>
            </a:ext>
            <a:ext uri="{147F2762-F138-4A5C-976F-8EAC2B608ADB}">
              <a16:predDERef xmlns:a16="http://schemas.microsoft.com/office/drawing/2014/main" pred="{938C20E6-FFCD-4643-A9C3-23679F3255CA}"/>
            </a:ext>
          </a:extLst>
        </xdr:cNvPr>
        <xdr:cNvSpPr/>
      </xdr:nvSpPr>
      <xdr:spPr>
        <a:xfrm>
          <a:off x="26269950" y="432085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211</xdr:row>
      <xdr:rowOff>0</xdr:rowOff>
    </xdr:from>
    <xdr:to>
      <xdr:col>5</xdr:col>
      <xdr:colOff>114300</xdr:colOff>
      <xdr:row>213</xdr:row>
      <xdr:rowOff>19050</xdr:rowOff>
    </xdr:to>
    <xdr:sp macro="" textlink="">
      <xdr:nvSpPr>
        <xdr:cNvPr id="165" name="Freeform: Shape 436">
          <a:extLst>
            <a:ext uri="{FF2B5EF4-FFF2-40B4-BE49-F238E27FC236}">
              <a16:creationId xmlns:a16="http://schemas.microsoft.com/office/drawing/2014/main" id="{6B019D2A-DE2D-4226-AE42-0B4C93FAA0ED}"/>
            </a:ext>
            <a:ext uri="{147F2762-F138-4A5C-976F-8EAC2B608ADB}">
              <a16:predDERef xmlns:a16="http://schemas.microsoft.com/office/drawing/2014/main" pred="{0CD82E88-2C44-4B02-827D-E1C261136382}"/>
            </a:ext>
          </a:extLst>
        </xdr:cNvPr>
        <xdr:cNvSpPr/>
      </xdr:nvSpPr>
      <xdr:spPr>
        <a:xfrm>
          <a:off x="1216025" y="455549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211</xdr:row>
      <xdr:rowOff>0</xdr:rowOff>
    </xdr:from>
    <xdr:to>
      <xdr:col>8</xdr:col>
      <xdr:colOff>123825</xdr:colOff>
      <xdr:row>213</xdr:row>
      <xdr:rowOff>19050</xdr:rowOff>
    </xdr:to>
    <xdr:sp macro="" textlink="">
      <xdr:nvSpPr>
        <xdr:cNvPr id="166" name="Freeform: Shape 437">
          <a:extLst>
            <a:ext uri="{FF2B5EF4-FFF2-40B4-BE49-F238E27FC236}">
              <a16:creationId xmlns:a16="http://schemas.microsoft.com/office/drawing/2014/main" id="{F8A7FBDE-1521-412C-B9DD-97A2129AEA01}"/>
            </a:ext>
            <a:ext uri="{147F2762-F138-4A5C-976F-8EAC2B608ADB}">
              <a16:predDERef xmlns:a16="http://schemas.microsoft.com/office/drawing/2014/main" pred="{C6BEB408-2127-4C32-AF8C-3675B7A620C2}"/>
            </a:ext>
          </a:extLst>
        </xdr:cNvPr>
        <xdr:cNvSpPr/>
      </xdr:nvSpPr>
      <xdr:spPr>
        <a:xfrm rot="10800000">
          <a:off x="3349625" y="455549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211</xdr:row>
      <xdr:rowOff>0</xdr:rowOff>
    </xdr:from>
    <xdr:to>
      <xdr:col>14</xdr:col>
      <xdr:colOff>114300</xdr:colOff>
      <xdr:row>213</xdr:row>
      <xdr:rowOff>19050</xdr:rowOff>
    </xdr:to>
    <xdr:sp macro="" textlink="">
      <xdr:nvSpPr>
        <xdr:cNvPr id="167" name="Freeform: Shape 439">
          <a:extLst>
            <a:ext uri="{FF2B5EF4-FFF2-40B4-BE49-F238E27FC236}">
              <a16:creationId xmlns:a16="http://schemas.microsoft.com/office/drawing/2014/main" id="{56C50D3E-D3E4-4701-94B9-433D8B32229D}"/>
            </a:ext>
            <a:ext uri="{147F2762-F138-4A5C-976F-8EAC2B608ADB}">
              <a16:predDERef xmlns:a16="http://schemas.microsoft.com/office/drawing/2014/main" pred="{63DF9893-F058-4B0F-9419-FA5767D66273}"/>
            </a:ext>
          </a:extLst>
        </xdr:cNvPr>
        <xdr:cNvSpPr/>
      </xdr:nvSpPr>
      <xdr:spPr>
        <a:xfrm>
          <a:off x="7175500" y="455549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517525</xdr:colOff>
      <xdr:row>210</xdr:row>
      <xdr:rowOff>190500</xdr:rowOff>
    </xdr:from>
    <xdr:to>
      <xdr:col>26</xdr:col>
      <xdr:colOff>107950</xdr:colOff>
      <xdr:row>213</xdr:row>
      <xdr:rowOff>3175</xdr:rowOff>
    </xdr:to>
    <xdr:sp macro="" textlink="">
      <xdr:nvSpPr>
        <xdr:cNvPr id="168" name="Freeform: Shape 441">
          <a:extLst>
            <a:ext uri="{FF2B5EF4-FFF2-40B4-BE49-F238E27FC236}">
              <a16:creationId xmlns:a16="http://schemas.microsoft.com/office/drawing/2014/main" id="{8A5E6776-E09B-412E-BA71-A075C6066AF6}"/>
            </a:ext>
            <a:ext uri="{147F2762-F138-4A5C-976F-8EAC2B608ADB}">
              <a16:predDERef xmlns:a16="http://schemas.microsoft.com/office/drawing/2014/main" pred="{F4D7682F-3933-4A25-BBB1-6D1977EC61DF}"/>
            </a:ext>
          </a:extLst>
        </xdr:cNvPr>
        <xdr:cNvSpPr/>
      </xdr:nvSpPr>
      <xdr:spPr>
        <a:xfrm rot="10800000">
          <a:off x="14824075" y="45535850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211</xdr:row>
      <xdr:rowOff>9525</xdr:rowOff>
    </xdr:from>
    <xdr:to>
      <xdr:col>32</xdr:col>
      <xdr:colOff>133350</xdr:colOff>
      <xdr:row>213</xdr:row>
      <xdr:rowOff>28575</xdr:rowOff>
    </xdr:to>
    <xdr:sp macro="" textlink="">
      <xdr:nvSpPr>
        <xdr:cNvPr id="169" name="Freeform: Shape 443">
          <a:extLst>
            <a:ext uri="{FF2B5EF4-FFF2-40B4-BE49-F238E27FC236}">
              <a16:creationId xmlns:a16="http://schemas.microsoft.com/office/drawing/2014/main" id="{1300BBB3-C766-4204-B227-64D6683F57A5}"/>
            </a:ext>
            <a:ext uri="{147F2762-F138-4A5C-976F-8EAC2B608ADB}">
              <a16:predDERef xmlns:a16="http://schemas.microsoft.com/office/drawing/2014/main" pred="{6005520A-0A9F-440D-8132-BC3E3DBD8091}"/>
            </a:ext>
          </a:extLst>
        </xdr:cNvPr>
        <xdr:cNvSpPr/>
      </xdr:nvSpPr>
      <xdr:spPr>
        <a:xfrm>
          <a:off x="18611850" y="455644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211</xdr:row>
      <xdr:rowOff>9525</xdr:rowOff>
    </xdr:from>
    <xdr:to>
      <xdr:col>44</xdr:col>
      <xdr:colOff>123825</xdr:colOff>
      <xdr:row>213</xdr:row>
      <xdr:rowOff>28575</xdr:rowOff>
    </xdr:to>
    <xdr:sp macro="" textlink="">
      <xdr:nvSpPr>
        <xdr:cNvPr id="170" name="Freeform: Shape 444">
          <a:extLst>
            <a:ext uri="{FF2B5EF4-FFF2-40B4-BE49-F238E27FC236}">
              <a16:creationId xmlns:a16="http://schemas.microsoft.com/office/drawing/2014/main" id="{8AE03378-62FD-4DF7-AA70-4475DBF67BF7}"/>
            </a:ext>
            <a:ext uri="{147F2762-F138-4A5C-976F-8EAC2B608ADB}">
              <a16:predDERef xmlns:a16="http://schemas.microsoft.com/office/drawing/2014/main" pred="{AEA74F79-BDDA-4CA0-BB4B-077F8B89D00D}"/>
            </a:ext>
          </a:extLst>
        </xdr:cNvPr>
        <xdr:cNvSpPr/>
      </xdr:nvSpPr>
      <xdr:spPr>
        <a:xfrm>
          <a:off x="26269950" y="455644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222</xdr:row>
      <xdr:rowOff>0</xdr:rowOff>
    </xdr:from>
    <xdr:to>
      <xdr:col>5</xdr:col>
      <xdr:colOff>114300</xdr:colOff>
      <xdr:row>224</xdr:row>
      <xdr:rowOff>19050</xdr:rowOff>
    </xdr:to>
    <xdr:sp macro="" textlink="">
      <xdr:nvSpPr>
        <xdr:cNvPr id="171" name="Freeform: Shape 436">
          <a:extLst>
            <a:ext uri="{FF2B5EF4-FFF2-40B4-BE49-F238E27FC236}">
              <a16:creationId xmlns:a16="http://schemas.microsoft.com/office/drawing/2014/main" id="{26A20A89-2BAE-4515-A1B9-E7DAB0464FD6}"/>
            </a:ext>
            <a:ext uri="{147F2762-F138-4A5C-976F-8EAC2B608ADB}">
              <a16:predDERef xmlns:a16="http://schemas.microsoft.com/office/drawing/2014/main" pred="{EC84D322-59F7-40A3-B90E-E91B7F54C4E7}"/>
            </a:ext>
          </a:extLst>
        </xdr:cNvPr>
        <xdr:cNvSpPr/>
      </xdr:nvSpPr>
      <xdr:spPr>
        <a:xfrm>
          <a:off x="1216025" y="479107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222</xdr:row>
      <xdr:rowOff>0</xdr:rowOff>
    </xdr:from>
    <xdr:to>
      <xdr:col>8</xdr:col>
      <xdr:colOff>123825</xdr:colOff>
      <xdr:row>224</xdr:row>
      <xdr:rowOff>19050</xdr:rowOff>
    </xdr:to>
    <xdr:sp macro="" textlink="">
      <xdr:nvSpPr>
        <xdr:cNvPr id="172" name="Freeform: Shape 437">
          <a:extLst>
            <a:ext uri="{FF2B5EF4-FFF2-40B4-BE49-F238E27FC236}">
              <a16:creationId xmlns:a16="http://schemas.microsoft.com/office/drawing/2014/main" id="{6A59ED56-4220-4248-81A7-0C23061494EA}"/>
            </a:ext>
            <a:ext uri="{147F2762-F138-4A5C-976F-8EAC2B608ADB}">
              <a16:predDERef xmlns:a16="http://schemas.microsoft.com/office/drawing/2014/main" pred="{4AB783B4-75D4-433D-B889-2D0C4E337587}"/>
            </a:ext>
          </a:extLst>
        </xdr:cNvPr>
        <xdr:cNvSpPr/>
      </xdr:nvSpPr>
      <xdr:spPr>
        <a:xfrm>
          <a:off x="3349625" y="479107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222</xdr:row>
      <xdr:rowOff>9525</xdr:rowOff>
    </xdr:from>
    <xdr:to>
      <xdr:col>11</xdr:col>
      <xdr:colOff>133350</xdr:colOff>
      <xdr:row>224</xdr:row>
      <xdr:rowOff>28575</xdr:rowOff>
    </xdr:to>
    <xdr:sp macro="" textlink="">
      <xdr:nvSpPr>
        <xdr:cNvPr id="173" name="Freeform: Shape 438">
          <a:extLst>
            <a:ext uri="{FF2B5EF4-FFF2-40B4-BE49-F238E27FC236}">
              <a16:creationId xmlns:a16="http://schemas.microsoft.com/office/drawing/2014/main" id="{17BD629F-3D3D-4431-BAFB-B78A40878CD3}"/>
            </a:ext>
            <a:ext uri="{147F2762-F138-4A5C-976F-8EAC2B608ADB}">
              <a16:predDERef xmlns:a16="http://schemas.microsoft.com/office/drawing/2014/main" pred="{4D96B4D2-E11E-4980-A44D-4EFFF0BFDBA5}"/>
            </a:ext>
          </a:extLst>
        </xdr:cNvPr>
        <xdr:cNvSpPr/>
      </xdr:nvSpPr>
      <xdr:spPr>
        <a:xfrm>
          <a:off x="5203825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222</xdr:row>
      <xdr:rowOff>0</xdr:rowOff>
    </xdr:from>
    <xdr:to>
      <xdr:col>14</xdr:col>
      <xdr:colOff>114300</xdr:colOff>
      <xdr:row>224</xdr:row>
      <xdr:rowOff>19050</xdr:rowOff>
    </xdr:to>
    <xdr:sp macro="" textlink="">
      <xdr:nvSpPr>
        <xdr:cNvPr id="174" name="Freeform: Shape 439">
          <a:extLst>
            <a:ext uri="{FF2B5EF4-FFF2-40B4-BE49-F238E27FC236}">
              <a16:creationId xmlns:a16="http://schemas.microsoft.com/office/drawing/2014/main" id="{85A8C026-739E-4ED0-AA57-66C97699EF4D}"/>
            </a:ext>
            <a:ext uri="{147F2762-F138-4A5C-976F-8EAC2B608ADB}">
              <a16:predDERef xmlns:a16="http://schemas.microsoft.com/office/drawing/2014/main" pred="{6E031108-DBF1-4215-A23A-D63F6C47AF93}"/>
            </a:ext>
          </a:extLst>
        </xdr:cNvPr>
        <xdr:cNvSpPr/>
      </xdr:nvSpPr>
      <xdr:spPr>
        <a:xfrm rot="10800000">
          <a:off x="7175500" y="479107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222</xdr:row>
      <xdr:rowOff>9525</xdr:rowOff>
    </xdr:from>
    <xdr:to>
      <xdr:col>29</xdr:col>
      <xdr:colOff>104775</xdr:colOff>
      <xdr:row>224</xdr:row>
      <xdr:rowOff>28575</xdr:rowOff>
    </xdr:to>
    <xdr:sp macro="" textlink="">
      <xdr:nvSpPr>
        <xdr:cNvPr id="175" name="Freeform: Shape 442">
          <a:extLst>
            <a:ext uri="{FF2B5EF4-FFF2-40B4-BE49-F238E27FC236}">
              <a16:creationId xmlns:a16="http://schemas.microsoft.com/office/drawing/2014/main" id="{D6F61A05-A76B-4F1C-B8CA-DC3574EBF5FB}"/>
            </a:ext>
            <a:ext uri="{147F2762-F138-4A5C-976F-8EAC2B608ADB}">
              <a16:predDERef xmlns:a16="http://schemas.microsoft.com/office/drawing/2014/main" pred="{FD8C31E2-A228-44E0-A789-A0A72E9D7FAD}"/>
            </a:ext>
          </a:extLst>
        </xdr:cNvPr>
        <xdr:cNvSpPr/>
      </xdr:nvSpPr>
      <xdr:spPr>
        <a:xfrm>
          <a:off x="16649700" y="479202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221</xdr:row>
      <xdr:rowOff>200025</xdr:rowOff>
    </xdr:from>
    <xdr:to>
      <xdr:col>32</xdr:col>
      <xdr:colOff>104775</xdr:colOff>
      <xdr:row>223</xdr:row>
      <xdr:rowOff>219075</xdr:rowOff>
    </xdr:to>
    <xdr:sp macro="" textlink="">
      <xdr:nvSpPr>
        <xdr:cNvPr id="176" name="Freeform: Shape 443">
          <a:extLst>
            <a:ext uri="{FF2B5EF4-FFF2-40B4-BE49-F238E27FC236}">
              <a16:creationId xmlns:a16="http://schemas.microsoft.com/office/drawing/2014/main" id="{85A9E574-EA10-4DE2-BD16-6F02BEB20D3E}"/>
            </a:ext>
            <a:ext uri="{147F2762-F138-4A5C-976F-8EAC2B608ADB}">
              <a16:predDERef xmlns:a16="http://schemas.microsoft.com/office/drawing/2014/main" pred="{CFB9E7A3-DC75-4F5A-AD09-009F97B20A2C}"/>
            </a:ext>
          </a:extLst>
        </xdr:cNvPr>
        <xdr:cNvSpPr/>
      </xdr:nvSpPr>
      <xdr:spPr>
        <a:xfrm rot="10800000">
          <a:off x="18583275" y="479012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222</xdr:row>
      <xdr:rowOff>28575</xdr:rowOff>
    </xdr:from>
    <xdr:to>
      <xdr:col>16</xdr:col>
      <xdr:colOff>547033</xdr:colOff>
      <xdr:row>223</xdr:row>
      <xdr:rowOff>163415</xdr:rowOff>
    </xdr:to>
    <xdr:sp macro="" textlink="">
      <xdr:nvSpPr>
        <xdr:cNvPr id="177" name="Freeform: Shape 503">
          <a:extLst>
            <a:ext uri="{FF2B5EF4-FFF2-40B4-BE49-F238E27FC236}">
              <a16:creationId xmlns:a16="http://schemas.microsoft.com/office/drawing/2014/main" id="{58606E5B-1B24-44D1-9412-2B1F39870107}"/>
            </a:ext>
            <a:ext uri="{147F2762-F138-4A5C-976F-8EAC2B608ADB}">
              <a16:predDERef xmlns:a16="http://schemas.microsoft.com/office/drawing/2014/main" pred="{D96EF992-3182-4878-9A30-F41DC3309C6C}"/>
            </a:ext>
          </a:extLst>
        </xdr:cNvPr>
        <xdr:cNvSpPr/>
      </xdr:nvSpPr>
      <xdr:spPr>
        <a:xfrm rot="10799991">
          <a:off x="9147175" y="47939325"/>
          <a:ext cx="12487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222</xdr:row>
      <xdr:rowOff>28575</xdr:rowOff>
    </xdr:from>
    <xdr:to>
      <xdr:col>20</xdr:col>
      <xdr:colOff>51733</xdr:colOff>
      <xdr:row>223</xdr:row>
      <xdr:rowOff>163415</xdr:rowOff>
    </xdr:to>
    <xdr:sp macro="" textlink="">
      <xdr:nvSpPr>
        <xdr:cNvPr id="178" name="Freeform: Shape 504">
          <a:extLst>
            <a:ext uri="{FF2B5EF4-FFF2-40B4-BE49-F238E27FC236}">
              <a16:creationId xmlns:a16="http://schemas.microsoft.com/office/drawing/2014/main" id="{590A4E4A-4457-4878-812B-A777F1992FFA}"/>
            </a:ext>
            <a:ext uri="{147F2762-F138-4A5C-976F-8EAC2B608ADB}">
              <a16:predDERef xmlns:a16="http://schemas.microsoft.com/office/drawing/2014/main" pred="{2D48726B-4B10-4C9E-B342-CC1A4C508877}"/>
            </a:ext>
          </a:extLst>
        </xdr:cNvPr>
        <xdr:cNvSpPr/>
      </xdr:nvSpPr>
      <xdr:spPr>
        <a:xfrm rot="10799991">
          <a:off x="11068050" y="4793932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222</xdr:row>
      <xdr:rowOff>76200</xdr:rowOff>
    </xdr:from>
    <xdr:to>
      <xdr:col>35</xdr:col>
      <xdr:colOff>42208</xdr:colOff>
      <xdr:row>223</xdr:row>
      <xdr:rowOff>211040</xdr:rowOff>
    </xdr:to>
    <xdr:sp macro="" textlink="">
      <xdr:nvSpPr>
        <xdr:cNvPr id="179" name="Freeform: Shape 505">
          <a:extLst>
            <a:ext uri="{FF2B5EF4-FFF2-40B4-BE49-F238E27FC236}">
              <a16:creationId xmlns:a16="http://schemas.microsoft.com/office/drawing/2014/main" id="{8F77B8DB-43BD-4925-8BE5-7EE5AF29F124}"/>
            </a:ext>
            <a:ext uri="{147F2762-F138-4A5C-976F-8EAC2B608ADB}">
              <a16:predDERef xmlns:a16="http://schemas.microsoft.com/office/drawing/2014/main" pred="{ED9F6729-C057-4C72-A126-037869616CB9}"/>
            </a:ext>
          </a:extLst>
        </xdr:cNvPr>
        <xdr:cNvSpPr/>
      </xdr:nvSpPr>
      <xdr:spPr>
        <a:xfrm>
          <a:off x="20472400" y="479869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233</xdr:row>
      <xdr:rowOff>0</xdr:rowOff>
    </xdr:from>
    <xdr:to>
      <xdr:col>5</xdr:col>
      <xdr:colOff>114300</xdr:colOff>
      <xdr:row>235</xdr:row>
      <xdr:rowOff>19050</xdr:rowOff>
    </xdr:to>
    <xdr:sp macro="" textlink="">
      <xdr:nvSpPr>
        <xdr:cNvPr id="180" name="Freeform: Shape 436">
          <a:extLst>
            <a:ext uri="{FF2B5EF4-FFF2-40B4-BE49-F238E27FC236}">
              <a16:creationId xmlns:a16="http://schemas.microsoft.com/office/drawing/2014/main" id="{9382D1F2-0E20-44B8-8DFC-8E1EB3868AB3}"/>
            </a:ext>
            <a:ext uri="{147F2762-F138-4A5C-976F-8EAC2B608ADB}">
              <a16:predDERef xmlns:a16="http://schemas.microsoft.com/office/drawing/2014/main" pred="{B8526A48-4DE8-456F-AB7B-718F69AC2EFC}"/>
            </a:ext>
          </a:extLst>
        </xdr:cNvPr>
        <xdr:cNvSpPr/>
      </xdr:nvSpPr>
      <xdr:spPr>
        <a:xfrm>
          <a:off x="1216025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233</xdr:row>
      <xdr:rowOff>0</xdr:rowOff>
    </xdr:from>
    <xdr:to>
      <xdr:col>8</xdr:col>
      <xdr:colOff>123825</xdr:colOff>
      <xdr:row>235</xdr:row>
      <xdr:rowOff>19050</xdr:rowOff>
    </xdr:to>
    <xdr:sp macro="" textlink="">
      <xdr:nvSpPr>
        <xdr:cNvPr id="181" name="Freeform: Shape 437">
          <a:extLst>
            <a:ext uri="{FF2B5EF4-FFF2-40B4-BE49-F238E27FC236}">
              <a16:creationId xmlns:a16="http://schemas.microsoft.com/office/drawing/2014/main" id="{83DC2DF2-E820-4617-8B25-67F81AB5C58C}"/>
            </a:ext>
            <a:ext uri="{147F2762-F138-4A5C-976F-8EAC2B608ADB}">
              <a16:predDERef xmlns:a16="http://schemas.microsoft.com/office/drawing/2014/main" pred="{B7A2E15D-8E2B-4C48-A695-ACD1A772A028}"/>
            </a:ext>
          </a:extLst>
        </xdr:cNvPr>
        <xdr:cNvSpPr/>
      </xdr:nvSpPr>
      <xdr:spPr>
        <a:xfrm rot="10800000">
          <a:off x="3349625" y="502666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233</xdr:row>
      <xdr:rowOff>0</xdr:rowOff>
    </xdr:from>
    <xdr:to>
      <xdr:col>23</xdr:col>
      <xdr:colOff>123825</xdr:colOff>
      <xdr:row>235</xdr:row>
      <xdr:rowOff>19050</xdr:rowOff>
    </xdr:to>
    <xdr:sp macro="" textlink="">
      <xdr:nvSpPr>
        <xdr:cNvPr id="182" name="Freeform: Shape 440">
          <a:extLst>
            <a:ext uri="{FF2B5EF4-FFF2-40B4-BE49-F238E27FC236}">
              <a16:creationId xmlns:a16="http://schemas.microsoft.com/office/drawing/2014/main" id="{6EA04BF0-0199-4F2E-8027-269672AF86A6}"/>
            </a:ext>
            <a:ext uri="{147F2762-F138-4A5C-976F-8EAC2B608ADB}">
              <a16:predDERef xmlns:a16="http://schemas.microsoft.com/office/drawing/2014/main" pred="{0FF4C9B3-BB5E-485F-8027-CF2C5961DA40}"/>
            </a:ext>
          </a:extLst>
        </xdr:cNvPr>
        <xdr:cNvSpPr/>
      </xdr:nvSpPr>
      <xdr:spPr>
        <a:xfrm>
          <a:off x="12915900" y="502666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233</xdr:row>
      <xdr:rowOff>0</xdr:rowOff>
    </xdr:from>
    <xdr:to>
      <xdr:col>26</xdr:col>
      <xdr:colOff>123825</xdr:colOff>
      <xdr:row>235</xdr:row>
      <xdr:rowOff>19050</xdr:rowOff>
    </xdr:to>
    <xdr:sp macro="" textlink="">
      <xdr:nvSpPr>
        <xdr:cNvPr id="183" name="Freeform: Shape 441">
          <a:extLst>
            <a:ext uri="{FF2B5EF4-FFF2-40B4-BE49-F238E27FC236}">
              <a16:creationId xmlns:a16="http://schemas.microsoft.com/office/drawing/2014/main" id="{D66B6FCB-2D26-4A33-B403-092FD5927AB9}"/>
            </a:ext>
            <a:ext uri="{147F2762-F138-4A5C-976F-8EAC2B608ADB}">
              <a16:predDERef xmlns:a16="http://schemas.microsoft.com/office/drawing/2014/main" pred="{61438E41-6FB1-4C1D-BD5A-63CA0A9E3A20}"/>
            </a:ext>
          </a:extLst>
        </xdr:cNvPr>
        <xdr:cNvSpPr/>
      </xdr:nvSpPr>
      <xdr:spPr>
        <a:xfrm>
          <a:off x="14839950" y="502666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233</xdr:row>
      <xdr:rowOff>9525</xdr:rowOff>
    </xdr:from>
    <xdr:to>
      <xdr:col>29</xdr:col>
      <xdr:colOff>104775</xdr:colOff>
      <xdr:row>235</xdr:row>
      <xdr:rowOff>28575</xdr:rowOff>
    </xdr:to>
    <xdr:sp macro="" textlink="">
      <xdr:nvSpPr>
        <xdr:cNvPr id="184" name="Freeform: Shape 442">
          <a:extLst>
            <a:ext uri="{FF2B5EF4-FFF2-40B4-BE49-F238E27FC236}">
              <a16:creationId xmlns:a16="http://schemas.microsoft.com/office/drawing/2014/main" id="{9FC47F36-CA26-4785-BD6B-BC2B0F4B6E5E}"/>
            </a:ext>
            <a:ext uri="{147F2762-F138-4A5C-976F-8EAC2B608ADB}">
              <a16:predDERef xmlns:a16="http://schemas.microsoft.com/office/drawing/2014/main" pred="{7986D461-DD9A-475B-ACA2-3D4494B83C91}"/>
            </a:ext>
          </a:extLst>
        </xdr:cNvPr>
        <xdr:cNvSpPr/>
      </xdr:nvSpPr>
      <xdr:spPr>
        <a:xfrm>
          <a:off x="1664970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233</xdr:row>
      <xdr:rowOff>9525</xdr:rowOff>
    </xdr:from>
    <xdr:to>
      <xdr:col>32</xdr:col>
      <xdr:colOff>133350</xdr:colOff>
      <xdr:row>235</xdr:row>
      <xdr:rowOff>28575</xdr:rowOff>
    </xdr:to>
    <xdr:sp macro="" textlink="">
      <xdr:nvSpPr>
        <xdr:cNvPr id="185" name="Freeform: Shape 443">
          <a:extLst>
            <a:ext uri="{FF2B5EF4-FFF2-40B4-BE49-F238E27FC236}">
              <a16:creationId xmlns:a16="http://schemas.microsoft.com/office/drawing/2014/main" id="{7F402F75-EFBF-4510-A56F-38B743086605}"/>
            </a:ext>
            <a:ext uri="{147F2762-F138-4A5C-976F-8EAC2B608ADB}">
              <a16:predDERef xmlns:a16="http://schemas.microsoft.com/office/drawing/2014/main" pred="{0477C575-9534-4A7C-A28C-6C6B2DFDF521}"/>
            </a:ext>
          </a:extLst>
        </xdr:cNvPr>
        <xdr:cNvSpPr/>
      </xdr:nvSpPr>
      <xdr:spPr>
        <a:xfrm>
          <a:off x="18611850" y="5027612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233</xdr:row>
      <xdr:rowOff>9525</xdr:rowOff>
    </xdr:from>
    <xdr:to>
      <xdr:col>44</xdr:col>
      <xdr:colOff>123825</xdr:colOff>
      <xdr:row>235</xdr:row>
      <xdr:rowOff>28575</xdr:rowOff>
    </xdr:to>
    <xdr:sp macro="" textlink="">
      <xdr:nvSpPr>
        <xdr:cNvPr id="186" name="Freeform: Shape 444">
          <a:extLst>
            <a:ext uri="{FF2B5EF4-FFF2-40B4-BE49-F238E27FC236}">
              <a16:creationId xmlns:a16="http://schemas.microsoft.com/office/drawing/2014/main" id="{D59DDF6F-F5B9-459F-864D-4B7F701FFE86}"/>
            </a:ext>
            <a:ext uri="{147F2762-F138-4A5C-976F-8EAC2B608ADB}">
              <a16:predDERef xmlns:a16="http://schemas.microsoft.com/office/drawing/2014/main" pred="{AAFC7194-5EC4-4A51-9E4B-809EF0E49B54}"/>
            </a:ext>
          </a:extLst>
        </xdr:cNvPr>
        <xdr:cNvSpPr/>
      </xdr:nvSpPr>
      <xdr:spPr>
        <a:xfrm>
          <a:off x="26269950" y="502761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233</xdr:row>
      <xdr:rowOff>92075</xdr:rowOff>
    </xdr:from>
    <xdr:to>
      <xdr:col>20</xdr:col>
      <xdr:colOff>51733</xdr:colOff>
      <xdr:row>235</xdr:row>
      <xdr:rowOff>4665</xdr:rowOff>
    </xdr:to>
    <xdr:sp macro="" textlink="">
      <xdr:nvSpPr>
        <xdr:cNvPr id="187" name="Freeform: Shape 504">
          <a:extLst>
            <a:ext uri="{FF2B5EF4-FFF2-40B4-BE49-F238E27FC236}">
              <a16:creationId xmlns:a16="http://schemas.microsoft.com/office/drawing/2014/main" id="{3DC528B9-F543-4B15-87EF-773F24BAF48F}"/>
            </a:ext>
            <a:ext uri="{147F2762-F138-4A5C-976F-8EAC2B608ADB}">
              <a16:predDERef xmlns:a16="http://schemas.microsoft.com/office/drawing/2014/main" pred="{0CA00D15-09B2-4680-8CB4-D72C4790ED6C}"/>
            </a:ext>
          </a:extLst>
        </xdr:cNvPr>
        <xdr:cNvSpPr/>
      </xdr:nvSpPr>
      <xdr:spPr>
        <a:xfrm>
          <a:off x="11068050" y="50358675"/>
          <a:ext cx="12709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244</xdr:row>
      <xdr:rowOff>0</xdr:rowOff>
    </xdr:from>
    <xdr:to>
      <xdr:col>5</xdr:col>
      <xdr:colOff>114300</xdr:colOff>
      <xdr:row>246</xdr:row>
      <xdr:rowOff>19050</xdr:rowOff>
    </xdr:to>
    <xdr:sp macro="" textlink="">
      <xdr:nvSpPr>
        <xdr:cNvPr id="188" name="Freeform: Shape 436">
          <a:extLst>
            <a:ext uri="{FF2B5EF4-FFF2-40B4-BE49-F238E27FC236}">
              <a16:creationId xmlns:a16="http://schemas.microsoft.com/office/drawing/2014/main" id="{8D2BF75A-24F6-4A65-8F4C-DB7CB39D03CC}"/>
            </a:ext>
            <a:ext uri="{147F2762-F138-4A5C-976F-8EAC2B608ADB}">
              <a16:predDERef xmlns:a16="http://schemas.microsoft.com/office/drawing/2014/main" pred="{748CFE37-D2BB-4A82-99CF-16C3EF57EE73}"/>
            </a:ext>
          </a:extLst>
        </xdr:cNvPr>
        <xdr:cNvSpPr/>
      </xdr:nvSpPr>
      <xdr:spPr>
        <a:xfrm>
          <a:off x="1216025" y="526224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244</xdr:row>
      <xdr:rowOff>0</xdr:rowOff>
    </xdr:from>
    <xdr:to>
      <xdr:col>8</xdr:col>
      <xdr:colOff>123825</xdr:colOff>
      <xdr:row>246</xdr:row>
      <xdr:rowOff>19050</xdr:rowOff>
    </xdr:to>
    <xdr:sp macro="" textlink="">
      <xdr:nvSpPr>
        <xdr:cNvPr id="189" name="Freeform: Shape 437">
          <a:extLst>
            <a:ext uri="{FF2B5EF4-FFF2-40B4-BE49-F238E27FC236}">
              <a16:creationId xmlns:a16="http://schemas.microsoft.com/office/drawing/2014/main" id="{F8903670-D74A-4F3D-B75D-164DC2D9A450}"/>
            </a:ext>
            <a:ext uri="{147F2762-F138-4A5C-976F-8EAC2B608ADB}">
              <a16:predDERef xmlns:a16="http://schemas.microsoft.com/office/drawing/2014/main" pred="{5EC762B5-A004-4140-AD54-6CC4C737D83F}"/>
            </a:ext>
          </a:extLst>
        </xdr:cNvPr>
        <xdr:cNvSpPr/>
      </xdr:nvSpPr>
      <xdr:spPr>
        <a:xfrm>
          <a:off x="3349625" y="526224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244</xdr:row>
      <xdr:rowOff>9525</xdr:rowOff>
    </xdr:from>
    <xdr:to>
      <xdr:col>11</xdr:col>
      <xdr:colOff>133350</xdr:colOff>
      <xdr:row>246</xdr:row>
      <xdr:rowOff>28575</xdr:rowOff>
    </xdr:to>
    <xdr:sp macro="" textlink="">
      <xdr:nvSpPr>
        <xdr:cNvPr id="190" name="Freeform: Shape 438">
          <a:extLst>
            <a:ext uri="{FF2B5EF4-FFF2-40B4-BE49-F238E27FC236}">
              <a16:creationId xmlns:a16="http://schemas.microsoft.com/office/drawing/2014/main" id="{5E1CB417-4B99-40F1-938E-6C03332CE660}"/>
            </a:ext>
            <a:ext uri="{147F2762-F138-4A5C-976F-8EAC2B608ADB}">
              <a16:predDERef xmlns:a16="http://schemas.microsoft.com/office/drawing/2014/main" pred="{C2F172C4-B412-47E8-A45D-00835C181543}"/>
            </a:ext>
          </a:extLst>
        </xdr:cNvPr>
        <xdr:cNvSpPr/>
      </xdr:nvSpPr>
      <xdr:spPr>
        <a:xfrm rot="10800000">
          <a:off x="5203825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244</xdr:row>
      <xdr:rowOff>0</xdr:rowOff>
    </xdr:from>
    <xdr:to>
      <xdr:col>23</xdr:col>
      <xdr:colOff>123825</xdr:colOff>
      <xdr:row>246</xdr:row>
      <xdr:rowOff>19050</xdr:rowOff>
    </xdr:to>
    <xdr:sp macro="" textlink="">
      <xdr:nvSpPr>
        <xdr:cNvPr id="191" name="Freeform: Shape 440">
          <a:extLst>
            <a:ext uri="{FF2B5EF4-FFF2-40B4-BE49-F238E27FC236}">
              <a16:creationId xmlns:a16="http://schemas.microsoft.com/office/drawing/2014/main" id="{46393C4A-3ADF-410A-9840-5FD744A86121}"/>
            </a:ext>
            <a:ext uri="{147F2762-F138-4A5C-976F-8EAC2B608ADB}">
              <a16:predDERef xmlns:a16="http://schemas.microsoft.com/office/drawing/2014/main" pred="{11967EF9-072B-4DA7-97A0-ECBB6EDD4880}"/>
            </a:ext>
          </a:extLst>
        </xdr:cNvPr>
        <xdr:cNvSpPr/>
      </xdr:nvSpPr>
      <xdr:spPr>
        <a:xfrm rot="10800000">
          <a:off x="12915900" y="526224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244</xdr:row>
      <xdr:rowOff>9525</xdr:rowOff>
    </xdr:from>
    <xdr:to>
      <xdr:col>29</xdr:col>
      <xdr:colOff>104775</xdr:colOff>
      <xdr:row>246</xdr:row>
      <xdr:rowOff>28575</xdr:rowOff>
    </xdr:to>
    <xdr:sp macro="" textlink="">
      <xdr:nvSpPr>
        <xdr:cNvPr id="192" name="Freeform: Shape 442">
          <a:extLst>
            <a:ext uri="{FF2B5EF4-FFF2-40B4-BE49-F238E27FC236}">
              <a16:creationId xmlns:a16="http://schemas.microsoft.com/office/drawing/2014/main" id="{FB31616E-C465-4F77-947B-F95DE1DA6564}"/>
            </a:ext>
            <a:ext uri="{147F2762-F138-4A5C-976F-8EAC2B608ADB}">
              <a16:predDERef xmlns:a16="http://schemas.microsoft.com/office/drawing/2014/main" pred="{50A32E90-FEDB-4F75-8F6C-E96A5CEA0BF3}"/>
            </a:ext>
          </a:extLst>
        </xdr:cNvPr>
        <xdr:cNvSpPr/>
      </xdr:nvSpPr>
      <xdr:spPr>
        <a:xfrm>
          <a:off x="16649700" y="526319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244</xdr:row>
      <xdr:rowOff>28575</xdr:rowOff>
    </xdr:from>
    <xdr:to>
      <xdr:col>35</xdr:col>
      <xdr:colOff>42208</xdr:colOff>
      <xdr:row>245</xdr:row>
      <xdr:rowOff>163415</xdr:rowOff>
    </xdr:to>
    <xdr:sp macro="" textlink="">
      <xdr:nvSpPr>
        <xdr:cNvPr id="193" name="Freeform: Shape 505">
          <a:extLst>
            <a:ext uri="{FF2B5EF4-FFF2-40B4-BE49-F238E27FC236}">
              <a16:creationId xmlns:a16="http://schemas.microsoft.com/office/drawing/2014/main" id="{4F098D1C-9F26-403A-A1D3-BB6FD84F688E}"/>
            </a:ext>
            <a:ext uri="{147F2762-F138-4A5C-976F-8EAC2B608ADB}">
              <a16:predDERef xmlns:a16="http://schemas.microsoft.com/office/drawing/2014/main" pred="{35C53EE8-0ED9-4F23-A7AF-04BC0C4554A7}"/>
            </a:ext>
          </a:extLst>
        </xdr:cNvPr>
        <xdr:cNvSpPr/>
      </xdr:nvSpPr>
      <xdr:spPr>
        <a:xfrm rot="10799991">
          <a:off x="20472400" y="526510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244</xdr:row>
      <xdr:rowOff>92075</xdr:rowOff>
    </xdr:from>
    <xdr:to>
      <xdr:col>38</xdr:col>
      <xdr:colOff>32683</xdr:colOff>
      <xdr:row>246</xdr:row>
      <xdr:rowOff>4665</xdr:rowOff>
    </xdr:to>
    <xdr:sp macro="" textlink="">
      <xdr:nvSpPr>
        <xdr:cNvPr id="194" name="Freeform: Shape 506">
          <a:extLst>
            <a:ext uri="{FF2B5EF4-FFF2-40B4-BE49-F238E27FC236}">
              <a16:creationId xmlns:a16="http://schemas.microsoft.com/office/drawing/2014/main" id="{583F62C8-BB2C-4484-8FDF-74126F88F6A1}"/>
            </a:ext>
            <a:ext uri="{147F2762-F138-4A5C-976F-8EAC2B608ADB}">
              <a16:predDERef xmlns:a16="http://schemas.microsoft.com/office/drawing/2014/main" pred="{C143DF11-0916-4F9A-B623-221ED9E70CB5}"/>
            </a:ext>
          </a:extLst>
        </xdr:cNvPr>
        <xdr:cNvSpPr/>
      </xdr:nvSpPr>
      <xdr:spPr>
        <a:xfrm>
          <a:off x="22291675" y="52714525"/>
          <a:ext cx="164875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255</xdr:row>
      <xdr:rowOff>0</xdr:rowOff>
    </xdr:from>
    <xdr:to>
      <xdr:col>5</xdr:col>
      <xdr:colOff>114300</xdr:colOff>
      <xdr:row>257</xdr:row>
      <xdr:rowOff>19050</xdr:rowOff>
    </xdr:to>
    <xdr:sp macro="" textlink="">
      <xdr:nvSpPr>
        <xdr:cNvPr id="195" name="Freeform: Shape 436">
          <a:extLst>
            <a:ext uri="{FF2B5EF4-FFF2-40B4-BE49-F238E27FC236}">
              <a16:creationId xmlns:a16="http://schemas.microsoft.com/office/drawing/2014/main" id="{65F1959C-8249-46CB-ABA9-29DB770D8487}"/>
            </a:ext>
            <a:ext uri="{147F2762-F138-4A5C-976F-8EAC2B608ADB}">
              <a16:predDERef xmlns:a16="http://schemas.microsoft.com/office/drawing/2014/main" pred="{82E519E6-3FE1-437D-8AE4-D0E12FE6275F}"/>
            </a:ext>
          </a:extLst>
        </xdr:cNvPr>
        <xdr:cNvSpPr/>
      </xdr:nvSpPr>
      <xdr:spPr>
        <a:xfrm>
          <a:off x="1216025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255</xdr:row>
      <xdr:rowOff>0</xdr:rowOff>
    </xdr:from>
    <xdr:to>
      <xdr:col>8</xdr:col>
      <xdr:colOff>123825</xdr:colOff>
      <xdr:row>257</xdr:row>
      <xdr:rowOff>19050</xdr:rowOff>
    </xdr:to>
    <xdr:sp macro="" textlink="">
      <xdr:nvSpPr>
        <xdr:cNvPr id="196" name="Freeform: Shape 437">
          <a:extLst>
            <a:ext uri="{FF2B5EF4-FFF2-40B4-BE49-F238E27FC236}">
              <a16:creationId xmlns:a16="http://schemas.microsoft.com/office/drawing/2014/main" id="{E45CDABA-FC93-4FDF-AB3E-C86CBA77FBDF}"/>
            </a:ext>
            <a:ext uri="{147F2762-F138-4A5C-976F-8EAC2B608ADB}">
              <a16:predDERef xmlns:a16="http://schemas.microsoft.com/office/drawing/2014/main" pred="{8117DFCD-EBF6-459C-8959-D807A05525D9}"/>
            </a:ext>
          </a:extLst>
        </xdr:cNvPr>
        <xdr:cNvSpPr/>
      </xdr:nvSpPr>
      <xdr:spPr>
        <a:xfrm>
          <a:off x="3349625" y="549783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255</xdr:row>
      <xdr:rowOff>9525</xdr:rowOff>
    </xdr:from>
    <xdr:to>
      <xdr:col>11</xdr:col>
      <xdr:colOff>133350</xdr:colOff>
      <xdr:row>257</xdr:row>
      <xdr:rowOff>28575</xdr:rowOff>
    </xdr:to>
    <xdr:sp macro="" textlink="">
      <xdr:nvSpPr>
        <xdr:cNvPr id="197" name="Freeform: Shape 438">
          <a:extLst>
            <a:ext uri="{FF2B5EF4-FFF2-40B4-BE49-F238E27FC236}">
              <a16:creationId xmlns:a16="http://schemas.microsoft.com/office/drawing/2014/main" id="{3F5A6C1D-D749-4CCE-81C2-5A1671E2D962}"/>
            </a:ext>
            <a:ext uri="{147F2762-F138-4A5C-976F-8EAC2B608ADB}">
              <a16:predDERef xmlns:a16="http://schemas.microsoft.com/office/drawing/2014/main" pred="{702F19DD-7D19-4553-BDEB-8B0E0CB7D8A9}"/>
            </a:ext>
          </a:extLst>
        </xdr:cNvPr>
        <xdr:cNvSpPr/>
      </xdr:nvSpPr>
      <xdr:spPr>
        <a:xfrm>
          <a:off x="5203825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255</xdr:row>
      <xdr:rowOff>0</xdr:rowOff>
    </xdr:from>
    <xdr:to>
      <xdr:col>14</xdr:col>
      <xdr:colOff>114300</xdr:colOff>
      <xdr:row>257</xdr:row>
      <xdr:rowOff>19050</xdr:rowOff>
    </xdr:to>
    <xdr:sp macro="" textlink="">
      <xdr:nvSpPr>
        <xdr:cNvPr id="198" name="Freeform: Shape 439">
          <a:extLst>
            <a:ext uri="{FF2B5EF4-FFF2-40B4-BE49-F238E27FC236}">
              <a16:creationId xmlns:a16="http://schemas.microsoft.com/office/drawing/2014/main" id="{AC36DE20-F377-4DAD-BA8A-FF26FFBB02FF}"/>
            </a:ext>
            <a:ext uri="{147F2762-F138-4A5C-976F-8EAC2B608ADB}">
              <a16:predDERef xmlns:a16="http://schemas.microsoft.com/office/drawing/2014/main" pred="{356A174C-DF20-4B41-9C02-FBAE82D77AAB}"/>
            </a:ext>
          </a:extLst>
        </xdr:cNvPr>
        <xdr:cNvSpPr/>
      </xdr:nvSpPr>
      <xdr:spPr>
        <a:xfrm>
          <a:off x="7175500" y="549783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255</xdr:row>
      <xdr:rowOff>0</xdr:rowOff>
    </xdr:from>
    <xdr:to>
      <xdr:col>23</xdr:col>
      <xdr:colOff>123825</xdr:colOff>
      <xdr:row>257</xdr:row>
      <xdr:rowOff>19050</xdr:rowOff>
    </xdr:to>
    <xdr:sp macro="" textlink="">
      <xdr:nvSpPr>
        <xdr:cNvPr id="199" name="Freeform: Shape 440">
          <a:extLst>
            <a:ext uri="{FF2B5EF4-FFF2-40B4-BE49-F238E27FC236}">
              <a16:creationId xmlns:a16="http://schemas.microsoft.com/office/drawing/2014/main" id="{EABC35F4-8EA0-4A3C-BD6C-06422B4D57DB}"/>
            </a:ext>
            <a:ext uri="{147F2762-F138-4A5C-976F-8EAC2B608ADB}">
              <a16:predDERef xmlns:a16="http://schemas.microsoft.com/office/drawing/2014/main" pred="{9DD32BEB-4BAE-49AA-BF3E-2CBE687410F6}"/>
            </a:ext>
          </a:extLst>
        </xdr:cNvPr>
        <xdr:cNvSpPr/>
      </xdr:nvSpPr>
      <xdr:spPr>
        <a:xfrm>
          <a:off x="12915900" y="549783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255</xdr:row>
      <xdr:rowOff>0</xdr:rowOff>
    </xdr:from>
    <xdr:to>
      <xdr:col>26</xdr:col>
      <xdr:colOff>123825</xdr:colOff>
      <xdr:row>257</xdr:row>
      <xdr:rowOff>19050</xdr:rowOff>
    </xdr:to>
    <xdr:sp macro="" textlink="">
      <xdr:nvSpPr>
        <xdr:cNvPr id="200" name="Freeform: Shape 441">
          <a:extLst>
            <a:ext uri="{FF2B5EF4-FFF2-40B4-BE49-F238E27FC236}">
              <a16:creationId xmlns:a16="http://schemas.microsoft.com/office/drawing/2014/main" id="{86B50411-3CEA-4D8F-A256-714D58898C79}"/>
            </a:ext>
            <a:ext uri="{147F2762-F138-4A5C-976F-8EAC2B608ADB}">
              <a16:predDERef xmlns:a16="http://schemas.microsoft.com/office/drawing/2014/main" pred="{C85A0F8E-4FBF-42E0-A2C6-E4160CBD28C2}"/>
            </a:ext>
          </a:extLst>
        </xdr:cNvPr>
        <xdr:cNvSpPr/>
      </xdr:nvSpPr>
      <xdr:spPr>
        <a:xfrm>
          <a:off x="14839950" y="549783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255</xdr:row>
      <xdr:rowOff>9525</xdr:rowOff>
    </xdr:from>
    <xdr:to>
      <xdr:col>29</xdr:col>
      <xdr:colOff>104775</xdr:colOff>
      <xdr:row>257</xdr:row>
      <xdr:rowOff>28575</xdr:rowOff>
    </xdr:to>
    <xdr:sp macro="" textlink="">
      <xdr:nvSpPr>
        <xdr:cNvPr id="201" name="Freeform: Shape 442">
          <a:extLst>
            <a:ext uri="{FF2B5EF4-FFF2-40B4-BE49-F238E27FC236}">
              <a16:creationId xmlns:a16="http://schemas.microsoft.com/office/drawing/2014/main" id="{1406D3D6-363D-4AE0-A309-D6C2FE1173BE}"/>
            </a:ext>
            <a:ext uri="{147F2762-F138-4A5C-976F-8EAC2B608ADB}">
              <a16:predDERef xmlns:a16="http://schemas.microsoft.com/office/drawing/2014/main" pred="{967A5650-1D6E-4DAA-B07A-D1ABF866DFC1}"/>
            </a:ext>
          </a:extLst>
        </xdr:cNvPr>
        <xdr:cNvSpPr/>
      </xdr:nvSpPr>
      <xdr:spPr>
        <a:xfrm>
          <a:off x="1664970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255</xdr:row>
      <xdr:rowOff>9525</xdr:rowOff>
    </xdr:from>
    <xdr:to>
      <xdr:col>32</xdr:col>
      <xdr:colOff>133350</xdr:colOff>
      <xdr:row>257</xdr:row>
      <xdr:rowOff>28575</xdr:rowOff>
    </xdr:to>
    <xdr:sp macro="" textlink="">
      <xdr:nvSpPr>
        <xdr:cNvPr id="202" name="Freeform: Shape 443">
          <a:extLst>
            <a:ext uri="{FF2B5EF4-FFF2-40B4-BE49-F238E27FC236}">
              <a16:creationId xmlns:a16="http://schemas.microsoft.com/office/drawing/2014/main" id="{25D4D187-8C1C-45E7-91F5-89F08DA3A03E}"/>
            </a:ext>
            <a:ext uri="{147F2762-F138-4A5C-976F-8EAC2B608ADB}">
              <a16:predDERef xmlns:a16="http://schemas.microsoft.com/office/drawing/2014/main" pred="{FE747FA5-749B-40D4-9AC0-4334CF10EB45}"/>
            </a:ext>
          </a:extLst>
        </xdr:cNvPr>
        <xdr:cNvSpPr/>
      </xdr:nvSpPr>
      <xdr:spPr>
        <a:xfrm>
          <a:off x="18611850" y="549878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255</xdr:row>
      <xdr:rowOff>9525</xdr:rowOff>
    </xdr:from>
    <xdr:to>
      <xdr:col>44</xdr:col>
      <xdr:colOff>123825</xdr:colOff>
      <xdr:row>257</xdr:row>
      <xdr:rowOff>28575</xdr:rowOff>
    </xdr:to>
    <xdr:sp macro="" textlink="">
      <xdr:nvSpPr>
        <xdr:cNvPr id="203" name="Freeform: Shape 444">
          <a:extLst>
            <a:ext uri="{FF2B5EF4-FFF2-40B4-BE49-F238E27FC236}">
              <a16:creationId xmlns:a16="http://schemas.microsoft.com/office/drawing/2014/main" id="{8FE5C536-5AFA-4249-86B1-09D4A1E702B0}"/>
            </a:ext>
            <a:ext uri="{147F2762-F138-4A5C-976F-8EAC2B608ADB}">
              <a16:predDERef xmlns:a16="http://schemas.microsoft.com/office/drawing/2014/main" pred="{4101F829-DDE3-4222-97FB-B049F78A9A62}"/>
            </a:ext>
          </a:extLst>
        </xdr:cNvPr>
        <xdr:cNvSpPr/>
      </xdr:nvSpPr>
      <xdr:spPr>
        <a:xfrm>
          <a:off x="26269950" y="54987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255</xdr:row>
      <xdr:rowOff>28575</xdr:rowOff>
    </xdr:from>
    <xdr:to>
      <xdr:col>16</xdr:col>
      <xdr:colOff>547033</xdr:colOff>
      <xdr:row>256</xdr:row>
      <xdr:rowOff>163415</xdr:rowOff>
    </xdr:to>
    <xdr:sp macro="" textlink="">
      <xdr:nvSpPr>
        <xdr:cNvPr id="204" name="Freeform: Shape 503">
          <a:extLst>
            <a:ext uri="{FF2B5EF4-FFF2-40B4-BE49-F238E27FC236}">
              <a16:creationId xmlns:a16="http://schemas.microsoft.com/office/drawing/2014/main" id="{69CF11F6-4C43-4DCC-BCF8-54E53890AACA}"/>
            </a:ext>
            <a:ext uri="{147F2762-F138-4A5C-976F-8EAC2B608ADB}">
              <a16:predDERef xmlns:a16="http://schemas.microsoft.com/office/drawing/2014/main" pred="{F23DFDA4-90E4-4F2D-AFB3-135F020ACDA7}"/>
            </a:ext>
          </a:extLst>
        </xdr:cNvPr>
        <xdr:cNvSpPr/>
      </xdr:nvSpPr>
      <xdr:spPr>
        <a:xfrm rot="10799991">
          <a:off x="9147175" y="5500687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255</xdr:row>
      <xdr:rowOff>60325</xdr:rowOff>
    </xdr:from>
    <xdr:to>
      <xdr:col>20</xdr:col>
      <xdr:colOff>51733</xdr:colOff>
      <xdr:row>256</xdr:row>
      <xdr:rowOff>195165</xdr:rowOff>
    </xdr:to>
    <xdr:sp macro="" textlink="">
      <xdr:nvSpPr>
        <xdr:cNvPr id="205" name="Freeform: Shape 504">
          <a:extLst>
            <a:ext uri="{FF2B5EF4-FFF2-40B4-BE49-F238E27FC236}">
              <a16:creationId xmlns:a16="http://schemas.microsoft.com/office/drawing/2014/main" id="{9614FD4E-77DA-406F-BC42-B74C40BF0ECE}"/>
            </a:ext>
            <a:ext uri="{147F2762-F138-4A5C-976F-8EAC2B608ADB}">
              <a16:predDERef xmlns:a16="http://schemas.microsoft.com/office/drawing/2014/main" pred="{1C18BA92-F328-44CD-AE5C-5BA89F35B3D8}"/>
            </a:ext>
          </a:extLst>
        </xdr:cNvPr>
        <xdr:cNvSpPr/>
      </xdr:nvSpPr>
      <xdr:spPr>
        <a:xfrm>
          <a:off x="11068050" y="55038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266</xdr:row>
      <xdr:rowOff>0</xdr:rowOff>
    </xdr:from>
    <xdr:to>
      <xdr:col>5</xdr:col>
      <xdr:colOff>114300</xdr:colOff>
      <xdr:row>268</xdr:row>
      <xdr:rowOff>19050</xdr:rowOff>
    </xdr:to>
    <xdr:sp macro="" textlink="">
      <xdr:nvSpPr>
        <xdr:cNvPr id="206" name="Freeform: Shape 436">
          <a:extLst>
            <a:ext uri="{FF2B5EF4-FFF2-40B4-BE49-F238E27FC236}">
              <a16:creationId xmlns:a16="http://schemas.microsoft.com/office/drawing/2014/main" id="{1F4B74B7-C6A4-4E8B-9769-D0F17062EAAB}"/>
            </a:ext>
            <a:ext uri="{147F2762-F138-4A5C-976F-8EAC2B608ADB}">
              <a16:predDERef xmlns:a16="http://schemas.microsoft.com/office/drawing/2014/main" pred="{98DEEE05-3F29-4DC8-BCE3-79CE03C51860}"/>
            </a:ext>
          </a:extLst>
        </xdr:cNvPr>
        <xdr:cNvSpPr/>
      </xdr:nvSpPr>
      <xdr:spPr>
        <a:xfrm>
          <a:off x="1216025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266</xdr:row>
      <xdr:rowOff>0</xdr:rowOff>
    </xdr:from>
    <xdr:to>
      <xdr:col>8</xdr:col>
      <xdr:colOff>123825</xdr:colOff>
      <xdr:row>268</xdr:row>
      <xdr:rowOff>19050</xdr:rowOff>
    </xdr:to>
    <xdr:sp macro="" textlink="">
      <xdr:nvSpPr>
        <xdr:cNvPr id="207" name="Freeform: Shape 437">
          <a:extLst>
            <a:ext uri="{FF2B5EF4-FFF2-40B4-BE49-F238E27FC236}">
              <a16:creationId xmlns:a16="http://schemas.microsoft.com/office/drawing/2014/main" id="{551494C8-B5B9-491F-88AF-A411AC680066}"/>
            </a:ext>
            <a:ext uri="{147F2762-F138-4A5C-976F-8EAC2B608ADB}">
              <a16:predDERef xmlns:a16="http://schemas.microsoft.com/office/drawing/2014/main" pred="{1444446D-364F-4D4E-8E31-8EDCF845DA34}"/>
            </a:ext>
          </a:extLst>
        </xdr:cNvPr>
        <xdr:cNvSpPr/>
      </xdr:nvSpPr>
      <xdr:spPr>
        <a:xfrm>
          <a:off x="3349625" y="573341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266</xdr:row>
      <xdr:rowOff>9525</xdr:rowOff>
    </xdr:from>
    <xdr:to>
      <xdr:col>11</xdr:col>
      <xdr:colOff>133350</xdr:colOff>
      <xdr:row>268</xdr:row>
      <xdr:rowOff>28575</xdr:rowOff>
    </xdr:to>
    <xdr:sp macro="" textlink="">
      <xdr:nvSpPr>
        <xdr:cNvPr id="208" name="Freeform: Shape 438">
          <a:extLst>
            <a:ext uri="{FF2B5EF4-FFF2-40B4-BE49-F238E27FC236}">
              <a16:creationId xmlns:a16="http://schemas.microsoft.com/office/drawing/2014/main" id="{7EFA5295-0AAE-46E0-B4E8-267F3F0C887A}"/>
            </a:ext>
            <a:ext uri="{147F2762-F138-4A5C-976F-8EAC2B608ADB}">
              <a16:predDERef xmlns:a16="http://schemas.microsoft.com/office/drawing/2014/main" pred="{060A74E5-8A8B-43B5-A98D-90EACB087821}"/>
            </a:ext>
          </a:extLst>
        </xdr:cNvPr>
        <xdr:cNvSpPr/>
      </xdr:nvSpPr>
      <xdr:spPr>
        <a:xfrm>
          <a:off x="5203825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266</xdr:row>
      <xdr:rowOff>0</xdr:rowOff>
    </xdr:from>
    <xdr:to>
      <xdr:col>14</xdr:col>
      <xdr:colOff>114300</xdr:colOff>
      <xdr:row>268</xdr:row>
      <xdr:rowOff>19050</xdr:rowOff>
    </xdr:to>
    <xdr:sp macro="" textlink="">
      <xdr:nvSpPr>
        <xdr:cNvPr id="209" name="Freeform: Shape 439">
          <a:extLst>
            <a:ext uri="{FF2B5EF4-FFF2-40B4-BE49-F238E27FC236}">
              <a16:creationId xmlns:a16="http://schemas.microsoft.com/office/drawing/2014/main" id="{48697CF6-6D09-4EEC-A7A9-41507288BC0A}"/>
            </a:ext>
            <a:ext uri="{147F2762-F138-4A5C-976F-8EAC2B608ADB}">
              <a16:predDERef xmlns:a16="http://schemas.microsoft.com/office/drawing/2014/main" pred="{BD8E40E2-76C0-4CD8-865A-1CCE235751FE}"/>
            </a:ext>
          </a:extLst>
        </xdr:cNvPr>
        <xdr:cNvSpPr/>
      </xdr:nvSpPr>
      <xdr:spPr>
        <a:xfrm>
          <a:off x="7175500" y="573341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266</xdr:row>
      <xdr:rowOff>0</xdr:rowOff>
    </xdr:from>
    <xdr:to>
      <xdr:col>23</xdr:col>
      <xdr:colOff>123825</xdr:colOff>
      <xdr:row>268</xdr:row>
      <xdr:rowOff>19050</xdr:rowOff>
    </xdr:to>
    <xdr:sp macro="" textlink="">
      <xdr:nvSpPr>
        <xdr:cNvPr id="210" name="Freeform: Shape 440">
          <a:extLst>
            <a:ext uri="{FF2B5EF4-FFF2-40B4-BE49-F238E27FC236}">
              <a16:creationId xmlns:a16="http://schemas.microsoft.com/office/drawing/2014/main" id="{5701457E-2AF9-4B8A-91BE-0553A4BA5D15}"/>
            </a:ext>
            <a:ext uri="{147F2762-F138-4A5C-976F-8EAC2B608ADB}">
              <a16:predDERef xmlns:a16="http://schemas.microsoft.com/office/drawing/2014/main" pred="{E7998E88-D804-4930-96BB-677F2A5DBC11}"/>
            </a:ext>
          </a:extLst>
        </xdr:cNvPr>
        <xdr:cNvSpPr/>
      </xdr:nvSpPr>
      <xdr:spPr>
        <a:xfrm>
          <a:off x="12915900" y="573341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266</xdr:row>
      <xdr:rowOff>0</xdr:rowOff>
    </xdr:from>
    <xdr:to>
      <xdr:col>26</xdr:col>
      <xdr:colOff>123825</xdr:colOff>
      <xdr:row>268</xdr:row>
      <xdr:rowOff>19050</xdr:rowOff>
    </xdr:to>
    <xdr:sp macro="" textlink="">
      <xdr:nvSpPr>
        <xdr:cNvPr id="211" name="Freeform: Shape 441">
          <a:extLst>
            <a:ext uri="{FF2B5EF4-FFF2-40B4-BE49-F238E27FC236}">
              <a16:creationId xmlns:a16="http://schemas.microsoft.com/office/drawing/2014/main" id="{366D85F8-BCC2-45C7-B680-13DC960A42FC}"/>
            </a:ext>
            <a:ext uri="{147F2762-F138-4A5C-976F-8EAC2B608ADB}">
              <a16:predDERef xmlns:a16="http://schemas.microsoft.com/office/drawing/2014/main" pred="{58A7318B-0C73-46AC-A383-31DD14E67CBC}"/>
            </a:ext>
          </a:extLst>
        </xdr:cNvPr>
        <xdr:cNvSpPr/>
      </xdr:nvSpPr>
      <xdr:spPr>
        <a:xfrm>
          <a:off x="148399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266</xdr:row>
      <xdr:rowOff>9525</xdr:rowOff>
    </xdr:from>
    <xdr:to>
      <xdr:col>29</xdr:col>
      <xdr:colOff>104775</xdr:colOff>
      <xdr:row>268</xdr:row>
      <xdr:rowOff>28575</xdr:rowOff>
    </xdr:to>
    <xdr:sp macro="" textlink="">
      <xdr:nvSpPr>
        <xdr:cNvPr id="212" name="Freeform: Shape 442">
          <a:extLst>
            <a:ext uri="{FF2B5EF4-FFF2-40B4-BE49-F238E27FC236}">
              <a16:creationId xmlns:a16="http://schemas.microsoft.com/office/drawing/2014/main" id="{800920A2-1B66-49AF-8AC3-920F7023043F}"/>
            </a:ext>
            <a:ext uri="{147F2762-F138-4A5C-976F-8EAC2B608ADB}">
              <a16:predDERef xmlns:a16="http://schemas.microsoft.com/office/drawing/2014/main" pred="{8CE08E8C-747A-4DAE-878C-FEEF2C14CC32}"/>
            </a:ext>
          </a:extLst>
        </xdr:cNvPr>
        <xdr:cNvSpPr/>
      </xdr:nvSpPr>
      <xdr:spPr>
        <a:xfrm>
          <a:off x="1664970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266</xdr:row>
      <xdr:rowOff>9525</xdr:rowOff>
    </xdr:from>
    <xdr:to>
      <xdr:col>32</xdr:col>
      <xdr:colOff>133350</xdr:colOff>
      <xdr:row>268</xdr:row>
      <xdr:rowOff>28575</xdr:rowOff>
    </xdr:to>
    <xdr:sp macro="" textlink="">
      <xdr:nvSpPr>
        <xdr:cNvPr id="213" name="Freeform: Shape 443">
          <a:extLst>
            <a:ext uri="{FF2B5EF4-FFF2-40B4-BE49-F238E27FC236}">
              <a16:creationId xmlns:a16="http://schemas.microsoft.com/office/drawing/2014/main" id="{6E51866E-A849-452B-9EAB-A402A3A45BAA}"/>
            </a:ext>
            <a:ext uri="{147F2762-F138-4A5C-976F-8EAC2B608ADB}">
              <a16:predDERef xmlns:a16="http://schemas.microsoft.com/office/drawing/2014/main" pred="{748A139C-921F-4AAE-9958-3D33EC5FF040}"/>
            </a:ext>
          </a:extLst>
        </xdr:cNvPr>
        <xdr:cNvSpPr/>
      </xdr:nvSpPr>
      <xdr:spPr>
        <a:xfrm>
          <a:off x="18611850" y="57343675"/>
          <a:ext cx="14224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266</xdr:row>
      <xdr:rowOff>9525</xdr:rowOff>
    </xdr:from>
    <xdr:to>
      <xdr:col>44</xdr:col>
      <xdr:colOff>123825</xdr:colOff>
      <xdr:row>268</xdr:row>
      <xdr:rowOff>28575</xdr:rowOff>
    </xdr:to>
    <xdr:sp macro="" textlink="">
      <xdr:nvSpPr>
        <xdr:cNvPr id="214" name="Freeform: Shape 444">
          <a:extLst>
            <a:ext uri="{FF2B5EF4-FFF2-40B4-BE49-F238E27FC236}">
              <a16:creationId xmlns:a16="http://schemas.microsoft.com/office/drawing/2014/main" id="{57CA481F-69D4-4596-B268-53D9A1FE9D06}"/>
            </a:ext>
            <a:ext uri="{147F2762-F138-4A5C-976F-8EAC2B608ADB}">
              <a16:predDERef xmlns:a16="http://schemas.microsoft.com/office/drawing/2014/main" pred="{09FBA3EA-EF87-49D1-ABD1-4EE8D5B9704A}"/>
            </a:ext>
          </a:extLst>
        </xdr:cNvPr>
        <xdr:cNvSpPr/>
      </xdr:nvSpPr>
      <xdr:spPr>
        <a:xfrm>
          <a:off x="26269950" y="573436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277</xdr:row>
      <xdr:rowOff>0</xdr:rowOff>
    </xdr:from>
    <xdr:to>
      <xdr:col>5</xdr:col>
      <xdr:colOff>114300</xdr:colOff>
      <xdr:row>279</xdr:row>
      <xdr:rowOff>19050</xdr:rowOff>
    </xdr:to>
    <xdr:sp macro="" textlink="">
      <xdr:nvSpPr>
        <xdr:cNvPr id="215" name="Freeform: Shape 436">
          <a:extLst>
            <a:ext uri="{FF2B5EF4-FFF2-40B4-BE49-F238E27FC236}">
              <a16:creationId xmlns:a16="http://schemas.microsoft.com/office/drawing/2014/main" id="{9839ADBE-0409-4296-8977-F8DD586B9B9A}"/>
            </a:ext>
            <a:ext uri="{147F2762-F138-4A5C-976F-8EAC2B608ADB}">
              <a16:predDERef xmlns:a16="http://schemas.microsoft.com/office/drawing/2014/main" pred="{57D8DEEF-0230-49F9-8AB5-85B2E7452039}"/>
            </a:ext>
          </a:extLst>
        </xdr:cNvPr>
        <xdr:cNvSpPr/>
      </xdr:nvSpPr>
      <xdr:spPr>
        <a:xfrm>
          <a:off x="1216025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277</xdr:row>
      <xdr:rowOff>9525</xdr:rowOff>
    </xdr:from>
    <xdr:to>
      <xdr:col>11</xdr:col>
      <xdr:colOff>133350</xdr:colOff>
      <xdr:row>279</xdr:row>
      <xdr:rowOff>28575</xdr:rowOff>
    </xdr:to>
    <xdr:sp macro="" textlink="">
      <xdr:nvSpPr>
        <xdr:cNvPr id="216" name="Freeform: Shape 438">
          <a:extLst>
            <a:ext uri="{FF2B5EF4-FFF2-40B4-BE49-F238E27FC236}">
              <a16:creationId xmlns:a16="http://schemas.microsoft.com/office/drawing/2014/main" id="{A0713491-5690-462B-A39F-769F47AD0534}"/>
            </a:ext>
            <a:ext uri="{147F2762-F138-4A5C-976F-8EAC2B608ADB}">
              <a16:predDERef xmlns:a16="http://schemas.microsoft.com/office/drawing/2014/main" pred="{3D906638-6F8B-4FB0-8874-56B81F1DDD2D}"/>
            </a:ext>
          </a:extLst>
        </xdr:cNvPr>
        <xdr:cNvSpPr/>
      </xdr:nvSpPr>
      <xdr:spPr>
        <a:xfrm>
          <a:off x="5203825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277</xdr:row>
      <xdr:rowOff>0</xdr:rowOff>
    </xdr:from>
    <xdr:to>
      <xdr:col>14</xdr:col>
      <xdr:colOff>114300</xdr:colOff>
      <xdr:row>279</xdr:row>
      <xdr:rowOff>19050</xdr:rowOff>
    </xdr:to>
    <xdr:sp macro="" textlink="">
      <xdr:nvSpPr>
        <xdr:cNvPr id="217" name="Freeform: Shape 439">
          <a:extLst>
            <a:ext uri="{FF2B5EF4-FFF2-40B4-BE49-F238E27FC236}">
              <a16:creationId xmlns:a16="http://schemas.microsoft.com/office/drawing/2014/main" id="{3BE30C06-85ED-42A5-846A-BDA912F8082C}"/>
            </a:ext>
            <a:ext uri="{147F2762-F138-4A5C-976F-8EAC2B608ADB}">
              <a16:predDERef xmlns:a16="http://schemas.microsoft.com/office/drawing/2014/main" pred="{B96A68DB-1B03-4B97-A68D-5FA3D34CE81D}"/>
            </a:ext>
          </a:extLst>
        </xdr:cNvPr>
        <xdr:cNvSpPr/>
      </xdr:nvSpPr>
      <xdr:spPr>
        <a:xfrm>
          <a:off x="7175500" y="596900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277</xdr:row>
      <xdr:rowOff>0</xdr:rowOff>
    </xdr:from>
    <xdr:to>
      <xdr:col>23</xdr:col>
      <xdr:colOff>123825</xdr:colOff>
      <xdr:row>279</xdr:row>
      <xdr:rowOff>19050</xdr:rowOff>
    </xdr:to>
    <xdr:sp macro="" textlink="">
      <xdr:nvSpPr>
        <xdr:cNvPr id="218" name="Freeform: Shape 440">
          <a:extLst>
            <a:ext uri="{FF2B5EF4-FFF2-40B4-BE49-F238E27FC236}">
              <a16:creationId xmlns:a16="http://schemas.microsoft.com/office/drawing/2014/main" id="{9A4A2C80-AA1D-41EA-AED8-E8FFF48B8D9E}"/>
            </a:ext>
            <a:ext uri="{147F2762-F138-4A5C-976F-8EAC2B608ADB}">
              <a16:predDERef xmlns:a16="http://schemas.microsoft.com/office/drawing/2014/main" pred="{748050DB-1C41-4F79-B29F-BCA9BAE30C9E}"/>
            </a:ext>
          </a:extLst>
        </xdr:cNvPr>
        <xdr:cNvSpPr/>
      </xdr:nvSpPr>
      <xdr:spPr>
        <a:xfrm>
          <a:off x="12915900" y="596900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277</xdr:row>
      <xdr:rowOff>0</xdr:rowOff>
    </xdr:from>
    <xdr:to>
      <xdr:col>26</xdr:col>
      <xdr:colOff>123825</xdr:colOff>
      <xdr:row>279</xdr:row>
      <xdr:rowOff>19050</xdr:rowOff>
    </xdr:to>
    <xdr:sp macro="" textlink="">
      <xdr:nvSpPr>
        <xdr:cNvPr id="219" name="Freeform: Shape 441">
          <a:extLst>
            <a:ext uri="{FF2B5EF4-FFF2-40B4-BE49-F238E27FC236}">
              <a16:creationId xmlns:a16="http://schemas.microsoft.com/office/drawing/2014/main" id="{A7DAFF4C-7F39-4645-AD8D-E88EE6946759}"/>
            </a:ext>
            <a:ext uri="{147F2762-F138-4A5C-976F-8EAC2B608ADB}">
              <a16:predDERef xmlns:a16="http://schemas.microsoft.com/office/drawing/2014/main" pred="{C705F867-D3EC-4ED3-8C3A-A7952D909215}"/>
            </a:ext>
          </a:extLst>
        </xdr:cNvPr>
        <xdr:cNvSpPr/>
      </xdr:nvSpPr>
      <xdr:spPr>
        <a:xfrm>
          <a:off x="14839950" y="5969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277</xdr:row>
      <xdr:rowOff>9525</xdr:rowOff>
    </xdr:from>
    <xdr:to>
      <xdr:col>29</xdr:col>
      <xdr:colOff>104775</xdr:colOff>
      <xdr:row>279</xdr:row>
      <xdr:rowOff>28575</xdr:rowOff>
    </xdr:to>
    <xdr:sp macro="" textlink="">
      <xdr:nvSpPr>
        <xdr:cNvPr id="220" name="Freeform: Shape 442">
          <a:extLst>
            <a:ext uri="{FF2B5EF4-FFF2-40B4-BE49-F238E27FC236}">
              <a16:creationId xmlns:a16="http://schemas.microsoft.com/office/drawing/2014/main" id="{B8FB0C0D-B828-40DF-9BFE-C938C6618E80}"/>
            </a:ext>
            <a:ext uri="{147F2762-F138-4A5C-976F-8EAC2B608ADB}">
              <a16:predDERef xmlns:a16="http://schemas.microsoft.com/office/drawing/2014/main" pred="{AD7C4654-D014-4207-9890-23880D30D3B1}"/>
            </a:ext>
          </a:extLst>
        </xdr:cNvPr>
        <xdr:cNvSpPr/>
      </xdr:nvSpPr>
      <xdr:spPr>
        <a:xfrm>
          <a:off x="16649700" y="59699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277</xdr:row>
      <xdr:rowOff>60325</xdr:rowOff>
    </xdr:from>
    <xdr:to>
      <xdr:col>35</xdr:col>
      <xdr:colOff>42208</xdr:colOff>
      <xdr:row>278</xdr:row>
      <xdr:rowOff>195165</xdr:rowOff>
    </xdr:to>
    <xdr:sp macro="" textlink="">
      <xdr:nvSpPr>
        <xdr:cNvPr id="221" name="Freeform: Shape 505">
          <a:extLst>
            <a:ext uri="{FF2B5EF4-FFF2-40B4-BE49-F238E27FC236}">
              <a16:creationId xmlns:a16="http://schemas.microsoft.com/office/drawing/2014/main" id="{C0B8180F-A2CD-4ECC-8476-29493AA4607A}"/>
            </a:ext>
            <a:ext uri="{147F2762-F138-4A5C-976F-8EAC2B608ADB}">
              <a16:predDERef xmlns:a16="http://schemas.microsoft.com/office/drawing/2014/main" pred="{CC1956AD-C926-40DE-A755-C736616FC9E7}"/>
            </a:ext>
          </a:extLst>
        </xdr:cNvPr>
        <xdr:cNvSpPr/>
      </xdr:nvSpPr>
      <xdr:spPr>
        <a:xfrm rot="10799991">
          <a:off x="20472400" y="59750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277</xdr:row>
      <xdr:rowOff>76200</xdr:rowOff>
    </xdr:from>
    <xdr:to>
      <xdr:col>38</xdr:col>
      <xdr:colOff>32683</xdr:colOff>
      <xdr:row>278</xdr:row>
      <xdr:rowOff>211040</xdr:rowOff>
    </xdr:to>
    <xdr:sp macro="" textlink="">
      <xdr:nvSpPr>
        <xdr:cNvPr id="222" name="Freeform: Shape 506">
          <a:extLst>
            <a:ext uri="{FF2B5EF4-FFF2-40B4-BE49-F238E27FC236}">
              <a16:creationId xmlns:a16="http://schemas.microsoft.com/office/drawing/2014/main" id="{52886B4F-04AF-4700-8E61-7AFB5A91A4B1}"/>
            </a:ext>
            <a:ext uri="{147F2762-F138-4A5C-976F-8EAC2B608ADB}">
              <a16:predDERef xmlns:a16="http://schemas.microsoft.com/office/drawing/2014/main" pred="{6CE3ABEB-E4E7-4355-A6ED-D4A5A325FA63}"/>
            </a:ext>
          </a:extLst>
        </xdr:cNvPr>
        <xdr:cNvSpPr/>
      </xdr:nvSpPr>
      <xdr:spPr>
        <a:xfrm>
          <a:off x="22291675" y="59766200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277</xdr:row>
      <xdr:rowOff>28575</xdr:rowOff>
    </xdr:from>
    <xdr:to>
      <xdr:col>41</xdr:col>
      <xdr:colOff>42208</xdr:colOff>
      <xdr:row>278</xdr:row>
      <xdr:rowOff>163415</xdr:rowOff>
    </xdr:to>
    <xdr:sp macro="" textlink="">
      <xdr:nvSpPr>
        <xdr:cNvPr id="223" name="Freeform: Shape 507">
          <a:extLst>
            <a:ext uri="{FF2B5EF4-FFF2-40B4-BE49-F238E27FC236}">
              <a16:creationId xmlns:a16="http://schemas.microsoft.com/office/drawing/2014/main" id="{CDF6FECA-0BBA-4C4E-9B07-0775C25E6E00}"/>
            </a:ext>
            <a:ext uri="{147F2762-F138-4A5C-976F-8EAC2B608ADB}">
              <a16:predDERef xmlns:a16="http://schemas.microsoft.com/office/drawing/2014/main" pred="{0FAD051A-0322-48FD-8D71-D158DB2AF83C}"/>
            </a:ext>
          </a:extLst>
        </xdr:cNvPr>
        <xdr:cNvSpPr/>
      </xdr:nvSpPr>
      <xdr:spPr>
        <a:xfrm rot="10799991">
          <a:off x="24479250" y="597185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288</xdr:row>
      <xdr:rowOff>0</xdr:rowOff>
    </xdr:from>
    <xdr:to>
      <xdr:col>14</xdr:col>
      <xdr:colOff>114300</xdr:colOff>
      <xdr:row>290</xdr:row>
      <xdr:rowOff>19050</xdr:rowOff>
    </xdr:to>
    <xdr:sp macro="" textlink="">
      <xdr:nvSpPr>
        <xdr:cNvPr id="224" name="Freeform: Shape 439">
          <a:extLst>
            <a:ext uri="{FF2B5EF4-FFF2-40B4-BE49-F238E27FC236}">
              <a16:creationId xmlns:a16="http://schemas.microsoft.com/office/drawing/2014/main" id="{53DE732F-2C29-4E7C-9B72-C0219207CE2E}"/>
            </a:ext>
            <a:ext uri="{147F2762-F138-4A5C-976F-8EAC2B608ADB}">
              <a16:predDERef xmlns:a16="http://schemas.microsoft.com/office/drawing/2014/main" pred="{950DF39F-DD08-409B-ADC2-70E979B44D6F}"/>
            </a:ext>
          </a:extLst>
        </xdr:cNvPr>
        <xdr:cNvSpPr/>
      </xdr:nvSpPr>
      <xdr:spPr>
        <a:xfrm>
          <a:off x="7175500" y="620458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288</xdr:row>
      <xdr:rowOff>0</xdr:rowOff>
    </xdr:from>
    <xdr:to>
      <xdr:col>23</xdr:col>
      <xdr:colOff>123825</xdr:colOff>
      <xdr:row>290</xdr:row>
      <xdr:rowOff>19050</xdr:rowOff>
    </xdr:to>
    <xdr:sp macro="" textlink="">
      <xdr:nvSpPr>
        <xdr:cNvPr id="225" name="Freeform: Shape 440">
          <a:extLst>
            <a:ext uri="{FF2B5EF4-FFF2-40B4-BE49-F238E27FC236}">
              <a16:creationId xmlns:a16="http://schemas.microsoft.com/office/drawing/2014/main" id="{5D8391F3-73E7-48C7-9410-3BCD8A17E886}"/>
            </a:ext>
            <a:ext uri="{147F2762-F138-4A5C-976F-8EAC2B608ADB}">
              <a16:predDERef xmlns:a16="http://schemas.microsoft.com/office/drawing/2014/main" pred="{EBBC201D-4013-46D9-8E7D-3123AEEB2D94}"/>
            </a:ext>
          </a:extLst>
        </xdr:cNvPr>
        <xdr:cNvSpPr/>
      </xdr:nvSpPr>
      <xdr:spPr>
        <a:xfrm>
          <a:off x="12915900" y="620458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288</xdr:row>
      <xdr:rowOff>0</xdr:rowOff>
    </xdr:from>
    <xdr:to>
      <xdr:col>26</xdr:col>
      <xdr:colOff>123825</xdr:colOff>
      <xdr:row>290</xdr:row>
      <xdr:rowOff>19050</xdr:rowOff>
    </xdr:to>
    <xdr:sp macro="" textlink="">
      <xdr:nvSpPr>
        <xdr:cNvPr id="226" name="Freeform: Shape 441">
          <a:extLst>
            <a:ext uri="{FF2B5EF4-FFF2-40B4-BE49-F238E27FC236}">
              <a16:creationId xmlns:a16="http://schemas.microsoft.com/office/drawing/2014/main" id="{D8B595A9-661D-4211-9412-A9FC347740EA}"/>
            </a:ext>
            <a:ext uri="{147F2762-F138-4A5C-976F-8EAC2B608ADB}">
              <a16:predDERef xmlns:a16="http://schemas.microsoft.com/office/drawing/2014/main" pred="{9C74D53B-3639-4B7B-B1B0-5CD130F3F2BA}"/>
            </a:ext>
          </a:extLst>
        </xdr:cNvPr>
        <xdr:cNvSpPr/>
      </xdr:nvSpPr>
      <xdr:spPr>
        <a:xfrm>
          <a:off x="14839950" y="620458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288</xdr:row>
      <xdr:rowOff>9525</xdr:rowOff>
    </xdr:from>
    <xdr:to>
      <xdr:col>32</xdr:col>
      <xdr:colOff>133350</xdr:colOff>
      <xdr:row>290</xdr:row>
      <xdr:rowOff>28575</xdr:rowOff>
    </xdr:to>
    <xdr:sp macro="" textlink="">
      <xdr:nvSpPr>
        <xdr:cNvPr id="227" name="Freeform: Shape 443">
          <a:extLst>
            <a:ext uri="{FF2B5EF4-FFF2-40B4-BE49-F238E27FC236}">
              <a16:creationId xmlns:a16="http://schemas.microsoft.com/office/drawing/2014/main" id="{F7D4C831-632F-48DF-AD9C-E0BADAA35757}"/>
            </a:ext>
            <a:ext uri="{147F2762-F138-4A5C-976F-8EAC2B608ADB}">
              <a16:predDERef xmlns:a16="http://schemas.microsoft.com/office/drawing/2014/main" pred="{949C0920-60AB-449F-BBA7-E9FB87B79BE1}"/>
            </a:ext>
          </a:extLst>
        </xdr:cNvPr>
        <xdr:cNvSpPr/>
      </xdr:nvSpPr>
      <xdr:spPr>
        <a:xfrm>
          <a:off x="18611850" y="620553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288</xdr:row>
      <xdr:rowOff>28575</xdr:rowOff>
    </xdr:from>
    <xdr:to>
      <xdr:col>16</xdr:col>
      <xdr:colOff>547033</xdr:colOff>
      <xdr:row>289</xdr:row>
      <xdr:rowOff>163415</xdr:rowOff>
    </xdr:to>
    <xdr:sp macro="" textlink="">
      <xdr:nvSpPr>
        <xdr:cNvPr id="228" name="Freeform: Shape 503">
          <a:extLst>
            <a:ext uri="{FF2B5EF4-FFF2-40B4-BE49-F238E27FC236}">
              <a16:creationId xmlns:a16="http://schemas.microsoft.com/office/drawing/2014/main" id="{1E60E5F2-AE62-4159-9A4B-E9531E8CA901}"/>
            </a:ext>
            <a:ext uri="{147F2762-F138-4A5C-976F-8EAC2B608ADB}">
              <a16:predDERef xmlns:a16="http://schemas.microsoft.com/office/drawing/2014/main" pred="{7491188B-8617-4CBF-9904-D2E7709C2C3F}"/>
            </a:ext>
          </a:extLst>
        </xdr:cNvPr>
        <xdr:cNvSpPr/>
      </xdr:nvSpPr>
      <xdr:spPr>
        <a:xfrm rot="10799991">
          <a:off x="9147175" y="620744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288</xdr:row>
      <xdr:rowOff>28575</xdr:rowOff>
    </xdr:from>
    <xdr:to>
      <xdr:col>35</xdr:col>
      <xdr:colOff>42208</xdr:colOff>
      <xdr:row>289</xdr:row>
      <xdr:rowOff>163415</xdr:rowOff>
    </xdr:to>
    <xdr:sp macro="" textlink="">
      <xdr:nvSpPr>
        <xdr:cNvPr id="229" name="Freeform: Shape 505">
          <a:extLst>
            <a:ext uri="{FF2B5EF4-FFF2-40B4-BE49-F238E27FC236}">
              <a16:creationId xmlns:a16="http://schemas.microsoft.com/office/drawing/2014/main" id="{DE6990A5-8E23-43AD-8268-F5440A63C10C}"/>
            </a:ext>
            <a:ext uri="{147F2762-F138-4A5C-976F-8EAC2B608ADB}">
              <a16:predDERef xmlns:a16="http://schemas.microsoft.com/office/drawing/2014/main" pred="{560B8B13-2201-40F7-B2B3-1F73444F4D56}"/>
            </a:ext>
          </a:extLst>
        </xdr:cNvPr>
        <xdr:cNvSpPr/>
      </xdr:nvSpPr>
      <xdr:spPr>
        <a:xfrm rot="10799991">
          <a:off x="2047240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288</xdr:row>
      <xdr:rowOff>28575</xdr:rowOff>
    </xdr:from>
    <xdr:to>
      <xdr:col>38</xdr:col>
      <xdr:colOff>32683</xdr:colOff>
      <xdr:row>289</xdr:row>
      <xdr:rowOff>163415</xdr:rowOff>
    </xdr:to>
    <xdr:sp macro="" textlink="">
      <xdr:nvSpPr>
        <xdr:cNvPr id="230" name="Freeform: Shape 506">
          <a:extLst>
            <a:ext uri="{FF2B5EF4-FFF2-40B4-BE49-F238E27FC236}">
              <a16:creationId xmlns:a16="http://schemas.microsoft.com/office/drawing/2014/main" id="{F721B90B-EB1F-4E34-BB8A-775B998CB1D1}"/>
            </a:ext>
            <a:ext uri="{147F2762-F138-4A5C-976F-8EAC2B608ADB}">
              <a16:predDERef xmlns:a16="http://schemas.microsoft.com/office/drawing/2014/main" pred="{4FA107ED-7022-4B43-A138-27598DC2FDFB}"/>
            </a:ext>
          </a:extLst>
        </xdr:cNvPr>
        <xdr:cNvSpPr/>
      </xdr:nvSpPr>
      <xdr:spPr>
        <a:xfrm rot="10799991">
          <a:off x="22291675" y="620744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288</xdr:row>
      <xdr:rowOff>28575</xdr:rowOff>
    </xdr:from>
    <xdr:to>
      <xdr:col>41</xdr:col>
      <xdr:colOff>42208</xdr:colOff>
      <xdr:row>289</xdr:row>
      <xdr:rowOff>163415</xdr:rowOff>
    </xdr:to>
    <xdr:sp macro="" textlink="">
      <xdr:nvSpPr>
        <xdr:cNvPr id="231" name="Freeform: Shape 507">
          <a:extLst>
            <a:ext uri="{FF2B5EF4-FFF2-40B4-BE49-F238E27FC236}">
              <a16:creationId xmlns:a16="http://schemas.microsoft.com/office/drawing/2014/main" id="{C79262BD-5989-40DA-9EFE-4E5D1A53A2F1}"/>
            </a:ext>
            <a:ext uri="{147F2762-F138-4A5C-976F-8EAC2B608ADB}">
              <a16:predDERef xmlns:a16="http://schemas.microsoft.com/office/drawing/2014/main" pred="{04327AF7-B0BF-494C-A69D-6770B7992159}"/>
            </a:ext>
          </a:extLst>
        </xdr:cNvPr>
        <xdr:cNvSpPr/>
      </xdr:nvSpPr>
      <xdr:spPr>
        <a:xfrm rot="10799991">
          <a:off x="24479250" y="620744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299</xdr:row>
      <xdr:rowOff>0</xdr:rowOff>
    </xdr:from>
    <xdr:to>
      <xdr:col>5</xdr:col>
      <xdr:colOff>114300</xdr:colOff>
      <xdr:row>301</xdr:row>
      <xdr:rowOff>19050</xdr:rowOff>
    </xdr:to>
    <xdr:sp macro="" textlink="">
      <xdr:nvSpPr>
        <xdr:cNvPr id="232" name="Freeform: Shape 436">
          <a:extLst>
            <a:ext uri="{FF2B5EF4-FFF2-40B4-BE49-F238E27FC236}">
              <a16:creationId xmlns:a16="http://schemas.microsoft.com/office/drawing/2014/main" id="{061C6650-3800-4C9B-9BD5-03F1DF75E69B}"/>
            </a:ext>
            <a:ext uri="{147F2762-F138-4A5C-976F-8EAC2B608ADB}">
              <a16:predDERef xmlns:a16="http://schemas.microsoft.com/office/drawing/2014/main" pred="{6873F93F-9459-477C-A3F2-90C917E3CBFC}"/>
            </a:ext>
          </a:extLst>
        </xdr:cNvPr>
        <xdr:cNvSpPr/>
      </xdr:nvSpPr>
      <xdr:spPr>
        <a:xfrm>
          <a:off x="1216025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299</xdr:row>
      <xdr:rowOff>0</xdr:rowOff>
    </xdr:from>
    <xdr:to>
      <xdr:col>8</xdr:col>
      <xdr:colOff>123825</xdr:colOff>
      <xdr:row>301</xdr:row>
      <xdr:rowOff>19050</xdr:rowOff>
    </xdr:to>
    <xdr:sp macro="" textlink="">
      <xdr:nvSpPr>
        <xdr:cNvPr id="233" name="Freeform: Shape 437">
          <a:extLst>
            <a:ext uri="{FF2B5EF4-FFF2-40B4-BE49-F238E27FC236}">
              <a16:creationId xmlns:a16="http://schemas.microsoft.com/office/drawing/2014/main" id="{CC70B14A-C882-45BF-AEB9-E3C5B90E704E}"/>
            </a:ext>
            <a:ext uri="{147F2762-F138-4A5C-976F-8EAC2B608ADB}">
              <a16:predDERef xmlns:a16="http://schemas.microsoft.com/office/drawing/2014/main" pred="{380D6E48-1417-48A7-9AB2-D2ABEF6D35E9}"/>
            </a:ext>
          </a:extLst>
        </xdr:cNvPr>
        <xdr:cNvSpPr/>
      </xdr:nvSpPr>
      <xdr:spPr>
        <a:xfrm>
          <a:off x="3349625" y="644017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299</xdr:row>
      <xdr:rowOff>9525</xdr:rowOff>
    </xdr:from>
    <xdr:to>
      <xdr:col>11</xdr:col>
      <xdr:colOff>133350</xdr:colOff>
      <xdr:row>301</xdr:row>
      <xdr:rowOff>28575</xdr:rowOff>
    </xdr:to>
    <xdr:sp macro="" textlink="">
      <xdr:nvSpPr>
        <xdr:cNvPr id="234" name="Freeform: Shape 438">
          <a:extLst>
            <a:ext uri="{FF2B5EF4-FFF2-40B4-BE49-F238E27FC236}">
              <a16:creationId xmlns:a16="http://schemas.microsoft.com/office/drawing/2014/main" id="{1EB54A6B-1EA7-4BF7-99A6-AF05E28CFC3D}"/>
            </a:ext>
            <a:ext uri="{147F2762-F138-4A5C-976F-8EAC2B608ADB}">
              <a16:predDERef xmlns:a16="http://schemas.microsoft.com/office/drawing/2014/main" pred="{F26B5758-4002-4A1D-AA40-03622806D700}"/>
            </a:ext>
          </a:extLst>
        </xdr:cNvPr>
        <xdr:cNvSpPr/>
      </xdr:nvSpPr>
      <xdr:spPr>
        <a:xfrm>
          <a:off x="5203825" y="64411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299</xdr:row>
      <xdr:rowOff>0</xdr:rowOff>
    </xdr:from>
    <xdr:to>
      <xdr:col>14</xdr:col>
      <xdr:colOff>114300</xdr:colOff>
      <xdr:row>301</xdr:row>
      <xdr:rowOff>19050</xdr:rowOff>
    </xdr:to>
    <xdr:sp macro="" textlink="">
      <xdr:nvSpPr>
        <xdr:cNvPr id="235" name="Freeform: Shape 439">
          <a:extLst>
            <a:ext uri="{FF2B5EF4-FFF2-40B4-BE49-F238E27FC236}">
              <a16:creationId xmlns:a16="http://schemas.microsoft.com/office/drawing/2014/main" id="{E1901449-EB90-4D9C-A505-0F24B71A454F}"/>
            </a:ext>
            <a:ext uri="{147F2762-F138-4A5C-976F-8EAC2B608ADB}">
              <a16:predDERef xmlns:a16="http://schemas.microsoft.com/office/drawing/2014/main" pred="{0F23D342-C28A-4831-8298-304E8DD24CC0}"/>
            </a:ext>
          </a:extLst>
        </xdr:cNvPr>
        <xdr:cNvSpPr/>
      </xdr:nvSpPr>
      <xdr:spPr>
        <a:xfrm>
          <a:off x="7175500" y="644017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299</xdr:row>
      <xdr:rowOff>0</xdr:rowOff>
    </xdr:from>
    <xdr:to>
      <xdr:col>23</xdr:col>
      <xdr:colOff>123825</xdr:colOff>
      <xdr:row>301</xdr:row>
      <xdr:rowOff>19050</xdr:rowOff>
    </xdr:to>
    <xdr:sp macro="" textlink="">
      <xdr:nvSpPr>
        <xdr:cNvPr id="236" name="Freeform: Shape 440">
          <a:extLst>
            <a:ext uri="{FF2B5EF4-FFF2-40B4-BE49-F238E27FC236}">
              <a16:creationId xmlns:a16="http://schemas.microsoft.com/office/drawing/2014/main" id="{24F1ACD4-2472-42C2-A204-0EB246EBFF39}"/>
            </a:ext>
            <a:ext uri="{147F2762-F138-4A5C-976F-8EAC2B608ADB}">
              <a16:predDERef xmlns:a16="http://schemas.microsoft.com/office/drawing/2014/main" pred="{F2EED072-AEC4-4F3A-92D0-0F41DCC4DADD}"/>
            </a:ext>
          </a:extLst>
        </xdr:cNvPr>
        <xdr:cNvSpPr/>
      </xdr:nvSpPr>
      <xdr:spPr>
        <a:xfrm>
          <a:off x="12915900" y="644017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299</xdr:row>
      <xdr:rowOff>0</xdr:rowOff>
    </xdr:from>
    <xdr:to>
      <xdr:col>26</xdr:col>
      <xdr:colOff>123825</xdr:colOff>
      <xdr:row>301</xdr:row>
      <xdr:rowOff>19050</xdr:rowOff>
    </xdr:to>
    <xdr:sp macro="" textlink="">
      <xdr:nvSpPr>
        <xdr:cNvPr id="237" name="Freeform: Shape 441">
          <a:extLst>
            <a:ext uri="{FF2B5EF4-FFF2-40B4-BE49-F238E27FC236}">
              <a16:creationId xmlns:a16="http://schemas.microsoft.com/office/drawing/2014/main" id="{93A3F5F4-8A71-4562-9EEC-04CBF694800E}"/>
            </a:ext>
            <a:ext uri="{147F2762-F138-4A5C-976F-8EAC2B608ADB}">
              <a16:predDERef xmlns:a16="http://schemas.microsoft.com/office/drawing/2014/main" pred="{5FFB9E7B-E357-4EF8-9A19-77A54D0EC171}"/>
            </a:ext>
          </a:extLst>
        </xdr:cNvPr>
        <xdr:cNvSpPr/>
      </xdr:nvSpPr>
      <xdr:spPr>
        <a:xfrm>
          <a:off x="1483995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299</xdr:row>
      <xdr:rowOff>9525</xdr:rowOff>
    </xdr:from>
    <xdr:to>
      <xdr:col>32</xdr:col>
      <xdr:colOff>133350</xdr:colOff>
      <xdr:row>301</xdr:row>
      <xdr:rowOff>28575</xdr:rowOff>
    </xdr:to>
    <xdr:sp macro="" textlink="">
      <xdr:nvSpPr>
        <xdr:cNvPr id="238" name="Freeform: Shape 443">
          <a:extLst>
            <a:ext uri="{FF2B5EF4-FFF2-40B4-BE49-F238E27FC236}">
              <a16:creationId xmlns:a16="http://schemas.microsoft.com/office/drawing/2014/main" id="{75C030DA-A0F3-41EE-9797-38954C981200}"/>
            </a:ext>
            <a:ext uri="{147F2762-F138-4A5C-976F-8EAC2B608ADB}">
              <a16:predDERef xmlns:a16="http://schemas.microsoft.com/office/drawing/2014/main" pred="{2095FB73-6423-44AC-97AD-0A49C06C7143}"/>
            </a:ext>
          </a:extLst>
        </xdr:cNvPr>
        <xdr:cNvSpPr/>
      </xdr:nvSpPr>
      <xdr:spPr>
        <a:xfrm>
          <a:off x="18611850" y="644112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299</xdr:row>
      <xdr:rowOff>28575</xdr:rowOff>
    </xdr:from>
    <xdr:to>
      <xdr:col>35</xdr:col>
      <xdr:colOff>42208</xdr:colOff>
      <xdr:row>300</xdr:row>
      <xdr:rowOff>163415</xdr:rowOff>
    </xdr:to>
    <xdr:sp macro="" textlink="">
      <xdr:nvSpPr>
        <xdr:cNvPr id="239" name="Freeform: Shape 505">
          <a:extLst>
            <a:ext uri="{FF2B5EF4-FFF2-40B4-BE49-F238E27FC236}">
              <a16:creationId xmlns:a16="http://schemas.microsoft.com/office/drawing/2014/main" id="{EC57A526-C679-470D-ABED-841089124614}"/>
            </a:ext>
            <a:ext uri="{147F2762-F138-4A5C-976F-8EAC2B608ADB}">
              <a16:predDERef xmlns:a16="http://schemas.microsoft.com/office/drawing/2014/main" pred="{93544A40-154E-4026-BEE9-AAA3DA1A3527}"/>
            </a:ext>
          </a:extLst>
        </xdr:cNvPr>
        <xdr:cNvSpPr/>
      </xdr:nvSpPr>
      <xdr:spPr>
        <a:xfrm rot="10799991">
          <a:off x="20472400" y="644302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299</xdr:row>
      <xdr:rowOff>28575</xdr:rowOff>
    </xdr:from>
    <xdr:to>
      <xdr:col>38</xdr:col>
      <xdr:colOff>32683</xdr:colOff>
      <xdr:row>300</xdr:row>
      <xdr:rowOff>163415</xdr:rowOff>
    </xdr:to>
    <xdr:sp macro="" textlink="">
      <xdr:nvSpPr>
        <xdr:cNvPr id="240" name="Freeform: Shape 506">
          <a:extLst>
            <a:ext uri="{FF2B5EF4-FFF2-40B4-BE49-F238E27FC236}">
              <a16:creationId xmlns:a16="http://schemas.microsoft.com/office/drawing/2014/main" id="{6DECCE7B-AE1F-4CAC-B966-B1E116169532}"/>
            </a:ext>
            <a:ext uri="{147F2762-F138-4A5C-976F-8EAC2B608ADB}">
              <a16:predDERef xmlns:a16="http://schemas.microsoft.com/office/drawing/2014/main" pred="{7CD42379-206C-452A-8C22-613C1D35C153}"/>
            </a:ext>
          </a:extLst>
        </xdr:cNvPr>
        <xdr:cNvSpPr/>
      </xdr:nvSpPr>
      <xdr:spPr>
        <a:xfrm rot="10799991">
          <a:off x="22291675" y="644302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310</xdr:row>
      <xdr:rowOff>0</xdr:rowOff>
    </xdr:from>
    <xdr:to>
      <xdr:col>5</xdr:col>
      <xdr:colOff>114300</xdr:colOff>
      <xdr:row>312</xdr:row>
      <xdr:rowOff>19050</xdr:rowOff>
    </xdr:to>
    <xdr:sp macro="" textlink="">
      <xdr:nvSpPr>
        <xdr:cNvPr id="241" name="Freeform: Shape 436">
          <a:extLst>
            <a:ext uri="{FF2B5EF4-FFF2-40B4-BE49-F238E27FC236}">
              <a16:creationId xmlns:a16="http://schemas.microsoft.com/office/drawing/2014/main" id="{A7A55EFB-9AA2-4411-AA03-DF3251D6015C}"/>
            </a:ext>
            <a:ext uri="{147F2762-F138-4A5C-976F-8EAC2B608ADB}">
              <a16:predDERef xmlns:a16="http://schemas.microsoft.com/office/drawing/2014/main" pred="{3C49CA01-8C62-49A1-9F29-C4C6AFB1085A}"/>
            </a:ext>
          </a:extLst>
        </xdr:cNvPr>
        <xdr:cNvSpPr/>
      </xdr:nvSpPr>
      <xdr:spPr>
        <a:xfrm>
          <a:off x="1216025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310</xdr:row>
      <xdr:rowOff>0</xdr:rowOff>
    </xdr:from>
    <xdr:to>
      <xdr:col>8</xdr:col>
      <xdr:colOff>123825</xdr:colOff>
      <xdr:row>312</xdr:row>
      <xdr:rowOff>19050</xdr:rowOff>
    </xdr:to>
    <xdr:sp macro="" textlink="">
      <xdr:nvSpPr>
        <xdr:cNvPr id="242" name="Freeform: Shape 437">
          <a:extLst>
            <a:ext uri="{FF2B5EF4-FFF2-40B4-BE49-F238E27FC236}">
              <a16:creationId xmlns:a16="http://schemas.microsoft.com/office/drawing/2014/main" id="{95E9236E-087B-4A18-A376-EE125F042D99}"/>
            </a:ext>
            <a:ext uri="{147F2762-F138-4A5C-976F-8EAC2B608ADB}">
              <a16:predDERef xmlns:a16="http://schemas.microsoft.com/office/drawing/2014/main" pred="{D1DCB90B-A221-4B65-96D6-A231B09E7E9F}"/>
            </a:ext>
          </a:extLst>
        </xdr:cNvPr>
        <xdr:cNvSpPr/>
      </xdr:nvSpPr>
      <xdr:spPr>
        <a:xfrm>
          <a:off x="3349625" y="667575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309</xdr:row>
      <xdr:rowOff>80965</xdr:rowOff>
    </xdr:from>
    <xdr:to>
      <xdr:col>11</xdr:col>
      <xdr:colOff>133350</xdr:colOff>
      <xdr:row>311</xdr:row>
      <xdr:rowOff>100015</xdr:rowOff>
    </xdr:to>
    <xdr:sp macro="" textlink="">
      <xdr:nvSpPr>
        <xdr:cNvPr id="243" name="Freeform: Shape 438">
          <a:extLst>
            <a:ext uri="{FF2B5EF4-FFF2-40B4-BE49-F238E27FC236}">
              <a16:creationId xmlns:a16="http://schemas.microsoft.com/office/drawing/2014/main" id="{86C232F1-2B28-46FF-BEB0-C921ED67F773}"/>
            </a:ext>
            <a:ext uri="{147F2762-F138-4A5C-976F-8EAC2B608ADB}">
              <a16:predDERef xmlns:a16="http://schemas.microsoft.com/office/drawing/2014/main" pred="{FCC55B5A-ECCF-4697-8DEF-20DF61661ECD}"/>
            </a:ext>
          </a:extLst>
        </xdr:cNvPr>
        <xdr:cNvSpPr/>
      </xdr:nvSpPr>
      <xdr:spPr>
        <a:xfrm>
          <a:off x="5203825" y="6662896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310</xdr:row>
      <xdr:rowOff>0</xdr:rowOff>
    </xdr:from>
    <xdr:to>
      <xdr:col>14</xdr:col>
      <xdr:colOff>114300</xdr:colOff>
      <xdr:row>312</xdr:row>
      <xdr:rowOff>19050</xdr:rowOff>
    </xdr:to>
    <xdr:sp macro="" textlink="">
      <xdr:nvSpPr>
        <xdr:cNvPr id="244" name="Freeform: Shape 439">
          <a:extLst>
            <a:ext uri="{FF2B5EF4-FFF2-40B4-BE49-F238E27FC236}">
              <a16:creationId xmlns:a16="http://schemas.microsoft.com/office/drawing/2014/main" id="{28404628-42DB-44C9-8800-9A04A030BAF0}"/>
            </a:ext>
            <a:ext uri="{147F2762-F138-4A5C-976F-8EAC2B608ADB}">
              <a16:predDERef xmlns:a16="http://schemas.microsoft.com/office/drawing/2014/main" pred="{6E84BDFC-084B-4680-8485-8ACAD26437DD}"/>
            </a:ext>
          </a:extLst>
        </xdr:cNvPr>
        <xdr:cNvSpPr/>
      </xdr:nvSpPr>
      <xdr:spPr>
        <a:xfrm>
          <a:off x="7175500" y="667575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310</xdr:row>
      <xdr:rowOff>0</xdr:rowOff>
    </xdr:from>
    <xdr:to>
      <xdr:col>23</xdr:col>
      <xdr:colOff>123825</xdr:colOff>
      <xdr:row>312</xdr:row>
      <xdr:rowOff>19050</xdr:rowOff>
    </xdr:to>
    <xdr:sp macro="" textlink="">
      <xdr:nvSpPr>
        <xdr:cNvPr id="245" name="Freeform: Shape 440">
          <a:extLst>
            <a:ext uri="{FF2B5EF4-FFF2-40B4-BE49-F238E27FC236}">
              <a16:creationId xmlns:a16="http://schemas.microsoft.com/office/drawing/2014/main" id="{ADE67C2A-64E5-4F3C-B16F-F4A586E3DA7A}"/>
            </a:ext>
            <a:ext uri="{147F2762-F138-4A5C-976F-8EAC2B608ADB}">
              <a16:predDERef xmlns:a16="http://schemas.microsoft.com/office/drawing/2014/main" pred="{7E3B2DE7-069D-4228-9D74-641561F9A22B}"/>
            </a:ext>
          </a:extLst>
        </xdr:cNvPr>
        <xdr:cNvSpPr/>
      </xdr:nvSpPr>
      <xdr:spPr>
        <a:xfrm>
          <a:off x="12915900" y="667575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310</xdr:row>
      <xdr:rowOff>0</xdr:rowOff>
    </xdr:from>
    <xdr:to>
      <xdr:col>26</xdr:col>
      <xdr:colOff>123825</xdr:colOff>
      <xdr:row>312</xdr:row>
      <xdr:rowOff>19050</xdr:rowOff>
    </xdr:to>
    <xdr:sp macro="" textlink="">
      <xdr:nvSpPr>
        <xdr:cNvPr id="246" name="Freeform: Shape 441">
          <a:extLst>
            <a:ext uri="{FF2B5EF4-FFF2-40B4-BE49-F238E27FC236}">
              <a16:creationId xmlns:a16="http://schemas.microsoft.com/office/drawing/2014/main" id="{79882579-CA9B-4D05-851B-2187E0E9C145}"/>
            </a:ext>
            <a:ext uri="{147F2762-F138-4A5C-976F-8EAC2B608ADB}">
              <a16:predDERef xmlns:a16="http://schemas.microsoft.com/office/drawing/2014/main" pred="{4BE65106-2E47-40CD-AB5F-9C1FE709A5CA}"/>
            </a:ext>
          </a:extLst>
        </xdr:cNvPr>
        <xdr:cNvSpPr/>
      </xdr:nvSpPr>
      <xdr:spPr>
        <a:xfrm>
          <a:off x="1483995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310</xdr:row>
      <xdr:rowOff>9525</xdr:rowOff>
    </xdr:from>
    <xdr:to>
      <xdr:col>29</xdr:col>
      <xdr:colOff>104775</xdr:colOff>
      <xdr:row>312</xdr:row>
      <xdr:rowOff>28575</xdr:rowOff>
    </xdr:to>
    <xdr:sp macro="" textlink="">
      <xdr:nvSpPr>
        <xdr:cNvPr id="247" name="Freeform: Shape 442">
          <a:extLst>
            <a:ext uri="{FF2B5EF4-FFF2-40B4-BE49-F238E27FC236}">
              <a16:creationId xmlns:a16="http://schemas.microsoft.com/office/drawing/2014/main" id="{AC59CC69-AFAF-4760-A04A-DEBF3CDBF20F}"/>
            </a:ext>
            <a:ext uri="{147F2762-F138-4A5C-976F-8EAC2B608ADB}">
              <a16:predDERef xmlns:a16="http://schemas.microsoft.com/office/drawing/2014/main" pred="{7D7CA72B-729F-4698-8B3F-750F42D33E56}"/>
            </a:ext>
          </a:extLst>
        </xdr:cNvPr>
        <xdr:cNvSpPr/>
      </xdr:nvSpPr>
      <xdr:spPr>
        <a:xfrm>
          <a:off x="1664970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310</xdr:row>
      <xdr:rowOff>9525</xdr:rowOff>
    </xdr:from>
    <xdr:to>
      <xdr:col>32</xdr:col>
      <xdr:colOff>133350</xdr:colOff>
      <xdr:row>312</xdr:row>
      <xdr:rowOff>28575</xdr:rowOff>
    </xdr:to>
    <xdr:sp macro="" textlink="">
      <xdr:nvSpPr>
        <xdr:cNvPr id="248" name="Freeform: Shape 443">
          <a:extLst>
            <a:ext uri="{FF2B5EF4-FFF2-40B4-BE49-F238E27FC236}">
              <a16:creationId xmlns:a16="http://schemas.microsoft.com/office/drawing/2014/main" id="{3AD79E3F-579F-41D8-8763-C8481F6E27DB}"/>
            </a:ext>
            <a:ext uri="{147F2762-F138-4A5C-976F-8EAC2B608ADB}">
              <a16:predDERef xmlns:a16="http://schemas.microsoft.com/office/drawing/2014/main" pred="{2BCAF16E-6E30-4C94-8DC8-E576FE5EEFAE}"/>
            </a:ext>
          </a:extLst>
        </xdr:cNvPr>
        <xdr:cNvSpPr/>
      </xdr:nvSpPr>
      <xdr:spPr>
        <a:xfrm>
          <a:off x="18611850" y="66767075"/>
          <a:ext cx="14224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310</xdr:row>
      <xdr:rowOff>9525</xdr:rowOff>
    </xdr:from>
    <xdr:to>
      <xdr:col>44</xdr:col>
      <xdr:colOff>123825</xdr:colOff>
      <xdr:row>312</xdr:row>
      <xdr:rowOff>28575</xdr:rowOff>
    </xdr:to>
    <xdr:sp macro="" textlink="">
      <xdr:nvSpPr>
        <xdr:cNvPr id="249" name="Freeform: Shape 444">
          <a:extLst>
            <a:ext uri="{FF2B5EF4-FFF2-40B4-BE49-F238E27FC236}">
              <a16:creationId xmlns:a16="http://schemas.microsoft.com/office/drawing/2014/main" id="{C98F80D7-CE2F-4028-B2C1-009980EE51DD}"/>
            </a:ext>
            <a:ext uri="{147F2762-F138-4A5C-976F-8EAC2B608ADB}">
              <a16:predDERef xmlns:a16="http://schemas.microsoft.com/office/drawing/2014/main" pred="{A8707301-528D-4B88-A678-C8975DB8ED81}"/>
            </a:ext>
          </a:extLst>
        </xdr:cNvPr>
        <xdr:cNvSpPr/>
      </xdr:nvSpPr>
      <xdr:spPr>
        <a:xfrm>
          <a:off x="26269950" y="667670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310</xdr:row>
      <xdr:rowOff>28575</xdr:rowOff>
    </xdr:from>
    <xdr:to>
      <xdr:col>16</xdr:col>
      <xdr:colOff>547033</xdr:colOff>
      <xdr:row>311</xdr:row>
      <xdr:rowOff>163415</xdr:rowOff>
    </xdr:to>
    <xdr:sp macro="" textlink="">
      <xdr:nvSpPr>
        <xdr:cNvPr id="250" name="Freeform: Shape 503">
          <a:extLst>
            <a:ext uri="{FF2B5EF4-FFF2-40B4-BE49-F238E27FC236}">
              <a16:creationId xmlns:a16="http://schemas.microsoft.com/office/drawing/2014/main" id="{56CB30D0-6430-488F-9E15-BAFD63C26B57}"/>
            </a:ext>
            <a:ext uri="{147F2762-F138-4A5C-976F-8EAC2B608ADB}">
              <a16:predDERef xmlns:a16="http://schemas.microsoft.com/office/drawing/2014/main" pred="{AF61A42F-5EF3-4FE6-91E6-D3E46F08A076}"/>
            </a:ext>
          </a:extLst>
        </xdr:cNvPr>
        <xdr:cNvSpPr/>
      </xdr:nvSpPr>
      <xdr:spPr>
        <a:xfrm rot="10799991">
          <a:off x="9147175" y="66786125"/>
          <a:ext cx="12487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310</xdr:row>
      <xdr:rowOff>67059</xdr:rowOff>
    </xdr:from>
    <xdr:to>
      <xdr:col>38</xdr:col>
      <xdr:colOff>32683</xdr:colOff>
      <xdr:row>311</xdr:row>
      <xdr:rowOff>201899</xdr:rowOff>
    </xdr:to>
    <xdr:sp macro="" textlink="">
      <xdr:nvSpPr>
        <xdr:cNvPr id="251" name="Freeform: Shape 506">
          <a:extLst>
            <a:ext uri="{FF2B5EF4-FFF2-40B4-BE49-F238E27FC236}">
              <a16:creationId xmlns:a16="http://schemas.microsoft.com/office/drawing/2014/main" id="{5C7AC055-8F63-411D-9ABB-87CDD3CCAF2F}"/>
            </a:ext>
            <a:ext uri="{147F2762-F138-4A5C-976F-8EAC2B608ADB}">
              <a16:predDERef xmlns:a16="http://schemas.microsoft.com/office/drawing/2014/main" pred="{6C80C9C3-F0A0-4EDC-B326-CB5F2A07F7D6}"/>
            </a:ext>
          </a:extLst>
        </xdr:cNvPr>
        <xdr:cNvSpPr/>
      </xdr:nvSpPr>
      <xdr:spPr>
        <a:xfrm rot="10799991">
          <a:off x="22291675" y="66824609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321</xdr:row>
      <xdr:rowOff>0</xdr:rowOff>
    </xdr:from>
    <xdr:to>
      <xdr:col>5</xdr:col>
      <xdr:colOff>114300</xdr:colOff>
      <xdr:row>323</xdr:row>
      <xdr:rowOff>19050</xdr:rowOff>
    </xdr:to>
    <xdr:sp macro="" textlink="">
      <xdr:nvSpPr>
        <xdr:cNvPr id="252" name="Freeform: Shape 436">
          <a:extLst>
            <a:ext uri="{FF2B5EF4-FFF2-40B4-BE49-F238E27FC236}">
              <a16:creationId xmlns:a16="http://schemas.microsoft.com/office/drawing/2014/main" id="{5B3D9F4C-F6DB-4F23-A45D-D36656D08935}"/>
            </a:ext>
            <a:ext uri="{147F2762-F138-4A5C-976F-8EAC2B608ADB}">
              <a16:predDERef xmlns:a16="http://schemas.microsoft.com/office/drawing/2014/main" pred="{55B72AFB-5AE7-4FCC-945A-05DDE311448D}"/>
            </a:ext>
          </a:extLst>
        </xdr:cNvPr>
        <xdr:cNvSpPr/>
      </xdr:nvSpPr>
      <xdr:spPr>
        <a:xfrm>
          <a:off x="12160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321</xdr:row>
      <xdr:rowOff>0</xdr:rowOff>
    </xdr:from>
    <xdr:to>
      <xdr:col>14</xdr:col>
      <xdr:colOff>114300</xdr:colOff>
      <xdr:row>323</xdr:row>
      <xdr:rowOff>19050</xdr:rowOff>
    </xdr:to>
    <xdr:sp macro="" textlink="">
      <xdr:nvSpPr>
        <xdr:cNvPr id="253" name="Freeform: Shape 439">
          <a:extLst>
            <a:ext uri="{FF2B5EF4-FFF2-40B4-BE49-F238E27FC236}">
              <a16:creationId xmlns:a16="http://schemas.microsoft.com/office/drawing/2014/main" id="{FECBA2AE-9D33-4540-9466-B2202AC46813}"/>
            </a:ext>
            <a:ext uri="{147F2762-F138-4A5C-976F-8EAC2B608ADB}">
              <a16:predDERef xmlns:a16="http://schemas.microsoft.com/office/drawing/2014/main" pred="{05050EB0-91F5-453F-9C9C-54C4FD41ADA7}"/>
            </a:ext>
          </a:extLst>
        </xdr:cNvPr>
        <xdr:cNvSpPr/>
      </xdr:nvSpPr>
      <xdr:spPr>
        <a:xfrm>
          <a:off x="7175500" y="691134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608806</xdr:colOff>
      <xdr:row>320</xdr:row>
      <xdr:rowOff>178593</xdr:rowOff>
    </xdr:from>
    <xdr:to>
      <xdr:col>23</xdr:col>
      <xdr:colOff>103981</xdr:colOff>
      <xdr:row>322</xdr:row>
      <xdr:rowOff>191293</xdr:rowOff>
    </xdr:to>
    <xdr:sp macro="" textlink="">
      <xdr:nvSpPr>
        <xdr:cNvPr id="254" name="Freeform: Shape 440">
          <a:extLst>
            <a:ext uri="{FF2B5EF4-FFF2-40B4-BE49-F238E27FC236}">
              <a16:creationId xmlns:a16="http://schemas.microsoft.com/office/drawing/2014/main" id="{0352532E-E366-47E3-8AC5-02D13F97B625}"/>
            </a:ext>
            <a:ext uri="{147F2762-F138-4A5C-976F-8EAC2B608ADB}">
              <a16:predDERef xmlns:a16="http://schemas.microsoft.com/office/drawing/2014/main" pred="{F58E1FC6-1182-40B7-A0B5-77D835BFCBDA}"/>
            </a:ext>
          </a:extLst>
        </xdr:cNvPr>
        <xdr:cNvSpPr/>
      </xdr:nvSpPr>
      <xdr:spPr>
        <a:xfrm>
          <a:off x="12896056" y="69082443"/>
          <a:ext cx="151447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321</xdr:row>
      <xdr:rowOff>0</xdr:rowOff>
    </xdr:from>
    <xdr:to>
      <xdr:col>26</xdr:col>
      <xdr:colOff>123825</xdr:colOff>
      <xdr:row>323</xdr:row>
      <xdr:rowOff>19050</xdr:rowOff>
    </xdr:to>
    <xdr:sp macro="" textlink="">
      <xdr:nvSpPr>
        <xdr:cNvPr id="255" name="Freeform: Shape 441">
          <a:extLst>
            <a:ext uri="{FF2B5EF4-FFF2-40B4-BE49-F238E27FC236}">
              <a16:creationId xmlns:a16="http://schemas.microsoft.com/office/drawing/2014/main" id="{F7326B8D-D6FF-41C4-B660-6AFCC4831BF3}"/>
            </a:ext>
            <a:ext uri="{147F2762-F138-4A5C-976F-8EAC2B608ADB}">
              <a16:predDERef xmlns:a16="http://schemas.microsoft.com/office/drawing/2014/main" pred="{F7D8B736-C9EF-4428-A661-09DCF7745E58}"/>
            </a:ext>
          </a:extLst>
        </xdr:cNvPr>
        <xdr:cNvSpPr/>
      </xdr:nvSpPr>
      <xdr:spPr>
        <a:xfrm>
          <a:off x="14839950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321</xdr:row>
      <xdr:rowOff>9525</xdr:rowOff>
    </xdr:from>
    <xdr:to>
      <xdr:col>29</xdr:col>
      <xdr:colOff>104775</xdr:colOff>
      <xdr:row>323</xdr:row>
      <xdr:rowOff>28575</xdr:rowOff>
    </xdr:to>
    <xdr:sp macro="" textlink="">
      <xdr:nvSpPr>
        <xdr:cNvPr id="256" name="Freeform: Shape 442">
          <a:extLst>
            <a:ext uri="{FF2B5EF4-FFF2-40B4-BE49-F238E27FC236}">
              <a16:creationId xmlns:a16="http://schemas.microsoft.com/office/drawing/2014/main" id="{089B8560-FCA2-4039-8254-C039E5F9AFD0}"/>
            </a:ext>
            <a:ext uri="{147F2762-F138-4A5C-976F-8EAC2B608ADB}">
              <a16:predDERef xmlns:a16="http://schemas.microsoft.com/office/drawing/2014/main" pred="{B90C727E-FDD3-4728-AB76-306AC2EC1B15}"/>
            </a:ext>
          </a:extLst>
        </xdr:cNvPr>
        <xdr:cNvSpPr/>
      </xdr:nvSpPr>
      <xdr:spPr>
        <a:xfrm>
          <a:off x="1664970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321</xdr:row>
      <xdr:rowOff>9525</xdr:rowOff>
    </xdr:from>
    <xdr:to>
      <xdr:col>32</xdr:col>
      <xdr:colOff>133350</xdr:colOff>
      <xdr:row>323</xdr:row>
      <xdr:rowOff>28575</xdr:rowOff>
    </xdr:to>
    <xdr:sp macro="" textlink="">
      <xdr:nvSpPr>
        <xdr:cNvPr id="257" name="Freeform: Shape 443">
          <a:extLst>
            <a:ext uri="{FF2B5EF4-FFF2-40B4-BE49-F238E27FC236}">
              <a16:creationId xmlns:a16="http://schemas.microsoft.com/office/drawing/2014/main" id="{4D8348B2-C8CB-4FBB-AF58-D3C9F5BC9843}"/>
            </a:ext>
            <a:ext uri="{147F2762-F138-4A5C-976F-8EAC2B608ADB}">
              <a16:predDERef xmlns:a16="http://schemas.microsoft.com/office/drawing/2014/main" pred="{4FB14FB2-6703-4CAD-B358-3D8C4CAAF949}"/>
            </a:ext>
          </a:extLst>
        </xdr:cNvPr>
        <xdr:cNvSpPr/>
      </xdr:nvSpPr>
      <xdr:spPr>
        <a:xfrm>
          <a:off x="18611850" y="69122925"/>
          <a:ext cx="14224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321</xdr:row>
      <xdr:rowOff>9525</xdr:rowOff>
    </xdr:from>
    <xdr:to>
      <xdr:col>44</xdr:col>
      <xdr:colOff>123825</xdr:colOff>
      <xdr:row>323</xdr:row>
      <xdr:rowOff>28575</xdr:rowOff>
    </xdr:to>
    <xdr:sp macro="" textlink="">
      <xdr:nvSpPr>
        <xdr:cNvPr id="258" name="Freeform: Shape 444">
          <a:extLst>
            <a:ext uri="{FF2B5EF4-FFF2-40B4-BE49-F238E27FC236}">
              <a16:creationId xmlns:a16="http://schemas.microsoft.com/office/drawing/2014/main" id="{C469C3AE-6622-496D-A2F8-142B6679A7F3}"/>
            </a:ext>
            <a:ext uri="{147F2762-F138-4A5C-976F-8EAC2B608ADB}">
              <a16:predDERef xmlns:a16="http://schemas.microsoft.com/office/drawing/2014/main" pred="{E3882A77-8AE2-4167-9BB8-F926E9F6C61B}"/>
            </a:ext>
          </a:extLst>
        </xdr:cNvPr>
        <xdr:cNvSpPr/>
      </xdr:nvSpPr>
      <xdr:spPr>
        <a:xfrm>
          <a:off x="26269950" y="691229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571500</xdr:colOff>
      <xdr:row>321</xdr:row>
      <xdr:rowOff>28575</xdr:rowOff>
    </xdr:from>
    <xdr:to>
      <xdr:col>41</xdr:col>
      <xdr:colOff>42208</xdr:colOff>
      <xdr:row>322</xdr:row>
      <xdr:rowOff>163415</xdr:rowOff>
    </xdr:to>
    <xdr:sp macro="" textlink="">
      <xdr:nvSpPr>
        <xdr:cNvPr id="259" name="Freeform: Shape 507">
          <a:extLst>
            <a:ext uri="{FF2B5EF4-FFF2-40B4-BE49-F238E27FC236}">
              <a16:creationId xmlns:a16="http://schemas.microsoft.com/office/drawing/2014/main" id="{A8D2ADF3-B29B-401C-9B45-E3609A319CDF}"/>
            </a:ext>
            <a:ext uri="{147F2762-F138-4A5C-976F-8EAC2B608ADB}">
              <a16:predDERef xmlns:a16="http://schemas.microsoft.com/office/drawing/2014/main" pred="{746E3509-2EAE-44DB-819B-1ABB9A44F5E0}"/>
            </a:ext>
          </a:extLst>
        </xdr:cNvPr>
        <xdr:cNvSpPr/>
      </xdr:nvSpPr>
      <xdr:spPr>
        <a:xfrm rot="10799991">
          <a:off x="24479250" y="691419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332</xdr:row>
      <xdr:rowOff>0</xdr:rowOff>
    </xdr:from>
    <xdr:to>
      <xdr:col>5</xdr:col>
      <xdr:colOff>114300</xdr:colOff>
      <xdr:row>334</xdr:row>
      <xdr:rowOff>19050</xdr:rowOff>
    </xdr:to>
    <xdr:sp macro="" textlink="">
      <xdr:nvSpPr>
        <xdr:cNvPr id="260" name="Freeform: Shape 436">
          <a:extLst>
            <a:ext uri="{FF2B5EF4-FFF2-40B4-BE49-F238E27FC236}">
              <a16:creationId xmlns:a16="http://schemas.microsoft.com/office/drawing/2014/main" id="{56BEACA5-C425-425A-B56D-1D36F2EC4372}"/>
            </a:ext>
            <a:ext uri="{147F2762-F138-4A5C-976F-8EAC2B608ADB}">
              <a16:predDERef xmlns:a16="http://schemas.microsoft.com/office/drawing/2014/main" pred="{C7ECD79C-5175-4455-88EE-DDB37A53A23A}"/>
            </a:ext>
          </a:extLst>
        </xdr:cNvPr>
        <xdr:cNvSpPr/>
      </xdr:nvSpPr>
      <xdr:spPr>
        <a:xfrm>
          <a:off x="1216025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332</xdr:row>
      <xdr:rowOff>0</xdr:rowOff>
    </xdr:from>
    <xdr:to>
      <xdr:col>8</xdr:col>
      <xdr:colOff>123825</xdr:colOff>
      <xdr:row>334</xdr:row>
      <xdr:rowOff>19050</xdr:rowOff>
    </xdr:to>
    <xdr:sp macro="" textlink="">
      <xdr:nvSpPr>
        <xdr:cNvPr id="261" name="Freeform: Shape 437">
          <a:extLst>
            <a:ext uri="{FF2B5EF4-FFF2-40B4-BE49-F238E27FC236}">
              <a16:creationId xmlns:a16="http://schemas.microsoft.com/office/drawing/2014/main" id="{BC49E681-C8FC-4523-95BA-3C8AED1F00D1}"/>
            </a:ext>
            <a:ext uri="{147F2762-F138-4A5C-976F-8EAC2B608ADB}">
              <a16:predDERef xmlns:a16="http://schemas.microsoft.com/office/drawing/2014/main" pred="{85043D44-7FF9-48B5-8E01-C00C5E386A62}"/>
            </a:ext>
          </a:extLst>
        </xdr:cNvPr>
        <xdr:cNvSpPr/>
      </xdr:nvSpPr>
      <xdr:spPr>
        <a:xfrm>
          <a:off x="3349625" y="71469250"/>
          <a:ext cx="14351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332</xdr:row>
      <xdr:rowOff>9525</xdr:rowOff>
    </xdr:from>
    <xdr:to>
      <xdr:col>11</xdr:col>
      <xdr:colOff>133350</xdr:colOff>
      <xdr:row>334</xdr:row>
      <xdr:rowOff>28575</xdr:rowOff>
    </xdr:to>
    <xdr:sp macro="" textlink="">
      <xdr:nvSpPr>
        <xdr:cNvPr id="262" name="Freeform: Shape 438">
          <a:extLst>
            <a:ext uri="{FF2B5EF4-FFF2-40B4-BE49-F238E27FC236}">
              <a16:creationId xmlns:a16="http://schemas.microsoft.com/office/drawing/2014/main" id="{82F4ABFE-B9A6-47C4-B119-5E23F01F8080}"/>
            </a:ext>
            <a:ext uri="{147F2762-F138-4A5C-976F-8EAC2B608ADB}">
              <a16:predDERef xmlns:a16="http://schemas.microsoft.com/office/drawing/2014/main" pred="{89F8550A-AC06-4094-B271-3080391302B4}"/>
            </a:ext>
          </a:extLst>
        </xdr:cNvPr>
        <xdr:cNvSpPr/>
      </xdr:nvSpPr>
      <xdr:spPr>
        <a:xfrm>
          <a:off x="5203825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332</xdr:row>
      <xdr:rowOff>0</xdr:rowOff>
    </xdr:from>
    <xdr:to>
      <xdr:col>14</xdr:col>
      <xdr:colOff>114300</xdr:colOff>
      <xdr:row>334</xdr:row>
      <xdr:rowOff>19050</xdr:rowOff>
    </xdr:to>
    <xdr:sp macro="" textlink="">
      <xdr:nvSpPr>
        <xdr:cNvPr id="263" name="Freeform: Shape 439">
          <a:extLst>
            <a:ext uri="{FF2B5EF4-FFF2-40B4-BE49-F238E27FC236}">
              <a16:creationId xmlns:a16="http://schemas.microsoft.com/office/drawing/2014/main" id="{28537B27-9295-4FA8-8C48-77FBAB0373A5}"/>
            </a:ext>
            <a:ext uri="{147F2762-F138-4A5C-976F-8EAC2B608ADB}">
              <a16:predDERef xmlns:a16="http://schemas.microsoft.com/office/drawing/2014/main" pred="{1A7D6074-B83B-40A4-B643-7E7ED562DC35}"/>
            </a:ext>
          </a:extLst>
        </xdr:cNvPr>
        <xdr:cNvSpPr/>
      </xdr:nvSpPr>
      <xdr:spPr>
        <a:xfrm>
          <a:off x="7175500" y="71469250"/>
          <a:ext cx="142875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332</xdr:row>
      <xdr:rowOff>0</xdr:rowOff>
    </xdr:from>
    <xdr:to>
      <xdr:col>23</xdr:col>
      <xdr:colOff>123825</xdr:colOff>
      <xdr:row>334</xdr:row>
      <xdr:rowOff>19050</xdr:rowOff>
    </xdr:to>
    <xdr:sp macro="" textlink="">
      <xdr:nvSpPr>
        <xdr:cNvPr id="264" name="Freeform: Shape 440">
          <a:extLst>
            <a:ext uri="{FF2B5EF4-FFF2-40B4-BE49-F238E27FC236}">
              <a16:creationId xmlns:a16="http://schemas.microsoft.com/office/drawing/2014/main" id="{90459C4F-6CDF-4C96-B606-E681E5B19BA3}"/>
            </a:ext>
            <a:ext uri="{147F2762-F138-4A5C-976F-8EAC2B608ADB}">
              <a16:predDERef xmlns:a16="http://schemas.microsoft.com/office/drawing/2014/main" pred="{70207CB3-90F6-4659-8FCA-C20B42B279F2}"/>
            </a:ext>
          </a:extLst>
        </xdr:cNvPr>
        <xdr:cNvSpPr/>
      </xdr:nvSpPr>
      <xdr:spPr>
        <a:xfrm>
          <a:off x="12915900" y="71469250"/>
          <a:ext cx="1514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332</xdr:row>
      <xdr:rowOff>0</xdr:rowOff>
    </xdr:from>
    <xdr:to>
      <xdr:col>26</xdr:col>
      <xdr:colOff>123825</xdr:colOff>
      <xdr:row>334</xdr:row>
      <xdr:rowOff>19050</xdr:rowOff>
    </xdr:to>
    <xdr:sp macro="" textlink="">
      <xdr:nvSpPr>
        <xdr:cNvPr id="265" name="Freeform: Shape 441">
          <a:extLst>
            <a:ext uri="{FF2B5EF4-FFF2-40B4-BE49-F238E27FC236}">
              <a16:creationId xmlns:a16="http://schemas.microsoft.com/office/drawing/2014/main" id="{CA688C7F-8521-41CA-B3CC-96B4BCB60119}"/>
            </a:ext>
            <a:ext uri="{147F2762-F138-4A5C-976F-8EAC2B608ADB}">
              <a16:predDERef xmlns:a16="http://schemas.microsoft.com/office/drawing/2014/main" pred="{16D994BD-40D9-4C11-9A6C-70840869BA2D}"/>
            </a:ext>
          </a:extLst>
        </xdr:cNvPr>
        <xdr:cNvSpPr/>
      </xdr:nvSpPr>
      <xdr:spPr>
        <a:xfrm>
          <a:off x="14839950" y="714692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332</xdr:row>
      <xdr:rowOff>9525</xdr:rowOff>
    </xdr:from>
    <xdr:to>
      <xdr:col>29</xdr:col>
      <xdr:colOff>104775</xdr:colOff>
      <xdr:row>334</xdr:row>
      <xdr:rowOff>28575</xdr:rowOff>
    </xdr:to>
    <xdr:sp macro="" textlink="">
      <xdr:nvSpPr>
        <xdr:cNvPr id="266" name="Freeform: Shape 442">
          <a:extLst>
            <a:ext uri="{FF2B5EF4-FFF2-40B4-BE49-F238E27FC236}">
              <a16:creationId xmlns:a16="http://schemas.microsoft.com/office/drawing/2014/main" id="{A1E9FF2E-AC77-4979-8EA2-BD6F9D9C5D0A}"/>
            </a:ext>
            <a:ext uri="{147F2762-F138-4A5C-976F-8EAC2B608ADB}">
              <a16:predDERef xmlns:a16="http://schemas.microsoft.com/office/drawing/2014/main" pred="{1A161578-F0C0-427C-86D4-BD2C0B13C8F8}"/>
            </a:ext>
          </a:extLst>
        </xdr:cNvPr>
        <xdr:cNvSpPr/>
      </xdr:nvSpPr>
      <xdr:spPr>
        <a:xfrm>
          <a:off x="1664970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332</xdr:row>
      <xdr:rowOff>9525</xdr:rowOff>
    </xdr:from>
    <xdr:to>
      <xdr:col>44</xdr:col>
      <xdr:colOff>123825</xdr:colOff>
      <xdr:row>334</xdr:row>
      <xdr:rowOff>28575</xdr:rowOff>
    </xdr:to>
    <xdr:sp macro="" textlink="">
      <xdr:nvSpPr>
        <xdr:cNvPr id="267" name="Freeform: Shape 444">
          <a:extLst>
            <a:ext uri="{FF2B5EF4-FFF2-40B4-BE49-F238E27FC236}">
              <a16:creationId xmlns:a16="http://schemas.microsoft.com/office/drawing/2014/main" id="{B1397A2C-1B5A-4678-A987-4D5EAACAF921}"/>
            </a:ext>
            <a:ext uri="{147F2762-F138-4A5C-976F-8EAC2B608ADB}">
              <a16:predDERef xmlns:a16="http://schemas.microsoft.com/office/drawing/2014/main" pred="{82E925D7-D624-4C54-978C-4EDA017EA6EF}"/>
            </a:ext>
          </a:extLst>
        </xdr:cNvPr>
        <xdr:cNvSpPr/>
      </xdr:nvSpPr>
      <xdr:spPr>
        <a:xfrm>
          <a:off x="26269950" y="71478775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611188</xdr:colOff>
      <xdr:row>332</xdr:row>
      <xdr:rowOff>68263</xdr:rowOff>
    </xdr:from>
    <xdr:to>
      <xdr:col>35</xdr:col>
      <xdr:colOff>81896</xdr:colOff>
      <xdr:row>333</xdr:row>
      <xdr:rowOff>203103</xdr:rowOff>
    </xdr:to>
    <xdr:sp macro="" textlink="">
      <xdr:nvSpPr>
        <xdr:cNvPr id="268" name="Freeform: Shape 505">
          <a:extLst>
            <a:ext uri="{FF2B5EF4-FFF2-40B4-BE49-F238E27FC236}">
              <a16:creationId xmlns:a16="http://schemas.microsoft.com/office/drawing/2014/main" id="{8D736E05-F538-4BBF-B70C-A7E048296F4C}"/>
            </a:ext>
            <a:ext uri="{147F2762-F138-4A5C-976F-8EAC2B608ADB}">
              <a16:predDERef xmlns:a16="http://schemas.microsoft.com/office/drawing/2014/main" pred="{0E482CD0-938B-4C48-9520-F8B896F7840B}"/>
            </a:ext>
          </a:extLst>
        </xdr:cNvPr>
        <xdr:cNvSpPr/>
      </xdr:nvSpPr>
      <xdr:spPr>
        <a:xfrm rot="10799991">
          <a:off x="20512088" y="71537513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343</xdr:row>
      <xdr:rowOff>0</xdr:rowOff>
    </xdr:from>
    <xdr:to>
      <xdr:col>5</xdr:col>
      <xdr:colOff>114300</xdr:colOff>
      <xdr:row>345</xdr:row>
      <xdr:rowOff>19050</xdr:rowOff>
    </xdr:to>
    <xdr:sp macro="" textlink="">
      <xdr:nvSpPr>
        <xdr:cNvPr id="269" name="Freeform: Shape 436">
          <a:extLst>
            <a:ext uri="{FF2B5EF4-FFF2-40B4-BE49-F238E27FC236}">
              <a16:creationId xmlns:a16="http://schemas.microsoft.com/office/drawing/2014/main" id="{1E136E34-FC29-435A-967A-525F167DE9F2}"/>
            </a:ext>
            <a:ext uri="{147F2762-F138-4A5C-976F-8EAC2B608ADB}">
              <a16:predDERef xmlns:a16="http://schemas.microsoft.com/office/drawing/2014/main" pred="{FD573B90-9ECB-41EA-BDAF-405379C9AD77}"/>
            </a:ext>
          </a:extLst>
        </xdr:cNvPr>
        <xdr:cNvSpPr/>
      </xdr:nvSpPr>
      <xdr:spPr>
        <a:xfrm>
          <a:off x="1216025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343</xdr:row>
      <xdr:rowOff>0</xdr:rowOff>
    </xdr:from>
    <xdr:to>
      <xdr:col>8</xdr:col>
      <xdr:colOff>123825</xdr:colOff>
      <xdr:row>345</xdr:row>
      <xdr:rowOff>19050</xdr:rowOff>
    </xdr:to>
    <xdr:sp macro="" textlink="">
      <xdr:nvSpPr>
        <xdr:cNvPr id="270" name="Freeform: Shape 437">
          <a:extLst>
            <a:ext uri="{FF2B5EF4-FFF2-40B4-BE49-F238E27FC236}">
              <a16:creationId xmlns:a16="http://schemas.microsoft.com/office/drawing/2014/main" id="{0F358FC0-CCFC-4254-AB51-01B9545377E3}"/>
            </a:ext>
            <a:ext uri="{147F2762-F138-4A5C-976F-8EAC2B608ADB}">
              <a16:predDERef xmlns:a16="http://schemas.microsoft.com/office/drawing/2014/main" pred="{47AF5396-3FF5-44DF-B565-EA129F2855C7}"/>
            </a:ext>
          </a:extLst>
        </xdr:cNvPr>
        <xdr:cNvSpPr/>
      </xdr:nvSpPr>
      <xdr:spPr>
        <a:xfrm>
          <a:off x="3349625" y="7382510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343</xdr:row>
      <xdr:rowOff>9525</xdr:rowOff>
    </xdr:from>
    <xdr:to>
      <xdr:col>11</xdr:col>
      <xdr:colOff>133350</xdr:colOff>
      <xdr:row>345</xdr:row>
      <xdr:rowOff>28575</xdr:rowOff>
    </xdr:to>
    <xdr:sp macro="" textlink="">
      <xdr:nvSpPr>
        <xdr:cNvPr id="271" name="Freeform: Shape 438">
          <a:extLst>
            <a:ext uri="{FF2B5EF4-FFF2-40B4-BE49-F238E27FC236}">
              <a16:creationId xmlns:a16="http://schemas.microsoft.com/office/drawing/2014/main" id="{5E0BF8AC-5E77-4871-96F5-AE31A2B2F6DD}"/>
            </a:ext>
            <a:ext uri="{147F2762-F138-4A5C-976F-8EAC2B608ADB}">
              <a16:predDERef xmlns:a16="http://schemas.microsoft.com/office/drawing/2014/main" pred="{3185EA5D-D151-49A4-B78F-F5CA8F3009DF}"/>
            </a:ext>
          </a:extLst>
        </xdr:cNvPr>
        <xdr:cNvSpPr/>
      </xdr:nvSpPr>
      <xdr:spPr>
        <a:xfrm>
          <a:off x="5203825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343</xdr:row>
      <xdr:rowOff>0</xdr:rowOff>
    </xdr:from>
    <xdr:to>
      <xdr:col>14</xdr:col>
      <xdr:colOff>114300</xdr:colOff>
      <xdr:row>345</xdr:row>
      <xdr:rowOff>19050</xdr:rowOff>
    </xdr:to>
    <xdr:sp macro="" textlink="">
      <xdr:nvSpPr>
        <xdr:cNvPr id="272" name="Freeform: Shape 439">
          <a:extLst>
            <a:ext uri="{FF2B5EF4-FFF2-40B4-BE49-F238E27FC236}">
              <a16:creationId xmlns:a16="http://schemas.microsoft.com/office/drawing/2014/main" id="{B09F5638-1D12-4B43-97AB-0DDA339EEFC5}"/>
            </a:ext>
            <a:ext uri="{147F2762-F138-4A5C-976F-8EAC2B608ADB}">
              <a16:predDERef xmlns:a16="http://schemas.microsoft.com/office/drawing/2014/main" pred="{AE5FFC36-D2B5-410A-B122-E358E3D51E99}"/>
            </a:ext>
          </a:extLst>
        </xdr:cNvPr>
        <xdr:cNvSpPr/>
      </xdr:nvSpPr>
      <xdr:spPr>
        <a:xfrm>
          <a:off x="7175500" y="7382510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343</xdr:row>
      <xdr:rowOff>0</xdr:rowOff>
    </xdr:from>
    <xdr:to>
      <xdr:col>23</xdr:col>
      <xdr:colOff>123825</xdr:colOff>
      <xdr:row>345</xdr:row>
      <xdr:rowOff>19050</xdr:rowOff>
    </xdr:to>
    <xdr:sp macro="" textlink="">
      <xdr:nvSpPr>
        <xdr:cNvPr id="273" name="Freeform: Shape 440">
          <a:extLst>
            <a:ext uri="{FF2B5EF4-FFF2-40B4-BE49-F238E27FC236}">
              <a16:creationId xmlns:a16="http://schemas.microsoft.com/office/drawing/2014/main" id="{FE38F075-5354-4525-AC2D-E81C471F7C26}"/>
            </a:ext>
            <a:ext uri="{147F2762-F138-4A5C-976F-8EAC2B608ADB}">
              <a16:predDERef xmlns:a16="http://schemas.microsoft.com/office/drawing/2014/main" pred="{0FC4AB82-0DC3-4A03-95D0-A417FF62B138}"/>
            </a:ext>
          </a:extLst>
        </xdr:cNvPr>
        <xdr:cNvSpPr/>
      </xdr:nvSpPr>
      <xdr:spPr>
        <a:xfrm>
          <a:off x="12915900" y="7382510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343</xdr:row>
      <xdr:rowOff>0</xdr:rowOff>
    </xdr:from>
    <xdr:to>
      <xdr:col>26</xdr:col>
      <xdr:colOff>123825</xdr:colOff>
      <xdr:row>345</xdr:row>
      <xdr:rowOff>19050</xdr:rowOff>
    </xdr:to>
    <xdr:sp macro="" textlink="">
      <xdr:nvSpPr>
        <xdr:cNvPr id="274" name="Freeform: Shape 441">
          <a:extLst>
            <a:ext uri="{FF2B5EF4-FFF2-40B4-BE49-F238E27FC236}">
              <a16:creationId xmlns:a16="http://schemas.microsoft.com/office/drawing/2014/main" id="{7BA995A5-F845-44D1-8228-051026170B5B}"/>
            </a:ext>
            <a:ext uri="{147F2762-F138-4A5C-976F-8EAC2B608ADB}">
              <a16:predDERef xmlns:a16="http://schemas.microsoft.com/office/drawing/2014/main" pred="{EA6EF042-BC57-4924-BDB3-7FCB07EC712B}"/>
            </a:ext>
          </a:extLst>
        </xdr:cNvPr>
        <xdr:cNvSpPr/>
      </xdr:nvSpPr>
      <xdr:spPr>
        <a:xfrm>
          <a:off x="148399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342</xdr:row>
      <xdr:rowOff>184150</xdr:rowOff>
    </xdr:from>
    <xdr:to>
      <xdr:col>29</xdr:col>
      <xdr:colOff>104775</xdr:colOff>
      <xdr:row>344</xdr:row>
      <xdr:rowOff>219075</xdr:rowOff>
    </xdr:to>
    <xdr:sp macro="" textlink="">
      <xdr:nvSpPr>
        <xdr:cNvPr id="275" name="Freeform: Shape 442">
          <a:extLst>
            <a:ext uri="{FF2B5EF4-FFF2-40B4-BE49-F238E27FC236}">
              <a16:creationId xmlns:a16="http://schemas.microsoft.com/office/drawing/2014/main" id="{368944B6-2E09-4380-A259-36620C6393C8}"/>
            </a:ext>
            <a:ext uri="{147F2762-F138-4A5C-976F-8EAC2B608ADB}">
              <a16:predDERef xmlns:a16="http://schemas.microsoft.com/office/drawing/2014/main" pred="{5D827D63-33C3-4834-AC39-B588FFA62155}"/>
            </a:ext>
          </a:extLst>
        </xdr:cNvPr>
        <xdr:cNvSpPr/>
      </xdr:nvSpPr>
      <xdr:spPr>
        <a:xfrm rot="10800000">
          <a:off x="16649700" y="73799700"/>
          <a:ext cx="1419225" cy="4476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343</xdr:row>
      <xdr:rowOff>9525</xdr:rowOff>
    </xdr:from>
    <xdr:to>
      <xdr:col>44</xdr:col>
      <xdr:colOff>123825</xdr:colOff>
      <xdr:row>345</xdr:row>
      <xdr:rowOff>28575</xdr:rowOff>
    </xdr:to>
    <xdr:sp macro="" textlink="">
      <xdr:nvSpPr>
        <xdr:cNvPr id="276" name="Freeform: Shape 444">
          <a:extLst>
            <a:ext uri="{FF2B5EF4-FFF2-40B4-BE49-F238E27FC236}">
              <a16:creationId xmlns:a16="http://schemas.microsoft.com/office/drawing/2014/main" id="{21BDCF17-5B6F-42A2-9B24-834AD51F7F87}"/>
            </a:ext>
            <a:ext uri="{147F2762-F138-4A5C-976F-8EAC2B608ADB}">
              <a16:predDERef xmlns:a16="http://schemas.microsoft.com/office/drawing/2014/main" pred="{7EADA8E2-A48B-4B56-95F9-3C169765544F}"/>
            </a:ext>
          </a:extLst>
        </xdr:cNvPr>
        <xdr:cNvSpPr/>
      </xdr:nvSpPr>
      <xdr:spPr>
        <a:xfrm rot="10950611">
          <a:off x="26269950" y="738346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561975</xdr:colOff>
      <xdr:row>12</xdr:row>
      <xdr:rowOff>253999</xdr:rowOff>
    </xdr:from>
    <xdr:to>
      <xdr:col>20</xdr:col>
      <xdr:colOff>32683</xdr:colOff>
      <xdr:row>13</xdr:row>
      <xdr:rowOff>182464</xdr:rowOff>
    </xdr:to>
    <xdr:sp macro="" textlink="">
      <xdr:nvSpPr>
        <xdr:cNvPr id="277" name="Freeform: Shape 276">
          <a:extLst>
            <a:ext uri="{FF2B5EF4-FFF2-40B4-BE49-F238E27FC236}">
              <a16:creationId xmlns:a16="http://schemas.microsoft.com/office/drawing/2014/main" id="{35793682-1DE3-45A6-8343-AA020EA58426}"/>
            </a:ext>
            <a:ext uri="{147F2762-F138-4A5C-976F-8EAC2B608ADB}">
              <a16:predDERef xmlns:a16="http://schemas.microsoft.com/office/drawing/2014/main" pred="{504D0468-BABE-4F9F-B6E4-4339789DBCD4}"/>
            </a:ext>
          </a:extLst>
        </xdr:cNvPr>
        <xdr:cNvSpPr/>
      </xdr:nvSpPr>
      <xdr:spPr>
        <a:xfrm rot="10799991">
          <a:off x="11020425" y="3486149"/>
          <a:ext cx="1299508" cy="4364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682625</xdr:colOff>
      <xdr:row>12</xdr:row>
      <xdr:rowOff>254000</xdr:rowOff>
    </xdr:from>
    <xdr:to>
      <xdr:col>22</xdr:col>
      <xdr:colOff>639108</xdr:colOff>
      <xdr:row>13</xdr:row>
      <xdr:rowOff>172940</xdr:rowOff>
    </xdr:to>
    <xdr:sp macro="" textlink="">
      <xdr:nvSpPr>
        <xdr:cNvPr id="278" name="Freeform: Shape 277">
          <a:extLst>
            <a:ext uri="{FF2B5EF4-FFF2-40B4-BE49-F238E27FC236}">
              <a16:creationId xmlns:a16="http://schemas.microsoft.com/office/drawing/2014/main" id="{D5432638-63FD-4279-8E27-463EC70B2E9F}"/>
            </a:ext>
            <a:ext uri="{147F2762-F138-4A5C-976F-8EAC2B608ADB}">
              <a16:predDERef xmlns:a16="http://schemas.microsoft.com/office/drawing/2014/main" pred="{7CD168F3-5771-40DD-97BE-73DE87744041}"/>
            </a:ext>
          </a:extLst>
        </xdr:cNvPr>
        <xdr:cNvSpPr/>
      </xdr:nvSpPr>
      <xdr:spPr>
        <a:xfrm rot="10799991">
          <a:off x="12969875" y="3486150"/>
          <a:ext cx="1277283" cy="426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571500</xdr:colOff>
      <xdr:row>12</xdr:row>
      <xdr:rowOff>333375</xdr:rowOff>
    </xdr:from>
    <xdr:to>
      <xdr:col>35</xdr:col>
      <xdr:colOff>42208</xdr:colOff>
      <xdr:row>13</xdr:row>
      <xdr:rowOff>172940</xdr:rowOff>
    </xdr:to>
    <xdr:sp macro="" textlink="">
      <xdr:nvSpPr>
        <xdr:cNvPr id="279" name="Freeform: Shape 278">
          <a:extLst>
            <a:ext uri="{FF2B5EF4-FFF2-40B4-BE49-F238E27FC236}">
              <a16:creationId xmlns:a16="http://schemas.microsoft.com/office/drawing/2014/main" id="{E2BAAE86-C309-4876-B3A4-FDFEB99F1600}"/>
            </a:ext>
            <a:ext uri="{147F2762-F138-4A5C-976F-8EAC2B608ADB}">
              <a16:predDERef xmlns:a16="http://schemas.microsoft.com/office/drawing/2014/main" pred="{63EA2467-4CB6-4E30-936F-C78D5E26FAAB}"/>
            </a:ext>
          </a:extLst>
        </xdr:cNvPr>
        <xdr:cNvSpPr/>
      </xdr:nvSpPr>
      <xdr:spPr>
        <a:xfrm>
          <a:off x="20472400" y="3565525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542925</xdr:colOff>
      <xdr:row>12</xdr:row>
      <xdr:rowOff>304800</xdr:rowOff>
    </xdr:from>
    <xdr:to>
      <xdr:col>38</xdr:col>
      <xdr:colOff>13633</xdr:colOff>
      <xdr:row>13</xdr:row>
      <xdr:rowOff>144365</xdr:rowOff>
    </xdr:to>
    <xdr:sp macro="" textlink="">
      <xdr:nvSpPr>
        <xdr:cNvPr id="280" name="Freeform: Shape 279">
          <a:extLst>
            <a:ext uri="{FF2B5EF4-FFF2-40B4-BE49-F238E27FC236}">
              <a16:creationId xmlns:a16="http://schemas.microsoft.com/office/drawing/2014/main" id="{20AD2FEE-F5C4-4035-B509-6EB72B88754F}"/>
            </a:ext>
            <a:ext uri="{147F2762-F138-4A5C-976F-8EAC2B608ADB}">
              <a16:predDERef xmlns:a16="http://schemas.microsoft.com/office/drawing/2014/main" pred="{75A9CFBB-F601-4126-811C-C14ABD275B4A}"/>
            </a:ext>
          </a:extLst>
        </xdr:cNvPr>
        <xdr:cNvSpPr/>
      </xdr:nvSpPr>
      <xdr:spPr>
        <a:xfrm>
          <a:off x="22272625" y="3536950"/>
          <a:ext cx="16487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12</xdr:row>
      <xdr:rowOff>323850</xdr:rowOff>
    </xdr:from>
    <xdr:to>
      <xdr:col>44</xdr:col>
      <xdr:colOff>32683</xdr:colOff>
      <xdr:row>13</xdr:row>
      <xdr:rowOff>163415</xdr:rowOff>
    </xdr:to>
    <xdr:sp macro="" textlink="">
      <xdr:nvSpPr>
        <xdr:cNvPr id="281" name="Freeform: Shape 280">
          <a:extLst>
            <a:ext uri="{FF2B5EF4-FFF2-40B4-BE49-F238E27FC236}">
              <a16:creationId xmlns:a16="http://schemas.microsoft.com/office/drawing/2014/main" id="{55DE009F-C6B1-4C2E-BF23-C4956EC11468}"/>
            </a:ext>
            <a:ext uri="{147F2762-F138-4A5C-976F-8EAC2B608ADB}">
              <a16:predDERef xmlns:a16="http://schemas.microsoft.com/office/drawing/2014/main" pred="{624B1612-5FC9-4C98-83E4-13AD73168E08}"/>
            </a:ext>
          </a:extLst>
        </xdr:cNvPr>
        <xdr:cNvSpPr/>
      </xdr:nvSpPr>
      <xdr:spPr>
        <a:xfrm rot="10799991">
          <a:off x="26298525" y="3556000"/>
          <a:ext cx="12995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23</xdr:row>
      <xdr:rowOff>19050</xdr:rowOff>
    </xdr:from>
    <xdr:to>
      <xdr:col>11</xdr:col>
      <xdr:colOff>32683</xdr:colOff>
      <xdr:row>25</xdr:row>
      <xdr:rowOff>1490</xdr:rowOff>
    </xdr:to>
    <xdr:sp macro="" textlink="">
      <xdr:nvSpPr>
        <xdr:cNvPr id="282" name="Freeform: Shape 281">
          <a:extLst>
            <a:ext uri="{FF2B5EF4-FFF2-40B4-BE49-F238E27FC236}">
              <a16:creationId xmlns:a16="http://schemas.microsoft.com/office/drawing/2014/main" id="{44251950-CBA3-4BA3-9FC8-F70AB2C15AA6}"/>
            </a:ext>
            <a:ext uri="{147F2762-F138-4A5C-976F-8EAC2B608ADB}">
              <a16:predDERef xmlns:a16="http://schemas.microsoft.com/office/drawing/2014/main" pred="{157AAA0E-D4EB-4DC8-8F28-DD570B152DC7}"/>
            </a:ext>
          </a:extLst>
        </xdr:cNvPr>
        <xdr:cNvSpPr/>
      </xdr:nvSpPr>
      <xdr:spPr>
        <a:xfrm rot="10799991">
          <a:off x="5222875" y="5797550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23</xdr:row>
      <xdr:rowOff>0</xdr:rowOff>
    </xdr:from>
    <xdr:to>
      <xdr:col>14</xdr:col>
      <xdr:colOff>4108</xdr:colOff>
      <xdr:row>24</xdr:row>
      <xdr:rowOff>163415</xdr:rowOff>
    </xdr:to>
    <xdr:sp macro="" textlink="">
      <xdr:nvSpPr>
        <xdr:cNvPr id="283" name="Freeform: Shape 282">
          <a:extLst>
            <a:ext uri="{FF2B5EF4-FFF2-40B4-BE49-F238E27FC236}">
              <a16:creationId xmlns:a16="http://schemas.microsoft.com/office/drawing/2014/main" id="{AA490676-02B2-458B-B187-C28040CA60D0}"/>
            </a:ext>
            <a:ext uri="{147F2762-F138-4A5C-976F-8EAC2B608ADB}">
              <a16:predDERef xmlns:a16="http://schemas.microsoft.com/office/drawing/2014/main" pred="{E2DAF8AB-3543-4FAF-94F2-2197F171D1EA}"/>
            </a:ext>
          </a:extLst>
        </xdr:cNvPr>
        <xdr:cNvSpPr/>
      </xdr:nvSpPr>
      <xdr:spPr>
        <a:xfrm rot="10799991">
          <a:off x="7185025" y="5778500"/>
          <a:ext cx="13090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114300</xdr:colOff>
      <xdr:row>23</xdr:row>
      <xdr:rowOff>0</xdr:rowOff>
    </xdr:from>
    <xdr:to>
      <xdr:col>17</xdr:col>
      <xdr:colOff>32683</xdr:colOff>
      <xdr:row>24</xdr:row>
      <xdr:rowOff>163415</xdr:rowOff>
    </xdr:to>
    <xdr:sp macro="" textlink="">
      <xdr:nvSpPr>
        <xdr:cNvPr id="284" name="Freeform: Shape 283">
          <a:extLst>
            <a:ext uri="{FF2B5EF4-FFF2-40B4-BE49-F238E27FC236}">
              <a16:creationId xmlns:a16="http://schemas.microsoft.com/office/drawing/2014/main" id="{ECDD8023-2299-4A2D-8454-F8BF8FD37008}"/>
            </a:ext>
            <a:ext uri="{147F2762-F138-4A5C-976F-8EAC2B608ADB}">
              <a16:predDERef xmlns:a16="http://schemas.microsoft.com/office/drawing/2014/main" pred="{58B970DD-069A-4E17-BE07-EB59E2E1D44B}"/>
            </a:ext>
          </a:extLst>
        </xdr:cNvPr>
        <xdr:cNvSpPr/>
      </xdr:nvSpPr>
      <xdr:spPr>
        <a:xfrm rot="10799991">
          <a:off x="9213850" y="5778500"/>
          <a:ext cx="12772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23</xdr:row>
      <xdr:rowOff>31750</xdr:rowOff>
    </xdr:from>
    <xdr:to>
      <xdr:col>22</xdr:col>
      <xdr:colOff>632758</xdr:colOff>
      <xdr:row>25</xdr:row>
      <xdr:rowOff>4665</xdr:rowOff>
    </xdr:to>
    <xdr:sp macro="" textlink="">
      <xdr:nvSpPr>
        <xdr:cNvPr id="285" name="Freeform: Shape 284">
          <a:extLst>
            <a:ext uri="{FF2B5EF4-FFF2-40B4-BE49-F238E27FC236}">
              <a16:creationId xmlns:a16="http://schemas.microsoft.com/office/drawing/2014/main" id="{251EE14F-2A26-45A3-986F-45DBBB51EDE2}"/>
            </a:ext>
            <a:ext uri="{147F2762-F138-4A5C-976F-8EAC2B608ADB}">
              <a16:predDERef xmlns:a16="http://schemas.microsoft.com/office/drawing/2014/main" pred="{C9DD3181-469E-47DA-B4A6-ED100BC87489}"/>
            </a:ext>
          </a:extLst>
        </xdr:cNvPr>
        <xdr:cNvSpPr/>
      </xdr:nvSpPr>
      <xdr:spPr>
        <a:xfrm>
          <a:off x="12998450" y="5810250"/>
          <a:ext cx="1242358" cy="3412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0</xdr:colOff>
      <xdr:row>23</xdr:row>
      <xdr:rowOff>0</xdr:rowOff>
    </xdr:from>
    <xdr:to>
      <xdr:col>38</xdr:col>
      <xdr:colOff>51733</xdr:colOff>
      <xdr:row>24</xdr:row>
      <xdr:rowOff>163415</xdr:rowOff>
    </xdr:to>
    <xdr:sp macro="" textlink="">
      <xdr:nvSpPr>
        <xdr:cNvPr id="286" name="Freeform: Shape 285">
          <a:extLst>
            <a:ext uri="{FF2B5EF4-FFF2-40B4-BE49-F238E27FC236}">
              <a16:creationId xmlns:a16="http://schemas.microsoft.com/office/drawing/2014/main" id="{144BFF62-46BA-4D6A-A548-8D88F2690568}"/>
            </a:ext>
            <a:ext uri="{147F2762-F138-4A5C-976F-8EAC2B608ADB}">
              <a16:predDERef xmlns:a16="http://schemas.microsoft.com/office/drawing/2014/main" pred="{5A96E95F-D016-4752-BD17-E777B44ABC4B}"/>
            </a:ext>
          </a:extLst>
        </xdr:cNvPr>
        <xdr:cNvSpPr/>
      </xdr:nvSpPr>
      <xdr:spPr>
        <a:xfrm>
          <a:off x="22561550" y="5778500"/>
          <a:ext cx="1397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23</xdr:row>
      <xdr:rowOff>0</xdr:rowOff>
    </xdr:from>
    <xdr:to>
      <xdr:col>44</xdr:col>
      <xdr:colOff>61258</xdr:colOff>
      <xdr:row>24</xdr:row>
      <xdr:rowOff>163415</xdr:rowOff>
    </xdr:to>
    <xdr:sp macro="" textlink="">
      <xdr:nvSpPr>
        <xdr:cNvPr id="287" name="Freeform: Shape 286">
          <a:extLst>
            <a:ext uri="{FF2B5EF4-FFF2-40B4-BE49-F238E27FC236}">
              <a16:creationId xmlns:a16="http://schemas.microsoft.com/office/drawing/2014/main" id="{58F0E135-9FD9-4AD2-A388-D328F77DCC09}"/>
            </a:ext>
            <a:ext uri="{147F2762-F138-4A5C-976F-8EAC2B608ADB}">
              <a16:predDERef xmlns:a16="http://schemas.microsoft.com/office/drawing/2014/main" pred="{5BA12A9A-F84C-47CE-A26D-2F449109C60F}"/>
            </a:ext>
          </a:extLst>
        </xdr:cNvPr>
        <xdr:cNvSpPr/>
      </xdr:nvSpPr>
      <xdr:spPr>
        <a:xfrm>
          <a:off x="26355675" y="5778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552450</xdr:colOff>
      <xdr:row>34</xdr:row>
      <xdr:rowOff>0</xdr:rowOff>
    </xdr:from>
    <xdr:to>
      <xdr:col>5</xdr:col>
      <xdr:colOff>23158</xdr:colOff>
      <xdr:row>35</xdr:row>
      <xdr:rowOff>144365</xdr:rowOff>
    </xdr:to>
    <xdr:sp macro="" textlink="">
      <xdr:nvSpPr>
        <xdr:cNvPr id="288" name="Freeform: Shape 287">
          <a:extLst>
            <a:ext uri="{FF2B5EF4-FFF2-40B4-BE49-F238E27FC236}">
              <a16:creationId xmlns:a16="http://schemas.microsoft.com/office/drawing/2014/main" id="{150060A0-BCC5-436C-87A4-40CCF0034A69}"/>
            </a:ext>
            <a:ext uri="{147F2762-F138-4A5C-976F-8EAC2B608ADB}">
              <a16:predDERef xmlns:a16="http://schemas.microsoft.com/office/drawing/2014/main" pred="{7252ECB9-BDE8-4221-8B24-5DE38C532967}"/>
            </a:ext>
          </a:extLst>
        </xdr:cNvPr>
        <xdr:cNvSpPr/>
      </xdr:nvSpPr>
      <xdr:spPr>
        <a:xfrm>
          <a:off x="1244600" y="7956550"/>
          <a:ext cx="1299508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34</xdr:row>
      <xdr:rowOff>38100</xdr:rowOff>
    </xdr:from>
    <xdr:to>
      <xdr:col>20</xdr:col>
      <xdr:colOff>85725</xdr:colOff>
      <xdr:row>36</xdr:row>
      <xdr:rowOff>0</xdr:rowOff>
    </xdr:to>
    <xdr:sp macro="" textlink="">
      <xdr:nvSpPr>
        <xdr:cNvPr id="289" name="Freeform: Shape 288">
          <a:extLst>
            <a:ext uri="{FF2B5EF4-FFF2-40B4-BE49-F238E27FC236}">
              <a16:creationId xmlns:a16="http://schemas.microsoft.com/office/drawing/2014/main" id="{72D6126B-F964-4860-8B13-65FE8AC62812}"/>
            </a:ext>
            <a:ext uri="{147F2762-F138-4A5C-976F-8EAC2B608ADB}">
              <a16:predDERef xmlns:a16="http://schemas.microsoft.com/office/drawing/2014/main" pred="{A0C38E3B-662E-4602-879E-1C9CCDB652C4}"/>
            </a:ext>
          </a:extLst>
        </xdr:cNvPr>
        <xdr:cNvSpPr/>
      </xdr:nvSpPr>
      <xdr:spPr>
        <a:xfrm rot="10799991">
          <a:off x="10991850" y="7994650"/>
          <a:ext cx="1381125" cy="330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34</xdr:row>
      <xdr:rowOff>38100</xdr:rowOff>
    </xdr:from>
    <xdr:to>
      <xdr:col>29</xdr:col>
      <xdr:colOff>70783</xdr:colOff>
      <xdr:row>36</xdr:row>
      <xdr:rowOff>20540</xdr:rowOff>
    </xdr:to>
    <xdr:sp macro="" textlink="">
      <xdr:nvSpPr>
        <xdr:cNvPr id="290" name="Freeform: Shape 289">
          <a:extLst>
            <a:ext uri="{FF2B5EF4-FFF2-40B4-BE49-F238E27FC236}">
              <a16:creationId xmlns:a16="http://schemas.microsoft.com/office/drawing/2014/main" id="{6DB5E398-011C-4515-BC89-6B7124F80BE3}"/>
            </a:ext>
            <a:ext uri="{147F2762-F138-4A5C-976F-8EAC2B608ADB}">
              <a16:predDERef xmlns:a16="http://schemas.microsoft.com/office/drawing/2014/main" pred="{586EA5B9-B921-4921-ADBB-8D86902FD766}"/>
            </a:ext>
          </a:extLst>
        </xdr:cNvPr>
        <xdr:cNvSpPr/>
      </xdr:nvSpPr>
      <xdr:spPr>
        <a:xfrm rot="10799991">
          <a:off x="16649700" y="79946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34</xdr:row>
      <xdr:rowOff>0</xdr:rowOff>
    </xdr:from>
    <xdr:to>
      <xdr:col>32</xdr:col>
      <xdr:colOff>51733</xdr:colOff>
      <xdr:row>35</xdr:row>
      <xdr:rowOff>163415</xdr:rowOff>
    </xdr:to>
    <xdr:sp macro="" textlink="">
      <xdr:nvSpPr>
        <xdr:cNvPr id="291" name="Freeform: Shape 290">
          <a:extLst>
            <a:ext uri="{FF2B5EF4-FFF2-40B4-BE49-F238E27FC236}">
              <a16:creationId xmlns:a16="http://schemas.microsoft.com/office/drawing/2014/main" id="{03065468-D2D6-46E4-8AB9-D56DC0AC8DF8}"/>
            </a:ext>
            <a:ext uri="{147F2762-F138-4A5C-976F-8EAC2B608ADB}">
              <a16:predDERef xmlns:a16="http://schemas.microsoft.com/office/drawing/2014/main" pred="{5CEBFC0B-57F3-4358-AD9D-5EDAD89652EA}"/>
            </a:ext>
          </a:extLst>
        </xdr:cNvPr>
        <xdr:cNvSpPr/>
      </xdr:nvSpPr>
      <xdr:spPr>
        <a:xfrm rot="10799991">
          <a:off x="18564225" y="7956550"/>
          <a:ext cx="138840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34</xdr:row>
      <xdr:rowOff>0</xdr:rowOff>
    </xdr:from>
    <xdr:to>
      <xdr:col>35</xdr:col>
      <xdr:colOff>61258</xdr:colOff>
      <xdr:row>35</xdr:row>
      <xdr:rowOff>163415</xdr:rowOff>
    </xdr:to>
    <xdr:sp macro="" textlink="">
      <xdr:nvSpPr>
        <xdr:cNvPr id="292" name="Freeform: Shape 291">
          <a:extLst>
            <a:ext uri="{FF2B5EF4-FFF2-40B4-BE49-F238E27FC236}">
              <a16:creationId xmlns:a16="http://schemas.microsoft.com/office/drawing/2014/main" id="{88F2414F-D87D-49E4-B1A8-4A601AA758C6}"/>
            </a:ext>
            <a:ext uri="{147F2762-F138-4A5C-976F-8EAC2B608ADB}">
              <a16:predDERef xmlns:a16="http://schemas.microsoft.com/office/drawing/2014/main" pred="{872CD9CC-CEF7-40D5-AF33-C619C8A0C3E9}"/>
            </a:ext>
          </a:extLst>
        </xdr:cNvPr>
        <xdr:cNvSpPr/>
      </xdr:nvSpPr>
      <xdr:spPr>
        <a:xfrm rot="10799991">
          <a:off x="20405725" y="79565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34</xdr:row>
      <xdr:rowOff>0</xdr:rowOff>
    </xdr:from>
    <xdr:to>
      <xdr:col>44</xdr:col>
      <xdr:colOff>51733</xdr:colOff>
      <xdr:row>35</xdr:row>
      <xdr:rowOff>163415</xdr:rowOff>
    </xdr:to>
    <xdr:sp macro="" textlink="">
      <xdr:nvSpPr>
        <xdr:cNvPr id="293" name="Freeform: Shape 292">
          <a:extLst>
            <a:ext uri="{FF2B5EF4-FFF2-40B4-BE49-F238E27FC236}">
              <a16:creationId xmlns:a16="http://schemas.microsoft.com/office/drawing/2014/main" id="{37FFA814-29F6-4CBB-B1CF-17176F0838F4}"/>
            </a:ext>
            <a:ext uri="{147F2762-F138-4A5C-976F-8EAC2B608ADB}">
              <a16:predDERef xmlns:a16="http://schemas.microsoft.com/office/drawing/2014/main" pred="{72E34C5B-1294-43CD-A336-C321288C68A4}"/>
            </a:ext>
          </a:extLst>
        </xdr:cNvPr>
        <xdr:cNvSpPr/>
      </xdr:nvSpPr>
      <xdr:spPr>
        <a:xfrm>
          <a:off x="26346150" y="795655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45</xdr:row>
      <xdr:rowOff>38100</xdr:rowOff>
    </xdr:from>
    <xdr:to>
      <xdr:col>5</xdr:col>
      <xdr:colOff>51733</xdr:colOff>
      <xdr:row>47</xdr:row>
      <xdr:rowOff>20540</xdr:rowOff>
    </xdr:to>
    <xdr:sp macro="" textlink="">
      <xdr:nvSpPr>
        <xdr:cNvPr id="294" name="Freeform: Shape 293">
          <a:extLst>
            <a:ext uri="{FF2B5EF4-FFF2-40B4-BE49-F238E27FC236}">
              <a16:creationId xmlns:a16="http://schemas.microsoft.com/office/drawing/2014/main" id="{456997D8-72D0-4121-91D0-9A4A4DDC99AB}"/>
            </a:ext>
            <a:ext uri="{147F2762-F138-4A5C-976F-8EAC2B608ADB}">
              <a16:predDERef xmlns:a16="http://schemas.microsoft.com/office/drawing/2014/main" pred="{CF47ED04-1072-454F-9725-E82F5A9A35E1}"/>
            </a:ext>
          </a:extLst>
        </xdr:cNvPr>
        <xdr:cNvSpPr/>
      </xdr:nvSpPr>
      <xdr:spPr>
        <a:xfrm>
          <a:off x="1301750" y="10388600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51733</xdr:colOff>
      <xdr:row>46</xdr:row>
      <xdr:rowOff>163415</xdr:rowOff>
    </xdr:to>
    <xdr:sp macro="" textlink="">
      <xdr:nvSpPr>
        <xdr:cNvPr id="295" name="Freeform: Shape 294">
          <a:extLst>
            <a:ext uri="{FF2B5EF4-FFF2-40B4-BE49-F238E27FC236}">
              <a16:creationId xmlns:a16="http://schemas.microsoft.com/office/drawing/2014/main" id="{6D4E7BE7-AF8F-4010-A525-242E1C825B03}"/>
            </a:ext>
            <a:ext uri="{147F2762-F138-4A5C-976F-8EAC2B608ADB}">
              <a16:predDERef xmlns:a16="http://schemas.microsoft.com/office/drawing/2014/main" pred="{BE657B7B-3CDF-4EB4-B62F-E4DD49BDC572}"/>
            </a:ext>
          </a:extLst>
        </xdr:cNvPr>
        <xdr:cNvSpPr/>
      </xdr:nvSpPr>
      <xdr:spPr>
        <a:xfrm rot="10799991">
          <a:off x="5270500" y="103505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45</xdr:row>
      <xdr:rowOff>0</xdr:rowOff>
    </xdr:from>
    <xdr:to>
      <xdr:col>26</xdr:col>
      <xdr:colOff>137458</xdr:colOff>
      <xdr:row>46</xdr:row>
      <xdr:rowOff>163415</xdr:rowOff>
    </xdr:to>
    <xdr:sp macro="" textlink="">
      <xdr:nvSpPr>
        <xdr:cNvPr id="296" name="Freeform: Shape 295">
          <a:extLst>
            <a:ext uri="{FF2B5EF4-FFF2-40B4-BE49-F238E27FC236}">
              <a16:creationId xmlns:a16="http://schemas.microsoft.com/office/drawing/2014/main" id="{32389DDA-4C5C-436C-AA82-B77DC6DEBC2C}"/>
            </a:ext>
            <a:ext uri="{147F2762-F138-4A5C-976F-8EAC2B608ADB}">
              <a16:predDERef xmlns:a16="http://schemas.microsoft.com/office/drawing/2014/main" pred="{C1F0A9D1-66DD-4B92-9D67-812C67DB4FF4}"/>
            </a:ext>
          </a:extLst>
        </xdr:cNvPr>
        <xdr:cNvSpPr/>
      </xdr:nvSpPr>
      <xdr:spPr>
        <a:xfrm rot="10799991">
          <a:off x="1491615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45</xdr:row>
      <xdr:rowOff>0</xdr:rowOff>
    </xdr:from>
    <xdr:to>
      <xdr:col>29</xdr:col>
      <xdr:colOff>70783</xdr:colOff>
      <xdr:row>46</xdr:row>
      <xdr:rowOff>144365</xdr:rowOff>
    </xdr:to>
    <xdr:sp macro="" textlink="">
      <xdr:nvSpPr>
        <xdr:cNvPr id="297" name="Freeform: Shape 296">
          <a:extLst>
            <a:ext uri="{FF2B5EF4-FFF2-40B4-BE49-F238E27FC236}">
              <a16:creationId xmlns:a16="http://schemas.microsoft.com/office/drawing/2014/main" id="{D221CE52-939F-4C7E-BDA6-26E59044E133}"/>
            </a:ext>
            <a:ext uri="{147F2762-F138-4A5C-976F-8EAC2B608ADB}">
              <a16:predDERef xmlns:a16="http://schemas.microsoft.com/office/drawing/2014/main" pred="{ADC8A604-62B3-4D14-8432-8E2A086E2485}"/>
            </a:ext>
          </a:extLst>
        </xdr:cNvPr>
        <xdr:cNvSpPr/>
      </xdr:nvSpPr>
      <xdr:spPr>
        <a:xfrm rot="10799991">
          <a:off x="1664970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45</xdr:row>
      <xdr:rowOff>0</xdr:rowOff>
    </xdr:from>
    <xdr:to>
      <xdr:col>32</xdr:col>
      <xdr:colOff>137458</xdr:colOff>
      <xdr:row>46</xdr:row>
      <xdr:rowOff>163415</xdr:rowOff>
    </xdr:to>
    <xdr:sp macro="" textlink="">
      <xdr:nvSpPr>
        <xdr:cNvPr id="298" name="Freeform: Shape 297">
          <a:extLst>
            <a:ext uri="{FF2B5EF4-FFF2-40B4-BE49-F238E27FC236}">
              <a16:creationId xmlns:a16="http://schemas.microsoft.com/office/drawing/2014/main" id="{C1C7F401-3014-4C61-BD56-41EBD1448676}"/>
            </a:ext>
            <a:ext uri="{147F2762-F138-4A5C-976F-8EAC2B608ADB}">
              <a16:predDERef xmlns:a16="http://schemas.microsoft.com/office/drawing/2014/main" pred="{722692F9-39B9-4E0E-864F-818E738A7E9A}"/>
            </a:ext>
          </a:extLst>
        </xdr:cNvPr>
        <xdr:cNvSpPr/>
      </xdr:nvSpPr>
      <xdr:spPr>
        <a:xfrm rot="10799991">
          <a:off x="18681700" y="1035050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523875</xdr:colOff>
      <xdr:row>45</xdr:row>
      <xdr:rowOff>0</xdr:rowOff>
    </xdr:from>
    <xdr:to>
      <xdr:col>41</xdr:col>
      <xdr:colOff>80308</xdr:colOff>
      <xdr:row>46</xdr:row>
      <xdr:rowOff>163415</xdr:rowOff>
    </xdr:to>
    <xdr:sp macro="" textlink="">
      <xdr:nvSpPr>
        <xdr:cNvPr id="299" name="Freeform: Shape 298">
          <a:extLst>
            <a:ext uri="{FF2B5EF4-FFF2-40B4-BE49-F238E27FC236}">
              <a16:creationId xmlns:a16="http://schemas.microsoft.com/office/drawing/2014/main" id="{FC6BE385-9958-4E26-BF42-1ABEC0F01347}"/>
            </a:ext>
            <a:ext uri="{147F2762-F138-4A5C-976F-8EAC2B608ADB}">
              <a16:predDERef xmlns:a16="http://schemas.microsoft.com/office/drawing/2014/main" pred="{BF040297-2809-49F6-8911-DEC7CEDF0AE8}"/>
            </a:ext>
          </a:extLst>
        </xdr:cNvPr>
        <xdr:cNvSpPr/>
      </xdr:nvSpPr>
      <xdr:spPr>
        <a:xfrm rot="10799991">
          <a:off x="24431625" y="103505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45</xdr:row>
      <xdr:rowOff>0</xdr:rowOff>
    </xdr:from>
    <xdr:to>
      <xdr:col>44</xdr:col>
      <xdr:colOff>51733</xdr:colOff>
      <xdr:row>46</xdr:row>
      <xdr:rowOff>144365</xdr:rowOff>
    </xdr:to>
    <xdr:sp macro="" textlink="">
      <xdr:nvSpPr>
        <xdr:cNvPr id="300" name="Freeform: Shape 299">
          <a:extLst>
            <a:ext uri="{FF2B5EF4-FFF2-40B4-BE49-F238E27FC236}">
              <a16:creationId xmlns:a16="http://schemas.microsoft.com/office/drawing/2014/main" id="{8395908E-A692-4582-AC9F-57782B5A7B5D}"/>
            </a:ext>
            <a:ext uri="{147F2762-F138-4A5C-976F-8EAC2B608ADB}">
              <a16:predDERef xmlns:a16="http://schemas.microsoft.com/office/drawing/2014/main" pred="{5D439BEE-E43E-4BFF-974A-8EF31A1C2BF6}"/>
            </a:ext>
          </a:extLst>
        </xdr:cNvPr>
        <xdr:cNvSpPr/>
      </xdr:nvSpPr>
      <xdr:spPr>
        <a:xfrm rot="10799991">
          <a:off x="26231850" y="10350500"/>
          <a:ext cx="1385233" cy="32851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56</xdr:row>
      <xdr:rowOff>63500</xdr:rowOff>
    </xdr:from>
    <xdr:to>
      <xdr:col>11</xdr:col>
      <xdr:colOff>118408</xdr:colOff>
      <xdr:row>57</xdr:row>
      <xdr:rowOff>179290</xdr:rowOff>
    </xdr:to>
    <xdr:sp macro="" textlink="">
      <xdr:nvSpPr>
        <xdr:cNvPr id="301" name="Freeform: Shape 300">
          <a:extLst>
            <a:ext uri="{FF2B5EF4-FFF2-40B4-BE49-F238E27FC236}">
              <a16:creationId xmlns:a16="http://schemas.microsoft.com/office/drawing/2014/main" id="{641A182F-DE92-48BF-8D85-11AFCB06AD75}"/>
            </a:ext>
            <a:ext uri="{147F2762-F138-4A5C-976F-8EAC2B608ADB}">
              <a16:predDERef xmlns:a16="http://schemas.microsoft.com/office/drawing/2014/main" pred="{9E92D368-09F5-4EC2-ADC4-B42A16F9E1EF}"/>
            </a:ext>
          </a:extLst>
        </xdr:cNvPr>
        <xdr:cNvSpPr/>
      </xdr:nvSpPr>
      <xdr:spPr>
        <a:xfrm rot="10799991">
          <a:off x="5222875" y="12820650"/>
          <a:ext cx="1385233" cy="2999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56</xdr:row>
      <xdr:rowOff>0</xdr:rowOff>
    </xdr:from>
    <xdr:to>
      <xdr:col>14</xdr:col>
      <xdr:colOff>137458</xdr:colOff>
      <xdr:row>57</xdr:row>
      <xdr:rowOff>163415</xdr:rowOff>
    </xdr:to>
    <xdr:sp macro="" textlink="">
      <xdr:nvSpPr>
        <xdr:cNvPr id="302" name="Freeform: Shape 301">
          <a:extLst>
            <a:ext uri="{FF2B5EF4-FFF2-40B4-BE49-F238E27FC236}">
              <a16:creationId xmlns:a16="http://schemas.microsoft.com/office/drawing/2014/main" id="{AF307107-F90C-4F9F-8715-BD335157AB57}"/>
            </a:ext>
            <a:ext uri="{147F2762-F138-4A5C-976F-8EAC2B608ADB}">
              <a16:predDERef xmlns:a16="http://schemas.microsoft.com/office/drawing/2014/main" pred="{E144A01E-3B8B-4E5B-8EB2-36FB04FDFA61}"/>
            </a:ext>
          </a:extLst>
        </xdr:cNvPr>
        <xdr:cNvSpPr/>
      </xdr:nvSpPr>
      <xdr:spPr>
        <a:xfrm rot="10799991">
          <a:off x="7270750" y="12757150"/>
          <a:ext cx="1356658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533400</xdr:colOff>
      <xdr:row>56</xdr:row>
      <xdr:rowOff>0</xdr:rowOff>
    </xdr:from>
    <xdr:to>
      <xdr:col>20</xdr:col>
      <xdr:colOff>89833</xdr:colOff>
      <xdr:row>57</xdr:row>
      <xdr:rowOff>163415</xdr:rowOff>
    </xdr:to>
    <xdr:sp macro="" textlink="">
      <xdr:nvSpPr>
        <xdr:cNvPr id="303" name="Freeform: Shape 302">
          <a:extLst>
            <a:ext uri="{FF2B5EF4-FFF2-40B4-BE49-F238E27FC236}">
              <a16:creationId xmlns:a16="http://schemas.microsoft.com/office/drawing/2014/main" id="{38DB439E-89D3-46FD-BB19-BC4D5FB6781E}"/>
            </a:ext>
            <a:ext uri="{147F2762-F138-4A5C-976F-8EAC2B608ADB}">
              <a16:predDERef xmlns:a16="http://schemas.microsoft.com/office/drawing/2014/main" pred="{555B04BB-75C1-4DA0-BA4E-A2643D5F2ED1}"/>
            </a:ext>
          </a:extLst>
        </xdr:cNvPr>
        <xdr:cNvSpPr/>
      </xdr:nvSpPr>
      <xdr:spPr>
        <a:xfrm rot="10799991">
          <a:off x="109918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476250</xdr:colOff>
      <xdr:row>56</xdr:row>
      <xdr:rowOff>0</xdr:rowOff>
    </xdr:from>
    <xdr:to>
      <xdr:col>26</xdr:col>
      <xdr:colOff>32683</xdr:colOff>
      <xdr:row>57</xdr:row>
      <xdr:rowOff>163415</xdr:rowOff>
    </xdr:to>
    <xdr:sp macro="" textlink="">
      <xdr:nvSpPr>
        <xdr:cNvPr id="304" name="Freeform: Shape 303">
          <a:extLst>
            <a:ext uri="{FF2B5EF4-FFF2-40B4-BE49-F238E27FC236}">
              <a16:creationId xmlns:a16="http://schemas.microsoft.com/office/drawing/2014/main" id="{13012E7C-D9B3-49BE-B746-262C9618A945}"/>
            </a:ext>
            <a:ext uri="{147F2762-F138-4A5C-976F-8EAC2B608ADB}">
              <a16:predDERef xmlns:a16="http://schemas.microsoft.com/office/drawing/2014/main" pred="{5F4F535F-A3D4-4460-A70C-211A9FC3B88F}"/>
            </a:ext>
          </a:extLst>
        </xdr:cNvPr>
        <xdr:cNvSpPr/>
      </xdr:nvSpPr>
      <xdr:spPr>
        <a:xfrm rot="10799991">
          <a:off x="1478280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609600</xdr:colOff>
      <xdr:row>56</xdr:row>
      <xdr:rowOff>0</xdr:rowOff>
    </xdr:from>
    <xdr:to>
      <xdr:col>32</xdr:col>
      <xdr:colOff>61258</xdr:colOff>
      <xdr:row>57</xdr:row>
      <xdr:rowOff>153890</xdr:rowOff>
    </xdr:to>
    <xdr:sp macro="" textlink="">
      <xdr:nvSpPr>
        <xdr:cNvPr id="305" name="Freeform: Shape 304">
          <a:extLst>
            <a:ext uri="{FF2B5EF4-FFF2-40B4-BE49-F238E27FC236}">
              <a16:creationId xmlns:a16="http://schemas.microsoft.com/office/drawing/2014/main" id="{41619AFC-66DC-4526-9B30-4262B50D5987}"/>
            </a:ext>
            <a:ext uri="{147F2762-F138-4A5C-976F-8EAC2B608ADB}">
              <a16:predDERef xmlns:a16="http://schemas.microsoft.com/office/drawing/2014/main" pred="{CF7BF993-77B2-4A9A-AE17-04FE6EFAC96A}"/>
            </a:ext>
          </a:extLst>
        </xdr:cNvPr>
        <xdr:cNvSpPr/>
      </xdr:nvSpPr>
      <xdr:spPr>
        <a:xfrm rot="10799991">
          <a:off x="18573750" y="12757150"/>
          <a:ext cx="1388408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56</xdr:row>
      <xdr:rowOff>0</xdr:rowOff>
    </xdr:from>
    <xdr:to>
      <xdr:col>35</xdr:col>
      <xdr:colOff>61258</xdr:colOff>
      <xdr:row>57</xdr:row>
      <xdr:rowOff>153890</xdr:rowOff>
    </xdr:to>
    <xdr:sp macro="" textlink="">
      <xdr:nvSpPr>
        <xdr:cNvPr id="306" name="Freeform: Shape 305">
          <a:extLst>
            <a:ext uri="{FF2B5EF4-FFF2-40B4-BE49-F238E27FC236}">
              <a16:creationId xmlns:a16="http://schemas.microsoft.com/office/drawing/2014/main" id="{98C123E5-E771-4B09-B8AF-3EC7463F3DEF}"/>
            </a:ext>
            <a:ext uri="{147F2762-F138-4A5C-976F-8EAC2B608ADB}">
              <a16:predDERef xmlns:a16="http://schemas.microsoft.com/office/drawing/2014/main" pred="{5F66D6FB-75B4-4F9E-8691-981FC058AB6E}"/>
            </a:ext>
          </a:extLst>
        </xdr:cNvPr>
        <xdr:cNvSpPr/>
      </xdr:nvSpPr>
      <xdr:spPr>
        <a:xfrm rot="10799991">
          <a:off x="20405725" y="12757150"/>
          <a:ext cx="1385233" cy="3380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495300</xdr:colOff>
      <xdr:row>56</xdr:row>
      <xdr:rowOff>0</xdr:rowOff>
    </xdr:from>
    <xdr:to>
      <xdr:col>41</xdr:col>
      <xdr:colOff>51733</xdr:colOff>
      <xdr:row>57</xdr:row>
      <xdr:rowOff>163415</xdr:rowOff>
    </xdr:to>
    <xdr:sp macro="" textlink="">
      <xdr:nvSpPr>
        <xdr:cNvPr id="307" name="Freeform: Shape 306">
          <a:extLst>
            <a:ext uri="{FF2B5EF4-FFF2-40B4-BE49-F238E27FC236}">
              <a16:creationId xmlns:a16="http://schemas.microsoft.com/office/drawing/2014/main" id="{D82C1B57-4CD7-4B60-9F24-A4EBCF6C72DB}"/>
            </a:ext>
            <a:ext uri="{147F2762-F138-4A5C-976F-8EAC2B608ADB}">
              <a16:predDERef xmlns:a16="http://schemas.microsoft.com/office/drawing/2014/main" pred="{178E1BB0-F94A-4143-8785-6F54509D8838}"/>
            </a:ext>
          </a:extLst>
        </xdr:cNvPr>
        <xdr:cNvSpPr/>
      </xdr:nvSpPr>
      <xdr:spPr>
        <a:xfrm rot="10799991">
          <a:off x="24403050" y="1275715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56</xdr:row>
      <xdr:rowOff>0</xdr:rowOff>
    </xdr:from>
    <xdr:to>
      <xdr:col>17</xdr:col>
      <xdr:colOff>47625</xdr:colOff>
      <xdr:row>58</xdr:row>
      <xdr:rowOff>4665</xdr:rowOff>
    </xdr:to>
    <xdr:sp macro="" textlink="">
      <xdr:nvSpPr>
        <xdr:cNvPr id="308" name="Freeform: Shape 307">
          <a:extLst>
            <a:ext uri="{FF2B5EF4-FFF2-40B4-BE49-F238E27FC236}">
              <a16:creationId xmlns:a16="http://schemas.microsoft.com/office/drawing/2014/main" id="{5ABA57F3-0CA8-409C-BBE9-FAD9DF53CFEB}"/>
            </a:ext>
            <a:ext uri="{147F2762-F138-4A5C-976F-8EAC2B608ADB}">
              <a16:predDERef xmlns:a16="http://schemas.microsoft.com/office/drawing/2014/main" pred="{C67AC6B5-E758-458B-B840-6A8431E5609E}"/>
            </a:ext>
          </a:extLst>
        </xdr:cNvPr>
        <xdr:cNvSpPr/>
      </xdr:nvSpPr>
      <xdr:spPr>
        <a:xfrm>
          <a:off x="9099550" y="12757150"/>
          <a:ext cx="1406525" cy="3729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67</xdr:row>
      <xdr:rowOff>9525</xdr:rowOff>
    </xdr:from>
    <xdr:to>
      <xdr:col>5</xdr:col>
      <xdr:colOff>51733</xdr:colOff>
      <xdr:row>68</xdr:row>
      <xdr:rowOff>172940</xdr:rowOff>
    </xdr:to>
    <xdr:sp macro="" textlink="">
      <xdr:nvSpPr>
        <xdr:cNvPr id="309" name="Freeform: Shape 308">
          <a:extLst>
            <a:ext uri="{FF2B5EF4-FFF2-40B4-BE49-F238E27FC236}">
              <a16:creationId xmlns:a16="http://schemas.microsoft.com/office/drawing/2014/main" id="{50761EE8-5F36-4985-AF46-E5CA03EA0A1C}"/>
            </a:ext>
            <a:ext uri="{147F2762-F138-4A5C-976F-8EAC2B608ADB}">
              <a16:predDERef xmlns:a16="http://schemas.microsoft.com/office/drawing/2014/main" pred="{7E31B3A3-5470-4FAD-9A1A-344BA6B2CD1C}"/>
            </a:ext>
          </a:extLst>
        </xdr:cNvPr>
        <xdr:cNvSpPr/>
      </xdr:nvSpPr>
      <xdr:spPr>
        <a:xfrm>
          <a:off x="1301750" y="14881225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542925</xdr:colOff>
      <xdr:row>67</xdr:row>
      <xdr:rowOff>19050</xdr:rowOff>
    </xdr:from>
    <xdr:to>
      <xdr:col>20</xdr:col>
      <xdr:colOff>99358</xdr:colOff>
      <xdr:row>69</xdr:row>
      <xdr:rowOff>1490</xdr:rowOff>
    </xdr:to>
    <xdr:sp macro="" textlink="">
      <xdr:nvSpPr>
        <xdr:cNvPr id="310" name="Freeform: Shape 309">
          <a:extLst>
            <a:ext uri="{FF2B5EF4-FFF2-40B4-BE49-F238E27FC236}">
              <a16:creationId xmlns:a16="http://schemas.microsoft.com/office/drawing/2014/main" id="{E2B6C40F-156A-457B-A9E0-816A872F2870}"/>
            </a:ext>
            <a:ext uri="{147F2762-F138-4A5C-976F-8EAC2B608ADB}">
              <a16:predDERef xmlns:a16="http://schemas.microsoft.com/office/drawing/2014/main" pred="{6BF2E41B-DCE9-4C25-977B-CE65714868DA}"/>
            </a:ext>
          </a:extLst>
        </xdr:cNvPr>
        <xdr:cNvSpPr/>
      </xdr:nvSpPr>
      <xdr:spPr>
        <a:xfrm rot="10799991">
          <a:off x="11001375" y="14890750"/>
          <a:ext cx="13852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485775</xdr:colOff>
      <xdr:row>67</xdr:row>
      <xdr:rowOff>0</xdr:rowOff>
    </xdr:from>
    <xdr:to>
      <xdr:col>26</xdr:col>
      <xdr:colOff>42208</xdr:colOff>
      <xdr:row>68</xdr:row>
      <xdr:rowOff>163415</xdr:rowOff>
    </xdr:to>
    <xdr:sp macro="" textlink="">
      <xdr:nvSpPr>
        <xdr:cNvPr id="311" name="Freeform: Shape 310">
          <a:extLst>
            <a:ext uri="{FF2B5EF4-FFF2-40B4-BE49-F238E27FC236}">
              <a16:creationId xmlns:a16="http://schemas.microsoft.com/office/drawing/2014/main" id="{84565D30-883C-4A8E-8ADA-5388112EA4EB}"/>
            </a:ext>
            <a:ext uri="{147F2762-F138-4A5C-976F-8EAC2B608ADB}">
              <a16:predDERef xmlns:a16="http://schemas.microsoft.com/office/drawing/2014/main" pred="{C46871D9-5442-415E-9326-F6192ED5FF43}"/>
            </a:ext>
          </a:extLst>
        </xdr:cNvPr>
        <xdr:cNvSpPr/>
      </xdr:nvSpPr>
      <xdr:spPr>
        <a:xfrm rot="10799991">
          <a:off x="14792325" y="14871700"/>
          <a:ext cx="13852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67</xdr:row>
      <xdr:rowOff>0</xdr:rowOff>
    </xdr:from>
    <xdr:to>
      <xdr:col>38</xdr:col>
      <xdr:colOff>51733</xdr:colOff>
      <xdr:row>68</xdr:row>
      <xdr:rowOff>163415</xdr:rowOff>
    </xdr:to>
    <xdr:sp macro="" textlink="">
      <xdr:nvSpPr>
        <xdr:cNvPr id="312" name="Freeform: Shape 311">
          <a:extLst>
            <a:ext uri="{FF2B5EF4-FFF2-40B4-BE49-F238E27FC236}">
              <a16:creationId xmlns:a16="http://schemas.microsoft.com/office/drawing/2014/main" id="{F23C9B1E-A93B-4A87-9C78-F215E516A733}"/>
            </a:ext>
            <a:ext uri="{147F2762-F138-4A5C-976F-8EAC2B608ADB}">
              <a16:predDERef xmlns:a16="http://schemas.microsoft.com/office/drawing/2014/main" pred="{AB057A5F-364C-47F4-BEC1-AD45DB91B950}"/>
            </a:ext>
          </a:extLst>
        </xdr:cNvPr>
        <xdr:cNvSpPr/>
      </xdr:nvSpPr>
      <xdr:spPr>
        <a:xfrm rot="10799991">
          <a:off x="22225000" y="14871700"/>
          <a:ext cx="173448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67</xdr:row>
      <xdr:rowOff>0</xdr:rowOff>
    </xdr:from>
    <xdr:to>
      <xdr:col>41</xdr:col>
      <xdr:colOff>51733</xdr:colOff>
      <xdr:row>68</xdr:row>
      <xdr:rowOff>163415</xdr:rowOff>
    </xdr:to>
    <xdr:sp macro="" textlink="">
      <xdr:nvSpPr>
        <xdr:cNvPr id="313" name="Freeform: Shape 312">
          <a:extLst>
            <a:ext uri="{FF2B5EF4-FFF2-40B4-BE49-F238E27FC236}">
              <a16:creationId xmlns:a16="http://schemas.microsoft.com/office/drawing/2014/main" id="{037F2DE6-2224-4700-81EB-535AE63786A1}"/>
            </a:ext>
            <a:ext uri="{147F2762-F138-4A5C-976F-8EAC2B608ADB}">
              <a16:predDERef xmlns:a16="http://schemas.microsoft.com/office/drawing/2014/main" pred="{5D3DD3C0-6155-4E7A-B34D-26BFA78057DE}"/>
            </a:ext>
          </a:extLst>
        </xdr:cNvPr>
        <xdr:cNvSpPr/>
      </xdr:nvSpPr>
      <xdr:spPr>
        <a:xfrm>
          <a:off x="24517350" y="14871700"/>
          <a:ext cx="1270933" cy="34756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78</xdr:row>
      <xdr:rowOff>66675</xdr:rowOff>
    </xdr:from>
    <xdr:to>
      <xdr:col>5</xdr:col>
      <xdr:colOff>32683</xdr:colOff>
      <xdr:row>79</xdr:row>
      <xdr:rowOff>201515</xdr:rowOff>
    </xdr:to>
    <xdr:sp macro="" textlink="">
      <xdr:nvSpPr>
        <xdr:cNvPr id="314" name="Freeform: Shape 313">
          <a:extLst>
            <a:ext uri="{FF2B5EF4-FFF2-40B4-BE49-F238E27FC236}">
              <a16:creationId xmlns:a16="http://schemas.microsoft.com/office/drawing/2014/main" id="{D64519E8-6C88-49F3-A944-5C148FCE4EFE}"/>
            </a:ext>
            <a:ext uri="{147F2762-F138-4A5C-976F-8EAC2B608ADB}">
              <a16:predDERef xmlns:a16="http://schemas.microsoft.com/office/drawing/2014/main" pred="{5E7BCD86-3FC6-4C67-A009-FADC1747E4FD}"/>
            </a:ext>
          </a:extLst>
        </xdr:cNvPr>
        <xdr:cNvSpPr/>
      </xdr:nvSpPr>
      <xdr:spPr>
        <a:xfrm>
          <a:off x="1254125" y="17078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78</xdr:row>
      <xdr:rowOff>66675</xdr:rowOff>
    </xdr:from>
    <xdr:to>
      <xdr:col>11</xdr:col>
      <xdr:colOff>32683</xdr:colOff>
      <xdr:row>79</xdr:row>
      <xdr:rowOff>201515</xdr:rowOff>
    </xdr:to>
    <xdr:sp macro="" textlink="">
      <xdr:nvSpPr>
        <xdr:cNvPr id="315" name="Freeform: Shape 314">
          <a:extLst>
            <a:ext uri="{FF2B5EF4-FFF2-40B4-BE49-F238E27FC236}">
              <a16:creationId xmlns:a16="http://schemas.microsoft.com/office/drawing/2014/main" id="{AEEEDAAE-10B3-4DD4-AFBA-8D65CE9C5F66}"/>
            </a:ext>
            <a:ext uri="{147F2762-F138-4A5C-976F-8EAC2B608ADB}">
              <a16:predDERef xmlns:a16="http://schemas.microsoft.com/office/drawing/2014/main" pred="{2FBF8A1F-AAE7-47E6-84F4-D38E0C20CDF8}"/>
            </a:ext>
          </a:extLst>
        </xdr:cNvPr>
        <xdr:cNvSpPr/>
      </xdr:nvSpPr>
      <xdr:spPr>
        <a:xfrm rot="10799991">
          <a:off x="5137150" y="170783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695325</xdr:colOff>
      <xdr:row>78</xdr:row>
      <xdr:rowOff>47625</xdr:rowOff>
    </xdr:from>
    <xdr:to>
      <xdr:col>14</xdr:col>
      <xdr:colOff>89833</xdr:colOff>
      <xdr:row>79</xdr:row>
      <xdr:rowOff>182465</xdr:rowOff>
    </xdr:to>
    <xdr:sp macro="" textlink="">
      <xdr:nvSpPr>
        <xdr:cNvPr id="316" name="Freeform: Shape 315">
          <a:extLst>
            <a:ext uri="{FF2B5EF4-FFF2-40B4-BE49-F238E27FC236}">
              <a16:creationId xmlns:a16="http://schemas.microsoft.com/office/drawing/2014/main" id="{839AF073-C99C-49AE-A600-B2E689DE1EAE}"/>
            </a:ext>
            <a:ext uri="{147F2762-F138-4A5C-976F-8EAC2B608ADB}">
              <a16:predDERef xmlns:a16="http://schemas.microsoft.com/office/drawing/2014/main" pred="{9791506E-DDB2-47EE-A20A-24F77936A48C}"/>
            </a:ext>
          </a:extLst>
        </xdr:cNvPr>
        <xdr:cNvSpPr/>
      </xdr:nvSpPr>
      <xdr:spPr>
        <a:xfrm rot="10799991">
          <a:off x="7185025" y="17059275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78</xdr:row>
      <xdr:rowOff>28575</xdr:rowOff>
    </xdr:from>
    <xdr:to>
      <xdr:col>20</xdr:col>
      <xdr:colOff>51733</xdr:colOff>
      <xdr:row>79</xdr:row>
      <xdr:rowOff>163415</xdr:rowOff>
    </xdr:to>
    <xdr:sp macro="" textlink="">
      <xdr:nvSpPr>
        <xdr:cNvPr id="317" name="Freeform: Shape 316">
          <a:extLst>
            <a:ext uri="{FF2B5EF4-FFF2-40B4-BE49-F238E27FC236}">
              <a16:creationId xmlns:a16="http://schemas.microsoft.com/office/drawing/2014/main" id="{1FA546AF-5D19-4F90-9C8C-BD64118B055A}"/>
            </a:ext>
            <a:ext uri="{147F2762-F138-4A5C-976F-8EAC2B608ADB}">
              <a16:predDERef xmlns:a16="http://schemas.microsoft.com/office/drawing/2014/main" pred="{C39AC252-6F2B-4062-81A8-365AF524B91F}"/>
            </a:ext>
          </a:extLst>
        </xdr:cNvPr>
        <xdr:cNvSpPr/>
      </xdr:nvSpPr>
      <xdr:spPr>
        <a:xfrm rot="10799991">
          <a:off x="10953750" y="1704022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495300</xdr:colOff>
      <xdr:row>78</xdr:row>
      <xdr:rowOff>47625</xdr:rowOff>
    </xdr:from>
    <xdr:to>
      <xdr:col>44</xdr:col>
      <xdr:colOff>51733</xdr:colOff>
      <xdr:row>79</xdr:row>
      <xdr:rowOff>182465</xdr:rowOff>
    </xdr:to>
    <xdr:sp macro="" textlink="">
      <xdr:nvSpPr>
        <xdr:cNvPr id="318" name="Freeform: Shape 317">
          <a:extLst>
            <a:ext uri="{FF2B5EF4-FFF2-40B4-BE49-F238E27FC236}">
              <a16:creationId xmlns:a16="http://schemas.microsoft.com/office/drawing/2014/main" id="{EF913731-1B19-4167-A918-93E9EA0D2D8D}"/>
            </a:ext>
            <a:ext uri="{147F2762-F138-4A5C-976F-8EAC2B608ADB}">
              <a16:predDERef xmlns:a16="http://schemas.microsoft.com/office/drawing/2014/main" pred="{72D32634-7C56-46C7-81C5-BABF017098F4}"/>
            </a:ext>
          </a:extLst>
        </xdr:cNvPr>
        <xdr:cNvSpPr/>
      </xdr:nvSpPr>
      <xdr:spPr>
        <a:xfrm>
          <a:off x="26231850" y="17059275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704850</xdr:colOff>
      <xdr:row>89</xdr:row>
      <xdr:rowOff>57150</xdr:rowOff>
    </xdr:from>
    <xdr:to>
      <xdr:col>14</xdr:col>
      <xdr:colOff>99358</xdr:colOff>
      <xdr:row>90</xdr:row>
      <xdr:rowOff>191990</xdr:rowOff>
    </xdr:to>
    <xdr:sp macro="" textlink="">
      <xdr:nvSpPr>
        <xdr:cNvPr id="319" name="Freeform: Shape 318">
          <a:extLst>
            <a:ext uri="{FF2B5EF4-FFF2-40B4-BE49-F238E27FC236}">
              <a16:creationId xmlns:a16="http://schemas.microsoft.com/office/drawing/2014/main" id="{76C76AF3-F12D-472B-BA7D-81A69776487B}"/>
            </a:ext>
            <a:ext uri="{147F2762-F138-4A5C-976F-8EAC2B608ADB}">
              <a16:predDERef xmlns:a16="http://schemas.microsoft.com/office/drawing/2014/main" pred="{2D55F135-1EEC-4B95-8F5C-873C95D7A8F4}"/>
            </a:ext>
          </a:extLst>
        </xdr:cNvPr>
        <xdr:cNvSpPr/>
      </xdr:nvSpPr>
      <xdr:spPr>
        <a:xfrm>
          <a:off x="7194550" y="19450050"/>
          <a:ext cx="1394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47625</xdr:colOff>
      <xdr:row>89</xdr:row>
      <xdr:rowOff>57150</xdr:rowOff>
    </xdr:from>
    <xdr:to>
      <xdr:col>17</xdr:col>
      <xdr:colOff>51733</xdr:colOff>
      <xdr:row>90</xdr:row>
      <xdr:rowOff>191990</xdr:rowOff>
    </xdr:to>
    <xdr:sp macro="" textlink="">
      <xdr:nvSpPr>
        <xdr:cNvPr id="320" name="Freeform: Shape 319">
          <a:extLst>
            <a:ext uri="{FF2B5EF4-FFF2-40B4-BE49-F238E27FC236}">
              <a16:creationId xmlns:a16="http://schemas.microsoft.com/office/drawing/2014/main" id="{8FAE9F1B-F535-4C93-988D-381AACC69C76}"/>
            </a:ext>
            <a:ext uri="{147F2762-F138-4A5C-976F-8EAC2B608ADB}">
              <a16:predDERef xmlns:a16="http://schemas.microsoft.com/office/drawing/2014/main" pred="{4FF83F09-42C0-47F3-84CE-D510F3D8D659}"/>
            </a:ext>
          </a:extLst>
        </xdr:cNvPr>
        <xdr:cNvSpPr/>
      </xdr:nvSpPr>
      <xdr:spPr>
        <a:xfrm rot="10799991">
          <a:off x="9147175" y="19450050"/>
          <a:ext cx="13630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600075</xdr:colOff>
      <xdr:row>89</xdr:row>
      <xdr:rowOff>57150</xdr:rowOff>
    </xdr:from>
    <xdr:to>
      <xdr:col>32</xdr:col>
      <xdr:colOff>51733</xdr:colOff>
      <xdr:row>90</xdr:row>
      <xdr:rowOff>191990</xdr:rowOff>
    </xdr:to>
    <xdr:sp macro="" textlink="">
      <xdr:nvSpPr>
        <xdr:cNvPr id="321" name="Freeform: Shape 320">
          <a:extLst>
            <a:ext uri="{FF2B5EF4-FFF2-40B4-BE49-F238E27FC236}">
              <a16:creationId xmlns:a16="http://schemas.microsoft.com/office/drawing/2014/main" id="{E3232B02-F9BE-4D59-93EA-54DB5190C1E1}"/>
            </a:ext>
            <a:ext uri="{147F2762-F138-4A5C-976F-8EAC2B608ADB}">
              <a16:predDERef xmlns:a16="http://schemas.microsoft.com/office/drawing/2014/main" pred="{F6F925FB-8AEC-4E8D-9194-73964DF8B4F9}"/>
            </a:ext>
          </a:extLst>
        </xdr:cNvPr>
        <xdr:cNvSpPr/>
      </xdr:nvSpPr>
      <xdr:spPr>
        <a:xfrm rot="10799991">
          <a:off x="18564225" y="19450050"/>
          <a:ext cx="13884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514350</xdr:colOff>
      <xdr:row>89</xdr:row>
      <xdr:rowOff>38100</xdr:rowOff>
    </xdr:from>
    <xdr:to>
      <xdr:col>35</xdr:col>
      <xdr:colOff>70783</xdr:colOff>
      <xdr:row>90</xdr:row>
      <xdr:rowOff>172940</xdr:rowOff>
    </xdr:to>
    <xdr:sp macro="" textlink="">
      <xdr:nvSpPr>
        <xdr:cNvPr id="322" name="Freeform: Shape 321">
          <a:extLst>
            <a:ext uri="{FF2B5EF4-FFF2-40B4-BE49-F238E27FC236}">
              <a16:creationId xmlns:a16="http://schemas.microsoft.com/office/drawing/2014/main" id="{E559BA79-BB0C-4E20-B301-478C95D502A0}"/>
            </a:ext>
            <a:ext uri="{147F2762-F138-4A5C-976F-8EAC2B608ADB}">
              <a16:predDERef xmlns:a16="http://schemas.microsoft.com/office/drawing/2014/main" pred="{0CC27474-7ED6-4FFA-84BD-77019BD4F163}"/>
            </a:ext>
          </a:extLst>
        </xdr:cNvPr>
        <xdr:cNvSpPr/>
      </xdr:nvSpPr>
      <xdr:spPr>
        <a:xfrm rot="10799991">
          <a:off x="20415250" y="19431000"/>
          <a:ext cx="13852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561975</xdr:colOff>
      <xdr:row>89</xdr:row>
      <xdr:rowOff>0</xdr:rowOff>
    </xdr:from>
    <xdr:to>
      <xdr:col>44</xdr:col>
      <xdr:colOff>28575</xdr:colOff>
      <xdr:row>90</xdr:row>
      <xdr:rowOff>190500</xdr:rowOff>
    </xdr:to>
    <xdr:sp macro="" textlink="">
      <xdr:nvSpPr>
        <xdr:cNvPr id="323" name="Freeform: Shape 322">
          <a:extLst>
            <a:ext uri="{FF2B5EF4-FFF2-40B4-BE49-F238E27FC236}">
              <a16:creationId xmlns:a16="http://schemas.microsoft.com/office/drawing/2014/main" id="{9BDB02B7-1AEE-4628-A638-666DDC3D9602}"/>
            </a:ext>
            <a:ext uri="{147F2762-F138-4A5C-976F-8EAC2B608ADB}">
              <a16:predDERef xmlns:a16="http://schemas.microsoft.com/office/drawing/2014/main" pred="{82DDE82C-41C0-4905-A4A5-A6A0B8CCEC53}"/>
            </a:ext>
          </a:extLst>
        </xdr:cNvPr>
        <xdr:cNvSpPr/>
      </xdr:nvSpPr>
      <xdr:spPr>
        <a:xfrm>
          <a:off x="26298525" y="19392900"/>
          <a:ext cx="129540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866775</xdr:colOff>
      <xdr:row>100</xdr:row>
      <xdr:rowOff>0</xdr:rowOff>
    </xdr:from>
    <xdr:to>
      <xdr:col>8</xdr:col>
      <xdr:colOff>38100</xdr:colOff>
      <xdr:row>102</xdr:row>
      <xdr:rowOff>9525</xdr:rowOff>
    </xdr:to>
    <xdr:sp macro="" textlink="">
      <xdr:nvSpPr>
        <xdr:cNvPr id="324" name="Freeform: Shape 323">
          <a:extLst>
            <a:ext uri="{FF2B5EF4-FFF2-40B4-BE49-F238E27FC236}">
              <a16:creationId xmlns:a16="http://schemas.microsoft.com/office/drawing/2014/main" id="{83B18BA2-C3C2-4ACF-BCFD-4B496BF07765}"/>
            </a:ext>
            <a:ext uri="{147F2762-F138-4A5C-976F-8EAC2B608ADB}">
              <a16:predDERef xmlns:a16="http://schemas.microsoft.com/office/drawing/2014/main" pred="{9FB45D97-6F2F-4D71-AC90-034B855ADB40}"/>
            </a:ext>
          </a:extLst>
        </xdr:cNvPr>
        <xdr:cNvSpPr/>
      </xdr:nvSpPr>
      <xdr:spPr>
        <a:xfrm>
          <a:off x="3387725" y="21761450"/>
          <a:ext cx="1311275" cy="4286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95250</xdr:colOff>
      <xdr:row>100</xdr:row>
      <xdr:rowOff>47625</xdr:rowOff>
    </xdr:from>
    <xdr:to>
      <xdr:col>17</xdr:col>
      <xdr:colOff>13633</xdr:colOff>
      <xdr:row>101</xdr:row>
      <xdr:rowOff>182465</xdr:rowOff>
    </xdr:to>
    <xdr:sp macro="" textlink="">
      <xdr:nvSpPr>
        <xdr:cNvPr id="325" name="Freeform: Shape 324">
          <a:extLst>
            <a:ext uri="{FF2B5EF4-FFF2-40B4-BE49-F238E27FC236}">
              <a16:creationId xmlns:a16="http://schemas.microsoft.com/office/drawing/2014/main" id="{D12EFA5D-ED32-4509-B189-6A12CEA4AE8D}"/>
            </a:ext>
            <a:ext uri="{147F2762-F138-4A5C-976F-8EAC2B608ADB}">
              <a16:predDERef xmlns:a16="http://schemas.microsoft.com/office/drawing/2014/main" pred="{84A3AB04-9482-4568-91FA-93E88E5B0AB3}"/>
            </a:ext>
          </a:extLst>
        </xdr:cNvPr>
        <xdr:cNvSpPr/>
      </xdr:nvSpPr>
      <xdr:spPr>
        <a:xfrm rot="10799991">
          <a:off x="9194800" y="218090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504825</xdr:colOff>
      <xdr:row>100</xdr:row>
      <xdr:rowOff>0</xdr:rowOff>
    </xdr:from>
    <xdr:to>
      <xdr:col>26</xdr:col>
      <xdr:colOff>28575</xdr:colOff>
      <xdr:row>101</xdr:row>
      <xdr:rowOff>190500</xdr:rowOff>
    </xdr:to>
    <xdr:sp macro="" textlink="">
      <xdr:nvSpPr>
        <xdr:cNvPr id="326" name="Freeform: Shape 325">
          <a:extLst>
            <a:ext uri="{FF2B5EF4-FFF2-40B4-BE49-F238E27FC236}">
              <a16:creationId xmlns:a16="http://schemas.microsoft.com/office/drawing/2014/main" id="{5956A49D-5747-479F-AB20-BABABAC23A62}"/>
            </a:ext>
            <a:ext uri="{147F2762-F138-4A5C-976F-8EAC2B608ADB}">
              <a16:predDERef xmlns:a16="http://schemas.microsoft.com/office/drawing/2014/main" pred="{3B78FC79-E309-4394-BD7A-0AF536203EB1}"/>
            </a:ext>
          </a:extLst>
        </xdr:cNvPr>
        <xdr:cNvSpPr/>
      </xdr:nvSpPr>
      <xdr:spPr>
        <a:xfrm>
          <a:off x="14811375" y="21761450"/>
          <a:ext cx="13525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100</xdr:row>
      <xdr:rowOff>85725</xdr:rowOff>
    </xdr:from>
    <xdr:to>
      <xdr:col>29</xdr:col>
      <xdr:colOff>51733</xdr:colOff>
      <xdr:row>102</xdr:row>
      <xdr:rowOff>11015</xdr:rowOff>
    </xdr:to>
    <xdr:sp macro="" textlink="">
      <xdr:nvSpPr>
        <xdr:cNvPr id="327" name="Freeform: Shape 326">
          <a:extLst>
            <a:ext uri="{FF2B5EF4-FFF2-40B4-BE49-F238E27FC236}">
              <a16:creationId xmlns:a16="http://schemas.microsoft.com/office/drawing/2014/main" id="{6DD3895F-6830-487B-BA26-2D9BCE031287}"/>
            </a:ext>
            <a:ext uri="{147F2762-F138-4A5C-976F-8EAC2B608ADB}">
              <a16:predDERef xmlns:a16="http://schemas.microsoft.com/office/drawing/2014/main" pred="{DBD2BAD1-4396-4713-861D-C7785348AEB3}"/>
            </a:ext>
          </a:extLst>
        </xdr:cNvPr>
        <xdr:cNvSpPr/>
      </xdr:nvSpPr>
      <xdr:spPr>
        <a:xfrm rot="10799991">
          <a:off x="16744950" y="218471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100</xdr:row>
      <xdr:rowOff>28575</xdr:rowOff>
    </xdr:from>
    <xdr:to>
      <xdr:col>32</xdr:col>
      <xdr:colOff>70783</xdr:colOff>
      <xdr:row>101</xdr:row>
      <xdr:rowOff>163415</xdr:rowOff>
    </xdr:to>
    <xdr:sp macro="" textlink="">
      <xdr:nvSpPr>
        <xdr:cNvPr id="328" name="Freeform: Shape 327">
          <a:extLst>
            <a:ext uri="{FF2B5EF4-FFF2-40B4-BE49-F238E27FC236}">
              <a16:creationId xmlns:a16="http://schemas.microsoft.com/office/drawing/2014/main" id="{F833D9A5-BA54-46B9-ADB1-A2067081FE75}"/>
            </a:ext>
            <a:ext uri="{147F2762-F138-4A5C-976F-8EAC2B608ADB}">
              <a16:predDERef xmlns:a16="http://schemas.microsoft.com/office/drawing/2014/main" pred="{0451C57A-A7F2-4F69-B085-4B06AF5AA42F}"/>
            </a:ext>
          </a:extLst>
        </xdr:cNvPr>
        <xdr:cNvSpPr/>
      </xdr:nvSpPr>
      <xdr:spPr>
        <a:xfrm rot="10799991">
          <a:off x="18700750" y="217900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561975</xdr:colOff>
      <xdr:row>100</xdr:row>
      <xdr:rowOff>47625</xdr:rowOff>
    </xdr:from>
    <xdr:to>
      <xdr:col>38</xdr:col>
      <xdr:colOff>32683</xdr:colOff>
      <xdr:row>101</xdr:row>
      <xdr:rowOff>182465</xdr:rowOff>
    </xdr:to>
    <xdr:sp macro="" textlink="">
      <xdr:nvSpPr>
        <xdr:cNvPr id="329" name="Freeform: Shape 328">
          <a:extLst>
            <a:ext uri="{FF2B5EF4-FFF2-40B4-BE49-F238E27FC236}">
              <a16:creationId xmlns:a16="http://schemas.microsoft.com/office/drawing/2014/main" id="{89FD33F7-3D13-40AF-BB30-1D3FA2039E23}"/>
            </a:ext>
            <a:ext uri="{147F2762-F138-4A5C-976F-8EAC2B608ADB}">
              <a16:predDERef xmlns:a16="http://schemas.microsoft.com/office/drawing/2014/main" pred="{59390D4B-E798-4528-BFDC-66DE7453C6CB}"/>
            </a:ext>
          </a:extLst>
        </xdr:cNvPr>
        <xdr:cNvSpPr/>
      </xdr:nvSpPr>
      <xdr:spPr>
        <a:xfrm rot="10799991">
          <a:off x="22291675" y="2180907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100</xdr:row>
      <xdr:rowOff>47625</xdr:rowOff>
    </xdr:from>
    <xdr:to>
      <xdr:col>41</xdr:col>
      <xdr:colOff>32683</xdr:colOff>
      <xdr:row>101</xdr:row>
      <xdr:rowOff>182465</xdr:rowOff>
    </xdr:to>
    <xdr:sp macro="" textlink="">
      <xdr:nvSpPr>
        <xdr:cNvPr id="330" name="Freeform: Shape 329">
          <a:extLst>
            <a:ext uri="{FF2B5EF4-FFF2-40B4-BE49-F238E27FC236}">
              <a16:creationId xmlns:a16="http://schemas.microsoft.com/office/drawing/2014/main" id="{576E83E6-2C1F-40E3-8334-9F2D4789588F}"/>
            </a:ext>
            <a:ext uri="{147F2762-F138-4A5C-976F-8EAC2B608ADB}">
              <a16:predDERef xmlns:a16="http://schemas.microsoft.com/office/drawing/2014/main" pred="{48FB336A-FF7D-43FD-A9F3-1A026ECC6F8B}"/>
            </a:ext>
          </a:extLst>
        </xdr:cNvPr>
        <xdr:cNvSpPr/>
      </xdr:nvSpPr>
      <xdr:spPr>
        <a:xfrm rot="10799991">
          <a:off x="24469725" y="2180907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771525</xdr:colOff>
      <xdr:row>111</xdr:row>
      <xdr:rowOff>19050</xdr:rowOff>
    </xdr:from>
    <xdr:to>
      <xdr:col>8</xdr:col>
      <xdr:colOff>66675</xdr:colOff>
      <xdr:row>113</xdr:row>
      <xdr:rowOff>38100</xdr:rowOff>
    </xdr:to>
    <xdr:sp macro="" textlink="">
      <xdr:nvSpPr>
        <xdr:cNvPr id="331" name="Freeform: Shape 330">
          <a:extLst>
            <a:ext uri="{FF2B5EF4-FFF2-40B4-BE49-F238E27FC236}">
              <a16:creationId xmlns:a16="http://schemas.microsoft.com/office/drawing/2014/main" id="{9230D3FD-FE61-4F3D-9036-4E8945C38451}"/>
            </a:ext>
            <a:ext uri="{147F2762-F138-4A5C-976F-8EAC2B608ADB}">
              <a16:predDERef xmlns:a16="http://schemas.microsoft.com/office/drawing/2014/main" pred="{F5C6345B-9161-4C60-9D93-F9F479F3B219}"/>
            </a:ext>
          </a:extLst>
        </xdr:cNvPr>
        <xdr:cNvSpPr/>
      </xdr:nvSpPr>
      <xdr:spPr>
        <a:xfrm>
          <a:off x="3292475" y="2414905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111</xdr:row>
      <xdr:rowOff>0</xdr:rowOff>
    </xdr:from>
    <xdr:to>
      <xdr:col>17</xdr:col>
      <xdr:colOff>38100</xdr:colOff>
      <xdr:row>113</xdr:row>
      <xdr:rowOff>19050</xdr:rowOff>
    </xdr:to>
    <xdr:sp macro="" textlink="">
      <xdr:nvSpPr>
        <xdr:cNvPr id="332" name="Freeform: Shape 331">
          <a:extLst>
            <a:ext uri="{FF2B5EF4-FFF2-40B4-BE49-F238E27FC236}">
              <a16:creationId xmlns:a16="http://schemas.microsoft.com/office/drawing/2014/main" id="{C0EB6EA7-D911-46F3-B345-74BDA5521263}"/>
            </a:ext>
            <a:ext uri="{147F2762-F138-4A5C-976F-8EAC2B608ADB}">
              <a16:predDERef xmlns:a16="http://schemas.microsoft.com/office/drawing/2014/main" pred="{5978E528-8021-4FEC-ADCE-6BF959EE6B42}"/>
            </a:ext>
          </a:extLst>
        </xdr:cNvPr>
        <xdr:cNvSpPr/>
      </xdr:nvSpPr>
      <xdr:spPr>
        <a:xfrm>
          <a:off x="9099550" y="241300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111</xdr:row>
      <xdr:rowOff>19050</xdr:rowOff>
    </xdr:from>
    <xdr:to>
      <xdr:col>20</xdr:col>
      <xdr:colOff>85725</xdr:colOff>
      <xdr:row>113</xdr:row>
      <xdr:rowOff>38100</xdr:rowOff>
    </xdr:to>
    <xdr:sp macro="" textlink="">
      <xdr:nvSpPr>
        <xdr:cNvPr id="333" name="Freeform: Shape 332">
          <a:extLst>
            <a:ext uri="{FF2B5EF4-FFF2-40B4-BE49-F238E27FC236}">
              <a16:creationId xmlns:a16="http://schemas.microsoft.com/office/drawing/2014/main" id="{4F5BA36F-33DA-4F03-8423-EBF2CAF09C8D}"/>
            </a:ext>
            <a:ext uri="{147F2762-F138-4A5C-976F-8EAC2B608ADB}">
              <a16:predDERef xmlns:a16="http://schemas.microsoft.com/office/drawing/2014/main" pred="{38C46374-CFB8-4898-8050-745F4D384849}"/>
            </a:ext>
          </a:extLst>
        </xdr:cNvPr>
        <xdr:cNvSpPr/>
      </xdr:nvSpPr>
      <xdr:spPr>
        <a:xfrm>
          <a:off x="10953750" y="241490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669925</xdr:colOff>
      <xdr:row>111</xdr:row>
      <xdr:rowOff>19050</xdr:rowOff>
    </xdr:from>
    <xdr:to>
      <xdr:col>23</xdr:col>
      <xdr:colOff>79375</xdr:colOff>
      <xdr:row>113</xdr:row>
      <xdr:rowOff>38100</xdr:rowOff>
    </xdr:to>
    <xdr:sp macro="" textlink="">
      <xdr:nvSpPr>
        <xdr:cNvPr id="334" name="Freeform: Shape 333">
          <a:extLst>
            <a:ext uri="{FF2B5EF4-FFF2-40B4-BE49-F238E27FC236}">
              <a16:creationId xmlns:a16="http://schemas.microsoft.com/office/drawing/2014/main" id="{D40CAA4A-2255-460E-B61B-75AC1423FADE}"/>
            </a:ext>
            <a:ext uri="{147F2762-F138-4A5C-976F-8EAC2B608ADB}">
              <a16:predDERef xmlns:a16="http://schemas.microsoft.com/office/drawing/2014/main" pred="{AD12F501-5D76-4DF3-916A-01FFE41C727E}"/>
            </a:ext>
          </a:extLst>
        </xdr:cNvPr>
        <xdr:cNvSpPr/>
      </xdr:nvSpPr>
      <xdr:spPr>
        <a:xfrm>
          <a:off x="12957175" y="2414905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476250</xdr:colOff>
      <xdr:row>111</xdr:row>
      <xdr:rowOff>0</xdr:rowOff>
    </xdr:from>
    <xdr:to>
      <xdr:col>29</xdr:col>
      <xdr:colOff>66675</xdr:colOff>
      <xdr:row>113</xdr:row>
      <xdr:rowOff>0</xdr:rowOff>
    </xdr:to>
    <xdr:sp macro="" textlink="">
      <xdr:nvSpPr>
        <xdr:cNvPr id="335" name="Freeform: Shape 334">
          <a:extLst>
            <a:ext uri="{FF2B5EF4-FFF2-40B4-BE49-F238E27FC236}">
              <a16:creationId xmlns:a16="http://schemas.microsoft.com/office/drawing/2014/main" id="{AB92E20A-3A8B-4B90-BC05-D0E560A8F5C3}"/>
            </a:ext>
            <a:ext uri="{147F2762-F138-4A5C-976F-8EAC2B608ADB}">
              <a16:predDERef xmlns:a16="http://schemas.microsoft.com/office/drawing/2014/main" pred="{BD9EF77A-D362-4AA2-9364-A69F68F33984}"/>
            </a:ext>
          </a:extLst>
        </xdr:cNvPr>
        <xdr:cNvSpPr/>
      </xdr:nvSpPr>
      <xdr:spPr>
        <a:xfrm>
          <a:off x="16611600" y="24130000"/>
          <a:ext cx="1419225" cy="4191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111</xdr:row>
      <xdr:rowOff>0</xdr:rowOff>
    </xdr:from>
    <xdr:to>
      <xdr:col>35</xdr:col>
      <xdr:colOff>76200</xdr:colOff>
      <xdr:row>112</xdr:row>
      <xdr:rowOff>200025</xdr:rowOff>
    </xdr:to>
    <xdr:sp macro="" textlink="">
      <xdr:nvSpPr>
        <xdr:cNvPr id="336" name="Freeform: Shape 335">
          <a:extLst>
            <a:ext uri="{FF2B5EF4-FFF2-40B4-BE49-F238E27FC236}">
              <a16:creationId xmlns:a16="http://schemas.microsoft.com/office/drawing/2014/main" id="{D6F70656-C632-4D86-9FA5-28ED428C3CA5}"/>
            </a:ext>
            <a:ext uri="{147F2762-F138-4A5C-976F-8EAC2B608ADB}">
              <a16:predDERef xmlns:a16="http://schemas.microsoft.com/office/drawing/2014/main" pred="{51445B17-A682-4A69-A1BD-E204E1F8C29B}"/>
            </a:ext>
          </a:extLst>
        </xdr:cNvPr>
        <xdr:cNvSpPr/>
      </xdr:nvSpPr>
      <xdr:spPr>
        <a:xfrm>
          <a:off x="20386675" y="2413000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523875</xdr:colOff>
      <xdr:row>111</xdr:row>
      <xdr:rowOff>66675</xdr:rowOff>
    </xdr:from>
    <xdr:to>
      <xdr:col>43</xdr:col>
      <xdr:colOff>575608</xdr:colOff>
      <xdr:row>112</xdr:row>
      <xdr:rowOff>201515</xdr:rowOff>
    </xdr:to>
    <xdr:sp macro="" textlink="">
      <xdr:nvSpPr>
        <xdr:cNvPr id="337" name="Freeform: Shape 336">
          <a:extLst>
            <a:ext uri="{FF2B5EF4-FFF2-40B4-BE49-F238E27FC236}">
              <a16:creationId xmlns:a16="http://schemas.microsoft.com/office/drawing/2014/main" id="{9F7AAA54-C532-4066-8FA4-FC131F97DC33}"/>
            </a:ext>
            <a:ext uri="{147F2762-F138-4A5C-976F-8EAC2B608ADB}">
              <a16:predDERef xmlns:a16="http://schemas.microsoft.com/office/drawing/2014/main" pred="{ECC704D0-D755-4B67-9AD9-A73713CCE5D8}"/>
            </a:ext>
          </a:extLst>
        </xdr:cNvPr>
        <xdr:cNvSpPr/>
      </xdr:nvSpPr>
      <xdr:spPr>
        <a:xfrm rot="10799991">
          <a:off x="26260425" y="2419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495300</xdr:colOff>
      <xdr:row>122</xdr:row>
      <xdr:rowOff>0</xdr:rowOff>
    </xdr:from>
    <xdr:to>
      <xdr:col>5</xdr:col>
      <xdr:colOff>85725</xdr:colOff>
      <xdr:row>123</xdr:row>
      <xdr:rowOff>200025</xdr:rowOff>
    </xdr:to>
    <xdr:sp macro="" textlink="">
      <xdr:nvSpPr>
        <xdr:cNvPr id="338" name="Freeform: Shape 337">
          <a:extLst>
            <a:ext uri="{FF2B5EF4-FFF2-40B4-BE49-F238E27FC236}">
              <a16:creationId xmlns:a16="http://schemas.microsoft.com/office/drawing/2014/main" id="{8A8F70D2-7C30-4AAE-BCFD-3D1ACABD423E}"/>
            </a:ext>
            <a:ext uri="{147F2762-F138-4A5C-976F-8EAC2B608ADB}">
              <a16:predDERef xmlns:a16="http://schemas.microsoft.com/office/drawing/2014/main" pred="{23CF8C67-1050-437C-8D0D-5365A62575A1}"/>
            </a:ext>
          </a:extLst>
        </xdr:cNvPr>
        <xdr:cNvSpPr/>
      </xdr:nvSpPr>
      <xdr:spPr>
        <a:xfrm>
          <a:off x="1187450" y="26498550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19050</xdr:colOff>
      <xdr:row>122</xdr:row>
      <xdr:rowOff>57150</xdr:rowOff>
    </xdr:from>
    <xdr:to>
      <xdr:col>8</xdr:col>
      <xdr:colOff>70783</xdr:colOff>
      <xdr:row>123</xdr:row>
      <xdr:rowOff>191990</xdr:rowOff>
    </xdr:to>
    <xdr:sp macro="" textlink="">
      <xdr:nvSpPr>
        <xdr:cNvPr id="339" name="Freeform: Shape 338">
          <a:extLst>
            <a:ext uri="{FF2B5EF4-FFF2-40B4-BE49-F238E27FC236}">
              <a16:creationId xmlns:a16="http://schemas.microsoft.com/office/drawing/2014/main" id="{3DC3AF3A-AFE3-4E44-AD1F-E2E3A90B37BC}"/>
            </a:ext>
            <a:ext uri="{147F2762-F138-4A5C-976F-8EAC2B608ADB}">
              <a16:predDERef xmlns:a16="http://schemas.microsoft.com/office/drawing/2014/main" pred="{977785CE-9F65-4B14-B54F-50B46C28FFB3}"/>
            </a:ext>
          </a:extLst>
        </xdr:cNvPr>
        <xdr:cNvSpPr/>
      </xdr:nvSpPr>
      <xdr:spPr>
        <a:xfrm rot="10799991">
          <a:off x="3460750" y="265557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122</xdr:row>
      <xdr:rowOff>0</xdr:rowOff>
    </xdr:from>
    <xdr:to>
      <xdr:col>14</xdr:col>
      <xdr:colOff>104775</xdr:colOff>
      <xdr:row>123</xdr:row>
      <xdr:rowOff>200025</xdr:rowOff>
    </xdr:to>
    <xdr:sp macro="" textlink="">
      <xdr:nvSpPr>
        <xdr:cNvPr id="340" name="Freeform: Shape 339">
          <a:extLst>
            <a:ext uri="{FF2B5EF4-FFF2-40B4-BE49-F238E27FC236}">
              <a16:creationId xmlns:a16="http://schemas.microsoft.com/office/drawing/2014/main" id="{C66447B4-ED57-4BF7-B567-1B8FBA87383A}"/>
            </a:ext>
            <a:ext uri="{147F2762-F138-4A5C-976F-8EAC2B608ADB}">
              <a16:predDERef xmlns:a16="http://schemas.microsoft.com/office/drawing/2014/main" pred="{0324D99C-D8B7-42A7-A4FC-7CAA556C5B5B}"/>
            </a:ext>
          </a:extLst>
        </xdr:cNvPr>
        <xdr:cNvSpPr/>
      </xdr:nvSpPr>
      <xdr:spPr>
        <a:xfrm>
          <a:off x="7165975" y="26498550"/>
          <a:ext cx="1428750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122</xdr:row>
      <xdr:rowOff>0</xdr:rowOff>
    </xdr:from>
    <xdr:to>
      <xdr:col>17</xdr:col>
      <xdr:colOff>38100</xdr:colOff>
      <xdr:row>124</xdr:row>
      <xdr:rowOff>19050</xdr:rowOff>
    </xdr:to>
    <xdr:sp macro="" textlink="">
      <xdr:nvSpPr>
        <xdr:cNvPr id="341" name="Freeform: Shape 340">
          <a:extLst>
            <a:ext uri="{FF2B5EF4-FFF2-40B4-BE49-F238E27FC236}">
              <a16:creationId xmlns:a16="http://schemas.microsoft.com/office/drawing/2014/main" id="{8F0F4BDA-89B2-41FE-8599-0662025D9421}"/>
            </a:ext>
            <a:ext uri="{147F2762-F138-4A5C-976F-8EAC2B608ADB}">
              <a16:predDERef xmlns:a16="http://schemas.microsoft.com/office/drawing/2014/main" pred="{F09AEB85-E1DB-4A5E-8509-76EDE2957978}"/>
            </a:ext>
          </a:extLst>
        </xdr:cNvPr>
        <xdr:cNvSpPr/>
      </xdr:nvSpPr>
      <xdr:spPr>
        <a:xfrm>
          <a:off x="9099550" y="2649855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122</xdr:row>
      <xdr:rowOff>0</xdr:rowOff>
    </xdr:from>
    <xdr:to>
      <xdr:col>20</xdr:col>
      <xdr:colOff>85725</xdr:colOff>
      <xdr:row>123</xdr:row>
      <xdr:rowOff>180975</xdr:rowOff>
    </xdr:to>
    <xdr:sp macro="" textlink="">
      <xdr:nvSpPr>
        <xdr:cNvPr id="342" name="Freeform: Shape 341">
          <a:extLst>
            <a:ext uri="{FF2B5EF4-FFF2-40B4-BE49-F238E27FC236}">
              <a16:creationId xmlns:a16="http://schemas.microsoft.com/office/drawing/2014/main" id="{DF5A21FE-E13F-46AA-9EF6-0E33F8D4F139}"/>
            </a:ext>
            <a:ext uri="{147F2762-F138-4A5C-976F-8EAC2B608ADB}">
              <a16:predDERef xmlns:a16="http://schemas.microsoft.com/office/drawing/2014/main" pred="{FBED3836-57F2-4A15-84B5-C578A85C8E50}"/>
            </a:ext>
          </a:extLst>
        </xdr:cNvPr>
        <xdr:cNvSpPr/>
      </xdr:nvSpPr>
      <xdr:spPr>
        <a:xfrm>
          <a:off x="10953750" y="26498550"/>
          <a:ext cx="141922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9525</xdr:colOff>
      <xdr:row>122</xdr:row>
      <xdr:rowOff>57150</xdr:rowOff>
    </xdr:from>
    <xdr:to>
      <xdr:col>22</xdr:col>
      <xdr:colOff>642283</xdr:colOff>
      <xdr:row>123</xdr:row>
      <xdr:rowOff>191990</xdr:rowOff>
    </xdr:to>
    <xdr:sp macro="" textlink="">
      <xdr:nvSpPr>
        <xdr:cNvPr id="343" name="Freeform: Shape 342">
          <a:extLst>
            <a:ext uri="{FF2B5EF4-FFF2-40B4-BE49-F238E27FC236}">
              <a16:creationId xmlns:a16="http://schemas.microsoft.com/office/drawing/2014/main" id="{BF8AF213-FB09-4E16-AB03-AB8FAA2F7B78}"/>
            </a:ext>
            <a:ext uri="{147F2762-F138-4A5C-976F-8EAC2B608ADB}">
              <a16:predDERef xmlns:a16="http://schemas.microsoft.com/office/drawing/2014/main" pred="{95574D9B-B928-4006-88DE-A956AB41165C}"/>
            </a:ext>
          </a:extLst>
        </xdr:cNvPr>
        <xdr:cNvSpPr/>
      </xdr:nvSpPr>
      <xdr:spPr>
        <a:xfrm rot="10799991">
          <a:off x="13007975" y="26555700"/>
          <a:ext cx="12423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666750</xdr:colOff>
      <xdr:row>122</xdr:row>
      <xdr:rowOff>95250</xdr:rowOff>
    </xdr:from>
    <xdr:to>
      <xdr:col>32</xdr:col>
      <xdr:colOff>32683</xdr:colOff>
      <xdr:row>124</xdr:row>
      <xdr:rowOff>20540</xdr:rowOff>
    </xdr:to>
    <xdr:sp macro="" textlink="">
      <xdr:nvSpPr>
        <xdr:cNvPr id="344" name="Freeform: Shape 343">
          <a:extLst>
            <a:ext uri="{FF2B5EF4-FFF2-40B4-BE49-F238E27FC236}">
              <a16:creationId xmlns:a16="http://schemas.microsoft.com/office/drawing/2014/main" id="{FDF36398-AA69-452F-B9CD-3C6E5735402C}"/>
            </a:ext>
            <a:ext uri="{147F2762-F138-4A5C-976F-8EAC2B608ADB}">
              <a16:predDERef xmlns:a16="http://schemas.microsoft.com/office/drawing/2014/main" pred="{B2BD626D-8098-45AE-B5D4-E831F587C4A1}"/>
            </a:ext>
          </a:extLst>
        </xdr:cNvPr>
        <xdr:cNvSpPr/>
      </xdr:nvSpPr>
      <xdr:spPr>
        <a:xfrm rot="10799991">
          <a:off x="18630900" y="26593800"/>
          <a:ext cx="13026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495300</xdr:colOff>
      <xdr:row>133</xdr:row>
      <xdr:rowOff>0</xdr:rowOff>
    </xdr:from>
    <xdr:to>
      <xdr:col>11</xdr:col>
      <xdr:colOff>85725</xdr:colOff>
      <xdr:row>135</xdr:row>
      <xdr:rowOff>19050</xdr:rowOff>
    </xdr:to>
    <xdr:sp macro="" textlink="">
      <xdr:nvSpPr>
        <xdr:cNvPr id="345" name="Freeform: Shape 344">
          <a:extLst>
            <a:ext uri="{FF2B5EF4-FFF2-40B4-BE49-F238E27FC236}">
              <a16:creationId xmlns:a16="http://schemas.microsoft.com/office/drawing/2014/main" id="{95A7D638-12BF-450F-A13E-ED36EDFAFEBC}"/>
            </a:ext>
            <a:ext uri="{147F2762-F138-4A5C-976F-8EAC2B608ADB}">
              <a16:predDERef xmlns:a16="http://schemas.microsoft.com/office/drawing/2014/main" pred="{0DDFA34D-06FA-40B1-8999-387A3EF4FBB4}"/>
            </a:ext>
          </a:extLst>
        </xdr:cNvPr>
        <xdr:cNvSpPr/>
      </xdr:nvSpPr>
      <xdr:spPr>
        <a:xfrm>
          <a:off x="5156200" y="28854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676275</xdr:colOff>
      <xdr:row>133</xdr:row>
      <xdr:rowOff>0</xdr:rowOff>
    </xdr:from>
    <xdr:to>
      <xdr:col>14</xdr:col>
      <xdr:colOff>104775</xdr:colOff>
      <xdr:row>134</xdr:row>
      <xdr:rowOff>190500</xdr:rowOff>
    </xdr:to>
    <xdr:sp macro="" textlink="">
      <xdr:nvSpPr>
        <xdr:cNvPr id="346" name="Freeform: Shape 345">
          <a:extLst>
            <a:ext uri="{FF2B5EF4-FFF2-40B4-BE49-F238E27FC236}">
              <a16:creationId xmlns:a16="http://schemas.microsoft.com/office/drawing/2014/main" id="{9F4D2A0F-DD6D-463D-8EAD-F433F42AD746}"/>
            </a:ext>
            <a:ext uri="{147F2762-F138-4A5C-976F-8EAC2B608ADB}">
              <a16:predDERef xmlns:a16="http://schemas.microsoft.com/office/drawing/2014/main" pred="{45356A96-1EFB-4C23-B30D-815EBBB479C2}"/>
            </a:ext>
          </a:extLst>
        </xdr:cNvPr>
        <xdr:cNvSpPr/>
      </xdr:nvSpPr>
      <xdr:spPr>
        <a:xfrm>
          <a:off x="7165975" y="28854400"/>
          <a:ext cx="1428750" cy="4000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104775</xdr:colOff>
      <xdr:row>133</xdr:row>
      <xdr:rowOff>38100</xdr:rowOff>
    </xdr:from>
    <xdr:to>
      <xdr:col>17</xdr:col>
      <xdr:colOff>23158</xdr:colOff>
      <xdr:row>134</xdr:row>
      <xdr:rowOff>172940</xdr:rowOff>
    </xdr:to>
    <xdr:sp macro="" textlink="">
      <xdr:nvSpPr>
        <xdr:cNvPr id="347" name="Freeform: Shape 346">
          <a:extLst>
            <a:ext uri="{FF2B5EF4-FFF2-40B4-BE49-F238E27FC236}">
              <a16:creationId xmlns:a16="http://schemas.microsoft.com/office/drawing/2014/main" id="{9FF74442-7BEE-47D0-8E9E-578E2A932786}"/>
            </a:ext>
            <a:ext uri="{147F2762-F138-4A5C-976F-8EAC2B608ADB}">
              <a16:predDERef xmlns:a16="http://schemas.microsoft.com/office/drawing/2014/main" pred="{0863F4F5-3785-43AB-9EF7-9C26FF208DEE}"/>
            </a:ext>
          </a:extLst>
        </xdr:cNvPr>
        <xdr:cNvSpPr/>
      </xdr:nvSpPr>
      <xdr:spPr>
        <a:xfrm rot="10799991">
          <a:off x="9204325" y="28892500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133</xdr:row>
      <xdr:rowOff>19050</xdr:rowOff>
    </xdr:from>
    <xdr:to>
      <xdr:col>20</xdr:col>
      <xdr:colOff>152400</xdr:colOff>
      <xdr:row>135</xdr:row>
      <xdr:rowOff>38100</xdr:rowOff>
    </xdr:to>
    <xdr:sp macro="" textlink="">
      <xdr:nvSpPr>
        <xdr:cNvPr id="348" name="Freeform: Shape 347">
          <a:extLst>
            <a:ext uri="{FF2B5EF4-FFF2-40B4-BE49-F238E27FC236}">
              <a16:creationId xmlns:a16="http://schemas.microsoft.com/office/drawing/2014/main" id="{E3D110B2-48D8-41BE-BEA2-8FD235D6C963}"/>
            </a:ext>
            <a:ext uri="{147F2762-F138-4A5C-976F-8EAC2B608ADB}">
              <a16:predDERef xmlns:a16="http://schemas.microsoft.com/office/drawing/2014/main" pred="{BE167CD8-3BFC-440A-8445-5A5211769202}"/>
            </a:ext>
          </a:extLst>
        </xdr:cNvPr>
        <xdr:cNvSpPr/>
      </xdr:nvSpPr>
      <xdr:spPr>
        <a:xfrm>
          <a:off x="10934700" y="288734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133</xdr:row>
      <xdr:rowOff>85725</xdr:rowOff>
    </xdr:from>
    <xdr:to>
      <xdr:col>41</xdr:col>
      <xdr:colOff>13633</xdr:colOff>
      <xdr:row>135</xdr:row>
      <xdr:rowOff>11015</xdr:rowOff>
    </xdr:to>
    <xdr:sp macro="" textlink="">
      <xdr:nvSpPr>
        <xdr:cNvPr id="349" name="Freeform: Shape 348">
          <a:extLst>
            <a:ext uri="{FF2B5EF4-FFF2-40B4-BE49-F238E27FC236}">
              <a16:creationId xmlns:a16="http://schemas.microsoft.com/office/drawing/2014/main" id="{B15A7107-E6B7-480A-A7DE-13A83C5064B4}"/>
            </a:ext>
            <a:ext uri="{147F2762-F138-4A5C-976F-8EAC2B608ADB}">
              <a16:predDERef xmlns:a16="http://schemas.microsoft.com/office/drawing/2014/main" pred="{008CF6CD-7437-4FF1-91F6-BD9E68B8E999}"/>
            </a:ext>
          </a:extLst>
        </xdr:cNvPr>
        <xdr:cNvSpPr/>
      </xdr:nvSpPr>
      <xdr:spPr>
        <a:xfrm rot="10799991">
          <a:off x="24450675" y="289401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133</xdr:row>
      <xdr:rowOff>57150</xdr:rowOff>
    </xdr:from>
    <xdr:to>
      <xdr:col>43</xdr:col>
      <xdr:colOff>556558</xdr:colOff>
      <xdr:row>134</xdr:row>
      <xdr:rowOff>191990</xdr:rowOff>
    </xdr:to>
    <xdr:sp macro="" textlink="">
      <xdr:nvSpPr>
        <xdr:cNvPr id="350" name="Freeform: Shape 349">
          <a:extLst>
            <a:ext uri="{FF2B5EF4-FFF2-40B4-BE49-F238E27FC236}">
              <a16:creationId xmlns:a16="http://schemas.microsoft.com/office/drawing/2014/main" id="{F927173B-E0DA-49B2-AF04-BEF2181A8D12}"/>
            </a:ext>
            <a:ext uri="{147F2762-F138-4A5C-976F-8EAC2B608ADB}">
              <a16:predDERef xmlns:a16="http://schemas.microsoft.com/office/drawing/2014/main" pred="{87F2D3E2-FB1D-48B4-8310-FD9E06AF6976}"/>
            </a:ext>
          </a:extLst>
        </xdr:cNvPr>
        <xdr:cNvSpPr/>
      </xdr:nvSpPr>
      <xdr:spPr>
        <a:xfrm rot="10799991">
          <a:off x="26241375" y="289115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144</xdr:row>
      <xdr:rowOff>15874</xdr:rowOff>
    </xdr:from>
    <xdr:to>
      <xdr:col>5</xdr:col>
      <xdr:colOff>51732</xdr:colOff>
      <xdr:row>146</xdr:row>
      <xdr:rowOff>-1</xdr:rowOff>
    </xdr:to>
    <xdr:sp macro="" textlink="">
      <xdr:nvSpPr>
        <xdr:cNvPr id="351" name="Freeform: Shape 350">
          <a:extLst>
            <a:ext uri="{FF2B5EF4-FFF2-40B4-BE49-F238E27FC236}">
              <a16:creationId xmlns:a16="http://schemas.microsoft.com/office/drawing/2014/main" id="{5D142DA9-C900-45AE-811E-1B5A7D38A159}"/>
            </a:ext>
            <a:ext uri="{147F2762-F138-4A5C-976F-8EAC2B608ADB}">
              <a16:predDERef xmlns:a16="http://schemas.microsoft.com/office/drawing/2014/main" pred="{C6169B76-4198-492C-B63E-B5BC37498F10}"/>
            </a:ext>
          </a:extLst>
        </xdr:cNvPr>
        <xdr:cNvSpPr/>
      </xdr:nvSpPr>
      <xdr:spPr>
        <a:xfrm rot="10799991">
          <a:off x="13017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95249</xdr:colOff>
      <xdr:row>144</xdr:row>
      <xdr:rowOff>63500</xdr:rowOff>
    </xdr:from>
    <xdr:to>
      <xdr:col>16</xdr:col>
      <xdr:colOff>594657</xdr:colOff>
      <xdr:row>146</xdr:row>
      <xdr:rowOff>0</xdr:rowOff>
    </xdr:to>
    <xdr:sp macro="" textlink="">
      <xdr:nvSpPr>
        <xdr:cNvPr id="352" name="Freeform: Shape 351">
          <a:extLst>
            <a:ext uri="{FF2B5EF4-FFF2-40B4-BE49-F238E27FC236}">
              <a16:creationId xmlns:a16="http://schemas.microsoft.com/office/drawing/2014/main" id="{08EF8C1B-4D98-4DBD-9237-2D5F81378FDA}"/>
            </a:ext>
            <a:ext uri="{147F2762-F138-4A5C-976F-8EAC2B608ADB}">
              <a16:predDERef xmlns:a16="http://schemas.microsoft.com/office/drawing/2014/main" pred="{19A52AAD-0FBA-4D2F-BC12-E29D4D56478E}"/>
            </a:ext>
          </a:extLst>
        </xdr:cNvPr>
        <xdr:cNvSpPr/>
      </xdr:nvSpPr>
      <xdr:spPr>
        <a:xfrm rot="10799991">
          <a:off x="9194799" y="31273750"/>
          <a:ext cx="1248708" cy="3556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450850</xdr:colOff>
      <xdr:row>143</xdr:row>
      <xdr:rowOff>190500</xdr:rowOff>
    </xdr:from>
    <xdr:to>
      <xdr:col>26</xdr:col>
      <xdr:colOff>127000</xdr:colOff>
      <xdr:row>146</xdr:row>
      <xdr:rowOff>0</xdr:rowOff>
    </xdr:to>
    <xdr:sp macro="" textlink="">
      <xdr:nvSpPr>
        <xdr:cNvPr id="353" name="Freeform: Shape 352">
          <a:extLst>
            <a:ext uri="{FF2B5EF4-FFF2-40B4-BE49-F238E27FC236}">
              <a16:creationId xmlns:a16="http://schemas.microsoft.com/office/drawing/2014/main" id="{A765252A-97BC-426C-BD36-B54D6EF3A149}"/>
            </a:ext>
            <a:ext uri="{147F2762-F138-4A5C-976F-8EAC2B608ADB}">
              <a16:predDERef xmlns:a16="http://schemas.microsoft.com/office/drawing/2014/main" pred="{F68E0911-684B-4CB4-B06D-FC261C49253E}"/>
            </a:ext>
          </a:extLst>
        </xdr:cNvPr>
        <xdr:cNvSpPr/>
      </xdr:nvSpPr>
      <xdr:spPr>
        <a:xfrm>
          <a:off x="14757400" y="3119120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36</xdr:col>
      <xdr:colOff>-1</xdr:colOff>
      <xdr:row>143</xdr:row>
      <xdr:rowOff>142875</xdr:rowOff>
    </xdr:from>
    <xdr:to>
      <xdr:col>38</xdr:col>
      <xdr:colOff>51732</xdr:colOff>
      <xdr:row>146</xdr:row>
      <xdr:rowOff>0</xdr:rowOff>
    </xdr:to>
    <xdr:sp macro="" textlink="">
      <xdr:nvSpPr>
        <xdr:cNvPr id="354" name="Freeform: Shape 353">
          <a:extLst>
            <a:ext uri="{FF2B5EF4-FFF2-40B4-BE49-F238E27FC236}">
              <a16:creationId xmlns:a16="http://schemas.microsoft.com/office/drawing/2014/main" id="{3D5566C7-3A4D-47B1-811C-549BB210D9E4}"/>
            </a:ext>
            <a:ext uri="{147F2762-F138-4A5C-976F-8EAC2B608ADB}">
              <a16:predDERef xmlns:a16="http://schemas.microsoft.com/office/drawing/2014/main" pred="{29F29BDC-507E-49D9-9677-6DABC36ED4A3}"/>
            </a:ext>
          </a:extLst>
        </xdr:cNvPr>
        <xdr:cNvSpPr/>
      </xdr:nvSpPr>
      <xdr:spPr>
        <a:xfrm rot="10799991">
          <a:off x="22561549" y="31143575"/>
          <a:ext cx="1397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144</xdr:row>
      <xdr:rowOff>15874</xdr:rowOff>
    </xdr:from>
    <xdr:to>
      <xdr:col>44</xdr:col>
      <xdr:colOff>51732</xdr:colOff>
      <xdr:row>146</xdr:row>
      <xdr:rowOff>-1</xdr:rowOff>
    </xdr:to>
    <xdr:sp macro="" textlink="">
      <xdr:nvSpPr>
        <xdr:cNvPr id="355" name="Freeform: Shape 354">
          <a:extLst>
            <a:ext uri="{FF2B5EF4-FFF2-40B4-BE49-F238E27FC236}">
              <a16:creationId xmlns:a16="http://schemas.microsoft.com/office/drawing/2014/main" id="{7EBAFA47-B331-4123-BED6-75653E9F1ECD}"/>
            </a:ext>
            <a:ext uri="{147F2762-F138-4A5C-976F-8EAC2B608ADB}">
              <a16:predDERef xmlns:a16="http://schemas.microsoft.com/office/drawing/2014/main" pred="{15A12E9E-AD7A-4F35-8883-5FE31F04F4C7}"/>
            </a:ext>
          </a:extLst>
        </xdr:cNvPr>
        <xdr:cNvSpPr/>
      </xdr:nvSpPr>
      <xdr:spPr>
        <a:xfrm rot="10799991">
          <a:off x="26346149" y="31226124"/>
          <a:ext cx="1270933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-1</xdr:colOff>
      <xdr:row>154</xdr:row>
      <xdr:rowOff>190499</xdr:rowOff>
    </xdr:from>
    <xdr:to>
      <xdr:col>5</xdr:col>
      <xdr:colOff>51732</xdr:colOff>
      <xdr:row>157</xdr:row>
      <xdr:rowOff>-1</xdr:rowOff>
    </xdr:to>
    <xdr:sp macro="" textlink="">
      <xdr:nvSpPr>
        <xdr:cNvPr id="356" name="Freeform: Shape 355">
          <a:extLst>
            <a:ext uri="{FF2B5EF4-FFF2-40B4-BE49-F238E27FC236}">
              <a16:creationId xmlns:a16="http://schemas.microsoft.com/office/drawing/2014/main" id="{6AB08ECA-A4F3-4660-A0B4-EF5EA670D897}"/>
            </a:ext>
            <a:ext uri="{147F2762-F138-4A5C-976F-8EAC2B608ADB}">
              <a16:predDERef xmlns:a16="http://schemas.microsoft.com/office/drawing/2014/main" pred="{54E149F0-9609-4E8B-B474-D94959F3AAD8}"/>
            </a:ext>
          </a:extLst>
        </xdr:cNvPr>
        <xdr:cNvSpPr/>
      </xdr:nvSpPr>
      <xdr:spPr>
        <a:xfrm rot="10799991">
          <a:off x="1301749" y="33547049"/>
          <a:ext cx="127093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-1</xdr:colOff>
      <xdr:row>154</xdr:row>
      <xdr:rowOff>95249</xdr:rowOff>
    </xdr:from>
    <xdr:to>
      <xdr:col>8</xdr:col>
      <xdr:colOff>51732</xdr:colOff>
      <xdr:row>157</xdr:row>
      <xdr:rowOff>-1</xdr:rowOff>
    </xdr:to>
    <xdr:sp macro="" textlink="">
      <xdr:nvSpPr>
        <xdr:cNvPr id="357" name="Freeform: Shape 356">
          <a:extLst>
            <a:ext uri="{FF2B5EF4-FFF2-40B4-BE49-F238E27FC236}">
              <a16:creationId xmlns:a16="http://schemas.microsoft.com/office/drawing/2014/main" id="{4E8CCEAF-35FB-4F97-B4BA-A54AD0CCDC3E}"/>
            </a:ext>
            <a:ext uri="{147F2762-F138-4A5C-976F-8EAC2B608ADB}">
              <a16:predDERef xmlns:a16="http://schemas.microsoft.com/office/drawing/2014/main" pred="{3313E3E6-70CB-459A-8A36-DF09C5506B07}"/>
            </a:ext>
          </a:extLst>
        </xdr:cNvPr>
        <xdr:cNvSpPr/>
      </xdr:nvSpPr>
      <xdr:spPr>
        <a:xfrm rot="10799991">
          <a:off x="3441699" y="33451799"/>
          <a:ext cx="1270933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-1</xdr:colOff>
      <xdr:row>154</xdr:row>
      <xdr:rowOff>142875</xdr:rowOff>
    </xdr:from>
    <xdr:to>
      <xdr:col>11</xdr:col>
      <xdr:colOff>51732</xdr:colOff>
      <xdr:row>157</xdr:row>
      <xdr:rowOff>0</xdr:rowOff>
    </xdr:to>
    <xdr:sp macro="" textlink="">
      <xdr:nvSpPr>
        <xdr:cNvPr id="358" name="Freeform: Shape 357">
          <a:extLst>
            <a:ext uri="{FF2B5EF4-FFF2-40B4-BE49-F238E27FC236}">
              <a16:creationId xmlns:a16="http://schemas.microsoft.com/office/drawing/2014/main" id="{8CBFDFB3-D61F-423C-9787-4D3B88695EE8}"/>
            </a:ext>
            <a:ext uri="{147F2762-F138-4A5C-976F-8EAC2B608ADB}">
              <a16:predDERef xmlns:a16="http://schemas.microsoft.com/office/drawing/2014/main" pred="{35F94D82-FDDF-4614-A62A-F9580A262E6D}"/>
            </a:ext>
          </a:extLst>
        </xdr:cNvPr>
        <xdr:cNvSpPr/>
      </xdr:nvSpPr>
      <xdr:spPr>
        <a:xfrm>
          <a:off x="5270499" y="3349942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-1</xdr:colOff>
      <xdr:row>154</xdr:row>
      <xdr:rowOff>158749</xdr:rowOff>
    </xdr:from>
    <xdr:to>
      <xdr:col>14</xdr:col>
      <xdr:colOff>51732</xdr:colOff>
      <xdr:row>157</xdr:row>
      <xdr:rowOff>-1</xdr:rowOff>
    </xdr:to>
    <xdr:sp macro="" textlink="">
      <xdr:nvSpPr>
        <xdr:cNvPr id="359" name="Freeform: Shape 358">
          <a:extLst>
            <a:ext uri="{FF2B5EF4-FFF2-40B4-BE49-F238E27FC236}">
              <a16:creationId xmlns:a16="http://schemas.microsoft.com/office/drawing/2014/main" id="{9E8153D3-E85B-4332-ADEA-1DAF989A643C}"/>
            </a:ext>
            <a:ext uri="{147F2762-F138-4A5C-976F-8EAC2B608ADB}">
              <a16:predDERef xmlns:a16="http://schemas.microsoft.com/office/drawing/2014/main" pred="{3261ADD2-ED9D-4F33-9090-007C6767DF8F}"/>
            </a:ext>
          </a:extLst>
        </xdr:cNvPr>
        <xdr:cNvSpPr/>
      </xdr:nvSpPr>
      <xdr:spPr>
        <a:xfrm rot="10799991">
          <a:off x="7270749" y="33515299"/>
          <a:ext cx="1270933" cy="469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714373</xdr:colOff>
      <xdr:row>154</xdr:row>
      <xdr:rowOff>127000</xdr:rowOff>
    </xdr:from>
    <xdr:to>
      <xdr:col>32</xdr:col>
      <xdr:colOff>51731</xdr:colOff>
      <xdr:row>157</xdr:row>
      <xdr:rowOff>0</xdr:rowOff>
    </xdr:to>
    <xdr:sp macro="" textlink="">
      <xdr:nvSpPr>
        <xdr:cNvPr id="360" name="Freeform: Shape 359">
          <a:extLst>
            <a:ext uri="{FF2B5EF4-FFF2-40B4-BE49-F238E27FC236}">
              <a16:creationId xmlns:a16="http://schemas.microsoft.com/office/drawing/2014/main" id="{A87F3D5B-216F-4F50-9F8E-70EAAE803805}"/>
            </a:ext>
            <a:ext uri="{147F2762-F138-4A5C-976F-8EAC2B608ADB}">
              <a16:predDERef xmlns:a16="http://schemas.microsoft.com/office/drawing/2014/main" pred="{E995534D-AABE-49E6-85EA-3212257BA0EA}"/>
            </a:ext>
          </a:extLst>
        </xdr:cNvPr>
        <xdr:cNvSpPr/>
      </xdr:nvSpPr>
      <xdr:spPr>
        <a:xfrm rot="10799991">
          <a:off x="18678523" y="33483550"/>
          <a:ext cx="1274108" cy="501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542925</xdr:colOff>
      <xdr:row>154</xdr:row>
      <xdr:rowOff>174626</xdr:rowOff>
    </xdr:from>
    <xdr:to>
      <xdr:col>35</xdr:col>
      <xdr:colOff>133350</xdr:colOff>
      <xdr:row>157</xdr:row>
      <xdr:rowOff>19051</xdr:rowOff>
    </xdr:to>
    <xdr:sp macro="" textlink="">
      <xdr:nvSpPr>
        <xdr:cNvPr id="361" name="Freeform: Shape 360">
          <a:extLst>
            <a:ext uri="{FF2B5EF4-FFF2-40B4-BE49-F238E27FC236}">
              <a16:creationId xmlns:a16="http://schemas.microsoft.com/office/drawing/2014/main" id="{641727AC-626A-433A-BABA-F2D16FF883A1}"/>
            </a:ext>
            <a:ext uri="{147F2762-F138-4A5C-976F-8EAC2B608ADB}">
              <a16:predDERef xmlns:a16="http://schemas.microsoft.com/office/drawing/2014/main" pred="{69B38492-4F36-42A4-9771-CB9690D5131F}"/>
            </a:ext>
          </a:extLst>
        </xdr:cNvPr>
        <xdr:cNvSpPr/>
      </xdr:nvSpPr>
      <xdr:spPr>
        <a:xfrm>
          <a:off x="20443825" y="33531176"/>
          <a:ext cx="1419225" cy="4730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555625</xdr:colOff>
      <xdr:row>154</xdr:row>
      <xdr:rowOff>95250</xdr:rowOff>
    </xdr:from>
    <xdr:to>
      <xdr:col>38</xdr:col>
      <xdr:colOff>146050</xdr:colOff>
      <xdr:row>157</xdr:row>
      <xdr:rowOff>0</xdr:rowOff>
    </xdr:to>
    <xdr:sp macro="" textlink="">
      <xdr:nvSpPr>
        <xdr:cNvPr id="362" name="Freeform: Shape 361">
          <a:extLst>
            <a:ext uri="{FF2B5EF4-FFF2-40B4-BE49-F238E27FC236}">
              <a16:creationId xmlns:a16="http://schemas.microsoft.com/office/drawing/2014/main" id="{4F34EE8C-81A2-4F97-A896-72FAF56D1F0F}"/>
            </a:ext>
            <a:ext uri="{147F2762-F138-4A5C-976F-8EAC2B608ADB}">
              <a16:predDERef xmlns:a16="http://schemas.microsoft.com/office/drawing/2014/main" pred="{F556884C-33D8-4756-935D-8EE6284177CC}"/>
            </a:ext>
          </a:extLst>
        </xdr:cNvPr>
        <xdr:cNvSpPr/>
      </xdr:nvSpPr>
      <xdr:spPr>
        <a:xfrm>
          <a:off x="22285325" y="33451800"/>
          <a:ext cx="1768475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155</xdr:row>
      <xdr:rowOff>15875</xdr:rowOff>
    </xdr:from>
    <xdr:to>
      <xdr:col>41</xdr:col>
      <xdr:colOff>101600</xdr:colOff>
      <xdr:row>157</xdr:row>
      <xdr:rowOff>0</xdr:rowOff>
    </xdr:to>
    <xdr:sp macro="" textlink="">
      <xdr:nvSpPr>
        <xdr:cNvPr id="363" name="Freeform: Shape 362">
          <a:extLst>
            <a:ext uri="{FF2B5EF4-FFF2-40B4-BE49-F238E27FC236}">
              <a16:creationId xmlns:a16="http://schemas.microsoft.com/office/drawing/2014/main" id="{BB2AAB3D-CAD0-4400-85E8-13E03F8F7737}"/>
            </a:ext>
            <a:ext uri="{147F2762-F138-4A5C-976F-8EAC2B608ADB}">
              <a16:predDERef xmlns:a16="http://schemas.microsoft.com/office/drawing/2014/main" pred="{52C6DA29-CB58-44B6-B317-2D6A52D562EA}"/>
            </a:ext>
          </a:extLst>
        </xdr:cNvPr>
        <xdr:cNvSpPr/>
      </xdr:nvSpPr>
      <xdr:spPr>
        <a:xfrm>
          <a:off x="24418925" y="33581975"/>
          <a:ext cx="1419225" cy="4032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154</xdr:row>
      <xdr:rowOff>79375</xdr:rowOff>
    </xdr:from>
    <xdr:to>
      <xdr:col>29</xdr:col>
      <xdr:colOff>51733</xdr:colOff>
      <xdr:row>157</xdr:row>
      <xdr:rowOff>0</xdr:rowOff>
    </xdr:to>
    <xdr:sp macro="" textlink="">
      <xdr:nvSpPr>
        <xdr:cNvPr id="364" name="Freeform: Shape 363">
          <a:extLst>
            <a:ext uri="{FF2B5EF4-FFF2-40B4-BE49-F238E27FC236}">
              <a16:creationId xmlns:a16="http://schemas.microsoft.com/office/drawing/2014/main" id="{D9AE27C6-925A-4042-B569-D4613807F5D7}"/>
            </a:ext>
            <a:ext uri="{147F2762-F138-4A5C-976F-8EAC2B608ADB}">
              <a16:predDERef xmlns:a16="http://schemas.microsoft.com/office/drawing/2014/main" pred="{77EFE69C-E2FE-488C-A31A-A85F02DFC0B6}"/>
            </a:ext>
          </a:extLst>
        </xdr:cNvPr>
        <xdr:cNvSpPr/>
      </xdr:nvSpPr>
      <xdr:spPr>
        <a:xfrm>
          <a:off x="16744950" y="33435925"/>
          <a:ext cx="1270933" cy="5492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154</xdr:row>
      <xdr:rowOff>174625</xdr:rowOff>
    </xdr:from>
    <xdr:to>
      <xdr:col>44</xdr:col>
      <xdr:colOff>51732</xdr:colOff>
      <xdr:row>157</xdr:row>
      <xdr:rowOff>0</xdr:rowOff>
    </xdr:to>
    <xdr:sp macro="" textlink="">
      <xdr:nvSpPr>
        <xdr:cNvPr id="365" name="Freeform: Shape 364">
          <a:extLst>
            <a:ext uri="{FF2B5EF4-FFF2-40B4-BE49-F238E27FC236}">
              <a16:creationId xmlns:a16="http://schemas.microsoft.com/office/drawing/2014/main" id="{86559F01-C21F-4D15-9D3C-D7DCAD74A19D}"/>
            </a:ext>
            <a:ext uri="{147F2762-F138-4A5C-976F-8EAC2B608ADB}">
              <a16:predDERef xmlns:a16="http://schemas.microsoft.com/office/drawing/2014/main" pred="{571588F4-85E5-46D7-83FE-46BD21503F37}"/>
            </a:ext>
          </a:extLst>
        </xdr:cNvPr>
        <xdr:cNvSpPr/>
      </xdr:nvSpPr>
      <xdr:spPr>
        <a:xfrm rot="10799991">
          <a:off x="26346149" y="33531175"/>
          <a:ext cx="1270933" cy="4540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571500</xdr:colOff>
      <xdr:row>165</xdr:row>
      <xdr:rowOff>174625</xdr:rowOff>
    </xdr:from>
    <xdr:to>
      <xdr:col>5</xdr:col>
      <xdr:colOff>42208</xdr:colOff>
      <xdr:row>167</xdr:row>
      <xdr:rowOff>190500</xdr:rowOff>
    </xdr:to>
    <xdr:sp macro="" textlink="">
      <xdr:nvSpPr>
        <xdr:cNvPr id="366" name="Freeform: Shape 365">
          <a:extLst>
            <a:ext uri="{FF2B5EF4-FFF2-40B4-BE49-F238E27FC236}">
              <a16:creationId xmlns:a16="http://schemas.microsoft.com/office/drawing/2014/main" id="{A55E64FC-9618-4F5A-B2EE-F303425FB2B9}"/>
            </a:ext>
            <a:ext uri="{147F2762-F138-4A5C-976F-8EAC2B608ADB}">
              <a16:predDERef xmlns:a16="http://schemas.microsoft.com/office/drawing/2014/main" pred="{A88D11C5-871D-4EB4-8427-1A5034386A21}"/>
            </a:ext>
          </a:extLst>
        </xdr:cNvPr>
        <xdr:cNvSpPr/>
      </xdr:nvSpPr>
      <xdr:spPr>
        <a:xfrm rot="10799991">
          <a:off x="1263650" y="35887025"/>
          <a:ext cx="1299508" cy="4349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619125</xdr:colOff>
      <xdr:row>165</xdr:row>
      <xdr:rowOff>142875</xdr:rowOff>
    </xdr:from>
    <xdr:to>
      <xdr:col>14</xdr:col>
      <xdr:colOff>133350</xdr:colOff>
      <xdr:row>168</xdr:row>
      <xdr:rowOff>0</xdr:rowOff>
    </xdr:to>
    <xdr:sp macro="" textlink="">
      <xdr:nvSpPr>
        <xdr:cNvPr id="367" name="Freeform: Shape 366">
          <a:extLst>
            <a:ext uri="{FF2B5EF4-FFF2-40B4-BE49-F238E27FC236}">
              <a16:creationId xmlns:a16="http://schemas.microsoft.com/office/drawing/2014/main" id="{11D17578-3244-41D3-A600-5AA66C3B8AAF}"/>
            </a:ext>
            <a:ext uri="{147F2762-F138-4A5C-976F-8EAC2B608ADB}">
              <a16:predDERef xmlns:a16="http://schemas.microsoft.com/office/drawing/2014/main" pred="{7E246AB3-3B01-4FD9-A0D8-48C3DF67FB5B}"/>
            </a:ext>
          </a:extLst>
        </xdr:cNvPr>
        <xdr:cNvSpPr/>
      </xdr:nvSpPr>
      <xdr:spPr>
        <a:xfrm>
          <a:off x="7108825" y="35855275"/>
          <a:ext cx="1514475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561975</xdr:colOff>
      <xdr:row>165</xdr:row>
      <xdr:rowOff>142875</xdr:rowOff>
    </xdr:from>
    <xdr:to>
      <xdr:col>17</xdr:col>
      <xdr:colOff>104775</xdr:colOff>
      <xdr:row>168</xdr:row>
      <xdr:rowOff>0</xdr:rowOff>
    </xdr:to>
    <xdr:sp macro="" textlink="">
      <xdr:nvSpPr>
        <xdr:cNvPr id="368" name="Freeform: Shape 367">
          <a:extLst>
            <a:ext uri="{FF2B5EF4-FFF2-40B4-BE49-F238E27FC236}">
              <a16:creationId xmlns:a16="http://schemas.microsoft.com/office/drawing/2014/main" id="{9573C3FA-712F-4BF6-AB4F-CD44A46C30AB}"/>
            </a:ext>
            <a:ext uri="{147F2762-F138-4A5C-976F-8EAC2B608ADB}">
              <a16:predDERef xmlns:a16="http://schemas.microsoft.com/office/drawing/2014/main" pred="{1180F6E2-3DAC-4A22-8BCF-D01CA5622951}"/>
            </a:ext>
          </a:extLst>
        </xdr:cNvPr>
        <xdr:cNvSpPr/>
      </xdr:nvSpPr>
      <xdr:spPr>
        <a:xfrm>
          <a:off x="9051925" y="35855275"/>
          <a:ext cx="1511300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514350</xdr:colOff>
      <xdr:row>165</xdr:row>
      <xdr:rowOff>111125</xdr:rowOff>
    </xdr:from>
    <xdr:to>
      <xdr:col>20</xdr:col>
      <xdr:colOff>190500</xdr:colOff>
      <xdr:row>168</xdr:row>
      <xdr:rowOff>0</xdr:rowOff>
    </xdr:to>
    <xdr:sp macro="" textlink="">
      <xdr:nvSpPr>
        <xdr:cNvPr id="369" name="Freeform: Shape 368">
          <a:extLst>
            <a:ext uri="{FF2B5EF4-FFF2-40B4-BE49-F238E27FC236}">
              <a16:creationId xmlns:a16="http://schemas.microsoft.com/office/drawing/2014/main" id="{134B6C3A-7951-4FB1-8390-2E9666CD8F1E}"/>
            </a:ext>
            <a:ext uri="{147F2762-F138-4A5C-976F-8EAC2B608ADB}">
              <a16:predDERef xmlns:a16="http://schemas.microsoft.com/office/drawing/2014/main" pred="{25F810F6-E88E-43A5-A6B4-0A357F62EFFF}"/>
            </a:ext>
          </a:extLst>
        </xdr:cNvPr>
        <xdr:cNvSpPr/>
      </xdr:nvSpPr>
      <xdr:spPr>
        <a:xfrm>
          <a:off x="10972800" y="35823525"/>
          <a:ext cx="1504950" cy="517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590550</xdr:colOff>
      <xdr:row>165</xdr:row>
      <xdr:rowOff>63500</xdr:rowOff>
    </xdr:from>
    <xdr:to>
      <xdr:col>23</xdr:col>
      <xdr:colOff>85725</xdr:colOff>
      <xdr:row>168</xdr:row>
      <xdr:rowOff>0</xdr:rowOff>
    </xdr:to>
    <xdr:sp macro="" textlink="">
      <xdr:nvSpPr>
        <xdr:cNvPr id="370" name="Freeform: Shape 369">
          <a:extLst>
            <a:ext uri="{FF2B5EF4-FFF2-40B4-BE49-F238E27FC236}">
              <a16:creationId xmlns:a16="http://schemas.microsoft.com/office/drawing/2014/main" id="{672C9440-E8F7-45F5-9E0F-9F261F053B0A}"/>
            </a:ext>
            <a:ext uri="{147F2762-F138-4A5C-976F-8EAC2B608ADB}">
              <a16:predDERef xmlns:a16="http://schemas.microsoft.com/office/drawing/2014/main" pred="{EE4A04AE-023D-4CFE-A2B2-773AF6E1326C}"/>
            </a:ext>
          </a:extLst>
        </xdr:cNvPr>
        <xdr:cNvSpPr/>
      </xdr:nvSpPr>
      <xdr:spPr>
        <a:xfrm>
          <a:off x="12877800" y="35775900"/>
          <a:ext cx="151447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457200</xdr:colOff>
      <xdr:row>165</xdr:row>
      <xdr:rowOff>31750</xdr:rowOff>
    </xdr:from>
    <xdr:to>
      <xdr:col>26</xdr:col>
      <xdr:colOff>133350</xdr:colOff>
      <xdr:row>168</xdr:row>
      <xdr:rowOff>0</xdr:rowOff>
    </xdr:to>
    <xdr:sp macro="" textlink="">
      <xdr:nvSpPr>
        <xdr:cNvPr id="371" name="Freeform: Shape 370">
          <a:extLst>
            <a:ext uri="{FF2B5EF4-FFF2-40B4-BE49-F238E27FC236}">
              <a16:creationId xmlns:a16="http://schemas.microsoft.com/office/drawing/2014/main" id="{4B525BC6-F574-4EA2-9768-1BED17E72FBA}"/>
            </a:ext>
            <a:ext uri="{147F2762-F138-4A5C-976F-8EAC2B608ADB}">
              <a16:predDERef xmlns:a16="http://schemas.microsoft.com/office/drawing/2014/main" pred="{C19A0A61-92B6-41BB-ABD5-B55ED8E0F6BC}"/>
            </a:ext>
          </a:extLst>
        </xdr:cNvPr>
        <xdr:cNvSpPr/>
      </xdr:nvSpPr>
      <xdr:spPr>
        <a:xfrm rot="10800000">
          <a:off x="14763750" y="35744150"/>
          <a:ext cx="1504950" cy="5969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552450</xdr:colOff>
      <xdr:row>165</xdr:row>
      <xdr:rowOff>95250</xdr:rowOff>
    </xdr:from>
    <xdr:to>
      <xdr:col>29</xdr:col>
      <xdr:colOff>23158</xdr:colOff>
      <xdr:row>168</xdr:row>
      <xdr:rowOff>0</xdr:rowOff>
    </xdr:to>
    <xdr:sp macro="" textlink="">
      <xdr:nvSpPr>
        <xdr:cNvPr id="372" name="Freeform: Shape 371">
          <a:extLst>
            <a:ext uri="{FF2B5EF4-FFF2-40B4-BE49-F238E27FC236}">
              <a16:creationId xmlns:a16="http://schemas.microsoft.com/office/drawing/2014/main" id="{536F6D8D-17BE-4E2F-B297-7B80947A8351}"/>
            </a:ext>
            <a:ext uri="{147F2762-F138-4A5C-976F-8EAC2B608ADB}">
              <a16:predDERef xmlns:a16="http://schemas.microsoft.com/office/drawing/2014/main" pred="{34AAFCAF-3F21-487E-AFE3-1B6F61B5FF2E}"/>
            </a:ext>
          </a:extLst>
        </xdr:cNvPr>
        <xdr:cNvSpPr/>
      </xdr:nvSpPr>
      <xdr:spPr>
        <a:xfrm>
          <a:off x="16687800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593725</xdr:colOff>
      <xdr:row>165</xdr:row>
      <xdr:rowOff>63500</xdr:rowOff>
    </xdr:from>
    <xdr:to>
      <xdr:col>32</xdr:col>
      <xdr:colOff>165100</xdr:colOff>
      <xdr:row>168</xdr:row>
      <xdr:rowOff>0</xdr:rowOff>
    </xdr:to>
    <xdr:sp macro="" textlink="">
      <xdr:nvSpPr>
        <xdr:cNvPr id="373" name="Freeform: Shape 372">
          <a:extLst>
            <a:ext uri="{FF2B5EF4-FFF2-40B4-BE49-F238E27FC236}">
              <a16:creationId xmlns:a16="http://schemas.microsoft.com/office/drawing/2014/main" id="{1E38A705-9AEC-48F2-9CA3-B7C9092A08E1}"/>
            </a:ext>
            <a:ext uri="{147F2762-F138-4A5C-976F-8EAC2B608ADB}">
              <a16:predDERef xmlns:a16="http://schemas.microsoft.com/office/drawing/2014/main" pred="{AD9CEC2C-924D-4613-9D51-79740D7C5141}"/>
            </a:ext>
          </a:extLst>
        </xdr:cNvPr>
        <xdr:cNvSpPr/>
      </xdr:nvSpPr>
      <xdr:spPr>
        <a:xfrm>
          <a:off x="18557875" y="35775900"/>
          <a:ext cx="1508125" cy="565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438150</xdr:colOff>
      <xdr:row>165</xdr:row>
      <xdr:rowOff>0</xdr:rowOff>
    </xdr:from>
    <xdr:to>
      <xdr:col>35</xdr:col>
      <xdr:colOff>114300</xdr:colOff>
      <xdr:row>168</xdr:row>
      <xdr:rowOff>0</xdr:rowOff>
    </xdr:to>
    <xdr:sp macro="" textlink="">
      <xdr:nvSpPr>
        <xdr:cNvPr id="374" name="Freeform: Shape 373">
          <a:extLst>
            <a:ext uri="{FF2B5EF4-FFF2-40B4-BE49-F238E27FC236}">
              <a16:creationId xmlns:a16="http://schemas.microsoft.com/office/drawing/2014/main" id="{E1E401B2-C2CC-4998-8767-E3A2F7CFFAEC}"/>
            </a:ext>
            <a:ext uri="{147F2762-F138-4A5C-976F-8EAC2B608ADB}">
              <a16:predDERef xmlns:a16="http://schemas.microsoft.com/office/drawing/2014/main" pred="{06776026-8574-4088-AD9A-BBB7CB676045}"/>
            </a:ext>
          </a:extLst>
        </xdr:cNvPr>
        <xdr:cNvSpPr/>
      </xdr:nvSpPr>
      <xdr:spPr>
        <a:xfrm>
          <a:off x="20339050" y="35712400"/>
          <a:ext cx="1504950" cy="6286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626271</xdr:colOff>
      <xdr:row>165</xdr:row>
      <xdr:rowOff>178593</xdr:rowOff>
    </xdr:from>
    <xdr:to>
      <xdr:col>38</xdr:col>
      <xdr:colOff>302421</xdr:colOff>
      <xdr:row>168</xdr:row>
      <xdr:rowOff>-2</xdr:rowOff>
    </xdr:to>
    <xdr:sp macro="" textlink="">
      <xdr:nvSpPr>
        <xdr:cNvPr id="375" name="Freeform: Shape 374">
          <a:extLst>
            <a:ext uri="{FF2B5EF4-FFF2-40B4-BE49-F238E27FC236}">
              <a16:creationId xmlns:a16="http://schemas.microsoft.com/office/drawing/2014/main" id="{9354B213-9F84-4B00-AA60-BF6E1F4443FE}"/>
            </a:ext>
            <a:ext uri="{147F2762-F138-4A5C-976F-8EAC2B608ADB}">
              <a16:predDERef xmlns:a16="http://schemas.microsoft.com/office/drawing/2014/main" pred="{3FC0396C-2723-4BB5-9AA1-43B75DB45A50}"/>
            </a:ext>
          </a:extLst>
        </xdr:cNvPr>
        <xdr:cNvSpPr/>
      </xdr:nvSpPr>
      <xdr:spPr>
        <a:xfrm rot="10800000">
          <a:off x="22355971" y="35890993"/>
          <a:ext cx="1854200" cy="45005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561975</xdr:colOff>
      <xdr:row>165</xdr:row>
      <xdr:rowOff>95250</xdr:rowOff>
    </xdr:from>
    <xdr:to>
      <xdr:col>41</xdr:col>
      <xdr:colOff>32683</xdr:colOff>
      <xdr:row>168</xdr:row>
      <xdr:rowOff>0</xdr:rowOff>
    </xdr:to>
    <xdr:sp macro="" textlink="">
      <xdr:nvSpPr>
        <xdr:cNvPr id="376" name="Freeform: Shape 375">
          <a:extLst>
            <a:ext uri="{FF2B5EF4-FFF2-40B4-BE49-F238E27FC236}">
              <a16:creationId xmlns:a16="http://schemas.microsoft.com/office/drawing/2014/main" id="{29BC0DE8-E95B-44D6-8EB9-190C7C4F89AF}"/>
            </a:ext>
            <a:ext uri="{147F2762-F138-4A5C-976F-8EAC2B608ADB}">
              <a16:predDERef xmlns:a16="http://schemas.microsoft.com/office/drawing/2014/main" pred="{3C0663B7-A2E0-4552-9AF2-25283286D85E}"/>
            </a:ext>
          </a:extLst>
        </xdr:cNvPr>
        <xdr:cNvSpPr/>
      </xdr:nvSpPr>
      <xdr:spPr>
        <a:xfrm rot="10799991">
          <a:off x="24469725" y="35807650"/>
          <a:ext cx="1299508" cy="5334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-1</xdr:colOff>
      <xdr:row>165</xdr:row>
      <xdr:rowOff>142875</xdr:rowOff>
    </xdr:from>
    <xdr:to>
      <xdr:col>44</xdr:col>
      <xdr:colOff>51732</xdr:colOff>
      <xdr:row>168</xdr:row>
      <xdr:rowOff>0</xdr:rowOff>
    </xdr:to>
    <xdr:sp macro="" textlink="">
      <xdr:nvSpPr>
        <xdr:cNvPr id="377" name="Freeform: Shape 376">
          <a:extLst>
            <a:ext uri="{FF2B5EF4-FFF2-40B4-BE49-F238E27FC236}">
              <a16:creationId xmlns:a16="http://schemas.microsoft.com/office/drawing/2014/main" id="{8B81F9C5-C9E4-40EE-B593-207F25F982AC}"/>
            </a:ext>
            <a:ext uri="{147F2762-F138-4A5C-976F-8EAC2B608ADB}">
              <a16:predDERef xmlns:a16="http://schemas.microsoft.com/office/drawing/2014/main" pred="{2D0EB49B-EB7D-4A8A-BF38-F11E04EC312A}"/>
            </a:ext>
          </a:extLst>
        </xdr:cNvPr>
        <xdr:cNvSpPr/>
      </xdr:nvSpPr>
      <xdr:spPr>
        <a:xfrm>
          <a:off x="26346149" y="35855275"/>
          <a:ext cx="1270933" cy="4857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177</xdr:row>
      <xdr:rowOff>0</xdr:rowOff>
    </xdr:from>
    <xdr:to>
      <xdr:col>17</xdr:col>
      <xdr:colOff>38100</xdr:colOff>
      <xdr:row>179</xdr:row>
      <xdr:rowOff>19050</xdr:rowOff>
    </xdr:to>
    <xdr:sp macro="" textlink="">
      <xdr:nvSpPr>
        <xdr:cNvPr id="378" name="Freeform: Shape 377">
          <a:extLst>
            <a:ext uri="{FF2B5EF4-FFF2-40B4-BE49-F238E27FC236}">
              <a16:creationId xmlns:a16="http://schemas.microsoft.com/office/drawing/2014/main" id="{31FC2C3B-6708-4DA5-9868-EEA54D9B6325}"/>
            </a:ext>
            <a:ext uri="{147F2762-F138-4A5C-976F-8EAC2B608ADB}">
              <a16:predDERef xmlns:a16="http://schemas.microsoft.com/office/drawing/2014/main" pred="{847F5C9D-A4B7-4220-87BD-5E0377560AE5}"/>
            </a:ext>
          </a:extLst>
        </xdr:cNvPr>
        <xdr:cNvSpPr/>
      </xdr:nvSpPr>
      <xdr:spPr>
        <a:xfrm>
          <a:off x="9099550" y="382778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504825</xdr:colOff>
      <xdr:row>177</xdr:row>
      <xdr:rowOff>0</xdr:rowOff>
    </xdr:from>
    <xdr:to>
      <xdr:col>20</xdr:col>
      <xdr:colOff>95250</xdr:colOff>
      <xdr:row>179</xdr:row>
      <xdr:rowOff>6350</xdr:rowOff>
    </xdr:to>
    <xdr:sp macro="" textlink="">
      <xdr:nvSpPr>
        <xdr:cNvPr id="379" name="Freeform: Shape 378">
          <a:extLst>
            <a:ext uri="{FF2B5EF4-FFF2-40B4-BE49-F238E27FC236}">
              <a16:creationId xmlns:a16="http://schemas.microsoft.com/office/drawing/2014/main" id="{37A9F084-3741-447E-9FEC-FD051CE632AB}"/>
            </a:ext>
            <a:ext uri="{147F2762-F138-4A5C-976F-8EAC2B608ADB}">
              <a16:predDERef xmlns:a16="http://schemas.microsoft.com/office/drawing/2014/main" pred="{D7E51A55-F9FC-4FB5-842C-AA097F340975}"/>
            </a:ext>
          </a:extLst>
        </xdr:cNvPr>
        <xdr:cNvSpPr/>
      </xdr:nvSpPr>
      <xdr:spPr>
        <a:xfrm rot="10800000">
          <a:off x="10963275" y="3827780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688975</xdr:colOff>
      <xdr:row>177</xdr:row>
      <xdr:rowOff>0</xdr:rowOff>
    </xdr:from>
    <xdr:to>
      <xdr:col>23</xdr:col>
      <xdr:colOff>0</xdr:colOff>
      <xdr:row>179</xdr:row>
      <xdr:rowOff>0</xdr:rowOff>
    </xdr:to>
    <xdr:sp macro="" textlink="">
      <xdr:nvSpPr>
        <xdr:cNvPr id="380" name="Freeform: Shape 379">
          <a:extLst>
            <a:ext uri="{FF2B5EF4-FFF2-40B4-BE49-F238E27FC236}">
              <a16:creationId xmlns:a16="http://schemas.microsoft.com/office/drawing/2014/main" id="{F1E12CFC-5304-456F-8DE2-5E1442FA51E0}"/>
            </a:ext>
            <a:ext uri="{147F2762-F138-4A5C-976F-8EAC2B608ADB}">
              <a16:predDERef xmlns:a16="http://schemas.microsoft.com/office/drawing/2014/main" pred="{513A86B0-EC89-4B8B-AF39-7F70AA31168F}"/>
            </a:ext>
          </a:extLst>
        </xdr:cNvPr>
        <xdr:cNvSpPr/>
      </xdr:nvSpPr>
      <xdr:spPr>
        <a:xfrm>
          <a:off x="12976225" y="38277800"/>
          <a:ext cx="1330325" cy="4254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485775</xdr:colOff>
      <xdr:row>176</xdr:row>
      <xdr:rowOff>203200</xdr:rowOff>
    </xdr:from>
    <xdr:to>
      <xdr:col>35</xdr:col>
      <xdr:colOff>76200</xdr:colOff>
      <xdr:row>179</xdr:row>
      <xdr:rowOff>0</xdr:rowOff>
    </xdr:to>
    <xdr:sp macro="" textlink="">
      <xdr:nvSpPr>
        <xdr:cNvPr id="381" name="Freeform: Shape 380">
          <a:extLst>
            <a:ext uri="{FF2B5EF4-FFF2-40B4-BE49-F238E27FC236}">
              <a16:creationId xmlns:a16="http://schemas.microsoft.com/office/drawing/2014/main" id="{AB5AE24E-B819-4034-825B-301B9012A82C}"/>
            </a:ext>
            <a:ext uri="{147F2762-F138-4A5C-976F-8EAC2B608ADB}">
              <a16:predDERef xmlns:a16="http://schemas.microsoft.com/office/drawing/2014/main" pred="{E6FAD0A7-2321-430B-AB56-01D29A7ECC07}"/>
            </a:ext>
          </a:extLst>
        </xdr:cNvPr>
        <xdr:cNvSpPr/>
      </xdr:nvSpPr>
      <xdr:spPr>
        <a:xfrm>
          <a:off x="20386675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176</xdr:row>
      <xdr:rowOff>190500</xdr:rowOff>
    </xdr:from>
    <xdr:to>
      <xdr:col>38</xdr:col>
      <xdr:colOff>206377</xdr:colOff>
      <xdr:row>179</xdr:row>
      <xdr:rowOff>0</xdr:rowOff>
    </xdr:to>
    <xdr:sp macro="" textlink="">
      <xdr:nvSpPr>
        <xdr:cNvPr id="382" name="Freeform: Shape 381">
          <a:extLst>
            <a:ext uri="{FF2B5EF4-FFF2-40B4-BE49-F238E27FC236}">
              <a16:creationId xmlns:a16="http://schemas.microsoft.com/office/drawing/2014/main" id="{F9EAFF69-8716-439C-AE92-400D63297300}"/>
            </a:ext>
            <a:ext uri="{147F2762-F138-4A5C-976F-8EAC2B608ADB}">
              <a16:predDERef xmlns:a16="http://schemas.microsoft.com/office/drawing/2014/main" pred="{D3629717-E8C7-4222-AAC7-47D5BB279350}"/>
            </a:ext>
          </a:extLst>
        </xdr:cNvPr>
        <xdr:cNvSpPr/>
      </xdr:nvSpPr>
      <xdr:spPr>
        <a:xfrm>
          <a:off x="22345652" y="3825875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520700</xdr:colOff>
      <xdr:row>176</xdr:row>
      <xdr:rowOff>203200</xdr:rowOff>
    </xdr:from>
    <xdr:to>
      <xdr:col>41</xdr:col>
      <xdr:colOff>111125</xdr:colOff>
      <xdr:row>179</xdr:row>
      <xdr:rowOff>0</xdr:rowOff>
    </xdr:to>
    <xdr:sp macro="" textlink="">
      <xdr:nvSpPr>
        <xdr:cNvPr id="383" name="Freeform: Shape 382">
          <a:extLst>
            <a:ext uri="{FF2B5EF4-FFF2-40B4-BE49-F238E27FC236}">
              <a16:creationId xmlns:a16="http://schemas.microsoft.com/office/drawing/2014/main" id="{A23C0394-AFF3-4345-B41E-1E862A47B885}"/>
            </a:ext>
            <a:ext uri="{147F2762-F138-4A5C-976F-8EAC2B608ADB}">
              <a16:predDERef xmlns:a16="http://schemas.microsoft.com/office/drawing/2014/main" pred="{9879BF19-49B2-4FD9-BF84-73C93BA972C9}"/>
            </a:ext>
          </a:extLst>
        </xdr:cNvPr>
        <xdr:cNvSpPr/>
      </xdr:nvSpPr>
      <xdr:spPr>
        <a:xfrm>
          <a:off x="24428450" y="38271450"/>
          <a:ext cx="1419225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19050</xdr:colOff>
      <xdr:row>188</xdr:row>
      <xdr:rowOff>19050</xdr:rowOff>
    </xdr:from>
    <xdr:to>
      <xdr:col>11</xdr:col>
      <xdr:colOff>70783</xdr:colOff>
      <xdr:row>190</xdr:row>
      <xdr:rowOff>190500</xdr:rowOff>
    </xdr:to>
    <xdr:sp macro="" textlink="">
      <xdr:nvSpPr>
        <xdr:cNvPr id="384" name="Freeform: Shape 383">
          <a:extLst>
            <a:ext uri="{FF2B5EF4-FFF2-40B4-BE49-F238E27FC236}">
              <a16:creationId xmlns:a16="http://schemas.microsoft.com/office/drawing/2014/main" id="{6E30EEF0-E85F-43F4-9D86-4783F0E69712}"/>
            </a:ext>
            <a:ext uri="{147F2762-F138-4A5C-976F-8EAC2B608ADB}">
              <a16:predDERef xmlns:a16="http://schemas.microsoft.com/office/drawing/2014/main" pred="{12BEE587-C308-4B64-B4AF-89722AC10067}"/>
            </a:ext>
          </a:extLst>
        </xdr:cNvPr>
        <xdr:cNvSpPr/>
      </xdr:nvSpPr>
      <xdr:spPr>
        <a:xfrm>
          <a:off x="5289550" y="40652700"/>
          <a:ext cx="1270933" cy="5905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188</xdr:row>
      <xdr:rowOff>0</xdr:rowOff>
    </xdr:from>
    <xdr:to>
      <xdr:col>17</xdr:col>
      <xdr:colOff>38100</xdr:colOff>
      <xdr:row>191</xdr:row>
      <xdr:rowOff>19050</xdr:rowOff>
    </xdr:to>
    <xdr:sp macro="" textlink="">
      <xdr:nvSpPr>
        <xdr:cNvPr id="385" name="Freeform: Shape 384">
          <a:extLst>
            <a:ext uri="{FF2B5EF4-FFF2-40B4-BE49-F238E27FC236}">
              <a16:creationId xmlns:a16="http://schemas.microsoft.com/office/drawing/2014/main" id="{F504B836-608F-4377-B780-6D514E66B14E}"/>
            </a:ext>
            <a:ext uri="{147F2762-F138-4A5C-976F-8EAC2B608ADB}">
              <a16:predDERef xmlns:a16="http://schemas.microsoft.com/office/drawing/2014/main" pred="{1D287DFE-7754-4871-A350-F08A80303E1E}"/>
            </a:ext>
          </a:extLst>
        </xdr:cNvPr>
        <xdr:cNvSpPr/>
      </xdr:nvSpPr>
      <xdr:spPr>
        <a:xfrm>
          <a:off x="9099550" y="40633650"/>
          <a:ext cx="139700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188</xdr:row>
      <xdr:rowOff>0</xdr:rowOff>
    </xdr:from>
    <xdr:to>
      <xdr:col>20</xdr:col>
      <xdr:colOff>171450</xdr:colOff>
      <xdr:row>191</xdr:row>
      <xdr:rowOff>19050</xdr:rowOff>
    </xdr:to>
    <xdr:sp macro="" textlink="">
      <xdr:nvSpPr>
        <xdr:cNvPr id="386" name="Freeform: Shape 385">
          <a:extLst>
            <a:ext uri="{FF2B5EF4-FFF2-40B4-BE49-F238E27FC236}">
              <a16:creationId xmlns:a16="http://schemas.microsoft.com/office/drawing/2014/main" id="{3F469A4E-4260-49DD-988B-21B1CD804C83}"/>
            </a:ext>
            <a:ext uri="{147F2762-F138-4A5C-976F-8EAC2B608ADB}">
              <a16:predDERef xmlns:a16="http://schemas.microsoft.com/office/drawing/2014/main" pred="{4D6E7E79-5A40-446A-AE06-EE9F010DDC31}"/>
            </a:ext>
          </a:extLst>
        </xdr:cNvPr>
        <xdr:cNvSpPr/>
      </xdr:nvSpPr>
      <xdr:spPr>
        <a:xfrm>
          <a:off x="11068050" y="40633650"/>
          <a:ext cx="1390650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187</xdr:row>
      <xdr:rowOff>171450</xdr:rowOff>
    </xdr:from>
    <xdr:to>
      <xdr:col>35</xdr:col>
      <xdr:colOff>66675</xdr:colOff>
      <xdr:row>190</xdr:row>
      <xdr:rowOff>190500</xdr:rowOff>
    </xdr:to>
    <xdr:sp macro="" textlink="">
      <xdr:nvSpPr>
        <xdr:cNvPr id="387" name="Freeform: Shape 386">
          <a:extLst>
            <a:ext uri="{FF2B5EF4-FFF2-40B4-BE49-F238E27FC236}">
              <a16:creationId xmlns:a16="http://schemas.microsoft.com/office/drawing/2014/main" id="{EF87B251-AB7B-4904-908E-2413A254C108}"/>
            </a:ext>
            <a:ext uri="{147F2762-F138-4A5C-976F-8EAC2B608ADB}">
              <a16:predDERef xmlns:a16="http://schemas.microsoft.com/office/drawing/2014/main" pred="{BC28F6B0-7D75-4377-A872-BE2ACD8590BA}"/>
            </a:ext>
          </a:extLst>
        </xdr:cNvPr>
        <xdr:cNvSpPr/>
      </xdr:nvSpPr>
      <xdr:spPr>
        <a:xfrm>
          <a:off x="20377150" y="405955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187</xdr:row>
      <xdr:rowOff>152400</xdr:rowOff>
    </xdr:from>
    <xdr:to>
      <xdr:col>38</xdr:col>
      <xdr:colOff>85725</xdr:colOff>
      <xdr:row>190</xdr:row>
      <xdr:rowOff>171450</xdr:rowOff>
    </xdr:to>
    <xdr:sp macro="" textlink="">
      <xdr:nvSpPr>
        <xdr:cNvPr id="388" name="Freeform: Shape 387">
          <a:extLst>
            <a:ext uri="{FF2B5EF4-FFF2-40B4-BE49-F238E27FC236}">
              <a16:creationId xmlns:a16="http://schemas.microsoft.com/office/drawing/2014/main" id="{20D819BA-CA63-42AA-8884-84801D17FB58}"/>
            </a:ext>
            <a:ext uri="{147F2762-F138-4A5C-976F-8EAC2B608ADB}">
              <a16:predDERef xmlns:a16="http://schemas.microsoft.com/office/drawing/2014/main" pred="{EB747042-52B0-4550-9B70-BC9B385A71F5}"/>
            </a:ext>
          </a:extLst>
        </xdr:cNvPr>
        <xdr:cNvSpPr/>
      </xdr:nvSpPr>
      <xdr:spPr>
        <a:xfrm>
          <a:off x="22225000" y="40576500"/>
          <a:ext cx="176847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187</xdr:row>
      <xdr:rowOff>133350</xdr:rowOff>
    </xdr:from>
    <xdr:to>
      <xdr:col>41</xdr:col>
      <xdr:colOff>66675</xdr:colOff>
      <xdr:row>190</xdr:row>
      <xdr:rowOff>152400</xdr:rowOff>
    </xdr:to>
    <xdr:sp macro="" textlink="">
      <xdr:nvSpPr>
        <xdr:cNvPr id="389" name="Freeform: Shape 388">
          <a:extLst>
            <a:ext uri="{FF2B5EF4-FFF2-40B4-BE49-F238E27FC236}">
              <a16:creationId xmlns:a16="http://schemas.microsoft.com/office/drawing/2014/main" id="{E6ACABE9-0312-45A5-9848-ADFB290B97B2}"/>
            </a:ext>
            <a:ext uri="{147F2762-F138-4A5C-976F-8EAC2B608ADB}">
              <a16:predDERef xmlns:a16="http://schemas.microsoft.com/office/drawing/2014/main" pred="{0983BA66-035E-4615-BB7F-5923AC84CE88}"/>
            </a:ext>
          </a:extLst>
        </xdr:cNvPr>
        <xdr:cNvSpPr/>
      </xdr:nvSpPr>
      <xdr:spPr>
        <a:xfrm>
          <a:off x="24384000" y="40557450"/>
          <a:ext cx="1419225" cy="6477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</xdr:col>
      <xdr:colOff>0</xdr:colOff>
      <xdr:row>200</xdr:row>
      <xdr:rowOff>47625</xdr:rowOff>
    </xdr:from>
    <xdr:to>
      <xdr:col>5</xdr:col>
      <xdr:colOff>51733</xdr:colOff>
      <xdr:row>201</xdr:row>
      <xdr:rowOff>182465</xdr:rowOff>
    </xdr:to>
    <xdr:sp macro="" textlink="">
      <xdr:nvSpPr>
        <xdr:cNvPr id="390" name="Freeform: Shape 389">
          <a:extLst>
            <a:ext uri="{FF2B5EF4-FFF2-40B4-BE49-F238E27FC236}">
              <a16:creationId xmlns:a16="http://schemas.microsoft.com/office/drawing/2014/main" id="{C4B70413-71FD-4810-8072-D68782A6C9F9}"/>
            </a:ext>
            <a:ext uri="{147F2762-F138-4A5C-976F-8EAC2B608ADB}">
              <a16:predDERef xmlns:a16="http://schemas.microsoft.com/office/drawing/2014/main" pred="{DC6F6CCB-5228-43C2-ADC9-7770D15C32FA}"/>
            </a:ext>
          </a:extLst>
        </xdr:cNvPr>
        <xdr:cNvSpPr/>
      </xdr:nvSpPr>
      <xdr:spPr>
        <a:xfrm rot="10799991">
          <a:off x="1301750" y="432466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200</xdr:row>
      <xdr:rowOff>0</xdr:rowOff>
    </xdr:from>
    <xdr:to>
      <xdr:col>17</xdr:col>
      <xdr:colOff>38100</xdr:colOff>
      <xdr:row>202</xdr:row>
      <xdr:rowOff>19050</xdr:rowOff>
    </xdr:to>
    <xdr:sp macro="" textlink="">
      <xdr:nvSpPr>
        <xdr:cNvPr id="391" name="Freeform: Shape 390">
          <a:extLst>
            <a:ext uri="{FF2B5EF4-FFF2-40B4-BE49-F238E27FC236}">
              <a16:creationId xmlns:a16="http://schemas.microsoft.com/office/drawing/2014/main" id="{17A66976-847D-411C-A897-EDCF74912D90}"/>
            </a:ext>
            <a:ext uri="{147F2762-F138-4A5C-976F-8EAC2B608ADB}">
              <a16:predDERef xmlns:a16="http://schemas.microsoft.com/office/drawing/2014/main" pred="{56E8E875-8437-41DF-A014-FF5DAE5D4DCD}"/>
            </a:ext>
          </a:extLst>
        </xdr:cNvPr>
        <xdr:cNvSpPr/>
      </xdr:nvSpPr>
      <xdr:spPr>
        <a:xfrm>
          <a:off x="9099550" y="431990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199</xdr:row>
      <xdr:rowOff>190500</xdr:rowOff>
    </xdr:from>
    <xdr:to>
      <xdr:col>20</xdr:col>
      <xdr:colOff>85725</xdr:colOff>
      <xdr:row>202</xdr:row>
      <xdr:rowOff>0</xdr:rowOff>
    </xdr:to>
    <xdr:sp macro="" textlink="">
      <xdr:nvSpPr>
        <xdr:cNvPr id="392" name="Freeform: Shape 391">
          <a:extLst>
            <a:ext uri="{FF2B5EF4-FFF2-40B4-BE49-F238E27FC236}">
              <a16:creationId xmlns:a16="http://schemas.microsoft.com/office/drawing/2014/main" id="{EA211841-C58B-4FF9-B9FF-69A5128F9665}"/>
            </a:ext>
            <a:ext uri="{147F2762-F138-4A5C-976F-8EAC2B608ADB}">
              <a16:predDERef xmlns:a16="http://schemas.microsoft.com/office/drawing/2014/main" pred="{37C21536-ADDC-465E-B0F8-BE82518BAC45}"/>
            </a:ext>
          </a:extLst>
        </xdr:cNvPr>
        <xdr:cNvSpPr/>
      </xdr:nvSpPr>
      <xdr:spPr>
        <a:xfrm>
          <a:off x="10953750" y="431800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200</xdr:row>
      <xdr:rowOff>0</xdr:rowOff>
    </xdr:from>
    <xdr:to>
      <xdr:col>35</xdr:col>
      <xdr:colOff>66675</xdr:colOff>
      <xdr:row>202</xdr:row>
      <xdr:rowOff>19050</xdr:rowOff>
    </xdr:to>
    <xdr:sp macro="" textlink="">
      <xdr:nvSpPr>
        <xdr:cNvPr id="393" name="Freeform: Shape 392">
          <a:extLst>
            <a:ext uri="{FF2B5EF4-FFF2-40B4-BE49-F238E27FC236}">
              <a16:creationId xmlns:a16="http://schemas.microsoft.com/office/drawing/2014/main" id="{A64E12E2-60FB-494E-87AC-A3FEEB5ABB10}"/>
            </a:ext>
            <a:ext uri="{147F2762-F138-4A5C-976F-8EAC2B608ADB}">
              <a16:predDERef xmlns:a16="http://schemas.microsoft.com/office/drawing/2014/main" pred="{8B19B198-D5CE-4FE8-885B-1296E909B0C1}"/>
            </a:ext>
          </a:extLst>
        </xdr:cNvPr>
        <xdr:cNvSpPr/>
      </xdr:nvSpPr>
      <xdr:spPr>
        <a:xfrm rot="10800000">
          <a:off x="20377150" y="431990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200</xdr:row>
      <xdr:rowOff>66675</xdr:rowOff>
    </xdr:from>
    <xdr:to>
      <xdr:col>38</xdr:col>
      <xdr:colOff>23158</xdr:colOff>
      <xdr:row>201</xdr:row>
      <xdr:rowOff>201515</xdr:rowOff>
    </xdr:to>
    <xdr:sp macro="" textlink="">
      <xdr:nvSpPr>
        <xdr:cNvPr id="394" name="Freeform: Shape 393">
          <a:extLst>
            <a:ext uri="{FF2B5EF4-FFF2-40B4-BE49-F238E27FC236}">
              <a16:creationId xmlns:a16="http://schemas.microsoft.com/office/drawing/2014/main" id="{8B67E394-3F81-4016-A12D-E361A06CCD85}"/>
            </a:ext>
            <a:ext uri="{147F2762-F138-4A5C-976F-8EAC2B608ADB}">
              <a16:predDERef xmlns:a16="http://schemas.microsoft.com/office/drawing/2014/main" pred="{1630C5F3-C03B-403C-8BF8-889B43054722}"/>
            </a:ext>
          </a:extLst>
        </xdr:cNvPr>
        <xdr:cNvSpPr/>
      </xdr:nvSpPr>
      <xdr:spPr>
        <a:xfrm>
          <a:off x="22282150" y="43265725"/>
          <a:ext cx="164875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199</xdr:row>
      <xdr:rowOff>171450</xdr:rowOff>
    </xdr:from>
    <xdr:to>
      <xdr:col>41</xdr:col>
      <xdr:colOff>47625</xdr:colOff>
      <xdr:row>201</xdr:row>
      <xdr:rowOff>190500</xdr:rowOff>
    </xdr:to>
    <xdr:sp macro="" textlink="">
      <xdr:nvSpPr>
        <xdr:cNvPr id="395" name="Freeform: Shape 394">
          <a:extLst>
            <a:ext uri="{FF2B5EF4-FFF2-40B4-BE49-F238E27FC236}">
              <a16:creationId xmlns:a16="http://schemas.microsoft.com/office/drawing/2014/main" id="{312C44DC-54DF-482D-84D9-CB2F4AECA421}"/>
            </a:ext>
            <a:ext uri="{147F2762-F138-4A5C-976F-8EAC2B608ADB}">
              <a16:predDERef xmlns:a16="http://schemas.microsoft.com/office/drawing/2014/main" pred="{F2B4D4F8-F5AE-4124-9E1E-04B1024E355E}"/>
            </a:ext>
          </a:extLst>
        </xdr:cNvPr>
        <xdr:cNvSpPr/>
      </xdr:nvSpPr>
      <xdr:spPr>
        <a:xfrm>
          <a:off x="24364950" y="431609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587375</xdr:colOff>
      <xdr:row>210</xdr:row>
      <xdr:rowOff>190500</xdr:rowOff>
    </xdr:from>
    <xdr:to>
      <xdr:col>11</xdr:col>
      <xdr:colOff>35858</xdr:colOff>
      <xdr:row>213</xdr:row>
      <xdr:rowOff>0</xdr:rowOff>
    </xdr:to>
    <xdr:sp macro="" textlink="">
      <xdr:nvSpPr>
        <xdr:cNvPr id="396" name="Freeform: Shape 395">
          <a:extLst>
            <a:ext uri="{FF2B5EF4-FFF2-40B4-BE49-F238E27FC236}">
              <a16:creationId xmlns:a16="http://schemas.microsoft.com/office/drawing/2014/main" id="{23AC706D-027A-4AA0-A3BD-FA6D23EA3A1E}"/>
            </a:ext>
            <a:ext uri="{147F2762-F138-4A5C-976F-8EAC2B608ADB}">
              <a16:predDERef xmlns:a16="http://schemas.microsoft.com/office/drawing/2014/main" pred="{F65A4222-7686-4987-A992-C27EE1712F66}"/>
            </a:ext>
          </a:extLst>
        </xdr:cNvPr>
        <xdr:cNvSpPr/>
      </xdr:nvSpPr>
      <xdr:spPr>
        <a:xfrm>
          <a:off x="5248275" y="45535850"/>
          <a:ext cx="1277283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211</xdr:row>
      <xdr:rowOff>0</xdr:rowOff>
    </xdr:from>
    <xdr:to>
      <xdr:col>17</xdr:col>
      <xdr:colOff>38100</xdr:colOff>
      <xdr:row>213</xdr:row>
      <xdr:rowOff>19050</xdr:rowOff>
    </xdr:to>
    <xdr:sp macro="" textlink="">
      <xdr:nvSpPr>
        <xdr:cNvPr id="397" name="Freeform: Shape 396">
          <a:extLst>
            <a:ext uri="{FF2B5EF4-FFF2-40B4-BE49-F238E27FC236}">
              <a16:creationId xmlns:a16="http://schemas.microsoft.com/office/drawing/2014/main" id="{30A7415F-2B99-4181-9A4D-C427381F6F2D}"/>
            </a:ext>
            <a:ext uri="{147F2762-F138-4A5C-976F-8EAC2B608ADB}">
              <a16:predDERef xmlns:a16="http://schemas.microsoft.com/office/drawing/2014/main" pred="{D4FAB7FE-99D0-46A3-AED4-EB33FB48984E}"/>
            </a:ext>
          </a:extLst>
        </xdr:cNvPr>
        <xdr:cNvSpPr/>
      </xdr:nvSpPr>
      <xdr:spPr>
        <a:xfrm>
          <a:off x="9099550" y="455549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210</xdr:row>
      <xdr:rowOff>165100</xdr:rowOff>
    </xdr:from>
    <xdr:to>
      <xdr:col>20</xdr:col>
      <xdr:colOff>82550</xdr:colOff>
      <xdr:row>212</xdr:row>
      <xdr:rowOff>184150</xdr:rowOff>
    </xdr:to>
    <xdr:sp macro="" textlink="">
      <xdr:nvSpPr>
        <xdr:cNvPr id="398" name="Freeform: Shape 397">
          <a:extLst>
            <a:ext uri="{FF2B5EF4-FFF2-40B4-BE49-F238E27FC236}">
              <a16:creationId xmlns:a16="http://schemas.microsoft.com/office/drawing/2014/main" id="{55CB93FE-9369-4A18-B39E-34AB0D5565FF}"/>
            </a:ext>
            <a:ext uri="{147F2762-F138-4A5C-976F-8EAC2B608ADB}">
              <a16:predDERef xmlns:a16="http://schemas.microsoft.com/office/drawing/2014/main" pred="{BE264CB1-B6E0-4BDD-B398-86D53ED478A4}"/>
            </a:ext>
          </a:extLst>
        </xdr:cNvPr>
        <xdr:cNvSpPr/>
      </xdr:nvSpPr>
      <xdr:spPr>
        <a:xfrm>
          <a:off x="10950575" y="45510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638175</xdr:colOff>
      <xdr:row>210</xdr:row>
      <xdr:rowOff>171450</xdr:rowOff>
    </xdr:from>
    <xdr:to>
      <xdr:col>23</xdr:col>
      <xdr:colOff>47625</xdr:colOff>
      <xdr:row>212</xdr:row>
      <xdr:rowOff>190500</xdr:rowOff>
    </xdr:to>
    <xdr:sp macro="" textlink="">
      <xdr:nvSpPr>
        <xdr:cNvPr id="399" name="Freeform: Shape 398">
          <a:extLst>
            <a:ext uri="{FF2B5EF4-FFF2-40B4-BE49-F238E27FC236}">
              <a16:creationId xmlns:a16="http://schemas.microsoft.com/office/drawing/2014/main" id="{0AE577A3-F21F-4DC8-A1C4-38FF4E4F995E}"/>
            </a:ext>
            <a:ext uri="{147F2762-F138-4A5C-976F-8EAC2B608ADB}">
              <a16:predDERef xmlns:a16="http://schemas.microsoft.com/office/drawing/2014/main" pred="{CBD60D3A-B095-445A-BFB2-CE9CCFEC5AC3}"/>
            </a:ext>
          </a:extLst>
        </xdr:cNvPr>
        <xdr:cNvSpPr/>
      </xdr:nvSpPr>
      <xdr:spPr>
        <a:xfrm>
          <a:off x="12925425" y="4551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523875</xdr:colOff>
      <xdr:row>210</xdr:row>
      <xdr:rowOff>190500</xdr:rowOff>
    </xdr:from>
    <xdr:to>
      <xdr:col>35</xdr:col>
      <xdr:colOff>114300</xdr:colOff>
      <xdr:row>213</xdr:row>
      <xdr:rowOff>0</xdr:rowOff>
    </xdr:to>
    <xdr:sp macro="" textlink="">
      <xdr:nvSpPr>
        <xdr:cNvPr id="400" name="Freeform: Shape 399">
          <a:extLst>
            <a:ext uri="{FF2B5EF4-FFF2-40B4-BE49-F238E27FC236}">
              <a16:creationId xmlns:a16="http://schemas.microsoft.com/office/drawing/2014/main" id="{E310FF62-0E79-4F6C-A41A-771356D5E999}"/>
            </a:ext>
            <a:ext uri="{147F2762-F138-4A5C-976F-8EAC2B608ADB}">
              <a16:predDERef xmlns:a16="http://schemas.microsoft.com/office/drawing/2014/main" pred="{A744A401-F9CC-48DA-8DA5-B12CEB2FA050}"/>
            </a:ext>
          </a:extLst>
        </xdr:cNvPr>
        <xdr:cNvSpPr/>
      </xdr:nvSpPr>
      <xdr:spPr>
        <a:xfrm>
          <a:off x="20424775" y="455358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552450</xdr:colOff>
      <xdr:row>210</xdr:row>
      <xdr:rowOff>190500</xdr:rowOff>
    </xdr:from>
    <xdr:to>
      <xdr:col>38</xdr:col>
      <xdr:colOff>142875</xdr:colOff>
      <xdr:row>213</xdr:row>
      <xdr:rowOff>0</xdr:rowOff>
    </xdr:to>
    <xdr:sp macro="" textlink="">
      <xdr:nvSpPr>
        <xdr:cNvPr id="401" name="Freeform: Shape 400">
          <a:extLst>
            <a:ext uri="{FF2B5EF4-FFF2-40B4-BE49-F238E27FC236}">
              <a16:creationId xmlns:a16="http://schemas.microsoft.com/office/drawing/2014/main" id="{537C8818-F320-403F-89E3-6494F69BA1C0}"/>
            </a:ext>
            <a:ext uri="{147F2762-F138-4A5C-976F-8EAC2B608ADB}">
              <a16:predDERef xmlns:a16="http://schemas.microsoft.com/office/drawing/2014/main" pred="{EB291DE7-4158-4A71-83AA-79FA890E94FD}"/>
            </a:ext>
          </a:extLst>
        </xdr:cNvPr>
        <xdr:cNvSpPr/>
      </xdr:nvSpPr>
      <xdr:spPr>
        <a:xfrm>
          <a:off x="22282150" y="45535850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39</xdr:col>
      <xdr:colOff>0</xdr:colOff>
      <xdr:row>211</xdr:row>
      <xdr:rowOff>0</xdr:rowOff>
    </xdr:from>
    <xdr:to>
      <xdr:col>41</xdr:col>
      <xdr:colOff>171450</xdr:colOff>
      <xdr:row>213</xdr:row>
      <xdr:rowOff>19050</xdr:rowOff>
    </xdr:to>
    <xdr:sp macro="" textlink="">
      <xdr:nvSpPr>
        <xdr:cNvPr id="402" name="Freeform: Shape 401">
          <a:extLst>
            <a:ext uri="{FF2B5EF4-FFF2-40B4-BE49-F238E27FC236}">
              <a16:creationId xmlns:a16="http://schemas.microsoft.com/office/drawing/2014/main" id="{FBF6171C-CEBF-43A6-BC0B-3EF0773AAC9F}"/>
            </a:ext>
            <a:ext uri="{147F2762-F138-4A5C-976F-8EAC2B608ADB}">
              <a16:predDERef xmlns:a16="http://schemas.microsoft.com/office/drawing/2014/main" pred="{7D8A5FEA-EC3E-438A-B4CB-7FCAE6DF17E4}"/>
            </a:ext>
          </a:extLst>
        </xdr:cNvPr>
        <xdr:cNvSpPr/>
      </xdr:nvSpPr>
      <xdr:spPr>
        <a:xfrm>
          <a:off x="24517350" y="45554900"/>
          <a:ext cx="13906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561975</xdr:colOff>
      <xdr:row>211</xdr:row>
      <xdr:rowOff>85725</xdr:rowOff>
    </xdr:from>
    <xdr:to>
      <xdr:col>29</xdr:col>
      <xdr:colOff>32683</xdr:colOff>
      <xdr:row>213</xdr:row>
      <xdr:rowOff>11015</xdr:rowOff>
    </xdr:to>
    <xdr:sp macro="" textlink="">
      <xdr:nvSpPr>
        <xdr:cNvPr id="403" name="Freeform: Shape 402">
          <a:extLst>
            <a:ext uri="{FF2B5EF4-FFF2-40B4-BE49-F238E27FC236}">
              <a16:creationId xmlns:a16="http://schemas.microsoft.com/office/drawing/2014/main" id="{EA85368F-61C8-452F-9B00-37D62FA7917A}"/>
            </a:ext>
            <a:ext uri="{147F2762-F138-4A5C-976F-8EAC2B608ADB}">
              <a16:predDERef xmlns:a16="http://schemas.microsoft.com/office/drawing/2014/main" pred="{62B4C450-314D-4282-8E3A-EE25AC05B741}"/>
            </a:ext>
          </a:extLst>
        </xdr:cNvPr>
        <xdr:cNvSpPr/>
      </xdr:nvSpPr>
      <xdr:spPr>
        <a:xfrm>
          <a:off x="16697325" y="456406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21</xdr:col>
      <xdr:colOff>0</xdr:colOff>
      <xdr:row>222</xdr:row>
      <xdr:rowOff>19050</xdr:rowOff>
    </xdr:from>
    <xdr:to>
      <xdr:col>22</xdr:col>
      <xdr:colOff>632758</xdr:colOff>
      <xdr:row>223</xdr:row>
      <xdr:rowOff>153890</xdr:rowOff>
    </xdr:to>
    <xdr:sp macro="" textlink="">
      <xdr:nvSpPr>
        <xdr:cNvPr id="404" name="Freeform: Shape 403">
          <a:extLst>
            <a:ext uri="{FF2B5EF4-FFF2-40B4-BE49-F238E27FC236}">
              <a16:creationId xmlns:a16="http://schemas.microsoft.com/office/drawing/2014/main" id="{CAC8CC92-A8B5-4B6F-9613-6CE85E13F7D5}"/>
            </a:ext>
            <a:ext uri="{147F2762-F138-4A5C-976F-8EAC2B608ADB}">
              <a16:predDERef xmlns:a16="http://schemas.microsoft.com/office/drawing/2014/main" pred="{328088E1-D4DC-4D1A-8B3D-482A323B2DD8}"/>
            </a:ext>
          </a:extLst>
        </xdr:cNvPr>
        <xdr:cNvSpPr/>
      </xdr:nvSpPr>
      <xdr:spPr>
        <a:xfrm rot="10799991">
          <a:off x="12998450" y="47929800"/>
          <a:ext cx="124235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561975</xdr:colOff>
      <xdr:row>222</xdr:row>
      <xdr:rowOff>66675</xdr:rowOff>
    </xdr:from>
    <xdr:to>
      <xdr:col>26</xdr:col>
      <xdr:colOff>32683</xdr:colOff>
      <xdr:row>223</xdr:row>
      <xdr:rowOff>201515</xdr:rowOff>
    </xdr:to>
    <xdr:sp macro="" textlink="">
      <xdr:nvSpPr>
        <xdr:cNvPr id="405" name="Freeform: Shape 404">
          <a:extLst>
            <a:ext uri="{FF2B5EF4-FFF2-40B4-BE49-F238E27FC236}">
              <a16:creationId xmlns:a16="http://schemas.microsoft.com/office/drawing/2014/main" id="{9665EAFE-C01C-4D7C-A422-C48C98840207}"/>
            </a:ext>
            <a:ext uri="{147F2762-F138-4A5C-976F-8EAC2B608ADB}">
              <a16:predDERef xmlns:a16="http://schemas.microsoft.com/office/drawing/2014/main" pred="{5BB18B86-8103-4CA1-AA59-CF16A4077114}"/>
            </a:ext>
          </a:extLst>
        </xdr:cNvPr>
        <xdr:cNvSpPr/>
      </xdr:nvSpPr>
      <xdr:spPr>
        <a:xfrm>
          <a:off x="14868525" y="47977425"/>
          <a:ext cx="1299508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221</xdr:row>
      <xdr:rowOff>190500</xdr:rowOff>
    </xdr:from>
    <xdr:to>
      <xdr:col>38</xdr:col>
      <xdr:colOff>47625</xdr:colOff>
      <xdr:row>224</xdr:row>
      <xdr:rowOff>0</xdr:rowOff>
    </xdr:to>
    <xdr:sp macro="" textlink="">
      <xdr:nvSpPr>
        <xdr:cNvPr id="406" name="Freeform: Shape 405">
          <a:extLst>
            <a:ext uri="{FF2B5EF4-FFF2-40B4-BE49-F238E27FC236}">
              <a16:creationId xmlns:a16="http://schemas.microsoft.com/office/drawing/2014/main" id="{4900537E-7346-4D59-9D76-5BDFA8F27D22}"/>
            </a:ext>
            <a:ext uri="{147F2762-F138-4A5C-976F-8EAC2B608ADB}">
              <a16:predDERef xmlns:a16="http://schemas.microsoft.com/office/drawing/2014/main" pred="{9BC25CF0-52C6-405A-A922-2E63172F0BBF}"/>
            </a:ext>
          </a:extLst>
        </xdr:cNvPr>
        <xdr:cNvSpPr/>
      </xdr:nvSpPr>
      <xdr:spPr>
        <a:xfrm>
          <a:off x="22186900" y="4789170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511175</xdr:colOff>
      <xdr:row>221</xdr:row>
      <xdr:rowOff>193675</xdr:rowOff>
    </xdr:from>
    <xdr:to>
      <xdr:col>41</xdr:col>
      <xdr:colOff>101600</xdr:colOff>
      <xdr:row>223</xdr:row>
      <xdr:rowOff>212725</xdr:rowOff>
    </xdr:to>
    <xdr:sp macro="" textlink="">
      <xdr:nvSpPr>
        <xdr:cNvPr id="407" name="Freeform: Shape 406">
          <a:extLst>
            <a:ext uri="{FF2B5EF4-FFF2-40B4-BE49-F238E27FC236}">
              <a16:creationId xmlns:a16="http://schemas.microsoft.com/office/drawing/2014/main" id="{1C3D388A-AED3-48D0-9968-0C2D490C53B5}"/>
            </a:ext>
            <a:ext uri="{147F2762-F138-4A5C-976F-8EAC2B608ADB}">
              <a16:predDERef xmlns:a16="http://schemas.microsoft.com/office/drawing/2014/main" pred="{94FBBA3A-91DF-42FA-B7A2-3923E24AECEC}"/>
            </a:ext>
          </a:extLst>
        </xdr:cNvPr>
        <xdr:cNvSpPr/>
      </xdr:nvSpPr>
      <xdr:spPr>
        <a:xfrm>
          <a:off x="24418925" y="478948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504825</xdr:colOff>
      <xdr:row>221</xdr:row>
      <xdr:rowOff>187325</xdr:rowOff>
    </xdr:from>
    <xdr:to>
      <xdr:col>44</xdr:col>
      <xdr:colOff>95250</xdr:colOff>
      <xdr:row>223</xdr:row>
      <xdr:rowOff>206375</xdr:rowOff>
    </xdr:to>
    <xdr:sp macro="" textlink="">
      <xdr:nvSpPr>
        <xdr:cNvPr id="408" name="Freeform: Shape 407">
          <a:extLst>
            <a:ext uri="{FF2B5EF4-FFF2-40B4-BE49-F238E27FC236}">
              <a16:creationId xmlns:a16="http://schemas.microsoft.com/office/drawing/2014/main" id="{A74AFDAF-67FC-434D-81AE-5827804F8092}"/>
            </a:ext>
            <a:ext uri="{147F2762-F138-4A5C-976F-8EAC2B608ADB}">
              <a16:predDERef xmlns:a16="http://schemas.microsoft.com/office/drawing/2014/main" pred="{1D2CF2D2-2575-448B-9871-814EB1CC5A47}"/>
            </a:ext>
          </a:extLst>
        </xdr:cNvPr>
        <xdr:cNvSpPr/>
      </xdr:nvSpPr>
      <xdr:spPr>
        <a:xfrm>
          <a:off x="26241375" y="4788852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9</xdr:col>
      <xdr:colOff>0</xdr:colOff>
      <xdr:row>233</xdr:row>
      <xdr:rowOff>63500</xdr:rowOff>
    </xdr:from>
    <xdr:to>
      <xdr:col>11</xdr:col>
      <xdr:colOff>51733</xdr:colOff>
      <xdr:row>234</xdr:row>
      <xdr:rowOff>198340</xdr:rowOff>
    </xdr:to>
    <xdr:sp macro="" textlink="">
      <xdr:nvSpPr>
        <xdr:cNvPr id="409" name="Freeform: Shape 408">
          <a:extLst>
            <a:ext uri="{FF2B5EF4-FFF2-40B4-BE49-F238E27FC236}">
              <a16:creationId xmlns:a16="http://schemas.microsoft.com/office/drawing/2014/main" id="{615AF55A-4808-449C-9537-CDA194923C1D}"/>
            </a:ext>
            <a:ext uri="{147F2762-F138-4A5C-976F-8EAC2B608ADB}">
              <a16:predDERef xmlns:a16="http://schemas.microsoft.com/office/drawing/2014/main" pred="{CE12176D-FB75-41A4-9C9D-D1F73CDD537D}"/>
            </a:ext>
          </a:extLst>
        </xdr:cNvPr>
        <xdr:cNvSpPr/>
      </xdr:nvSpPr>
      <xdr:spPr>
        <a:xfrm rot="10799991">
          <a:off x="5270500" y="503301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233</xdr:row>
      <xdr:rowOff>79375</xdr:rowOff>
    </xdr:from>
    <xdr:to>
      <xdr:col>14</xdr:col>
      <xdr:colOff>51733</xdr:colOff>
      <xdr:row>234</xdr:row>
      <xdr:rowOff>214215</xdr:rowOff>
    </xdr:to>
    <xdr:sp macro="" textlink="">
      <xdr:nvSpPr>
        <xdr:cNvPr id="410" name="Freeform: Shape 409">
          <a:extLst>
            <a:ext uri="{FF2B5EF4-FFF2-40B4-BE49-F238E27FC236}">
              <a16:creationId xmlns:a16="http://schemas.microsoft.com/office/drawing/2014/main" id="{BB618A50-AB33-44A8-8DA2-AD4BBE1DB425}"/>
            </a:ext>
            <a:ext uri="{147F2762-F138-4A5C-976F-8EAC2B608ADB}">
              <a16:predDERef xmlns:a16="http://schemas.microsoft.com/office/drawing/2014/main" pred="{17D609FA-7546-46F7-8B45-5BAC51DE7DDA}"/>
            </a:ext>
          </a:extLst>
        </xdr:cNvPr>
        <xdr:cNvSpPr/>
      </xdr:nvSpPr>
      <xdr:spPr>
        <a:xfrm>
          <a:off x="7270750" y="5034597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19050</xdr:colOff>
      <xdr:row>232</xdr:row>
      <xdr:rowOff>171450</xdr:rowOff>
    </xdr:from>
    <xdr:to>
      <xdr:col>17</xdr:col>
      <xdr:colOff>57150</xdr:colOff>
      <xdr:row>234</xdr:row>
      <xdr:rowOff>190500</xdr:rowOff>
    </xdr:to>
    <xdr:sp macro="" textlink="">
      <xdr:nvSpPr>
        <xdr:cNvPr id="411" name="Freeform: Shape 410">
          <a:extLst>
            <a:ext uri="{FF2B5EF4-FFF2-40B4-BE49-F238E27FC236}">
              <a16:creationId xmlns:a16="http://schemas.microsoft.com/office/drawing/2014/main" id="{D6FAB63C-6C9F-4708-A2A0-862FD4BABF2B}"/>
            </a:ext>
            <a:ext uri="{147F2762-F138-4A5C-976F-8EAC2B608ADB}">
              <a16:predDERef xmlns:a16="http://schemas.microsoft.com/office/drawing/2014/main" pred="{3CFBD0AD-2B1E-4AAB-8816-84A9C882BC2D}"/>
            </a:ext>
          </a:extLst>
        </xdr:cNvPr>
        <xdr:cNvSpPr/>
      </xdr:nvSpPr>
      <xdr:spPr>
        <a:xfrm>
          <a:off x="9118600" y="502285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232</xdr:row>
      <xdr:rowOff>152400</xdr:rowOff>
    </xdr:from>
    <xdr:to>
      <xdr:col>35</xdr:col>
      <xdr:colOff>95250</xdr:colOff>
      <xdr:row>234</xdr:row>
      <xdr:rowOff>171450</xdr:rowOff>
    </xdr:to>
    <xdr:sp macro="" textlink="">
      <xdr:nvSpPr>
        <xdr:cNvPr id="412" name="Freeform: Shape 411">
          <a:extLst>
            <a:ext uri="{FF2B5EF4-FFF2-40B4-BE49-F238E27FC236}">
              <a16:creationId xmlns:a16="http://schemas.microsoft.com/office/drawing/2014/main" id="{AFA24F02-2A8C-4563-9B7B-A9E22EF56BA0}"/>
            </a:ext>
            <a:ext uri="{147F2762-F138-4A5C-976F-8EAC2B608ADB}">
              <a16:predDERef xmlns:a16="http://schemas.microsoft.com/office/drawing/2014/main" pred="{A3AFBAB7-44E4-4C78-A7CF-0F0996FD5652}"/>
            </a:ext>
          </a:extLst>
        </xdr:cNvPr>
        <xdr:cNvSpPr/>
      </xdr:nvSpPr>
      <xdr:spPr>
        <a:xfrm>
          <a:off x="20405725" y="5020945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495300</xdr:colOff>
      <xdr:row>233</xdr:row>
      <xdr:rowOff>0</xdr:rowOff>
    </xdr:from>
    <xdr:to>
      <xdr:col>38</xdr:col>
      <xdr:colOff>85725</xdr:colOff>
      <xdr:row>235</xdr:row>
      <xdr:rowOff>19050</xdr:rowOff>
    </xdr:to>
    <xdr:sp macro="" textlink="">
      <xdr:nvSpPr>
        <xdr:cNvPr id="413" name="Freeform: Shape 412">
          <a:extLst>
            <a:ext uri="{FF2B5EF4-FFF2-40B4-BE49-F238E27FC236}">
              <a16:creationId xmlns:a16="http://schemas.microsoft.com/office/drawing/2014/main" id="{ED82B258-8DE8-4DA5-B0EF-80937E497D84}"/>
            </a:ext>
            <a:ext uri="{147F2762-F138-4A5C-976F-8EAC2B608ADB}">
              <a16:predDERef xmlns:a16="http://schemas.microsoft.com/office/drawing/2014/main" pred="{2A6092FB-42E7-4EA7-AA90-1B0A63903BE6}"/>
            </a:ext>
          </a:extLst>
        </xdr:cNvPr>
        <xdr:cNvSpPr/>
      </xdr:nvSpPr>
      <xdr:spPr>
        <a:xfrm>
          <a:off x="22225000" y="50266600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438150</xdr:colOff>
      <xdr:row>232</xdr:row>
      <xdr:rowOff>171450</xdr:rowOff>
    </xdr:from>
    <xdr:to>
      <xdr:col>41</xdr:col>
      <xdr:colOff>28575</xdr:colOff>
      <xdr:row>234</xdr:row>
      <xdr:rowOff>190500</xdr:rowOff>
    </xdr:to>
    <xdr:sp macro="" textlink="">
      <xdr:nvSpPr>
        <xdr:cNvPr id="414" name="Freeform: Shape 413">
          <a:extLst>
            <a:ext uri="{FF2B5EF4-FFF2-40B4-BE49-F238E27FC236}">
              <a16:creationId xmlns:a16="http://schemas.microsoft.com/office/drawing/2014/main" id="{2E25A9D4-EB44-45AF-B7AA-048D8B70AAEA}"/>
            </a:ext>
            <a:ext uri="{147F2762-F138-4A5C-976F-8EAC2B608ADB}">
              <a16:predDERef xmlns:a16="http://schemas.microsoft.com/office/drawing/2014/main" pred="{5400B57F-BF04-4272-818A-89CAA975030F}"/>
            </a:ext>
          </a:extLst>
        </xdr:cNvPr>
        <xdr:cNvSpPr/>
      </xdr:nvSpPr>
      <xdr:spPr>
        <a:xfrm>
          <a:off x="24345900" y="502285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12</xdr:col>
      <xdr:colOff>0</xdr:colOff>
      <xdr:row>244</xdr:row>
      <xdr:rowOff>0</xdr:rowOff>
    </xdr:from>
    <xdr:to>
      <xdr:col>14</xdr:col>
      <xdr:colOff>51733</xdr:colOff>
      <xdr:row>245</xdr:row>
      <xdr:rowOff>134840</xdr:rowOff>
    </xdr:to>
    <xdr:sp macro="" textlink="">
      <xdr:nvSpPr>
        <xdr:cNvPr id="415" name="Freeform: Shape 414">
          <a:extLst>
            <a:ext uri="{FF2B5EF4-FFF2-40B4-BE49-F238E27FC236}">
              <a16:creationId xmlns:a16="http://schemas.microsoft.com/office/drawing/2014/main" id="{CBFA41C4-AF41-4FA3-BA4D-A9A58BD6B4E3}"/>
            </a:ext>
            <a:ext uri="{147F2762-F138-4A5C-976F-8EAC2B608ADB}">
              <a16:predDERef xmlns:a16="http://schemas.microsoft.com/office/drawing/2014/main" pred="{7B99086D-E7BE-4A19-AE4A-8145F2CDA614}"/>
            </a:ext>
          </a:extLst>
        </xdr:cNvPr>
        <xdr:cNvSpPr/>
      </xdr:nvSpPr>
      <xdr:spPr>
        <a:xfrm rot="10799991">
          <a:off x="7270750" y="526224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244</xdr:row>
      <xdr:rowOff>0</xdr:rowOff>
    </xdr:from>
    <xdr:to>
      <xdr:col>17</xdr:col>
      <xdr:colOff>38100</xdr:colOff>
      <xdr:row>246</xdr:row>
      <xdr:rowOff>19050</xdr:rowOff>
    </xdr:to>
    <xdr:sp macro="" textlink="">
      <xdr:nvSpPr>
        <xdr:cNvPr id="416" name="Freeform: Shape 415">
          <a:extLst>
            <a:ext uri="{FF2B5EF4-FFF2-40B4-BE49-F238E27FC236}">
              <a16:creationId xmlns:a16="http://schemas.microsoft.com/office/drawing/2014/main" id="{23461A6C-12EB-411B-97BE-89E087B3D49E}"/>
            </a:ext>
            <a:ext uri="{147F2762-F138-4A5C-976F-8EAC2B608ADB}">
              <a16:predDERef xmlns:a16="http://schemas.microsoft.com/office/drawing/2014/main" pred="{A929075F-ADB8-45D8-8784-17B400EAE6FE}"/>
            </a:ext>
          </a:extLst>
        </xdr:cNvPr>
        <xdr:cNvSpPr/>
      </xdr:nvSpPr>
      <xdr:spPr>
        <a:xfrm>
          <a:off x="9099550" y="5262245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243</xdr:row>
      <xdr:rowOff>190500</xdr:rowOff>
    </xdr:from>
    <xdr:to>
      <xdr:col>20</xdr:col>
      <xdr:colOff>66675</xdr:colOff>
      <xdr:row>246</xdr:row>
      <xdr:rowOff>0</xdr:rowOff>
    </xdr:to>
    <xdr:sp macro="" textlink="">
      <xdr:nvSpPr>
        <xdr:cNvPr id="417" name="Freeform: Shape 416">
          <a:extLst>
            <a:ext uri="{FF2B5EF4-FFF2-40B4-BE49-F238E27FC236}">
              <a16:creationId xmlns:a16="http://schemas.microsoft.com/office/drawing/2014/main" id="{199913C5-C437-440F-8BCF-8637DD2EEEB5}"/>
            </a:ext>
            <a:ext uri="{147F2762-F138-4A5C-976F-8EAC2B608ADB}">
              <a16:predDERef xmlns:a16="http://schemas.microsoft.com/office/drawing/2014/main" pred="{C7ADB659-DA94-4CB0-8065-0345B436789B}"/>
            </a:ext>
          </a:extLst>
        </xdr:cNvPr>
        <xdr:cNvSpPr/>
      </xdr:nvSpPr>
      <xdr:spPr>
        <a:xfrm>
          <a:off x="1093470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24</xdr:col>
      <xdr:colOff>0</xdr:colOff>
      <xdr:row>244</xdr:row>
      <xdr:rowOff>85725</xdr:rowOff>
    </xdr:from>
    <xdr:to>
      <xdr:col>26</xdr:col>
      <xdr:colOff>51733</xdr:colOff>
      <xdr:row>246</xdr:row>
      <xdr:rowOff>11015</xdr:rowOff>
    </xdr:to>
    <xdr:sp macro="" textlink="">
      <xdr:nvSpPr>
        <xdr:cNvPr id="418" name="Freeform: Shape 417">
          <a:extLst>
            <a:ext uri="{FF2B5EF4-FFF2-40B4-BE49-F238E27FC236}">
              <a16:creationId xmlns:a16="http://schemas.microsoft.com/office/drawing/2014/main" id="{206A73A4-3EA5-43E7-B83A-CEA9690C079B}"/>
            </a:ext>
            <a:ext uri="{147F2762-F138-4A5C-976F-8EAC2B608ADB}">
              <a16:predDERef xmlns:a16="http://schemas.microsoft.com/office/drawing/2014/main" pred="{3B63455B-A0C6-4A58-AD22-8B03DF26050F}"/>
            </a:ext>
          </a:extLst>
        </xdr:cNvPr>
        <xdr:cNvSpPr/>
      </xdr:nvSpPr>
      <xdr:spPr>
        <a:xfrm>
          <a:off x="14916150" y="527081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19050</xdr:colOff>
      <xdr:row>244</xdr:row>
      <xdr:rowOff>57150</xdr:rowOff>
    </xdr:from>
    <xdr:to>
      <xdr:col>32</xdr:col>
      <xdr:colOff>70783</xdr:colOff>
      <xdr:row>245</xdr:row>
      <xdr:rowOff>191990</xdr:rowOff>
    </xdr:to>
    <xdr:sp macro="" textlink="">
      <xdr:nvSpPr>
        <xdr:cNvPr id="419" name="Freeform: Shape 418">
          <a:extLst>
            <a:ext uri="{FF2B5EF4-FFF2-40B4-BE49-F238E27FC236}">
              <a16:creationId xmlns:a16="http://schemas.microsoft.com/office/drawing/2014/main" id="{F3CF8E29-6449-4046-B66D-19165BC84C9B}"/>
            </a:ext>
            <a:ext uri="{147F2762-F138-4A5C-976F-8EAC2B608ADB}">
              <a16:predDERef xmlns:a16="http://schemas.microsoft.com/office/drawing/2014/main" pred="{250FD2EA-14CE-44FA-B085-E2590218BCF2}"/>
            </a:ext>
          </a:extLst>
        </xdr:cNvPr>
        <xdr:cNvSpPr/>
      </xdr:nvSpPr>
      <xdr:spPr>
        <a:xfrm rot="10799991">
          <a:off x="18700750" y="526796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243</xdr:row>
      <xdr:rowOff>190500</xdr:rowOff>
    </xdr:from>
    <xdr:to>
      <xdr:col>41</xdr:col>
      <xdr:colOff>47625</xdr:colOff>
      <xdr:row>246</xdr:row>
      <xdr:rowOff>0</xdr:rowOff>
    </xdr:to>
    <xdr:sp macro="" textlink="">
      <xdr:nvSpPr>
        <xdr:cNvPr id="420" name="Freeform: Shape 419">
          <a:extLst>
            <a:ext uri="{FF2B5EF4-FFF2-40B4-BE49-F238E27FC236}">
              <a16:creationId xmlns:a16="http://schemas.microsoft.com/office/drawing/2014/main" id="{DDB5A973-5E71-4688-B52E-F21AF92F67DE}"/>
            </a:ext>
            <a:ext uri="{147F2762-F138-4A5C-976F-8EAC2B608ADB}">
              <a16:predDERef xmlns:a16="http://schemas.microsoft.com/office/drawing/2014/main" pred="{9142E891-49D7-4EC9-930F-FD1882B7D41F}"/>
            </a:ext>
          </a:extLst>
        </xdr:cNvPr>
        <xdr:cNvSpPr/>
      </xdr:nvSpPr>
      <xdr:spPr>
        <a:xfrm rot="10800000">
          <a:off x="24364950" y="526034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555625</xdr:colOff>
      <xdr:row>244</xdr:row>
      <xdr:rowOff>73025</xdr:rowOff>
    </xdr:from>
    <xdr:to>
      <xdr:col>44</xdr:col>
      <xdr:colOff>4108</xdr:colOff>
      <xdr:row>245</xdr:row>
      <xdr:rowOff>207865</xdr:rowOff>
    </xdr:to>
    <xdr:sp macro="" textlink="">
      <xdr:nvSpPr>
        <xdr:cNvPr id="421" name="Freeform: Shape 420">
          <a:extLst>
            <a:ext uri="{FF2B5EF4-FFF2-40B4-BE49-F238E27FC236}">
              <a16:creationId xmlns:a16="http://schemas.microsoft.com/office/drawing/2014/main" id="{92367E28-BCF9-4E79-98A3-87488ABC76B0}"/>
            </a:ext>
            <a:ext uri="{147F2762-F138-4A5C-976F-8EAC2B608ADB}">
              <a16:predDERef xmlns:a16="http://schemas.microsoft.com/office/drawing/2014/main" pred="{1C7596D8-6869-4EAF-BBD3-B2C7A883890C}"/>
            </a:ext>
          </a:extLst>
        </xdr:cNvPr>
        <xdr:cNvSpPr/>
      </xdr:nvSpPr>
      <xdr:spPr>
        <a:xfrm>
          <a:off x="26292175" y="52695475"/>
          <a:ext cx="12772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476250</xdr:colOff>
      <xdr:row>254</xdr:row>
      <xdr:rowOff>180975</xdr:rowOff>
    </xdr:from>
    <xdr:to>
      <xdr:col>35</xdr:col>
      <xdr:colOff>66675</xdr:colOff>
      <xdr:row>256</xdr:row>
      <xdr:rowOff>200025</xdr:rowOff>
    </xdr:to>
    <xdr:sp macro="" textlink="">
      <xdr:nvSpPr>
        <xdr:cNvPr id="422" name="Freeform: Shape 421">
          <a:extLst>
            <a:ext uri="{FF2B5EF4-FFF2-40B4-BE49-F238E27FC236}">
              <a16:creationId xmlns:a16="http://schemas.microsoft.com/office/drawing/2014/main" id="{C7AF1D4B-9B75-4C80-A143-6EADFA943335}"/>
            </a:ext>
            <a:ext uri="{147F2762-F138-4A5C-976F-8EAC2B608ADB}">
              <a16:predDERef xmlns:a16="http://schemas.microsoft.com/office/drawing/2014/main" pred="{3C580902-20CD-4762-B533-93586DDBC6CD}"/>
            </a:ext>
          </a:extLst>
        </xdr:cNvPr>
        <xdr:cNvSpPr/>
      </xdr:nvSpPr>
      <xdr:spPr>
        <a:xfrm>
          <a:off x="20377150" y="549497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508000</xdr:colOff>
      <xdr:row>254</xdr:row>
      <xdr:rowOff>180975</xdr:rowOff>
    </xdr:from>
    <xdr:to>
      <xdr:col>38</xdr:col>
      <xdr:colOff>98425</xdr:colOff>
      <xdr:row>256</xdr:row>
      <xdr:rowOff>200025</xdr:rowOff>
    </xdr:to>
    <xdr:sp macro="" textlink="">
      <xdr:nvSpPr>
        <xdr:cNvPr id="423" name="Freeform: Shape 422">
          <a:extLst>
            <a:ext uri="{FF2B5EF4-FFF2-40B4-BE49-F238E27FC236}">
              <a16:creationId xmlns:a16="http://schemas.microsoft.com/office/drawing/2014/main" id="{4F35E9EB-01D0-4077-BCB7-6FB5174586A5}"/>
            </a:ext>
            <a:ext uri="{147F2762-F138-4A5C-976F-8EAC2B608ADB}">
              <a16:predDERef xmlns:a16="http://schemas.microsoft.com/office/drawing/2014/main" pred="{C6EF4E00-B320-4B6B-87DA-745DD766319E}"/>
            </a:ext>
          </a:extLst>
        </xdr:cNvPr>
        <xdr:cNvSpPr/>
      </xdr:nvSpPr>
      <xdr:spPr>
        <a:xfrm>
          <a:off x="22237700" y="549497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542925</xdr:colOff>
      <xdr:row>255</xdr:row>
      <xdr:rowOff>76200</xdr:rowOff>
    </xdr:from>
    <xdr:to>
      <xdr:col>41</xdr:col>
      <xdr:colOff>13633</xdr:colOff>
      <xdr:row>257</xdr:row>
      <xdr:rowOff>1490</xdr:rowOff>
    </xdr:to>
    <xdr:sp macro="" textlink="">
      <xdr:nvSpPr>
        <xdr:cNvPr id="424" name="Freeform: Shape 423">
          <a:extLst>
            <a:ext uri="{FF2B5EF4-FFF2-40B4-BE49-F238E27FC236}">
              <a16:creationId xmlns:a16="http://schemas.microsoft.com/office/drawing/2014/main" id="{A567C666-AB83-4A44-A047-C9D8BD306722}"/>
            </a:ext>
            <a:ext uri="{147F2762-F138-4A5C-976F-8EAC2B608ADB}">
              <a16:predDERef xmlns:a16="http://schemas.microsoft.com/office/drawing/2014/main" pred="{227027A6-75FF-45C1-87FC-B459BC3DCAEE}"/>
            </a:ext>
          </a:extLst>
        </xdr:cNvPr>
        <xdr:cNvSpPr/>
      </xdr:nvSpPr>
      <xdr:spPr>
        <a:xfrm rot="10799991">
          <a:off x="24450675" y="550545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266</xdr:row>
      <xdr:rowOff>0</xdr:rowOff>
    </xdr:from>
    <xdr:to>
      <xdr:col>17</xdr:col>
      <xdr:colOff>38100</xdr:colOff>
      <xdr:row>268</xdr:row>
      <xdr:rowOff>19050</xdr:rowOff>
    </xdr:to>
    <xdr:sp macro="" textlink="">
      <xdr:nvSpPr>
        <xdr:cNvPr id="425" name="Freeform: Shape 424">
          <a:extLst>
            <a:ext uri="{FF2B5EF4-FFF2-40B4-BE49-F238E27FC236}">
              <a16:creationId xmlns:a16="http://schemas.microsoft.com/office/drawing/2014/main" id="{3F60D109-C703-46C9-BD72-89FEC0951EE2}"/>
            </a:ext>
            <a:ext uri="{147F2762-F138-4A5C-976F-8EAC2B608ADB}">
              <a16:predDERef xmlns:a16="http://schemas.microsoft.com/office/drawing/2014/main" pred="{6FC69EE5-2B76-4D31-AEBC-52868DBAEB22}"/>
            </a:ext>
          </a:extLst>
        </xdr:cNvPr>
        <xdr:cNvSpPr/>
      </xdr:nvSpPr>
      <xdr:spPr>
        <a:xfrm>
          <a:off x="9099550" y="573341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266</xdr:row>
      <xdr:rowOff>0</xdr:rowOff>
    </xdr:from>
    <xdr:to>
      <xdr:col>20</xdr:col>
      <xdr:colOff>85725</xdr:colOff>
      <xdr:row>268</xdr:row>
      <xdr:rowOff>19050</xdr:rowOff>
    </xdr:to>
    <xdr:sp macro="" textlink="">
      <xdr:nvSpPr>
        <xdr:cNvPr id="426" name="Freeform: Shape 425">
          <a:extLst>
            <a:ext uri="{FF2B5EF4-FFF2-40B4-BE49-F238E27FC236}">
              <a16:creationId xmlns:a16="http://schemas.microsoft.com/office/drawing/2014/main" id="{5F58A7AF-895C-4593-AFCC-B881E9C0AB24}"/>
            </a:ext>
            <a:ext uri="{147F2762-F138-4A5C-976F-8EAC2B608ADB}">
              <a16:predDERef xmlns:a16="http://schemas.microsoft.com/office/drawing/2014/main" pred="{A80AD712-3687-4CEF-B5F0-C287DAD399A9}"/>
            </a:ext>
          </a:extLst>
        </xdr:cNvPr>
        <xdr:cNvSpPr/>
      </xdr:nvSpPr>
      <xdr:spPr>
        <a:xfrm>
          <a:off x="10953750" y="5733415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561975</xdr:colOff>
      <xdr:row>266</xdr:row>
      <xdr:rowOff>85725</xdr:rowOff>
    </xdr:from>
    <xdr:to>
      <xdr:col>35</xdr:col>
      <xdr:colOff>32683</xdr:colOff>
      <xdr:row>268</xdr:row>
      <xdr:rowOff>11015</xdr:rowOff>
    </xdr:to>
    <xdr:sp macro="" textlink="">
      <xdr:nvSpPr>
        <xdr:cNvPr id="427" name="Freeform: Shape 426">
          <a:extLst>
            <a:ext uri="{FF2B5EF4-FFF2-40B4-BE49-F238E27FC236}">
              <a16:creationId xmlns:a16="http://schemas.microsoft.com/office/drawing/2014/main" id="{BD2A995A-47A0-4D90-AA85-71D40BE2576F}"/>
            </a:ext>
            <a:ext uri="{147F2762-F138-4A5C-976F-8EAC2B608ADB}">
              <a16:predDERef xmlns:a16="http://schemas.microsoft.com/office/drawing/2014/main" pred="{F78846FC-BF57-4808-B14C-EB6EED14507B}"/>
            </a:ext>
          </a:extLst>
        </xdr:cNvPr>
        <xdr:cNvSpPr/>
      </xdr:nvSpPr>
      <xdr:spPr>
        <a:xfrm rot="10799991">
          <a:off x="20462875" y="57419875"/>
          <a:ext cx="1299508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457200</xdr:colOff>
      <xdr:row>266</xdr:row>
      <xdr:rowOff>0</xdr:rowOff>
    </xdr:from>
    <xdr:to>
      <xdr:col>38</xdr:col>
      <xdr:colOff>47625</xdr:colOff>
      <xdr:row>268</xdr:row>
      <xdr:rowOff>19050</xdr:rowOff>
    </xdr:to>
    <xdr:sp macro="" textlink="">
      <xdr:nvSpPr>
        <xdr:cNvPr id="428" name="Freeform: Shape 427">
          <a:extLst>
            <a:ext uri="{FF2B5EF4-FFF2-40B4-BE49-F238E27FC236}">
              <a16:creationId xmlns:a16="http://schemas.microsoft.com/office/drawing/2014/main" id="{8536148B-2476-4309-ADEB-85368F145B71}"/>
            </a:ext>
            <a:ext uri="{147F2762-F138-4A5C-976F-8EAC2B608ADB}">
              <a16:predDERef xmlns:a16="http://schemas.microsoft.com/office/drawing/2014/main" pred="{1D4D1DA9-784E-416D-8DDD-C8E28466F7B4}"/>
            </a:ext>
          </a:extLst>
        </xdr:cNvPr>
        <xdr:cNvSpPr/>
      </xdr:nvSpPr>
      <xdr:spPr>
        <a:xfrm>
          <a:off x="22186900" y="57334150"/>
          <a:ext cx="176847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265</xdr:row>
      <xdr:rowOff>190500</xdr:rowOff>
    </xdr:from>
    <xdr:to>
      <xdr:col>41</xdr:col>
      <xdr:colOff>66675</xdr:colOff>
      <xdr:row>268</xdr:row>
      <xdr:rowOff>0</xdr:rowOff>
    </xdr:to>
    <xdr:sp macro="" textlink="">
      <xdr:nvSpPr>
        <xdr:cNvPr id="429" name="Freeform: Shape 428">
          <a:extLst>
            <a:ext uri="{FF2B5EF4-FFF2-40B4-BE49-F238E27FC236}">
              <a16:creationId xmlns:a16="http://schemas.microsoft.com/office/drawing/2014/main" id="{25F2E198-9AE4-4458-B08B-38475ED65085}"/>
            </a:ext>
            <a:ext uri="{147F2762-F138-4A5C-976F-8EAC2B608ADB}">
              <a16:predDERef xmlns:a16="http://schemas.microsoft.com/office/drawing/2014/main" pred="{14F55C43-5F66-49D9-ACE2-6582D8EFC240}"/>
            </a:ext>
          </a:extLst>
        </xdr:cNvPr>
        <xdr:cNvSpPr/>
      </xdr:nvSpPr>
      <xdr:spPr>
        <a:xfrm>
          <a:off x="24384000" y="57315100"/>
          <a:ext cx="1419225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277</xdr:row>
      <xdr:rowOff>57150</xdr:rowOff>
    </xdr:from>
    <xdr:to>
      <xdr:col>8</xdr:col>
      <xdr:colOff>51733</xdr:colOff>
      <xdr:row>278</xdr:row>
      <xdr:rowOff>191990</xdr:rowOff>
    </xdr:to>
    <xdr:sp macro="" textlink="">
      <xdr:nvSpPr>
        <xdr:cNvPr id="430" name="Freeform: Shape 429">
          <a:extLst>
            <a:ext uri="{FF2B5EF4-FFF2-40B4-BE49-F238E27FC236}">
              <a16:creationId xmlns:a16="http://schemas.microsoft.com/office/drawing/2014/main" id="{0F22F11C-4262-487A-A606-200D0D8C184A}"/>
            </a:ext>
            <a:ext uri="{147F2762-F138-4A5C-976F-8EAC2B608ADB}">
              <a16:predDERef xmlns:a16="http://schemas.microsoft.com/office/drawing/2014/main" pred="{E28A530C-87EA-46C6-B51D-E46492EDAB82}"/>
            </a:ext>
          </a:extLst>
        </xdr:cNvPr>
        <xdr:cNvSpPr/>
      </xdr:nvSpPr>
      <xdr:spPr>
        <a:xfrm rot="10799991">
          <a:off x="3441700" y="5974715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277</xdr:row>
      <xdr:rowOff>0</xdr:rowOff>
    </xdr:from>
    <xdr:to>
      <xdr:col>17</xdr:col>
      <xdr:colOff>38100</xdr:colOff>
      <xdr:row>279</xdr:row>
      <xdr:rowOff>19050</xdr:rowOff>
    </xdr:to>
    <xdr:sp macro="" textlink="">
      <xdr:nvSpPr>
        <xdr:cNvPr id="431" name="Freeform: Shape 430">
          <a:extLst>
            <a:ext uri="{FF2B5EF4-FFF2-40B4-BE49-F238E27FC236}">
              <a16:creationId xmlns:a16="http://schemas.microsoft.com/office/drawing/2014/main" id="{6102C6C3-C4A7-4061-B540-774C0141EF9E}"/>
            </a:ext>
            <a:ext uri="{147F2762-F138-4A5C-976F-8EAC2B608ADB}">
              <a16:predDERef xmlns:a16="http://schemas.microsoft.com/office/drawing/2014/main" pred="{97117670-4399-4756-8402-788983F50702}"/>
            </a:ext>
          </a:extLst>
        </xdr:cNvPr>
        <xdr:cNvSpPr/>
      </xdr:nvSpPr>
      <xdr:spPr>
        <a:xfrm>
          <a:off x="9099550" y="59690000"/>
          <a:ext cx="13970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492125</xdr:colOff>
      <xdr:row>276</xdr:row>
      <xdr:rowOff>193675</xdr:rowOff>
    </xdr:from>
    <xdr:to>
      <xdr:col>20</xdr:col>
      <xdr:colOff>82550</xdr:colOff>
      <xdr:row>278</xdr:row>
      <xdr:rowOff>212725</xdr:rowOff>
    </xdr:to>
    <xdr:sp macro="" textlink="">
      <xdr:nvSpPr>
        <xdr:cNvPr id="432" name="Freeform: Shape 431">
          <a:extLst>
            <a:ext uri="{FF2B5EF4-FFF2-40B4-BE49-F238E27FC236}">
              <a16:creationId xmlns:a16="http://schemas.microsoft.com/office/drawing/2014/main" id="{5DAE1494-835F-4444-B669-E60AD6C0E856}"/>
            </a:ext>
            <a:ext uri="{147F2762-F138-4A5C-976F-8EAC2B608ADB}">
              <a16:predDERef xmlns:a16="http://schemas.microsoft.com/office/drawing/2014/main" pred="{497F558F-0572-474C-94E0-31ACB511AA20}"/>
            </a:ext>
          </a:extLst>
        </xdr:cNvPr>
        <xdr:cNvSpPr/>
      </xdr:nvSpPr>
      <xdr:spPr>
        <a:xfrm>
          <a:off x="10950575" y="596741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30</xdr:col>
      <xdr:colOff>0</xdr:colOff>
      <xdr:row>277</xdr:row>
      <xdr:rowOff>47625</xdr:rowOff>
    </xdr:from>
    <xdr:to>
      <xdr:col>32</xdr:col>
      <xdr:colOff>51733</xdr:colOff>
      <xdr:row>278</xdr:row>
      <xdr:rowOff>182465</xdr:rowOff>
    </xdr:to>
    <xdr:sp macro="" textlink="">
      <xdr:nvSpPr>
        <xdr:cNvPr id="433" name="Freeform: Shape 432">
          <a:extLst>
            <a:ext uri="{FF2B5EF4-FFF2-40B4-BE49-F238E27FC236}">
              <a16:creationId xmlns:a16="http://schemas.microsoft.com/office/drawing/2014/main" id="{43F73018-FF56-4716-B45B-208795DF3374}"/>
            </a:ext>
            <a:ext uri="{147F2762-F138-4A5C-976F-8EAC2B608ADB}">
              <a16:predDERef xmlns:a16="http://schemas.microsoft.com/office/drawing/2014/main" pred="{E3A1534D-C96B-40CD-BA1A-A872019F7974}"/>
            </a:ext>
          </a:extLst>
        </xdr:cNvPr>
        <xdr:cNvSpPr/>
      </xdr:nvSpPr>
      <xdr:spPr>
        <a:xfrm rot="10799991">
          <a:off x="18681700" y="59737625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0</xdr:colOff>
      <xdr:row>277</xdr:row>
      <xdr:rowOff>0</xdr:rowOff>
    </xdr:from>
    <xdr:to>
      <xdr:col>44</xdr:col>
      <xdr:colOff>51733</xdr:colOff>
      <xdr:row>278</xdr:row>
      <xdr:rowOff>134840</xdr:rowOff>
    </xdr:to>
    <xdr:sp macro="" textlink="">
      <xdr:nvSpPr>
        <xdr:cNvPr id="434" name="Freeform: Shape 433">
          <a:extLst>
            <a:ext uri="{FF2B5EF4-FFF2-40B4-BE49-F238E27FC236}">
              <a16:creationId xmlns:a16="http://schemas.microsoft.com/office/drawing/2014/main" id="{71259E4E-349D-4C0A-8AE9-2B00CB322B9C}"/>
            </a:ext>
            <a:ext uri="{147F2762-F138-4A5C-976F-8EAC2B608ADB}">
              <a16:predDERef xmlns:a16="http://schemas.microsoft.com/office/drawing/2014/main" pred="{A0D8B508-8CB7-4E36-8C61-92951F6EB7F5}"/>
            </a:ext>
          </a:extLst>
        </xdr:cNvPr>
        <xdr:cNvSpPr/>
      </xdr:nvSpPr>
      <xdr:spPr>
        <a:xfrm rot="10799991">
          <a:off x="26346150" y="59690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561975</xdr:colOff>
      <xdr:row>288</xdr:row>
      <xdr:rowOff>38100</xdr:rowOff>
    </xdr:from>
    <xdr:to>
      <xdr:col>5</xdr:col>
      <xdr:colOff>32683</xdr:colOff>
      <xdr:row>289</xdr:row>
      <xdr:rowOff>172940</xdr:rowOff>
    </xdr:to>
    <xdr:sp macro="" textlink="">
      <xdr:nvSpPr>
        <xdr:cNvPr id="435" name="Freeform: Shape 434">
          <a:extLst>
            <a:ext uri="{FF2B5EF4-FFF2-40B4-BE49-F238E27FC236}">
              <a16:creationId xmlns:a16="http://schemas.microsoft.com/office/drawing/2014/main" id="{A43B715B-E806-41A8-9B9C-CBDEBB8FDB6F}"/>
            </a:ext>
            <a:ext uri="{147F2762-F138-4A5C-976F-8EAC2B608ADB}">
              <a16:predDERef xmlns:a16="http://schemas.microsoft.com/office/drawing/2014/main" pred="{67133AF5-C83A-41EE-8F44-0E40A632CF8C}"/>
            </a:ext>
          </a:extLst>
        </xdr:cNvPr>
        <xdr:cNvSpPr/>
      </xdr:nvSpPr>
      <xdr:spPr>
        <a:xfrm rot="10799991">
          <a:off x="1254125" y="6208395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6</xdr:col>
      <xdr:colOff>0</xdr:colOff>
      <xdr:row>288</xdr:row>
      <xdr:rowOff>85725</xdr:rowOff>
    </xdr:from>
    <xdr:to>
      <xdr:col>8</xdr:col>
      <xdr:colOff>51733</xdr:colOff>
      <xdr:row>290</xdr:row>
      <xdr:rowOff>11015</xdr:rowOff>
    </xdr:to>
    <xdr:sp macro="" textlink="">
      <xdr:nvSpPr>
        <xdr:cNvPr id="436" name="Freeform: Shape 435">
          <a:extLst>
            <a:ext uri="{FF2B5EF4-FFF2-40B4-BE49-F238E27FC236}">
              <a16:creationId xmlns:a16="http://schemas.microsoft.com/office/drawing/2014/main" id="{AD4D93DB-0BA9-4C9B-92CE-0ABABA90F01F}"/>
            </a:ext>
            <a:ext uri="{147F2762-F138-4A5C-976F-8EAC2B608ADB}">
              <a16:predDERef xmlns:a16="http://schemas.microsoft.com/office/drawing/2014/main" pred="{CAB1AEAF-5907-4F4B-B726-C1F17A8ABE10}"/>
            </a:ext>
          </a:extLst>
        </xdr:cNvPr>
        <xdr:cNvSpPr/>
      </xdr:nvSpPr>
      <xdr:spPr>
        <a:xfrm rot="10799991">
          <a:off x="3441700" y="62131575"/>
          <a:ext cx="1270933" cy="3507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561975</xdr:colOff>
      <xdr:row>288</xdr:row>
      <xdr:rowOff>57150</xdr:rowOff>
    </xdr:from>
    <xdr:to>
      <xdr:col>11</xdr:col>
      <xdr:colOff>32683</xdr:colOff>
      <xdr:row>289</xdr:row>
      <xdr:rowOff>191990</xdr:rowOff>
    </xdr:to>
    <xdr:sp macro="" textlink="">
      <xdr:nvSpPr>
        <xdr:cNvPr id="437" name="Freeform: Shape 436">
          <a:extLst>
            <a:ext uri="{FF2B5EF4-FFF2-40B4-BE49-F238E27FC236}">
              <a16:creationId xmlns:a16="http://schemas.microsoft.com/office/drawing/2014/main" id="{913C6E29-C50A-4B4F-B352-4384F8FEAC27}"/>
            </a:ext>
            <a:ext uri="{147F2762-F138-4A5C-976F-8EAC2B608ADB}">
              <a16:predDERef xmlns:a16="http://schemas.microsoft.com/office/drawing/2014/main" pred="{F71613A3-66C5-4195-9902-51A55E7DF6EE}"/>
            </a:ext>
          </a:extLst>
        </xdr:cNvPr>
        <xdr:cNvSpPr/>
      </xdr:nvSpPr>
      <xdr:spPr>
        <a:xfrm rot="10799991">
          <a:off x="5222875" y="62103000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457200</xdr:colOff>
      <xdr:row>287</xdr:row>
      <xdr:rowOff>171450</xdr:rowOff>
    </xdr:from>
    <xdr:to>
      <xdr:col>20</xdr:col>
      <xdr:colOff>133350</xdr:colOff>
      <xdr:row>289</xdr:row>
      <xdr:rowOff>190500</xdr:rowOff>
    </xdr:to>
    <xdr:sp macro="" textlink="">
      <xdr:nvSpPr>
        <xdr:cNvPr id="438" name="Freeform: Shape 437">
          <a:extLst>
            <a:ext uri="{FF2B5EF4-FFF2-40B4-BE49-F238E27FC236}">
              <a16:creationId xmlns:a16="http://schemas.microsoft.com/office/drawing/2014/main" id="{9E5BDADD-C8DE-4F4F-B301-C546DC19E7FE}"/>
            </a:ext>
            <a:ext uri="{147F2762-F138-4A5C-976F-8EAC2B608ADB}">
              <a16:predDERef xmlns:a16="http://schemas.microsoft.com/office/drawing/2014/main" pred="{744C4E2B-DECD-48A6-B329-C4A507A4B2DA}"/>
            </a:ext>
          </a:extLst>
        </xdr:cNvPr>
        <xdr:cNvSpPr/>
      </xdr:nvSpPr>
      <xdr:spPr>
        <a:xfrm>
          <a:off x="10915650" y="62007750"/>
          <a:ext cx="15049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288</xdr:row>
      <xdr:rowOff>19050</xdr:rowOff>
    </xdr:from>
    <xdr:to>
      <xdr:col>29</xdr:col>
      <xdr:colOff>51733</xdr:colOff>
      <xdr:row>289</xdr:row>
      <xdr:rowOff>153890</xdr:rowOff>
    </xdr:to>
    <xdr:sp macro="" textlink="">
      <xdr:nvSpPr>
        <xdr:cNvPr id="439" name="Freeform: Shape 438">
          <a:extLst>
            <a:ext uri="{FF2B5EF4-FFF2-40B4-BE49-F238E27FC236}">
              <a16:creationId xmlns:a16="http://schemas.microsoft.com/office/drawing/2014/main" id="{5174C4CA-ABB2-4E8B-9C2D-05CB58083C7A}"/>
            </a:ext>
            <a:ext uri="{147F2762-F138-4A5C-976F-8EAC2B608ADB}">
              <a16:predDERef xmlns:a16="http://schemas.microsoft.com/office/drawing/2014/main" pred="{C254025E-5C3F-4124-936A-A2FDAC82BB63}"/>
            </a:ext>
          </a:extLst>
        </xdr:cNvPr>
        <xdr:cNvSpPr/>
      </xdr:nvSpPr>
      <xdr:spPr>
        <a:xfrm rot="10799991">
          <a:off x="16744950" y="62064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42</xdr:col>
      <xdr:colOff>9525</xdr:colOff>
      <xdr:row>288</xdr:row>
      <xdr:rowOff>57150</xdr:rowOff>
    </xdr:from>
    <xdr:to>
      <xdr:col>44</xdr:col>
      <xdr:colOff>61258</xdr:colOff>
      <xdr:row>289</xdr:row>
      <xdr:rowOff>191990</xdr:rowOff>
    </xdr:to>
    <xdr:sp macro="" textlink="">
      <xdr:nvSpPr>
        <xdr:cNvPr id="440" name="Freeform: Shape 439">
          <a:extLst>
            <a:ext uri="{FF2B5EF4-FFF2-40B4-BE49-F238E27FC236}">
              <a16:creationId xmlns:a16="http://schemas.microsoft.com/office/drawing/2014/main" id="{FF5ACB6B-BE73-4882-B07E-0960EF959975}"/>
            </a:ext>
            <a:ext uri="{147F2762-F138-4A5C-976F-8EAC2B608ADB}">
              <a16:predDERef xmlns:a16="http://schemas.microsoft.com/office/drawing/2014/main" pred="{6EDB4D39-B1CB-49C7-A18B-08CA7E83A42C}"/>
            </a:ext>
          </a:extLst>
        </xdr:cNvPr>
        <xdr:cNvSpPr/>
      </xdr:nvSpPr>
      <xdr:spPr>
        <a:xfrm rot="10799991">
          <a:off x="26355675" y="621030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299</xdr:row>
      <xdr:rowOff>0</xdr:rowOff>
    </xdr:from>
    <xdr:to>
      <xdr:col>17</xdr:col>
      <xdr:colOff>38100</xdr:colOff>
      <xdr:row>301</xdr:row>
      <xdr:rowOff>19050</xdr:rowOff>
    </xdr:to>
    <xdr:sp macro="" textlink="">
      <xdr:nvSpPr>
        <xdr:cNvPr id="441" name="Freeform: Shape 440">
          <a:extLst>
            <a:ext uri="{FF2B5EF4-FFF2-40B4-BE49-F238E27FC236}">
              <a16:creationId xmlns:a16="http://schemas.microsoft.com/office/drawing/2014/main" id="{65B868E8-344D-4799-83CA-A10F4025383E}"/>
            </a:ext>
            <a:ext uri="{147F2762-F138-4A5C-976F-8EAC2B608ADB}">
              <a16:predDERef xmlns:a16="http://schemas.microsoft.com/office/drawing/2014/main" pred="{86FEB0B4-CA3A-428A-856E-E83F3CFDB9B4}"/>
            </a:ext>
          </a:extLst>
        </xdr:cNvPr>
        <xdr:cNvSpPr/>
      </xdr:nvSpPr>
      <xdr:spPr>
        <a:xfrm>
          <a:off x="9099550" y="644017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299</xdr:row>
      <xdr:rowOff>0</xdr:rowOff>
    </xdr:from>
    <xdr:to>
      <xdr:col>20</xdr:col>
      <xdr:colOff>66675</xdr:colOff>
      <xdr:row>301</xdr:row>
      <xdr:rowOff>19050</xdr:rowOff>
    </xdr:to>
    <xdr:sp macro="" textlink="">
      <xdr:nvSpPr>
        <xdr:cNvPr id="442" name="Freeform: Shape 441">
          <a:extLst>
            <a:ext uri="{FF2B5EF4-FFF2-40B4-BE49-F238E27FC236}">
              <a16:creationId xmlns:a16="http://schemas.microsoft.com/office/drawing/2014/main" id="{B19E0375-3B29-456D-85AE-F0C87F42BBE8}"/>
            </a:ext>
            <a:ext uri="{147F2762-F138-4A5C-976F-8EAC2B608ADB}">
              <a16:predDERef xmlns:a16="http://schemas.microsoft.com/office/drawing/2014/main" pred="{C375C816-ADFA-40E8-84B5-F0604628E202}"/>
            </a:ext>
          </a:extLst>
        </xdr:cNvPr>
        <xdr:cNvSpPr/>
      </xdr:nvSpPr>
      <xdr:spPr>
        <a:xfrm>
          <a:off x="10934700" y="644017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27</xdr:col>
      <xdr:colOff>0</xdr:colOff>
      <xdr:row>299</xdr:row>
      <xdr:rowOff>76200</xdr:rowOff>
    </xdr:from>
    <xdr:to>
      <xdr:col>29</xdr:col>
      <xdr:colOff>51733</xdr:colOff>
      <xdr:row>301</xdr:row>
      <xdr:rowOff>1490</xdr:rowOff>
    </xdr:to>
    <xdr:sp macro="" textlink="">
      <xdr:nvSpPr>
        <xdr:cNvPr id="443" name="Freeform: Shape 442">
          <a:extLst>
            <a:ext uri="{FF2B5EF4-FFF2-40B4-BE49-F238E27FC236}">
              <a16:creationId xmlns:a16="http://schemas.microsoft.com/office/drawing/2014/main" id="{F98D6A02-1859-4AA3-B6B0-013D52687032}"/>
            </a:ext>
            <a:ext uri="{147F2762-F138-4A5C-976F-8EAC2B608ADB}">
              <a16:predDERef xmlns:a16="http://schemas.microsoft.com/office/drawing/2014/main" pred="{717156F5-514C-400B-BF94-07AD861F5291}"/>
            </a:ext>
          </a:extLst>
        </xdr:cNvPr>
        <xdr:cNvSpPr/>
      </xdr:nvSpPr>
      <xdr:spPr>
        <a:xfrm rot="10799991">
          <a:off x="16744950" y="64477900"/>
          <a:ext cx="127093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515936</xdr:colOff>
      <xdr:row>298</xdr:row>
      <xdr:rowOff>178593</xdr:rowOff>
    </xdr:from>
    <xdr:to>
      <xdr:col>41</xdr:col>
      <xdr:colOff>72230</xdr:colOff>
      <xdr:row>300</xdr:row>
      <xdr:rowOff>191293</xdr:rowOff>
    </xdr:to>
    <xdr:sp macro="" textlink="">
      <xdr:nvSpPr>
        <xdr:cNvPr id="444" name="Freeform: Shape 443">
          <a:extLst>
            <a:ext uri="{FF2B5EF4-FFF2-40B4-BE49-F238E27FC236}">
              <a16:creationId xmlns:a16="http://schemas.microsoft.com/office/drawing/2014/main" id="{BBA7DCB2-2F0B-4D4B-A050-4AE1079B84AB}"/>
            </a:ext>
            <a:ext uri="{147F2762-F138-4A5C-976F-8EAC2B608ADB}">
              <a16:predDERef xmlns:a16="http://schemas.microsoft.com/office/drawing/2014/main" pred="{2FDC5C20-0DE1-47AE-9A55-2464ED0BDF9D}"/>
            </a:ext>
          </a:extLst>
        </xdr:cNvPr>
        <xdr:cNvSpPr/>
      </xdr:nvSpPr>
      <xdr:spPr>
        <a:xfrm>
          <a:off x="24423686" y="64370743"/>
          <a:ext cx="1385094" cy="4318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571500</xdr:colOff>
      <xdr:row>299</xdr:row>
      <xdr:rowOff>47625</xdr:rowOff>
    </xdr:from>
    <xdr:to>
      <xdr:col>44</xdr:col>
      <xdr:colOff>42208</xdr:colOff>
      <xdr:row>300</xdr:row>
      <xdr:rowOff>182465</xdr:rowOff>
    </xdr:to>
    <xdr:sp macro="" textlink="">
      <xdr:nvSpPr>
        <xdr:cNvPr id="445" name="Freeform: Shape 444">
          <a:extLst>
            <a:ext uri="{FF2B5EF4-FFF2-40B4-BE49-F238E27FC236}">
              <a16:creationId xmlns:a16="http://schemas.microsoft.com/office/drawing/2014/main" id="{932CF8C7-F9EB-48C0-8B1A-36E24907C3C7}"/>
            </a:ext>
            <a:ext uri="{147F2762-F138-4A5C-976F-8EAC2B608ADB}">
              <a16:predDERef xmlns:a16="http://schemas.microsoft.com/office/drawing/2014/main" pred="{8B7992E1-F265-4148-8B01-3BB62FB852A6}"/>
            </a:ext>
          </a:extLst>
        </xdr:cNvPr>
        <xdr:cNvSpPr/>
      </xdr:nvSpPr>
      <xdr:spPr>
        <a:xfrm rot="10799991">
          <a:off x="26308050" y="64449325"/>
          <a:ext cx="1299508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18</xdr:col>
      <xdr:colOff>0</xdr:colOff>
      <xdr:row>310</xdr:row>
      <xdr:rowOff>0</xdr:rowOff>
    </xdr:from>
    <xdr:to>
      <xdr:col>20</xdr:col>
      <xdr:colOff>171450</xdr:colOff>
      <xdr:row>312</xdr:row>
      <xdr:rowOff>19050</xdr:rowOff>
    </xdr:to>
    <xdr:sp macro="" textlink="">
      <xdr:nvSpPr>
        <xdr:cNvPr id="446" name="Freeform: Shape 445">
          <a:extLst>
            <a:ext uri="{FF2B5EF4-FFF2-40B4-BE49-F238E27FC236}">
              <a16:creationId xmlns:a16="http://schemas.microsoft.com/office/drawing/2014/main" id="{8879B180-4A8B-497D-9BD6-6A2FFF04E412}"/>
            </a:ext>
            <a:ext uri="{147F2762-F138-4A5C-976F-8EAC2B608ADB}">
              <a16:predDERef xmlns:a16="http://schemas.microsoft.com/office/drawing/2014/main" pred="{B3B5F730-D403-4D2D-95AC-0783D8CD36A5}"/>
            </a:ext>
          </a:extLst>
        </xdr:cNvPr>
        <xdr:cNvSpPr/>
      </xdr:nvSpPr>
      <xdr:spPr>
        <a:xfrm>
          <a:off x="1106805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33</xdr:col>
      <xdr:colOff>0</xdr:colOff>
      <xdr:row>310</xdr:row>
      <xdr:rowOff>0</xdr:rowOff>
    </xdr:from>
    <xdr:to>
      <xdr:col>35</xdr:col>
      <xdr:colOff>171450</xdr:colOff>
      <xdr:row>312</xdr:row>
      <xdr:rowOff>19050</xdr:rowOff>
    </xdr:to>
    <xdr:sp macro="" textlink="">
      <xdr:nvSpPr>
        <xdr:cNvPr id="447" name="Freeform: Shape 446">
          <a:extLst>
            <a:ext uri="{FF2B5EF4-FFF2-40B4-BE49-F238E27FC236}">
              <a16:creationId xmlns:a16="http://schemas.microsoft.com/office/drawing/2014/main" id="{8FFE3F09-698B-4C0F-9BC9-D24C9E7E41AF}"/>
            </a:ext>
            <a:ext uri="{147F2762-F138-4A5C-976F-8EAC2B608ADB}">
              <a16:predDERef xmlns:a16="http://schemas.microsoft.com/office/drawing/2014/main" pred="{9C567936-2B03-46C4-B6B1-FF0B2E88A76E}"/>
            </a:ext>
          </a:extLst>
        </xdr:cNvPr>
        <xdr:cNvSpPr/>
      </xdr:nvSpPr>
      <xdr:spPr>
        <a:xfrm>
          <a:off x="20510500" y="66757550"/>
          <a:ext cx="13906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476250</xdr:colOff>
      <xdr:row>310</xdr:row>
      <xdr:rowOff>0</xdr:rowOff>
    </xdr:from>
    <xdr:to>
      <xdr:col>41</xdr:col>
      <xdr:colOff>66675</xdr:colOff>
      <xdr:row>312</xdr:row>
      <xdr:rowOff>19050</xdr:rowOff>
    </xdr:to>
    <xdr:sp macro="" textlink="">
      <xdr:nvSpPr>
        <xdr:cNvPr id="448" name="Freeform: Shape 447">
          <a:extLst>
            <a:ext uri="{FF2B5EF4-FFF2-40B4-BE49-F238E27FC236}">
              <a16:creationId xmlns:a16="http://schemas.microsoft.com/office/drawing/2014/main" id="{AF0AA002-5BA8-4C5C-85B0-2A050B0F3410}"/>
            </a:ext>
            <a:ext uri="{147F2762-F138-4A5C-976F-8EAC2B608ADB}">
              <a16:predDERef xmlns:a16="http://schemas.microsoft.com/office/drawing/2014/main" pred="{EC9FD4A2-7922-4F32-BCBB-3951CF06C7AE}"/>
            </a:ext>
          </a:extLst>
        </xdr:cNvPr>
        <xdr:cNvSpPr/>
      </xdr:nvSpPr>
      <xdr:spPr>
        <a:xfrm>
          <a:off x="24384000" y="667575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321</xdr:row>
      <xdr:rowOff>0</xdr:rowOff>
    </xdr:from>
    <xdr:to>
      <xdr:col>17</xdr:col>
      <xdr:colOff>38100</xdr:colOff>
      <xdr:row>323</xdr:row>
      <xdr:rowOff>19050</xdr:rowOff>
    </xdr:to>
    <xdr:sp macro="" textlink="">
      <xdr:nvSpPr>
        <xdr:cNvPr id="449" name="Freeform: Shape 448">
          <a:extLst>
            <a:ext uri="{FF2B5EF4-FFF2-40B4-BE49-F238E27FC236}">
              <a16:creationId xmlns:a16="http://schemas.microsoft.com/office/drawing/2014/main" id="{CC5C2646-6F71-4F7F-801F-8CC4FE171D7A}"/>
            </a:ext>
            <a:ext uri="{147F2762-F138-4A5C-976F-8EAC2B608ADB}">
              <a16:predDERef xmlns:a16="http://schemas.microsoft.com/office/drawing/2014/main" pred="{AA3C042D-9CA3-4D40-B8A0-E5219B3ECC25}"/>
            </a:ext>
          </a:extLst>
        </xdr:cNvPr>
        <xdr:cNvSpPr/>
      </xdr:nvSpPr>
      <xdr:spPr>
        <a:xfrm>
          <a:off x="9099550" y="69113400"/>
          <a:ext cx="13970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523875</xdr:colOff>
      <xdr:row>320</xdr:row>
      <xdr:rowOff>178594</xdr:rowOff>
    </xdr:from>
    <xdr:to>
      <xdr:col>20</xdr:col>
      <xdr:colOff>123825</xdr:colOff>
      <xdr:row>322</xdr:row>
      <xdr:rowOff>197644</xdr:rowOff>
    </xdr:to>
    <xdr:sp macro="" textlink="">
      <xdr:nvSpPr>
        <xdr:cNvPr id="450" name="Freeform: Shape 449">
          <a:extLst>
            <a:ext uri="{FF2B5EF4-FFF2-40B4-BE49-F238E27FC236}">
              <a16:creationId xmlns:a16="http://schemas.microsoft.com/office/drawing/2014/main" id="{BDA6530A-CAB7-41F7-8ECD-75177DCC7CEE}"/>
            </a:ext>
            <a:ext uri="{147F2762-F138-4A5C-976F-8EAC2B608ADB}">
              <a16:predDERef xmlns:a16="http://schemas.microsoft.com/office/drawing/2014/main" pred="{70785418-2ABE-43AC-B868-29546A97D009}"/>
            </a:ext>
          </a:extLst>
        </xdr:cNvPr>
        <xdr:cNvSpPr/>
      </xdr:nvSpPr>
      <xdr:spPr>
        <a:xfrm>
          <a:off x="10982325" y="69082444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321</xdr:row>
      <xdr:rowOff>0</xdr:rowOff>
    </xdr:from>
    <xdr:to>
      <xdr:col>35</xdr:col>
      <xdr:colOff>95250</xdr:colOff>
      <xdr:row>323</xdr:row>
      <xdr:rowOff>19050</xdr:rowOff>
    </xdr:to>
    <xdr:sp macro="" textlink="">
      <xdr:nvSpPr>
        <xdr:cNvPr id="451" name="Freeform: Shape 450">
          <a:extLst>
            <a:ext uri="{FF2B5EF4-FFF2-40B4-BE49-F238E27FC236}">
              <a16:creationId xmlns:a16="http://schemas.microsoft.com/office/drawing/2014/main" id="{FF59BC59-3387-4AF8-9846-E4E192C2797A}"/>
            </a:ext>
            <a:ext uri="{147F2762-F138-4A5C-976F-8EAC2B608ADB}">
              <a16:predDERef xmlns:a16="http://schemas.microsoft.com/office/drawing/2014/main" pred="{46D0D2BE-29C7-4761-A7C8-26E2C0232F7A}"/>
            </a:ext>
          </a:extLst>
        </xdr:cNvPr>
        <xdr:cNvSpPr/>
      </xdr:nvSpPr>
      <xdr:spPr>
        <a:xfrm>
          <a:off x="20405725" y="691134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320</xdr:row>
      <xdr:rowOff>200025</xdr:rowOff>
    </xdr:from>
    <xdr:to>
      <xdr:col>38</xdr:col>
      <xdr:colOff>206377</xdr:colOff>
      <xdr:row>323</xdr:row>
      <xdr:rowOff>9525</xdr:rowOff>
    </xdr:to>
    <xdr:sp macro="" textlink="">
      <xdr:nvSpPr>
        <xdr:cNvPr id="452" name="Freeform: Shape 451">
          <a:extLst>
            <a:ext uri="{FF2B5EF4-FFF2-40B4-BE49-F238E27FC236}">
              <a16:creationId xmlns:a16="http://schemas.microsoft.com/office/drawing/2014/main" id="{FE32773E-0200-4EDC-819F-869ED4F92176}"/>
            </a:ext>
            <a:ext uri="{147F2762-F138-4A5C-976F-8EAC2B608ADB}">
              <a16:predDERef xmlns:a16="http://schemas.microsoft.com/office/drawing/2014/main" pred="{67B86B83-6183-4FEA-B729-BA1EFA89C1C8}"/>
            </a:ext>
          </a:extLst>
        </xdr:cNvPr>
        <xdr:cNvSpPr/>
      </xdr:nvSpPr>
      <xdr:spPr>
        <a:xfrm>
          <a:off x="22345652" y="6910387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15</xdr:col>
      <xdr:colOff>0</xdr:colOff>
      <xdr:row>332</xdr:row>
      <xdr:rowOff>0</xdr:rowOff>
    </xdr:from>
    <xdr:to>
      <xdr:col>17</xdr:col>
      <xdr:colOff>38100</xdr:colOff>
      <xdr:row>334</xdr:row>
      <xdr:rowOff>19050</xdr:rowOff>
    </xdr:to>
    <xdr:sp macro="" textlink="">
      <xdr:nvSpPr>
        <xdr:cNvPr id="453" name="Freeform: Shape 452">
          <a:extLst>
            <a:ext uri="{FF2B5EF4-FFF2-40B4-BE49-F238E27FC236}">
              <a16:creationId xmlns:a16="http://schemas.microsoft.com/office/drawing/2014/main" id="{B1DBCA0C-ED4E-4A0F-9FFD-EEFFFE25422E}"/>
            </a:ext>
            <a:ext uri="{147F2762-F138-4A5C-976F-8EAC2B608ADB}">
              <a16:predDERef xmlns:a16="http://schemas.microsoft.com/office/drawing/2014/main" pred="{C6C24B89-80A8-482C-BF94-0D911A5C31FC}"/>
            </a:ext>
          </a:extLst>
        </xdr:cNvPr>
        <xdr:cNvSpPr/>
      </xdr:nvSpPr>
      <xdr:spPr>
        <a:xfrm>
          <a:off x="9099550" y="71469250"/>
          <a:ext cx="1397000" cy="4572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476250</xdr:colOff>
      <xdr:row>331</xdr:row>
      <xdr:rowOff>180975</xdr:rowOff>
    </xdr:from>
    <xdr:to>
      <xdr:col>20</xdr:col>
      <xdr:colOff>66675</xdr:colOff>
      <xdr:row>333</xdr:row>
      <xdr:rowOff>200025</xdr:rowOff>
    </xdr:to>
    <xdr:sp macro="" textlink="">
      <xdr:nvSpPr>
        <xdr:cNvPr id="454" name="Freeform: Shape 453">
          <a:extLst>
            <a:ext uri="{FF2B5EF4-FFF2-40B4-BE49-F238E27FC236}">
              <a16:creationId xmlns:a16="http://schemas.microsoft.com/office/drawing/2014/main" id="{7F8A7FB4-8C63-4815-9FC7-BE973AA58259}"/>
            </a:ext>
            <a:ext uri="{147F2762-F138-4A5C-976F-8EAC2B608ADB}">
              <a16:predDERef xmlns:a16="http://schemas.microsoft.com/office/drawing/2014/main" pred="{F4597222-AEF6-45AB-84CD-A34A2851E6E3}"/>
            </a:ext>
          </a:extLst>
        </xdr:cNvPr>
        <xdr:cNvSpPr/>
      </xdr:nvSpPr>
      <xdr:spPr>
        <a:xfrm>
          <a:off x="1093470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647700</xdr:colOff>
      <xdr:row>332</xdr:row>
      <xdr:rowOff>76200</xdr:rowOff>
    </xdr:from>
    <xdr:to>
      <xdr:col>32</xdr:col>
      <xdr:colOff>13633</xdr:colOff>
      <xdr:row>334</xdr:row>
      <xdr:rowOff>1490</xdr:rowOff>
    </xdr:to>
    <xdr:sp macro="" textlink="">
      <xdr:nvSpPr>
        <xdr:cNvPr id="455" name="Freeform: Shape 454">
          <a:extLst>
            <a:ext uri="{FF2B5EF4-FFF2-40B4-BE49-F238E27FC236}">
              <a16:creationId xmlns:a16="http://schemas.microsoft.com/office/drawing/2014/main" id="{17AD2BCC-749C-480C-A7AA-CB4BE80FF551}"/>
            </a:ext>
            <a:ext uri="{147F2762-F138-4A5C-976F-8EAC2B608ADB}">
              <a16:predDERef xmlns:a16="http://schemas.microsoft.com/office/drawing/2014/main" pred="{8FDBACBC-88D4-45B0-8C47-E6EEF8A241BA}"/>
            </a:ext>
          </a:extLst>
        </xdr:cNvPr>
        <xdr:cNvSpPr/>
      </xdr:nvSpPr>
      <xdr:spPr>
        <a:xfrm rot="10799991">
          <a:off x="18611850" y="71545450"/>
          <a:ext cx="1302683" cy="36344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615952</xdr:colOff>
      <xdr:row>331</xdr:row>
      <xdr:rowOff>180975</xdr:rowOff>
    </xdr:from>
    <xdr:to>
      <xdr:col>38</xdr:col>
      <xdr:colOff>206377</xdr:colOff>
      <xdr:row>333</xdr:row>
      <xdr:rowOff>200025</xdr:rowOff>
    </xdr:to>
    <xdr:sp macro="" textlink="">
      <xdr:nvSpPr>
        <xdr:cNvPr id="456" name="Freeform: Shape 455">
          <a:extLst>
            <a:ext uri="{FF2B5EF4-FFF2-40B4-BE49-F238E27FC236}">
              <a16:creationId xmlns:a16="http://schemas.microsoft.com/office/drawing/2014/main" id="{29AFF022-B0EF-40DC-8015-E0C139FC537C}"/>
            </a:ext>
            <a:ext uri="{147F2762-F138-4A5C-976F-8EAC2B608ADB}">
              <a16:predDERef xmlns:a16="http://schemas.microsoft.com/office/drawing/2014/main" pred="{5C13C9AC-DF27-4D86-8BBC-79DD77DF8DF5}"/>
            </a:ext>
          </a:extLst>
        </xdr:cNvPr>
        <xdr:cNvSpPr/>
      </xdr:nvSpPr>
      <xdr:spPr>
        <a:xfrm>
          <a:off x="22345652" y="71440675"/>
          <a:ext cx="1768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331</xdr:row>
      <xdr:rowOff>180975</xdr:rowOff>
    </xdr:from>
    <xdr:to>
      <xdr:col>41</xdr:col>
      <xdr:colOff>47625</xdr:colOff>
      <xdr:row>333</xdr:row>
      <xdr:rowOff>200025</xdr:rowOff>
    </xdr:to>
    <xdr:sp macro="" textlink="">
      <xdr:nvSpPr>
        <xdr:cNvPr id="457" name="Freeform: Shape 456">
          <a:extLst>
            <a:ext uri="{FF2B5EF4-FFF2-40B4-BE49-F238E27FC236}">
              <a16:creationId xmlns:a16="http://schemas.microsoft.com/office/drawing/2014/main" id="{B43B12C1-FFCC-4DA6-A8D8-330721E29EF9}"/>
            </a:ext>
            <a:ext uri="{147F2762-F138-4A5C-976F-8EAC2B608ADB}">
              <a16:predDERef xmlns:a16="http://schemas.microsoft.com/office/drawing/2014/main" pred="{0753C7F4-81ED-4AB8-9BF4-3A3A4A982E43}"/>
            </a:ext>
          </a:extLst>
        </xdr:cNvPr>
        <xdr:cNvSpPr/>
      </xdr:nvSpPr>
      <xdr:spPr>
        <a:xfrm>
          <a:off x="24364950" y="714406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342</xdr:row>
      <xdr:rowOff>161925</xdr:rowOff>
    </xdr:from>
    <xdr:to>
      <xdr:col>17</xdr:col>
      <xdr:colOff>0</xdr:colOff>
      <xdr:row>344</xdr:row>
      <xdr:rowOff>180975</xdr:rowOff>
    </xdr:to>
    <xdr:sp macro="" textlink="">
      <xdr:nvSpPr>
        <xdr:cNvPr id="458" name="Freeform: Shape 457">
          <a:extLst>
            <a:ext uri="{FF2B5EF4-FFF2-40B4-BE49-F238E27FC236}">
              <a16:creationId xmlns:a16="http://schemas.microsoft.com/office/drawing/2014/main" id="{D55717AA-4D3A-4F8C-8291-97D1B2ACE61D}"/>
            </a:ext>
            <a:ext uri="{147F2762-F138-4A5C-976F-8EAC2B608ADB}">
              <a16:predDERef xmlns:a16="http://schemas.microsoft.com/office/drawing/2014/main" pred="{A039EC3B-C26B-4C81-A844-42B482454A2B}"/>
            </a:ext>
          </a:extLst>
        </xdr:cNvPr>
        <xdr:cNvSpPr/>
      </xdr:nvSpPr>
      <xdr:spPr>
        <a:xfrm>
          <a:off x="9032875" y="737774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343</xdr:row>
      <xdr:rowOff>0</xdr:rowOff>
    </xdr:from>
    <xdr:to>
      <xdr:col>20</xdr:col>
      <xdr:colOff>85725</xdr:colOff>
      <xdr:row>345</xdr:row>
      <xdr:rowOff>19050</xdr:rowOff>
    </xdr:to>
    <xdr:sp macro="" textlink="">
      <xdr:nvSpPr>
        <xdr:cNvPr id="459" name="Freeform: Shape 458">
          <a:extLst>
            <a:ext uri="{FF2B5EF4-FFF2-40B4-BE49-F238E27FC236}">
              <a16:creationId xmlns:a16="http://schemas.microsoft.com/office/drawing/2014/main" id="{3F5DFA9B-115F-4DE2-9420-764A66C96DB4}"/>
            </a:ext>
            <a:ext uri="{147F2762-F138-4A5C-976F-8EAC2B608ADB}">
              <a16:predDERef xmlns:a16="http://schemas.microsoft.com/office/drawing/2014/main" pred="{A00966ED-BBB4-462D-9940-67D87B49361C}"/>
            </a:ext>
          </a:extLst>
        </xdr:cNvPr>
        <xdr:cNvSpPr/>
      </xdr:nvSpPr>
      <xdr:spPr>
        <a:xfrm>
          <a:off x="10953750" y="7382510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654843</xdr:colOff>
      <xdr:row>343</xdr:row>
      <xdr:rowOff>43656</xdr:rowOff>
    </xdr:from>
    <xdr:to>
      <xdr:col>31</xdr:col>
      <xdr:colOff>607357</xdr:colOff>
      <xdr:row>344</xdr:row>
      <xdr:rowOff>178496</xdr:rowOff>
    </xdr:to>
    <xdr:sp macro="" textlink="">
      <xdr:nvSpPr>
        <xdr:cNvPr id="460" name="Freeform: Shape 459">
          <a:extLst>
            <a:ext uri="{FF2B5EF4-FFF2-40B4-BE49-F238E27FC236}">
              <a16:creationId xmlns:a16="http://schemas.microsoft.com/office/drawing/2014/main" id="{D5C1D3A5-816B-4483-BD81-FCFC2ADF7C70}"/>
            </a:ext>
            <a:ext uri="{147F2762-F138-4A5C-976F-8EAC2B608ADB}">
              <a16:predDERef xmlns:a16="http://schemas.microsoft.com/office/drawing/2014/main" pred="{D30F7289-0F70-4113-8D46-8174D3BEEE44}"/>
            </a:ext>
          </a:extLst>
        </xdr:cNvPr>
        <xdr:cNvSpPr/>
      </xdr:nvSpPr>
      <xdr:spPr>
        <a:xfrm>
          <a:off x="18618993" y="73868756"/>
          <a:ext cx="1279664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536576</xdr:colOff>
      <xdr:row>342</xdr:row>
      <xdr:rowOff>201613</xdr:rowOff>
    </xdr:from>
    <xdr:to>
      <xdr:col>35</xdr:col>
      <xdr:colOff>127001</xdr:colOff>
      <xdr:row>345</xdr:row>
      <xdr:rowOff>2382</xdr:rowOff>
    </xdr:to>
    <xdr:sp macro="" textlink="">
      <xdr:nvSpPr>
        <xdr:cNvPr id="461" name="Freeform: Shape 460">
          <a:extLst>
            <a:ext uri="{FF2B5EF4-FFF2-40B4-BE49-F238E27FC236}">
              <a16:creationId xmlns:a16="http://schemas.microsoft.com/office/drawing/2014/main" id="{9BDBAD5C-FD30-4C04-A3BE-A065174AD273}"/>
            </a:ext>
            <a:ext uri="{147F2762-F138-4A5C-976F-8EAC2B608ADB}">
              <a16:predDERef xmlns:a16="http://schemas.microsoft.com/office/drawing/2014/main" pred="{CDC79DD9-E007-4019-8B8A-CEF463FD51B1}"/>
            </a:ext>
          </a:extLst>
        </xdr:cNvPr>
        <xdr:cNvSpPr/>
      </xdr:nvSpPr>
      <xdr:spPr>
        <a:xfrm>
          <a:off x="20437476" y="73817163"/>
          <a:ext cx="1419225" cy="435769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342</xdr:row>
      <xdr:rowOff>180975</xdr:rowOff>
    </xdr:from>
    <xdr:to>
      <xdr:col>38</xdr:col>
      <xdr:colOff>205583</xdr:colOff>
      <xdr:row>344</xdr:row>
      <xdr:rowOff>200025</xdr:rowOff>
    </xdr:to>
    <xdr:sp macro="" textlink="">
      <xdr:nvSpPr>
        <xdr:cNvPr id="462" name="Freeform: Shape 461">
          <a:extLst>
            <a:ext uri="{FF2B5EF4-FFF2-40B4-BE49-F238E27FC236}">
              <a16:creationId xmlns:a16="http://schemas.microsoft.com/office/drawing/2014/main" id="{B8EA415F-C517-4661-946D-0FA7323F0118}"/>
            </a:ext>
            <a:ext uri="{147F2762-F138-4A5C-976F-8EAC2B608ADB}">
              <a16:predDERef xmlns:a16="http://schemas.microsoft.com/office/drawing/2014/main" pred="{09865CE0-7A0C-47A9-BA8E-DB41968FFC51}"/>
            </a:ext>
          </a:extLst>
        </xdr:cNvPr>
        <xdr:cNvSpPr/>
      </xdr:nvSpPr>
      <xdr:spPr>
        <a:xfrm>
          <a:off x="22344858" y="737965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457200</xdr:colOff>
      <xdr:row>342</xdr:row>
      <xdr:rowOff>180975</xdr:rowOff>
    </xdr:from>
    <xdr:to>
      <xdr:col>41</xdr:col>
      <xdr:colOff>47625</xdr:colOff>
      <xdr:row>344</xdr:row>
      <xdr:rowOff>200025</xdr:rowOff>
    </xdr:to>
    <xdr:sp macro="" textlink="">
      <xdr:nvSpPr>
        <xdr:cNvPr id="463" name="Freeform: Shape 462">
          <a:extLst>
            <a:ext uri="{FF2B5EF4-FFF2-40B4-BE49-F238E27FC236}">
              <a16:creationId xmlns:a16="http://schemas.microsoft.com/office/drawing/2014/main" id="{43FFA135-80B1-42A1-830D-16F66F8BA4DE}"/>
            </a:ext>
            <a:ext uri="{147F2762-F138-4A5C-976F-8EAC2B608ADB}">
              <a16:predDERef xmlns:a16="http://schemas.microsoft.com/office/drawing/2014/main" pred="{3CC68A3F-909F-4207-8A01-BF8B88C4B05F}"/>
            </a:ext>
          </a:extLst>
        </xdr:cNvPr>
        <xdr:cNvSpPr/>
      </xdr:nvSpPr>
      <xdr:spPr>
        <a:xfrm>
          <a:off x="24364950" y="737965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857250</xdr:colOff>
      <xdr:row>321</xdr:row>
      <xdr:rowOff>76200</xdr:rowOff>
    </xdr:from>
    <xdr:to>
      <xdr:col>8</xdr:col>
      <xdr:colOff>32683</xdr:colOff>
      <xdr:row>323</xdr:row>
      <xdr:rowOff>1490</xdr:rowOff>
    </xdr:to>
    <xdr:sp macro="" textlink="">
      <xdr:nvSpPr>
        <xdr:cNvPr id="464" name="Freeform: Shape 463">
          <a:extLst>
            <a:ext uri="{FF2B5EF4-FFF2-40B4-BE49-F238E27FC236}">
              <a16:creationId xmlns:a16="http://schemas.microsoft.com/office/drawing/2014/main" id="{C821C64F-31B4-4093-9265-F69BD464B8B3}"/>
            </a:ext>
            <a:ext uri="{147F2762-F138-4A5C-976F-8EAC2B608ADB}">
              <a16:predDERef xmlns:a16="http://schemas.microsoft.com/office/drawing/2014/main" pred="{81CC5878-DBCB-4218-B76B-1BB19683009B}"/>
            </a:ext>
          </a:extLst>
        </xdr:cNvPr>
        <xdr:cNvSpPr/>
      </xdr:nvSpPr>
      <xdr:spPr>
        <a:xfrm rot="10799991">
          <a:off x="3378200" y="69189600"/>
          <a:ext cx="1315383" cy="34439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476250</xdr:colOff>
      <xdr:row>320</xdr:row>
      <xdr:rowOff>180975</xdr:rowOff>
    </xdr:from>
    <xdr:to>
      <xdr:col>11</xdr:col>
      <xdr:colOff>66675</xdr:colOff>
      <xdr:row>322</xdr:row>
      <xdr:rowOff>200025</xdr:rowOff>
    </xdr:to>
    <xdr:sp macro="" textlink="">
      <xdr:nvSpPr>
        <xdr:cNvPr id="465" name="Freeform: Shape 464">
          <a:extLst>
            <a:ext uri="{FF2B5EF4-FFF2-40B4-BE49-F238E27FC236}">
              <a16:creationId xmlns:a16="http://schemas.microsoft.com/office/drawing/2014/main" id="{88A99053-A234-4821-8F3F-8675444965AC}"/>
            </a:ext>
            <a:ext uri="{147F2762-F138-4A5C-976F-8EAC2B608ADB}">
              <a16:predDERef xmlns:a16="http://schemas.microsoft.com/office/drawing/2014/main" pred="{DB20E4E7-E884-4FE8-965E-5B0E5394BEB6}"/>
            </a:ext>
          </a:extLst>
        </xdr:cNvPr>
        <xdr:cNvSpPr/>
      </xdr:nvSpPr>
      <xdr:spPr>
        <a:xfrm>
          <a:off x="5137150" y="690848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23</xdr:col>
      <xdr:colOff>209550</xdr:colOff>
      <xdr:row>80</xdr:row>
      <xdr:rowOff>133350</xdr:rowOff>
    </xdr:from>
    <xdr:ext cx="134471" cy="436953"/>
    <xdr:pic>
      <xdr:nvPicPr>
        <xdr:cNvPr id="466" name="Picture 465">
          <a:extLst>
            <a:ext uri="{FF2B5EF4-FFF2-40B4-BE49-F238E27FC236}">
              <a16:creationId xmlns:a16="http://schemas.microsoft.com/office/drawing/2014/main" id="{542E6436-50E5-47B1-8631-2DEC3501DA8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16100" y="1756410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29</xdr:col>
      <xdr:colOff>257175</xdr:colOff>
      <xdr:row>102</xdr:row>
      <xdr:rowOff>133350</xdr:rowOff>
    </xdr:from>
    <xdr:ext cx="134471" cy="436954"/>
    <xdr:pic>
      <xdr:nvPicPr>
        <xdr:cNvPr id="467" name="Picture 466">
          <a:extLst>
            <a:ext uri="{FF2B5EF4-FFF2-40B4-BE49-F238E27FC236}">
              <a16:creationId xmlns:a16="http://schemas.microsoft.com/office/drawing/2014/main" id="{EAA7DC1C-060A-46C6-B0D7-0450611C80C7}"/>
            </a:ext>
            <a:ext uri="{147F2762-F138-4A5C-976F-8EAC2B608ADB}">
              <a16:predDERef xmlns:a16="http://schemas.microsoft.com/office/drawing/2014/main" pred="{06CDD95A-994E-4718-87CE-301CED27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22313900"/>
          <a:ext cx="134471" cy="4369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257175</xdr:colOff>
      <xdr:row>146</xdr:row>
      <xdr:rowOff>142875</xdr:rowOff>
    </xdr:from>
    <xdr:ext cx="134471" cy="436162"/>
    <xdr:pic>
      <xdr:nvPicPr>
        <xdr:cNvPr id="468" name="Picture 467">
          <a:extLst>
            <a:ext uri="{FF2B5EF4-FFF2-40B4-BE49-F238E27FC236}">
              <a16:creationId xmlns:a16="http://schemas.microsoft.com/office/drawing/2014/main" id="{F482062F-2D56-4772-AF95-717B23578997}"/>
            </a:ext>
            <a:ext uri="{147F2762-F138-4A5C-976F-8EAC2B608ADB}">
              <a16:predDERef xmlns:a16="http://schemas.microsoft.com/office/drawing/2014/main" pred="{64A4AB66-6F81-4E68-BDE2-8B7526B50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9325" y="31772225"/>
          <a:ext cx="134471" cy="436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209550</xdr:colOff>
      <xdr:row>157</xdr:row>
      <xdr:rowOff>190500</xdr:rowOff>
    </xdr:from>
    <xdr:ext cx="134471" cy="436159"/>
    <xdr:pic>
      <xdr:nvPicPr>
        <xdr:cNvPr id="469" name="Picture 468">
          <a:extLst>
            <a:ext uri="{FF2B5EF4-FFF2-40B4-BE49-F238E27FC236}">
              <a16:creationId xmlns:a16="http://schemas.microsoft.com/office/drawing/2014/main" id="{9EF1DF12-36CA-457E-8D62-40BD0B4C679B}"/>
            </a:ext>
            <a:ext uri="{147F2762-F138-4A5C-976F-8EAC2B608ADB}">
              <a16:predDERef xmlns:a16="http://schemas.microsoft.com/office/drawing/2014/main" pred="{8D1043D5-85B9-4F37-96D7-A594A9029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9500" y="341757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419100</xdr:colOff>
      <xdr:row>168</xdr:row>
      <xdr:rowOff>171450</xdr:rowOff>
    </xdr:from>
    <xdr:ext cx="134471" cy="436159"/>
    <xdr:pic>
      <xdr:nvPicPr>
        <xdr:cNvPr id="470" name="Picture 469">
          <a:extLst>
            <a:ext uri="{FF2B5EF4-FFF2-40B4-BE49-F238E27FC236}">
              <a16:creationId xmlns:a16="http://schemas.microsoft.com/office/drawing/2014/main" id="{9346370F-72F9-4AB9-9A73-F6BF9C32B594}"/>
            </a:ext>
            <a:ext uri="{147F2762-F138-4A5C-976F-8EAC2B608ADB}">
              <a16:predDERef xmlns:a16="http://schemas.microsoft.com/office/drawing/2014/main" pred="{3D5FD434-2C2D-4333-839E-1382CD1E0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0050" y="36512500"/>
          <a:ext cx="134471" cy="4361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219075</xdr:colOff>
      <xdr:row>235</xdr:row>
      <xdr:rowOff>190500</xdr:rowOff>
    </xdr:from>
    <xdr:ext cx="134471" cy="388536"/>
    <xdr:pic>
      <xdr:nvPicPr>
        <xdr:cNvPr id="471" name="Picture 470">
          <a:extLst>
            <a:ext uri="{FF2B5EF4-FFF2-40B4-BE49-F238E27FC236}">
              <a16:creationId xmlns:a16="http://schemas.microsoft.com/office/drawing/2014/main" id="{4E1FAB15-4091-4D96-9A4E-673469CA0B1A}"/>
            </a:ext>
            <a:ext uri="{147F2762-F138-4A5C-976F-8EAC2B608ADB}">
              <a16:predDERef xmlns:a16="http://schemas.microsoft.com/office/drawing/2014/main" pred="{324BD2A5-AC25-4E59-BD91-FE0AE929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79975" y="50882550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41</xdr:col>
      <xdr:colOff>209550</xdr:colOff>
      <xdr:row>279</xdr:row>
      <xdr:rowOff>142875</xdr:rowOff>
    </xdr:from>
    <xdr:ext cx="134471" cy="388537"/>
    <xdr:pic>
      <xdr:nvPicPr>
        <xdr:cNvPr id="472" name="Picture 471">
          <a:extLst>
            <a:ext uri="{FF2B5EF4-FFF2-40B4-BE49-F238E27FC236}">
              <a16:creationId xmlns:a16="http://schemas.microsoft.com/office/drawing/2014/main" id="{7BCD206F-1952-4757-9475-261DC8EE55FC}"/>
            </a:ext>
            <a:ext uri="{147F2762-F138-4A5C-976F-8EAC2B608ADB}">
              <a16:predDERef xmlns:a16="http://schemas.microsoft.com/office/drawing/2014/main" pred="{5AB18660-E467-4AB6-BCE8-723F37CE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46100" y="60258325"/>
          <a:ext cx="134471" cy="38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5</xdr:col>
      <xdr:colOff>323850</xdr:colOff>
      <xdr:row>290</xdr:row>
      <xdr:rowOff>142875</xdr:rowOff>
    </xdr:from>
    <xdr:ext cx="134471" cy="388535"/>
    <xdr:pic>
      <xdr:nvPicPr>
        <xdr:cNvPr id="473" name="Picture 472">
          <a:extLst>
            <a:ext uri="{FF2B5EF4-FFF2-40B4-BE49-F238E27FC236}">
              <a16:creationId xmlns:a16="http://schemas.microsoft.com/office/drawing/2014/main" id="{0C67D80B-3B97-4E94-901C-13B257E65438}"/>
            </a:ext>
            <a:ext uri="{147F2762-F138-4A5C-976F-8EAC2B608ADB}">
              <a16:predDERef xmlns:a16="http://schemas.microsoft.com/office/drawing/2014/main" pred="{475E6AE7-5330-4410-95C5-63727BC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4800" y="6261417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38</xdr:col>
      <xdr:colOff>238125</xdr:colOff>
      <xdr:row>290</xdr:row>
      <xdr:rowOff>161925</xdr:rowOff>
    </xdr:from>
    <xdr:ext cx="134471" cy="388535"/>
    <xdr:pic>
      <xdr:nvPicPr>
        <xdr:cNvPr id="474" name="Picture 473">
          <a:extLst>
            <a:ext uri="{FF2B5EF4-FFF2-40B4-BE49-F238E27FC236}">
              <a16:creationId xmlns:a16="http://schemas.microsoft.com/office/drawing/2014/main" id="{47626192-C833-42E9-B04F-C255AFD2B218}"/>
            </a:ext>
            <a:ext uri="{147F2762-F138-4A5C-976F-8EAC2B608ADB}">
              <a16:predDERef xmlns:a16="http://schemas.microsoft.com/office/drawing/2014/main" pred="{EF6A0B01-610D-4D0B-9112-52056594B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45875" y="62633225"/>
          <a:ext cx="134471" cy="388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152400</xdr:colOff>
      <xdr:row>334</xdr:row>
      <xdr:rowOff>161925</xdr:rowOff>
    </xdr:from>
    <xdr:ext cx="134471" cy="388536"/>
    <xdr:pic>
      <xdr:nvPicPr>
        <xdr:cNvPr id="475" name="Picture 474">
          <a:extLst>
            <a:ext uri="{FF2B5EF4-FFF2-40B4-BE49-F238E27FC236}">
              <a16:creationId xmlns:a16="http://schemas.microsoft.com/office/drawing/2014/main" id="{F8432CF6-796F-4928-8380-C54C1334E021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53300" y="72069325"/>
          <a:ext cx="134471" cy="3885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2</xdr:col>
      <xdr:colOff>523875</xdr:colOff>
      <xdr:row>354</xdr:row>
      <xdr:rowOff>0</xdr:rowOff>
    </xdr:from>
    <xdr:to>
      <xdr:col>5</xdr:col>
      <xdr:colOff>114300</xdr:colOff>
      <xdr:row>356</xdr:row>
      <xdr:rowOff>19050</xdr:rowOff>
    </xdr:to>
    <xdr:sp macro="" textlink="">
      <xdr:nvSpPr>
        <xdr:cNvPr id="476" name="Freeform: Shape 436">
          <a:extLst>
            <a:ext uri="{FF2B5EF4-FFF2-40B4-BE49-F238E27FC236}">
              <a16:creationId xmlns:a16="http://schemas.microsoft.com/office/drawing/2014/main" id="{08FCFB16-DE71-41F6-9468-E73048CABF0E}"/>
            </a:ext>
            <a:ext uri="{147F2762-F138-4A5C-976F-8EAC2B608ADB}">
              <a16:predDERef xmlns:a16="http://schemas.microsoft.com/office/drawing/2014/main" pred="{297B8E39-4828-4CB0-94E5-CE7FC46ADB31}"/>
            </a:ext>
          </a:extLst>
        </xdr:cNvPr>
        <xdr:cNvSpPr/>
      </xdr:nvSpPr>
      <xdr:spPr>
        <a:xfrm rot="10800000">
          <a:off x="1216025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354</xdr:row>
      <xdr:rowOff>0</xdr:rowOff>
    </xdr:from>
    <xdr:to>
      <xdr:col>8</xdr:col>
      <xdr:colOff>123825</xdr:colOff>
      <xdr:row>356</xdr:row>
      <xdr:rowOff>19050</xdr:rowOff>
    </xdr:to>
    <xdr:sp macro="" textlink="">
      <xdr:nvSpPr>
        <xdr:cNvPr id="477" name="Freeform: Shape 437">
          <a:extLst>
            <a:ext uri="{FF2B5EF4-FFF2-40B4-BE49-F238E27FC236}">
              <a16:creationId xmlns:a16="http://schemas.microsoft.com/office/drawing/2014/main" id="{1D411CEC-047B-4112-98CF-7D43D1EA0307}"/>
            </a:ext>
            <a:ext uri="{147F2762-F138-4A5C-976F-8EAC2B608ADB}">
              <a16:predDERef xmlns:a16="http://schemas.microsoft.com/office/drawing/2014/main" pred="{4891C404-A172-462B-B43C-905512CDE08D}"/>
            </a:ext>
          </a:extLst>
        </xdr:cNvPr>
        <xdr:cNvSpPr/>
      </xdr:nvSpPr>
      <xdr:spPr>
        <a:xfrm rot="10800000">
          <a:off x="3349625" y="761809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354</xdr:row>
      <xdr:rowOff>9525</xdr:rowOff>
    </xdr:from>
    <xdr:to>
      <xdr:col>11</xdr:col>
      <xdr:colOff>133350</xdr:colOff>
      <xdr:row>356</xdr:row>
      <xdr:rowOff>28575</xdr:rowOff>
    </xdr:to>
    <xdr:sp macro="" textlink="">
      <xdr:nvSpPr>
        <xdr:cNvPr id="478" name="Freeform: Shape 438">
          <a:extLst>
            <a:ext uri="{FF2B5EF4-FFF2-40B4-BE49-F238E27FC236}">
              <a16:creationId xmlns:a16="http://schemas.microsoft.com/office/drawing/2014/main" id="{0259D1B5-5006-402A-88AF-133E86BBBCB7}"/>
            </a:ext>
            <a:ext uri="{147F2762-F138-4A5C-976F-8EAC2B608ADB}">
              <a16:predDERef xmlns:a16="http://schemas.microsoft.com/office/drawing/2014/main" pred="{CC727E7F-CCD2-4E52-AEE0-4637FA4049EB}"/>
            </a:ext>
          </a:extLst>
        </xdr:cNvPr>
        <xdr:cNvSpPr/>
      </xdr:nvSpPr>
      <xdr:spPr>
        <a:xfrm>
          <a:off x="5203825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354</xdr:row>
      <xdr:rowOff>0</xdr:rowOff>
    </xdr:from>
    <xdr:to>
      <xdr:col>14</xdr:col>
      <xdr:colOff>114300</xdr:colOff>
      <xdr:row>356</xdr:row>
      <xdr:rowOff>19050</xdr:rowOff>
    </xdr:to>
    <xdr:sp macro="" textlink="">
      <xdr:nvSpPr>
        <xdr:cNvPr id="479" name="Freeform: Shape 439">
          <a:extLst>
            <a:ext uri="{FF2B5EF4-FFF2-40B4-BE49-F238E27FC236}">
              <a16:creationId xmlns:a16="http://schemas.microsoft.com/office/drawing/2014/main" id="{2799C94B-C3BC-4DBA-88D6-193425247A28}"/>
            </a:ext>
            <a:ext uri="{147F2762-F138-4A5C-976F-8EAC2B608ADB}">
              <a16:predDERef xmlns:a16="http://schemas.microsoft.com/office/drawing/2014/main" pred="{268DAC99-2DC9-4704-9538-F7E5078F5912}"/>
            </a:ext>
          </a:extLst>
        </xdr:cNvPr>
        <xdr:cNvSpPr/>
      </xdr:nvSpPr>
      <xdr:spPr>
        <a:xfrm>
          <a:off x="7175500" y="761809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354</xdr:row>
      <xdr:rowOff>0</xdr:rowOff>
    </xdr:from>
    <xdr:to>
      <xdr:col>23</xdr:col>
      <xdr:colOff>123825</xdr:colOff>
      <xdr:row>356</xdr:row>
      <xdr:rowOff>19050</xdr:rowOff>
    </xdr:to>
    <xdr:sp macro="" textlink="">
      <xdr:nvSpPr>
        <xdr:cNvPr id="480" name="Freeform: Shape 440">
          <a:extLst>
            <a:ext uri="{FF2B5EF4-FFF2-40B4-BE49-F238E27FC236}">
              <a16:creationId xmlns:a16="http://schemas.microsoft.com/office/drawing/2014/main" id="{A1A6A25C-F46B-4EC7-99C0-2943D7936A1F}"/>
            </a:ext>
            <a:ext uri="{147F2762-F138-4A5C-976F-8EAC2B608ADB}">
              <a16:predDERef xmlns:a16="http://schemas.microsoft.com/office/drawing/2014/main" pred="{7C590D06-D89E-4BAD-A606-77CA3BE785E7}"/>
            </a:ext>
          </a:extLst>
        </xdr:cNvPr>
        <xdr:cNvSpPr/>
      </xdr:nvSpPr>
      <xdr:spPr>
        <a:xfrm rot="10800000">
          <a:off x="12915900" y="761809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354</xdr:row>
      <xdr:rowOff>0</xdr:rowOff>
    </xdr:from>
    <xdr:to>
      <xdr:col>26</xdr:col>
      <xdr:colOff>123825</xdr:colOff>
      <xdr:row>356</xdr:row>
      <xdr:rowOff>19050</xdr:rowOff>
    </xdr:to>
    <xdr:sp macro="" textlink="">
      <xdr:nvSpPr>
        <xdr:cNvPr id="481" name="Freeform: Shape 441">
          <a:extLst>
            <a:ext uri="{FF2B5EF4-FFF2-40B4-BE49-F238E27FC236}">
              <a16:creationId xmlns:a16="http://schemas.microsoft.com/office/drawing/2014/main" id="{08DAED54-9C58-4584-B0DC-DD0A123E55A5}"/>
            </a:ext>
            <a:ext uri="{147F2762-F138-4A5C-976F-8EAC2B608ADB}">
              <a16:predDERef xmlns:a16="http://schemas.microsoft.com/office/drawing/2014/main" pred="{F8D7C17F-F24B-4841-87E9-652C6DC6FC1B}"/>
            </a:ext>
          </a:extLst>
        </xdr:cNvPr>
        <xdr:cNvSpPr/>
      </xdr:nvSpPr>
      <xdr:spPr>
        <a:xfrm>
          <a:off x="148399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354</xdr:row>
      <xdr:rowOff>9525</xdr:rowOff>
    </xdr:from>
    <xdr:to>
      <xdr:col>29</xdr:col>
      <xdr:colOff>104775</xdr:colOff>
      <xdr:row>356</xdr:row>
      <xdr:rowOff>28575</xdr:rowOff>
    </xdr:to>
    <xdr:sp macro="" textlink="">
      <xdr:nvSpPr>
        <xdr:cNvPr id="482" name="Freeform: Shape 442">
          <a:extLst>
            <a:ext uri="{FF2B5EF4-FFF2-40B4-BE49-F238E27FC236}">
              <a16:creationId xmlns:a16="http://schemas.microsoft.com/office/drawing/2014/main" id="{DEA7A75A-B327-4D97-A83F-FFBFC8552AC1}"/>
            </a:ext>
            <a:ext uri="{147F2762-F138-4A5C-976F-8EAC2B608ADB}">
              <a16:predDERef xmlns:a16="http://schemas.microsoft.com/office/drawing/2014/main" pred="{EE4B9645-BEC8-4C8D-B8EB-3C6F4BC460D9}"/>
            </a:ext>
          </a:extLst>
        </xdr:cNvPr>
        <xdr:cNvSpPr/>
      </xdr:nvSpPr>
      <xdr:spPr>
        <a:xfrm>
          <a:off x="1664970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533400</xdr:colOff>
      <xdr:row>354</xdr:row>
      <xdr:rowOff>9525</xdr:rowOff>
    </xdr:from>
    <xdr:to>
      <xdr:col>44</xdr:col>
      <xdr:colOff>123825</xdr:colOff>
      <xdr:row>356</xdr:row>
      <xdr:rowOff>28575</xdr:rowOff>
    </xdr:to>
    <xdr:sp macro="" textlink="">
      <xdr:nvSpPr>
        <xdr:cNvPr id="483" name="Freeform: Shape 444">
          <a:extLst>
            <a:ext uri="{FF2B5EF4-FFF2-40B4-BE49-F238E27FC236}">
              <a16:creationId xmlns:a16="http://schemas.microsoft.com/office/drawing/2014/main" id="{D1F74A89-F402-4B42-8F5A-B2167583DAE0}"/>
            </a:ext>
            <a:ext uri="{147F2762-F138-4A5C-976F-8EAC2B608ADB}">
              <a16:predDERef xmlns:a16="http://schemas.microsoft.com/office/drawing/2014/main" pred="{7063A598-9C35-4BEE-B6E8-7E4D08004D50}"/>
            </a:ext>
          </a:extLst>
        </xdr:cNvPr>
        <xdr:cNvSpPr/>
      </xdr:nvSpPr>
      <xdr:spPr>
        <a:xfrm>
          <a:off x="26269950" y="761904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354</xdr:row>
      <xdr:rowOff>0</xdr:rowOff>
    </xdr:from>
    <xdr:to>
      <xdr:col>17</xdr:col>
      <xdr:colOff>0</xdr:colOff>
      <xdr:row>355</xdr:row>
      <xdr:rowOff>180975</xdr:rowOff>
    </xdr:to>
    <xdr:sp macro="" textlink="">
      <xdr:nvSpPr>
        <xdr:cNvPr id="484" name="Freeform: Shape 25">
          <a:extLst>
            <a:ext uri="{FF2B5EF4-FFF2-40B4-BE49-F238E27FC236}">
              <a16:creationId xmlns:a16="http://schemas.microsoft.com/office/drawing/2014/main" id="{FDF745DB-BFC1-4C65-B5FD-E8E20790B04D}"/>
            </a:ext>
            <a:ext uri="{147F2762-F138-4A5C-976F-8EAC2B608ADB}">
              <a16:predDERef xmlns:a16="http://schemas.microsoft.com/office/drawing/2014/main" pred="{DE3A336B-5A99-4CB8-89A8-9DB37EDB9B4A}"/>
            </a:ext>
          </a:extLst>
        </xdr:cNvPr>
        <xdr:cNvSpPr/>
      </xdr:nvSpPr>
      <xdr:spPr>
        <a:xfrm>
          <a:off x="9032875" y="76180950"/>
          <a:ext cx="1425575" cy="3905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354</xdr:row>
      <xdr:rowOff>0</xdr:rowOff>
    </xdr:from>
    <xdr:to>
      <xdr:col>20</xdr:col>
      <xdr:colOff>85725</xdr:colOff>
      <xdr:row>356</xdr:row>
      <xdr:rowOff>19050</xdr:rowOff>
    </xdr:to>
    <xdr:sp macro="" textlink="">
      <xdr:nvSpPr>
        <xdr:cNvPr id="485" name="Freeform: Shape 29">
          <a:extLst>
            <a:ext uri="{FF2B5EF4-FFF2-40B4-BE49-F238E27FC236}">
              <a16:creationId xmlns:a16="http://schemas.microsoft.com/office/drawing/2014/main" id="{AB8052F3-D850-45F7-957E-A1B8E3FB6B77}"/>
            </a:ext>
            <a:ext uri="{147F2762-F138-4A5C-976F-8EAC2B608ADB}">
              <a16:predDERef xmlns:a16="http://schemas.microsoft.com/office/drawing/2014/main" pred="{59A0044F-11CC-45D2-944A-F828EC8D7A63}"/>
            </a:ext>
          </a:extLst>
        </xdr:cNvPr>
        <xdr:cNvSpPr/>
      </xdr:nvSpPr>
      <xdr:spPr>
        <a:xfrm rot="10800000">
          <a:off x="10953750" y="761809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698500</xdr:colOff>
      <xdr:row>354</xdr:row>
      <xdr:rowOff>63500</xdr:rowOff>
    </xdr:from>
    <xdr:to>
      <xdr:col>32</xdr:col>
      <xdr:colOff>35858</xdr:colOff>
      <xdr:row>356</xdr:row>
      <xdr:rowOff>0</xdr:rowOff>
    </xdr:to>
    <xdr:sp macro="" textlink="">
      <xdr:nvSpPr>
        <xdr:cNvPr id="486" name="Freeform: Shape 30">
          <a:extLst>
            <a:ext uri="{FF2B5EF4-FFF2-40B4-BE49-F238E27FC236}">
              <a16:creationId xmlns:a16="http://schemas.microsoft.com/office/drawing/2014/main" id="{18ECDA70-34E1-4EAF-BCF8-98F28CEEA0A5}"/>
            </a:ext>
            <a:ext uri="{147F2762-F138-4A5C-976F-8EAC2B608ADB}">
              <a16:predDERef xmlns:a16="http://schemas.microsoft.com/office/drawing/2014/main" pred="{56C41573-6AA1-4B1B-9B9C-CBF95D5F60C1}"/>
            </a:ext>
          </a:extLst>
        </xdr:cNvPr>
        <xdr:cNvSpPr/>
      </xdr:nvSpPr>
      <xdr:spPr>
        <a:xfrm>
          <a:off x="18662650" y="76244450"/>
          <a:ext cx="1274108" cy="3619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488950</xdr:colOff>
      <xdr:row>354</xdr:row>
      <xdr:rowOff>47625</xdr:rowOff>
    </xdr:from>
    <xdr:to>
      <xdr:col>35</xdr:col>
      <xdr:colOff>79375</xdr:colOff>
      <xdr:row>356</xdr:row>
      <xdr:rowOff>6350</xdr:rowOff>
    </xdr:to>
    <xdr:sp macro="" textlink="">
      <xdr:nvSpPr>
        <xdr:cNvPr id="487" name="Freeform: Shape 31">
          <a:extLst>
            <a:ext uri="{FF2B5EF4-FFF2-40B4-BE49-F238E27FC236}">
              <a16:creationId xmlns:a16="http://schemas.microsoft.com/office/drawing/2014/main" id="{1F7FC698-73EC-4C73-9E96-80A55D2D8C82}"/>
            </a:ext>
            <a:ext uri="{147F2762-F138-4A5C-976F-8EAC2B608ADB}">
              <a16:predDERef xmlns:a16="http://schemas.microsoft.com/office/drawing/2014/main" pred="{C2BB95B3-E587-486D-B222-65C2FFE366A7}"/>
            </a:ext>
          </a:extLst>
        </xdr:cNvPr>
        <xdr:cNvSpPr/>
      </xdr:nvSpPr>
      <xdr:spPr>
        <a:xfrm>
          <a:off x="20389850" y="76228575"/>
          <a:ext cx="1419225" cy="3841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492125</xdr:colOff>
      <xdr:row>354</xdr:row>
      <xdr:rowOff>15875</xdr:rowOff>
    </xdr:from>
    <xdr:to>
      <xdr:col>38</xdr:col>
      <xdr:colOff>82550</xdr:colOff>
      <xdr:row>355</xdr:row>
      <xdr:rowOff>215900</xdr:rowOff>
    </xdr:to>
    <xdr:sp macro="" textlink="">
      <xdr:nvSpPr>
        <xdr:cNvPr id="488" name="Freeform: Shape 32">
          <a:extLst>
            <a:ext uri="{FF2B5EF4-FFF2-40B4-BE49-F238E27FC236}">
              <a16:creationId xmlns:a16="http://schemas.microsoft.com/office/drawing/2014/main" id="{D35F9D96-4F9A-4330-9AA1-12DDF1322B07}"/>
            </a:ext>
            <a:ext uri="{147F2762-F138-4A5C-976F-8EAC2B608ADB}">
              <a16:predDERef xmlns:a16="http://schemas.microsoft.com/office/drawing/2014/main" pred="{A045F90C-4964-4EB5-8FE5-02027D4DBCDC}"/>
            </a:ext>
          </a:extLst>
        </xdr:cNvPr>
        <xdr:cNvSpPr/>
      </xdr:nvSpPr>
      <xdr:spPr>
        <a:xfrm>
          <a:off x="22221825" y="76196825"/>
          <a:ext cx="176847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504825</xdr:colOff>
      <xdr:row>354</xdr:row>
      <xdr:rowOff>15875</xdr:rowOff>
    </xdr:from>
    <xdr:to>
      <xdr:col>41</xdr:col>
      <xdr:colOff>95250</xdr:colOff>
      <xdr:row>355</xdr:row>
      <xdr:rowOff>215900</xdr:rowOff>
    </xdr:to>
    <xdr:sp macro="" textlink="">
      <xdr:nvSpPr>
        <xdr:cNvPr id="489" name="Freeform: Shape 33">
          <a:extLst>
            <a:ext uri="{FF2B5EF4-FFF2-40B4-BE49-F238E27FC236}">
              <a16:creationId xmlns:a16="http://schemas.microsoft.com/office/drawing/2014/main" id="{E2C5933F-44D2-4AD1-A27F-0B17342CEF5D}"/>
            </a:ext>
            <a:ext uri="{147F2762-F138-4A5C-976F-8EAC2B608ADB}">
              <a16:predDERef xmlns:a16="http://schemas.microsoft.com/office/drawing/2014/main" pred="{42151BAD-59B6-48CC-B7AF-A031AD20381E}"/>
            </a:ext>
          </a:extLst>
        </xdr:cNvPr>
        <xdr:cNvSpPr/>
      </xdr:nvSpPr>
      <xdr:spPr>
        <a:xfrm>
          <a:off x="24412575" y="76196825"/>
          <a:ext cx="1419225" cy="40957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365</xdr:row>
      <xdr:rowOff>0</xdr:rowOff>
    </xdr:from>
    <xdr:to>
      <xdr:col>5</xdr:col>
      <xdr:colOff>114300</xdr:colOff>
      <xdr:row>367</xdr:row>
      <xdr:rowOff>19050</xdr:rowOff>
    </xdr:to>
    <xdr:sp macro="" textlink="">
      <xdr:nvSpPr>
        <xdr:cNvPr id="490" name="Freeform: Shape 436">
          <a:extLst>
            <a:ext uri="{FF2B5EF4-FFF2-40B4-BE49-F238E27FC236}">
              <a16:creationId xmlns:a16="http://schemas.microsoft.com/office/drawing/2014/main" id="{0C8E506E-1E3A-43EC-9211-37DF70F1AA4C}"/>
            </a:ext>
            <a:ext uri="{147F2762-F138-4A5C-976F-8EAC2B608ADB}">
              <a16:predDERef xmlns:a16="http://schemas.microsoft.com/office/drawing/2014/main" pred="{CFF56A2F-4B0E-4AA6-9561-0818747331C9}"/>
            </a:ext>
          </a:extLst>
        </xdr:cNvPr>
        <xdr:cNvSpPr/>
      </xdr:nvSpPr>
      <xdr:spPr>
        <a:xfrm>
          <a:off x="1216025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365</xdr:row>
      <xdr:rowOff>0</xdr:rowOff>
    </xdr:from>
    <xdr:to>
      <xdr:col>8</xdr:col>
      <xdr:colOff>123825</xdr:colOff>
      <xdr:row>367</xdr:row>
      <xdr:rowOff>19050</xdr:rowOff>
    </xdr:to>
    <xdr:sp macro="" textlink="">
      <xdr:nvSpPr>
        <xdr:cNvPr id="491" name="Freeform: Shape 437">
          <a:extLst>
            <a:ext uri="{FF2B5EF4-FFF2-40B4-BE49-F238E27FC236}">
              <a16:creationId xmlns:a16="http://schemas.microsoft.com/office/drawing/2014/main" id="{B1550A03-C883-45C5-B75E-5A3328A4E140}"/>
            </a:ext>
            <a:ext uri="{147F2762-F138-4A5C-976F-8EAC2B608ADB}">
              <a16:predDERef xmlns:a16="http://schemas.microsoft.com/office/drawing/2014/main" pred="{E0C12606-D1EC-44E6-AA2B-01897BCAB29A}"/>
            </a:ext>
          </a:extLst>
        </xdr:cNvPr>
        <xdr:cNvSpPr/>
      </xdr:nvSpPr>
      <xdr:spPr>
        <a:xfrm>
          <a:off x="3349625" y="78536800"/>
          <a:ext cx="143510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365</xdr:row>
      <xdr:rowOff>9525</xdr:rowOff>
    </xdr:from>
    <xdr:to>
      <xdr:col>11</xdr:col>
      <xdr:colOff>133350</xdr:colOff>
      <xdr:row>367</xdr:row>
      <xdr:rowOff>28575</xdr:rowOff>
    </xdr:to>
    <xdr:sp macro="" textlink="">
      <xdr:nvSpPr>
        <xdr:cNvPr id="492" name="Freeform: Shape 438">
          <a:extLst>
            <a:ext uri="{FF2B5EF4-FFF2-40B4-BE49-F238E27FC236}">
              <a16:creationId xmlns:a16="http://schemas.microsoft.com/office/drawing/2014/main" id="{E9F58404-7809-4F0D-A07E-29A1BE35CC43}"/>
            </a:ext>
            <a:ext uri="{147F2762-F138-4A5C-976F-8EAC2B608ADB}">
              <a16:predDERef xmlns:a16="http://schemas.microsoft.com/office/drawing/2014/main" pred="{8A383564-D435-4B33-96D7-D2D35E020A67}"/>
            </a:ext>
          </a:extLst>
        </xdr:cNvPr>
        <xdr:cNvSpPr/>
      </xdr:nvSpPr>
      <xdr:spPr>
        <a:xfrm rot="10800000">
          <a:off x="5203825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365</xdr:row>
      <xdr:rowOff>0</xdr:rowOff>
    </xdr:from>
    <xdr:to>
      <xdr:col>14</xdr:col>
      <xdr:colOff>114300</xdr:colOff>
      <xdr:row>367</xdr:row>
      <xdr:rowOff>19050</xdr:rowOff>
    </xdr:to>
    <xdr:sp macro="" textlink="">
      <xdr:nvSpPr>
        <xdr:cNvPr id="493" name="Freeform: Shape 439">
          <a:extLst>
            <a:ext uri="{FF2B5EF4-FFF2-40B4-BE49-F238E27FC236}">
              <a16:creationId xmlns:a16="http://schemas.microsoft.com/office/drawing/2014/main" id="{7CBB1626-2D1E-4280-8C41-5BF09C0AAE99}"/>
            </a:ext>
            <a:ext uri="{147F2762-F138-4A5C-976F-8EAC2B608ADB}">
              <a16:predDERef xmlns:a16="http://schemas.microsoft.com/office/drawing/2014/main" pred="{B0906AEE-5A0A-4A50-A2E3-5DE6D6090964}"/>
            </a:ext>
          </a:extLst>
        </xdr:cNvPr>
        <xdr:cNvSpPr/>
      </xdr:nvSpPr>
      <xdr:spPr>
        <a:xfrm rot="10800000">
          <a:off x="7175500" y="78536800"/>
          <a:ext cx="1428750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365</xdr:row>
      <xdr:rowOff>0</xdr:rowOff>
    </xdr:from>
    <xdr:to>
      <xdr:col>23</xdr:col>
      <xdr:colOff>123825</xdr:colOff>
      <xdr:row>367</xdr:row>
      <xdr:rowOff>19050</xdr:rowOff>
    </xdr:to>
    <xdr:sp macro="" textlink="">
      <xdr:nvSpPr>
        <xdr:cNvPr id="494" name="Freeform: Shape 440">
          <a:extLst>
            <a:ext uri="{FF2B5EF4-FFF2-40B4-BE49-F238E27FC236}">
              <a16:creationId xmlns:a16="http://schemas.microsoft.com/office/drawing/2014/main" id="{DDEFC3CA-9BF9-4664-B0A4-44A06DC184FD}"/>
            </a:ext>
            <a:ext uri="{147F2762-F138-4A5C-976F-8EAC2B608ADB}">
              <a16:predDERef xmlns:a16="http://schemas.microsoft.com/office/drawing/2014/main" pred="{8D943DD0-B707-47BC-A288-C88FAD68C3F2}"/>
            </a:ext>
          </a:extLst>
        </xdr:cNvPr>
        <xdr:cNvSpPr/>
      </xdr:nvSpPr>
      <xdr:spPr>
        <a:xfrm>
          <a:off x="12915900" y="78536800"/>
          <a:ext cx="1514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365</xdr:row>
      <xdr:rowOff>0</xdr:rowOff>
    </xdr:from>
    <xdr:to>
      <xdr:col>26</xdr:col>
      <xdr:colOff>123825</xdr:colOff>
      <xdr:row>367</xdr:row>
      <xdr:rowOff>19050</xdr:rowOff>
    </xdr:to>
    <xdr:sp macro="" textlink="">
      <xdr:nvSpPr>
        <xdr:cNvPr id="495" name="Freeform: Shape 441">
          <a:extLst>
            <a:ext uri="{FF2B5EF4-FFF2-40B4-BE49-F238E27FC236}">
              <a16:creationId xmlns:a16="http://schemas.microsoft.com/office/drawing/2014/main" id="{4622979F-6B00-4FD4-9D6D-DA8D51C70FDA}"/>
            </a:ext>
            <a:ext uri="{147F2762-F138-4A5C-976F-8EAC2B608ADB}">
              <a16:predDERef xmlns:a16="http://schemas.microsoft.com/office/drawing/2014/main" pred="{D5CE2CB3-D6BE-4AB6-87DD-B35440C1A6E9}"/>
            </a:ext>
          </a:extLst>
        </xdr:cNvPr>
        <xdr:cNvSpPr/>
      </xdr:nvSpPr>
      <xdr:spPr>
        <a:xfrm>
          <a:off x="148399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365</xdr:row>
      <xdr:rowOff>9525</xdr:rowOff>
    </xdr:from>
    <xdr:to>
      <xdr:col>29</xdr:col>
      <xdr:colOff>104775</xdr:colOff>
      <xdr:row>367</xdr:row>
      <xdr:rowOff>28575</xdr:rowOff>
    </xdr:to>
    <xdr:sp macro="" textlink="">
      <xdr:nvSpPr>
        <xdr:cNvPr id="496" name="Freeform: Shape 442">
          <a:extLst>
            <a:ext uri="{FF2B5EF4-FFF2-40B4-BE49-F238E27FC236}">
              <a16:creationId xmlns:a16="http://schemas.microsoft.com/office/drawing/2014/main" id="{DB8DF039-FD12-4606-A758-8639FEEC7FC0}"/>
            </a:ext>
            <a:ext uri="{147F2762-F138-4A5C-976F-8EAC2B608ADB}">
              <a16:predDERef xmlns:a16="http://schemas.microsoft.com/office/drawing/2014/main" pred="{C9201F5A-B950-4F57-9605-AC9E25A35E33}"/>
            </a:ext>
          </a:extLst>
        </xdr:cNvPr>
        <xdr:cNvSpPr/>
      </xdr:nvSpPr>
      <xdr:spPr>
        <a:xfrm>
          <a:off x="16649700" y="785463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41</xdr:col>
      <xdr:colOff>534396</xdr:colOff>
      <xdr:row>364</xdr:row>
      <xdr:rowOff>179948</xdr:rowOff>
    </xdr:from>
    <xdr:to>
      <xdr:col>43</xdr:col>
      <xdr:colOff>604919</xdr:colOff>
      <xdr:row>367</xdr:row>
      <xdr:rowOff>25321</xdr:rowOff>
    </xdr:to>
    <xdr:sp macro="" textlink="">
      <xdr:nvSpPr>
        <xdr:cNvPr id="497" name="Freeform: Shape 444">
          <a:extLst>
            <a:ext uri="{FF2B5EF4-FFF2-40B4-BE49-F238E27FC236}">
              <a16:creationId xmlns:a16="http://schemas.microsoft.com/office/drawing/2014/main" id="{4DA93B0F-3446-4F5F-8C8A-BBB7B79F6ECB}"/>
            </a:ext>
            <a:ext uri="{147F2762-F138-4A5C-976F-8EAC2B608ADB}">
              <a16:predDERef xmlns:a16="http://schemas.microsoft.com/office/drawing/2014/main" pred="{E2FBFE46-7D6A-4A4B-AA90-D6DE04A5FE1F}"/>
            </a:ext>
          </a:extLst>
        </xdr:cNvPr>
        <xdr:cNvSpPr/>
      </xdr:nvSpPr>
      <xdr:spPr>
        <a:xfrm rot="10800000">
          <a:off x="26270946" y="78507198"/>
          <a:ext cx="1289723" cy="474023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364</xdr:row>
      <xdr:rowOff>161925</xdr:rowOff>
    </xdr:from>
    <xdr:to>
      <xdr:col>17</xdr:col>
      <xdr:colOff>0</xdr:colOff>
      <xdr:row>366</xdr:row>
      <xdr:rowOff>180975</xdr:rowOff>
    </xdr:to>
    <xdr:sp macro="" textlink="">
      <xdr:nvSpPr>
        <xdr:cNvPr id="498" name="Freeform: Shape 25">
          <a:extLst>
            <a:ext uri="{FF2B5EF4-FFF2-40B4-BE49-F238E27FC236}">
              <a16:creationId xmlns:a16="http://schemas.microsoft.com/office/drawing/2014/main" id="{76F6F984-EDCF-4752-ADA8-C225B899CD14}"/>
            </a:ext>
            <a:ext uri="{147F2762-F138-4A5C-976F-8EAC2B608ADB}">
              <a16:predDERef xmlns:a16="http://schemas.microsoft.com/office/drawing/2014/main" pred="{6ADB641D-92D6-4706-8D17-D196B7499F05}"/>
            </a:ext>
          </a:extLst>
        </xdr:cNvPr>
        <xdr:cNvSpPr/>
      </xdr:nvSpPr>
      <xdr:spPr>
        <a:xfrm>
          <a:off x="9032875" y="784891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365</xdr:row>
      <xdr:rowOff>0</xdr:rowOff>
    </xdr:from>
    <xdr:to>
      <xdr:col>20</xdr:col>
      <xdr:colOff>85725</xdr:colOff>
      <xdr:row>367</xdr:row>
      <xdr:rowOff>19050</xdr:rowOff>
    </xdr:to>
    <xdr:sp macro="" textlink="">
      <xdr:nvSpPr>
        <xdr:cNvPr id="499" name="Freeform: Shape 29">
          <a:extLst>
            <a:ext uri="{FF2B5EF4-FFF2-40B4-BE49-F238E27FC236}">
              <a16:creationId xmlns:a16="http://schemas.microsoft.com/office/drawing/2014/main" id="{105412EB-936D-4E25-9223-28B11C73ECF7}"/>
            </a:ext>
            <a:ext uri="{147F2762-F138-4A5C-976F-8EAC2B608ADB}">
              <a16:predDERef xmlns:a16="http://schemas.microsoft.com/office/drawing/2014/main" pred="{EDEBED0A-34E5-4905-8502-501DECBF70B9}"/>
            </a:ext>
          </a:extLst>
        </xdr:cNvPr>
        <xdr:cNvSpPr/>
      </xdr:nvSpPr>
      <xdr:spPr>
        <a:xfrm>
          <a:off x="10953750" y="78536800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29</xdr:col>
      <xdr:colOff>619125</xdr:colOff>
      <xdr:row>365</xdr:row>
      <xdr:rowOff>15873</xdr:rowOff>
    </xdr:from>
    <xdr:to>
      <xdr:col>32</xdr:col>
      <xdr:colOff>158750</xdr:colOff>
      <xdr:row>367</xdr:row>
      <xdr:rowOff>15874</xdr:rowOff>
    </xdr:to>
    <xdr:sp macro="" textlink="">
      <xdr:nvSpPr>
        <xdr:cNvPr id="500" name="Freeform: Shape 30">
          <a:extLst>
            <a:ext uri="{FF2B5EF4-FFF2-40B4-BE49-F238E27FC236}">
              <a16:creationId xmlns:a16="http://schemas.microsoft.com/office/drawing/2014/main" id="{A55A81E1-9DCD-4CB9-8891-803FF79FD4BB}"/>
            </a:ext>
            <a:ext uri="{147F2762-F138-4A5C-976F-8EAC2B608ADB}">
              <a16:predDERef xmlns:a16="http://schemas.microsoft.com/office/drawing/2014/main" pred="{D4C1657D-C1F9-47E5-95DE-0AB0DECAD8F0}"/>
            </a:ext>
          </a:extLst>
        </xdr:cNvPr>
        <xdr:cNvSpPr/>
      </xdr:nvSpPr>
      <xdr:spPr>
        <a:xfrm>
          <a:off x="18583275" y="78552673"/>
          <a:ext cx="1476375" cy="419101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32</xdr:col>
      <xdr:colOff>504825</xdr:colOff>
      <xdr:row>364</xdr:row>
      <xdr:rowOff>193675</xdr:rowOff>
    </xdr:from>
    <xdr:to>
      <xdr:col>35</xdr:col>
      <xdr:colOff>95250</xdr:colOff>
      <xdr:row>367</xdr:row>
      <xdr:rowOff>6350</xdr:rowOff>
    </xdr:to>
    <xdr:sp macro="" textlink="">
      <xdr:nvSpPr>
        <xdr:cNvPr id="501" name="Freeform: Shape 31">
          <a:extLst>
            <a:ext uri="{FF2B5EF4-FFF2-40B4-BE49-F238E27FC236}">
              <a16:creationId xmlns:a16="http://schemas.microsoft.com/office/drawing/2014/main" id="{57B2AE6A-19CC-4A3B-9DF3-19226B05A812}"/>
            </a:ext>
            <a:ext uri="{147F2762-F138-4A5C-976F-8EAC2B608ADB}">
              <a16:predDERef xmlns:a16="http://schemas.microsoft.com/office/drawing/2014/main" pred="{49F1375A-8625-4000-9EF9-0B0BB6518BC4}"/>
            </a:ext>
          </a:extLst>
        </xdr:cNvPr>
        <xdr:cNvSpPr/>
      </xdr:nvSpPr>
      <xdr:spPr>
        <a:xfrm>
          <a:off x="20405725" y="78520925"/>
          <a:ext cx="1419225" cy="441325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35</xdr:col>
      <xdr:colOff>615158</xdr:colOff>
      <xdr:row>364</xdr:row>
      <xdr:rowOff>180975</xdr:rowOff>
    </xdr:from>
    <xdr:to>
      <xdr:col>38</xdr:col>
      <xdr:colOff>205583</xdr:colOff>
      <xdr:row>366</xdr:row>
      <xdr:rowOff>200025</xdr:rowOff>
    </xdr:to>
    <xdr:sp macro="" textlink="">
      <xdr:nvSpPr>
        <xdr:cNvPr id="502" name="Freeform: Shape 32">
          <a:extLst>
            <a:ext uri="{FF2B5EF4-FFF2-40B4-BE49-F238E27FC236}">
              <a16:creationId xmlns:a16="http://schemas.microsoft.com/office/drawing/2014/main" id="{0ED8F137-326D-4E7C-960A-B0976F0AE762}"/>
            </a:ext>
            <a:ext uri="{147F2762-F138-4A5C-976F-8EAC2B608ADB}">
              <a16:predDERef xmlns:a16="http://schemas.microsoft.com/office/drawing/2014/main" pred="{66784798-059D-4E9F-A9A3-5B127C485761}"/>
            </a:ext>
          </a:extLst>
        </xdr:cNvPr>
        <xdr:cNvSpPr/>
      </xdr:nvSpPr>
      <xdr:spPr>
        <a:xfrm>
          <a:off x="22344858" y="78508225"/>
          <a:ext cx="17684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38</xdr:col>
      <xdr:colOff>514926</xdr:colOff>
      <xdr:row>364</xdr:row>
      <xdr:rowOff>180975</xdr:rowOff>
    </xdr:from>
    <xdr:to>
      <xdr:col>41</xdr:col>
      <xdr:colOff>105351</xdr:colOff>
      <xdr:row>366</xdr:row>
      <xdr:rowOff>200025</xdr:rowOff>
    </xdr:to>
    <xdr:sp macro="" textlink="">
      <xdr:nvSpPr>
        <xdr:cNvPr id="503" name="Freeform: Shape 33">
          <a:extLst>
            <a:ext uri="{FF2B5EF4-FFF2-40B4-BE49-F238E27FC236}">
              <a16:creationId xmlns:a16="http://schemas.microsoft.com/office/drawing/2014/main" id="{DA51917C-9BF2-43E2-AFDD-BD40CA793851}"/>
            </a:ext>
            <a:ext uri="{147F2762-F138-4A5C-976F-8EAC2B608ADB}">
              <a16:predDERef xmlns:a16="http://schemas.microsoft.com/office/drawing/2014/main" pred="{150C3FC2-6303-48ED-B4D5-1815356F440A}"/>
            </a:ext>
          </a:extLst>
        </xdr:cNvPr>
        <xdr:cNvSpPr/>
      </xdr:nvSpPr>
      <xdr:spPr>
        <a:xfrm>
          <a:off x="24422676" y="78508225"/>
          <a:ext cx="141922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</xdr:col>
      <xdr:colOff>523875</xdr:colOff>
      <xdr:row>376</xdr:row>
      <xdr:rowOff>0</xdr:rowOff>
    </xdr:from>
    <xdr:to>
      <xdr:col>5</xdr:col>
      <xdr:colOff>114300</xdr:colOff>
      <xdr:row>378</xdr:row>
      <xdr:rowOff>19050</xdr:rowOff>
    </xdr:to>
    <xdr:sp macro="" textlink="">
      <xdr:nvSpPr>
        <xdr:cNvPr id="504" name="Freeform: Shape 436">
          <a:extLst>
            <a:ext uri="{FF2B5EF4-FFF2-40B4-BE49-F238E27FC236}">
              <a16:creationId xmlns:a16="http://schemas.microsoft.com/office/drawing/2014/main" id="{A3D1363C-C5EE-4653-AEF3-6C67A9890067}"/>
            </a:ext>
            <a:ext uri="{147F2762-F138-4A5C-976F-8EAC2B608ADB}">
              <a16:predDERef xmlns:a16="http://schemas.microsoft.com/office/drawing/2014/main" pred="{9C7C9226-72E2-45B9-9B87-84FFC1C76370}"/>
            </a:ext>
          </a:extLst>
        </xdr:cNvPr>
        <xdr:cNvSpPr/>
      </xdr:nvSpPr>
      <xdr:spPr>
        <a:xfrm>
          <a:off x="1216025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5</xdr:col>
      <xdr:colOff>828675</xdr:colOff>
      <xdr:row>376</xdr:row>
      <xdr:rowOff>0</xdr:rowOff>
    </xdr:from>
    <xdr:to>
      <xdr:col>8</xdr:col>
      <xdr:colOff>123825</xdr:colOff>
      <xdr:row>378</xdr:row>
      <xdr:rowOff>19050</xdr:rowOff>
    </xdr:to>
    <xdr:sp macro="" textlink="">
      <xdr:nvSpPr>
        <xdr:cNvPr id="505" name="Freeform: Shape 437">
          <a:extLst>
            <a:ext uri="{FF2B5EF4-FFF2-40B4-BE49-F238E27FC236}">
              <a16:creationId xmlns:a16="http://schemas.microsoft.com/office/drawing/2014/main" id="{99A38758-634D-4761-99D6-51F1A79D3120}"/>
            </a:ext>
            <a:ext uri="{147F2762-F138-4A5C-976F-8EAC2B608ADB}">
              <a16:predDERef xmlns:a16="http://schemas.microsoft.com/office/drawing/2014/main" pred="{CBD15781-7BE1-42F7-8104-5D9F0923E6FE}"/>
            </a:ext>
          </a:extLst>
        </xdr:cNvPr>
        <xdr:cNvSpPr/>
      </xdr:nvSpPr>
      <xdr:spPr>
        <a:xfrm>
          <a:off x="3349625" y="80892650"/>
          <a:ext cx="143510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8</xdr:col>
      <xdr:colOff>542925</xdr:colOff>
      <xdr:row>376</xdr:row>
      <xdr:rowOff>9525</xdr:rowOff>
    </xdr:from>
    <xdr:to>
      <xdr:col>11</xdr:col>
      <xdr:colOff>133350</xdr:colOff>
      <xdr:row>378</xdr:row>
      <xdr:rowOff>28575</xdr:rowOff>
    </xdr:to>
    <xdr:sp macro="" textlink="">
      <xdr:nvSpPr>
        <xdr:cNvPr id="506" name="Freeform: Shape 438">
          <a:extLst>
            <a:ext uri="{FF2B5EF4-FFF2-40B4-BE49-F238E27FC236}">
              <a16:creationId xmlns:a16="http://schemas.microsoft.com/office/drawing/2014/main" id="{C596D614-715D-46F9-9AF7-A9B45D41B342}"/>
            </a:ext>
            <a:ext uri="{147F2762-F138-4A5C-976F-8EAC2B608ADB}">
              <a16:predDERef xmlns:a16="http://schemas.microsoft.com/office/drawing/2014/main" pred="{AAC514A2-EABF-4065-81F4-50B35A99FA06}"/>
            </a:ext>
          </a:extLst>
        </xdr:cNvPr>
        <xdr:cNvSpPr/>
      </xdr:nvSpPr>
      <xdr:spPr>
        <a:xfrm>
          <a:off x="5203825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11</xdr:col>
      <xdr:colOff>685800</xdr:colOff>
      <xdr:row>376</xdr:row>
      <xdr:rowOff>0</xdr:rowOff>
    </xdr:from>
    <xdr:to>
      <xdr:col>14</xdr:col>
      <xdr:colOff>114300</xdr:colOff>
      <xdr:row>378</xdr:row>
      <xdr:rowOff>19050</xdr:rowOff>
    </xdr:to>
    <xdr:sp macro="" textlink="">
      <xdr:nvSpPr>
        <xdr:cNvPr id="507" name="Freeform: Shape 439">
          <a:extLst>
            <a:ext uri="{FF2B5EF4-FFF2-40B4-BE49-F238E27FC236}">
              <a16:creationId xmlns:a16="http://schemas.microsoft.com/office/drawing/2014/main" id="{E2532EAB-0980-4388-BA2E-942DEBDA4A20}"/>
            </a:ext>
            <a:ext uri="{147F2762-F138-4A5C-976F-8EAC2B608ADB}">
              <a16:predDERef xmlns:a16="http://schemas.microsoft.com/office/drawing/2014/main" pred="{6EDE2DD7-327D-4DB3-9609-CD28E4CA0ECA}"/>
            </a:ext>
          </a:extLst>
        </xdr:cNvPr>
        <xdr:cNvSpPr/>
      </xdr:nvSpPr>
      <xdr:spPr>
        <a:xfrm>
          <a:off x="7175500" y="80892650"/>
          <a:ext cx="1428750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20</xdr:col>
      <xdr:colOff>628650</xdr:colOff>
      <xdr:row>376</xdr:row>
      <xdr:rowOff>0</xdr:rowOff>
    </xdr:from>
    <xdr:to>
      <xdr:col>23</xdr:col>
      <xdr:colOff>123825</xdr:colOff>
      <xdr:row>378</xdr:row>
      <xdr:rowOff>19050</xdr:rowOff>
    </xdr:to>
    <xdr:sp macro="" textlink="">
      <xdr:nvSpPr>
        <xdr:cNvPr id="508" name="Freeform: Shape 440">
          <a:extLst>
            <a:ext uri="{FF2B5EF4-FFF2-40B4-BE49-F238E27FC236}">
              <a16:creationId xmlns:a16="http://schemas.microsoft.com/office/drawing/2014/main" id="{E1DD3EB5-4D5A-4235-9444-95B5BEEC7EF0}"/>
            </a:ext>
            <a:ext uri="{147F2762-F138-4A5C-976F-8EAC2B608ADB}">
              <a16:predDERef xmlns:a16="http://schemas.microsoft.com/office/drawing/2014/main" pred="{37AD4287-0F92-4F8F-A664-59E1863C434D}"/>
            </a:ext>
          </a:extLst>
        </xdr:cNvPr>
        <xdr:cNvSpPr/>
      </xdr:nvSpPr>
      <xdr:spPr>
        <a:xfrm>
          <a:off x="12915900" y="80892650"/>
          <a:ext cx="151447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23</xdr:col>
      <xdr:colOff>533400</xdr:colOff>
      <xdr:row>376</xdr:row>
      <xdr:rowOff>0</xdr:rowOff>
    </xdr:from>
    <xdr:to>
      <xdr:col>26</xdr:col>
      <xdr:colOff>123825</xdr:colOff>
      <xdr:row>378</xdr:row>
      <xdr:rowOff>19050</xdr:rowOff>
    </xdr:to>
    <xdr:sp macro="" textlink="">
      <xdr:nvSpPr>
        <xdr:cNvPr id="509" name="Freeform: Shape 441">
          <a:extLst>
            <a:ext uri="{FF2B5EF4-FFF2-40B4-BE49-F238E27FC236}">
              <a16:creationId xmlns:a16="http://schemas.microsoft.com/office/drawing/2014/main" id="{A28B6B7B-00BC-402D-BD02-20D8EC61301B}"/>
            </a:ext>
            <a:ext uri="{147F2762-F138-4A5C-976F-8EAC2B608ADB}">
              <a16:predDERef xmlns:a16="http://schemas.microsoft.com/office/drawing/2014/main" pred="{D0067BDB-5A64-4047-B927-EB9617C547AC}"/>
            </a:ext>
          </a:extLst>
        </xdr:cNvPr>
        <xdr:cNvSpPr/>
      </xdr:nvSpPr>
      <xdr:spPr>
        <a:xfrm rot="10800000">
          <a:off x="148399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26</xdr:col>
      <xdr:colOff>514350</xdr:colOff>
      <xdr:row>376</xdr:row>
      <xdr:rowOff>9525</xdr:rowOff>
    </xdr:from>
    <xdr:to>
      <xdr:col>29</xdr:col>
      <xdr:colOff>104775</xdr:colOff>
      <xdr:row>378</xdr:row>
      <xdr:rowOff>28575</xdr:rowOff>
    </xdr:to>
    <xdr:sp macro="" textlink="">
      <xdr:nvSpPr>
        <xdr:cNvPr id="510" name="Freeform: Shape 442">
          <a:extLst>
            <a:ext uri="{FF2B5EF4-FFF2-40B4-BE49-F238E27FC236}">
              <a16:creationId xmlns:a16="http://schemas.microsoft.com/office/drawing/2014/main" id="{3E99A44B-9062-4807-AF33-EBE10EDAF026}"/>
            </a:ext>
            <a:ext uri="{147F2762-F138-4A5C-976F-8EAC2B608ADB}">
              <a16:predDERef xmlns:a16="http://schemas.microsoft.com/office/drawing/2014/main" pred="{F1667CAD-4873-489C-841D-AC1C4DB7A514}"/>
            </a:ext>
          </a:extLst>
        </xdr:cNvPr>
        <xdr:cNvSpPr/>
      </xdr:nvSpPr>
      <xdr:spPr>
        <a:xfrm rot="10800000">
          <a:off x="16649700" y="80902175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14</xdr:col>
      <xdr:colOff>542925</xdr:colOff>
      <xdr:row>375</xdr:row>
      <xdr:rowOff>193675</xdr:rowOff>
    </xdr:from>
    <xdr:to>
      <xdr:col>17</xdr:col>
      <xdr:colOff>0</xdr:colOff>
      <xdr:row>377</xdr:row>
      <xdr:rowOff>212725</xdr:rowOff>
    </xdr:to>
    <xdr:sp macro="" textlink="">
      <xdr:nvSpPr>
        <xdr:cNvPr id="511" name="Freeform: Shape 25">
          <a:extLst>
            <a:ext uri="{FF2B5EF4-FFF2-40B4-BE49-F238E27FC236}">
              <a16:creationId xmlns:a16="http://schemas.microsoft.com/office/drawing/2014/main" id="{61FD8617-32C2-4B10-A1C3-C07D51A0CE99}"/>
            </a:ext>
            <a:ext uri="{147F2762-F138-4A5C-976F-8EAC2B608ADB}">
              <a16:predDERef xmlns:a16="http://schemas.microsoft.com/office/drawing/2014/main" pred="{C5B484A1-E6EA-42AE-906B-A84D3E1D7FF7}"/>
            </a:ext>
          </a:extLst>
        </xdr:cNvPr>
        <xdr:cNvSpPr/>
      </xdr:nvSpPr>
      <xdr:spPr>
        <a:xfrm>
          <a:off x="9032875" y="80876775"/>
          <a:ext cx="1425575" cy="43815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rgbClr val="FFFF00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twoCellAnchor>
    <xdr:from>
      <xdr:col>17</xdr:col>
      <xdr:colOff>495300</xdr:colOff>
      <xdr:row>376</xdr:row>
      <xdr:rowOff>0</xdr:rowOff>
    </xdr:from>
    <xdr:to>
      <xdr:col>20</xdr:col>
      <xdr:colOff>85725</xdr:colOff>
      <xdr:row>378</xdr:row>
      <xdr:rowOff>19050</xdr:rowOff>
    </xdr:to>
    <xdr:sp macro="" textlink="">
      <xdr:nvSpPr>
        <xdr:cNvPr id="512" name="Freeform: Shape 29">
          <a:extLst>
            <a:ext uri="{FF2B5EF4-FFF2-40B4-BE49-F238E27FC236}">
              <a16:creationId xmlns:a16="http://schemas.microsoft.com/office/drawing/2014/main" id="{79231754-0AE1-417B-B8A1-6AFE7AB1357F}"/>
            </a:ext>
            <a:ext uri="{147F2762-F138-4A5C-976F-8EAC2B608ADB}">
              <a16:predDERef xmlns:a16="http://schemas.microsoft.com/office/drawing/2014/main" pred="{3E17244E-C712-4C0E-A906-64322D92F584}"/>
            </a:ext>
          </a:extLst>
        </xdr:cNvPr>
        <xdr:cNvSpPr/>
      </xdr:nvSpPr>
      <xdr:spPr>
        <a:xfrm>
          <a:off x="10953750" y="80892650"/>
          <a:ext cx="1419225" cy="444500"/>
        </a:xfrm>
        <a:custGeom>
          <a:avLst/>
          <a:gdLst>
            <a:gd name="f0" fmla="val 10800000"/>
            <a:gd name="f1" fmla="val 5400000"/>
            <a:gd name="f2" fmla="val 180"/>
            <a:gd name="f3" fmla="val w"/>
            <a:gd name="f4" fmla="val h"/>
            <a:gd name="f5" fmla="val ss"/>
            <a:gd name="f6" fmla="val 0"/>
            <a:gd name="f7" fmla="val 50000"/>
            <a:gd name="f8" fmla="+- 0 0 -360"/>
            <a:gd name="f9" fmla="+- 0 0 -270"/>
            <a:gd name="f10" fmla="+- 0 0 -180"/>
            <a:gd name="f11" fmla="+- 0 0 -90"/>
            <a:gd name="f12" fmla="abs f3"/>
            <a:gd name="f13" fmla="abs f4"/>
            <a:gd name="f14" fmla="abs f5"/>
            <a:gd name="f15" fmla="*/ f8 f0 1"/>
            <a:gd name="f16" fmla="*/ f9 f0 1"/>
            <a:gd name="f17" fmla="*/ f10 f0 1"/>
            <a:gd name="f18" fmla="*/ f11 f0 1"/>
            <a:gd name="f19" fmla="?: f12 f3 1"/>
            <a:gd name="f20" fmla="?: f13 f4 1"/>
            <a:gd name="f21" fmla="?: f14 f5 1"/>
            <a:gd name="f22" fmla="*/ f15 1 f2"/>
            <a:gd name="f23" fmla="*/ f16 1 f2"/>
            <a:gd name="f24" fmla="*/ f17 1 f2"/>
            <a:gd name="f25" fmla="*/ f18 1 f2"/>
            <a:gd name="f26" fmla="*/ f19 1 21600"/>
            <a:gd name="f27" fmla="*/ f20 1 21600"/>
            <a:gd name="f28" fmla="*/ 21600 f19 1"/>
            <a:gd name="f29" fmla="*/ 21600 f20 1"/>
            <a:gd name="f30" fmla="+- f22 0 f1"/>
            <a:gd name="f31" fmla="+- f23 0 f1"/>
            <a:gd name="f32" fmla="+- f24 0 f1"/>
            <a:gd name="f33" fmla="+- f25 0 f1"/>
            <a:gd name="f34" fmla="min f27 f26"/>
            <a:gd name="f35" fmla="*/ f28 1 f21"/>
            <a:gd name="f36" fmla="*/ f29 1 f21"/>
            <a:gd name="f37" fmla="val f35"/>
            <a:gd name="f38" fmla="val f36"/>
            <a:gd name="f39" fmla="*/ f6 f34 1"/>
            <a:gd name="f40" fmla="+- f38 0 f6"/>
            <a:gd name="f41" fmla="+- f37 0 f6"/>
            <a:gd name="f42" fmla="*/ f38 f34 1"/>
            <a:gd name="f43" fmla="*/ f37 f34 1"/>
            <a:gd name="f44" fmla="*/ f40 1 2"/>
            <a:gd name="f45" fmla="*/ f41 1 2"/>
            <a:gd name="f46" fmla="*/ f41 f7 1"/>
            <a:gd name="f47" fmla="+- f6 f44 0"/>
            <a:gd name="f48" fmla="*/ f46 1 200000"/>
            <a:gd name="f49" fmla="*/ f46 1 100000"/>
            <a:gd name="f50" fmla="+- f48 f45 0"/>
            <a:gd name="f51" fmla="*/ f48 f34 1"/>
            <a:gd name="f52" fmla="*/ f47 f34 1"/>
            <a:gd name="f53" fmla="*/ f49 f34 1"/>
            <a:gd name="f54" fmla="*/ f50 f34 1"/>
          </a:gdLst>
          <a:ahLst/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0">
              <a:pos x="f53" y="f39"/>
            </a:cxn>
            <a:cxn ang="f31">
              <a:pos x="f51" y="f52"/>
            </a:cxn>
            <a:cxn ang="f32">
              <a:pos x="f39" y="f42"/>
            </a:cxn>
            <a:cxn ang="f32">
              <a:pos x="f53" y="f42"/>
            </a:cxn>
            <a:cxn ang="f32">
              <a:pos x="f43" y="f42"/>
            </a:cxn>
            <a:cxn ang="f33">
              <a:pos x="f54" y="f52"/>
            </a:cxn>
          </a:cxnLst>
          <a:rect l="f51" t="f52" r="f54" b="f42"/>
          <a:pathLst>
            <a:path>
              <a:moveTo>
                <a:pt x="f39" y="f42"/>
              </a:moveTo>
              <a:lnTo>
                <a:pt x="f53" y="f39"/>
              </a:lnTo>
              <a:lnTo>
                <a:pt x="f43" y="f42"/>
              </a:lnTo>
              <a:close/>
            </a:path>
          </a:pathLst>
        </a:custGeom>
        <a:solidFill>
          <a:schemeClr val="bg1"/>
        </a:solidFill>
        <a:ln w="12701" cap="flat">
          <a:solidFill>
            <a:srgbClr val="000000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IN" sz="1100" b="0" i="0" u="none" strike="noStrike" kern="0" cap="none" spc="0" baseline="0">
            <a:solidFill>
              <a:srgbClr val="000000"/>
            </a:solidFill>
            <a:uFillTx/>
            <a:latin typeface="Aptos Narrow"/>
          </a:endParaRPr>
        </a:p>
      </xdr:txBody>
    </xdr:sp>
    <xdr:clientData/>
  </xdr:twoCellAnchor>
  <xdr:oneCellAnchor>
    <xdr:from>
      <xdr:col>10</xdr:col>
      <xdr:colOff>0</xdr:colOff>
      <xdr:row>402</xdr:row>
      <xdr:rowOff>0</xdr:rowOff>
    </xdr:from>
    <xdr:ext cx="314325" cy="228600"/>
    <xdr:pic>
      <xdr:nvPicPr>
        <xdr:cNvPr id="513" name="Picture 512">
          <a:extLst>
            <a:ext uri="{FF2B5EF4-FFF2-40B4-BE49-F238E27FC236}">
              <a16:creationId xmlns:a16="http://schemas.microsoft.com/office/drawing/2014/main" id="{33A70965-5A03-446A-8DBD-3718DE1C30B0}"/>
            </a:ext>
            <a:ext uri="{147F2762-F138-4A5C-976F-8EAC2B608ADB}">
              <a16:predDERef xmlns:a16="http://schemas.microsoft.com/office/drawing/2014/main" pred="{C50BB925-A310-4CC8-A97C-E3925A44D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80100" y="87496650"/>
          <a:ext cx="314325" cy="228600"/>
        </a:xfrm>
        <a:prstGeom prst="rect">
          <a:avLst/>
        </a:prstGeom>
      </xdr:spPr>
    </xdr:pic>
    <xdr:clientData/>
  </xdr:oneCellAnchor>
  <xdr:oneCellAnchor>
    <xdr:from>
      <xdr:col>26</xdr:col>
      <xdr:colOff>41853</xdr:colOff>
      <xdr:row>35</xdr:row>
      <xdr:rowOff>155864</xdr:rowOff>
    </xdr:from>
    <xdr:ext cx="452869" cy="530729"/>
    <xdr:pic>
      <xdr:nvPicPr>
        <xdr:cNvPr id="514" name="Picture 513" descr="Image result for national highway logo">
          <a:extLst>
            <a:ext uri="{FF2B5EF4-FFF2-40B4-BE49-F238E27FC236}">
              <a16:creationId xmlns:a16="http://schemas.microsoft.com/office/drawing/2014/main" id="{7F0BE078-75C5-49EF-8A1B-ADE25244539D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77203" y="8296564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32</xdr:col>
      <xdr:colOff>47625</xdr:colOff>
      <xdr:row>246</xdr:row>
      <xdr:rowOff>79375</xdr:rowOff>
    </xdr:from>
    <xdr:ext cx="523875" cy="475529"/>
    <xdr:pic>
      <xdr:nvPicPr>
        <xdr:cNvPr id="515" name="Picture 514" descr="Image result for national highway logo">
          <a:extLst>
            <a:ext uri="{FF2B5EF4-FFF2-40B4-BE49-F238E27FC236}">
              <a16:creationId xmlns:a16="http://schemas.microsoft.com/office/drawing/2014/main" id="{17B7FAFD-C2D6-48B3-B859-33EC6D9EDD4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948525" y="53127275"/>
          <a:ext cx="523875" cy="475529"/>
        </a:xfrm>
        <a:prstGeom prst="rect">
          <a:avLst/>
        </a:prstGeom>
        <a:noFill/>
      </xdr:spPr>
    </xdr:pic>
    <xdr:clientData/>
  </xdr:oneCellAnchor>
  <xdr:oneCellAnchor>
    <xdr:from>
      <xdr:col>35</xdr:col>
      <xdr:colOff>17318</xdr:colOff>
      <xdr:row>290</xdr:row>
      <xdr:rowOff>69272</xdr:rowOff>
    </xdr:from>
    <xdr:ext cx="523875" cy="492846"/>
    <xdr:pic>
      <xdr:nvPicPr>
        <xdr:cNvPr id="516" name="Picture 515" descr="Image result for national highway logo">
          <a:extLst>
            <a:ext uri="{FF2B5EF4-FFF2-40B4-BE49-F238E27FC236}">
              <a16:creationId xmlns:a16="http://schemas.microsoft.com/office/drawing/2014/main" id="{F0EBF473-0B39-4B5B-84CE-86EFD21796D6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747018" y="62540572"/>
          <a:ext cx="523875" cy="492846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164523</xdr:colOff>
      <xdr:row>356</xdr:row>
      <xdr:rowOff>69273</xdr:rowOff>
    </xdr:from>
    <xdr:ext cx="538307" cy="458211"/>
    <xdr:pic>
      <xdr:nvPicPr>
        <xdr:cNvPr id="517" name="Picture 516" descr="Image result for national highway logo">
          <a:extLst>
            <a:ext uri="{FF2B5EF4-FFF2-40B4-BE49-F238E27FC236}">
              <a16:creationId xmlns:a16="http://schemas.microsoft.com/office/drawing/2014/main" id="{DE7F3648-E54A-49C3-B394-C77CF85502A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451773" y="76675673"/>
          <a:ext cx="538307" cy="458211"/>
        </a:xfrm>
        <a:prstGeom prst="rect">
          <a:avLst/>
        </a:prstGeom>
        <a:noFill/>
      </xdr:spPr>
    </xdr:pic>
    <xdr:clientData/>
  </xdr:oneCellAnchor>
  <xdr:oneCellAnchor>
    <xdr:from>
      <xdr:col>20</xdr:col>
      <xdr:colOff>103909</xdr:colOff>
      <xdr:row>80</xdr:row>
      <xdr:rowOff>17318</xdr:rowOff>
    </xdr:from>
    <xdr:ext cx="523875" cy="594950"/>
    <xdr:pic>
      <xdr:nvPicPr>
        <xdr:cNvPr id="518" name="Picture 517" descr="Image result for sh road logo">
          <a:extLst>
            <a:ext uri="{FF2B5EF4-FFF2-40B4-BE49-F238E27FC236}">
              <a16:creationId xmlns:a16="http://schemas.microsoft.com/office/drawing/2014/main" id="{3F11438D-4550-4151-BC8C-46AD48A3F583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2391159" y="17448068"/>
          <a:ext cx="523875" cy="594950"/>
        </a:xfrm>
        <a:prstGeom prst="rect">
          <a:avLst/>
        </a:prstGeom>
        <a:noFill/>
      </xdr:spPr>
    </xdr:pic>
    <xdr:clientData/>
  </xdr:oneCellAnchor>
  <xdr:oneCellAnchor>
    <xdr:from>
      <xdr:col>17</xdr:col>
      <xdr:colOff>23091</xdr:colOff>
      <xdr:row>157</xdr:row>
      <xdr:rowOff>103911</xdr:rowOff>
    </xdr:from>
    <xdr:ext cx="523875" cy="585570"/>
    <xdr:pic>
      <xdr:nvPicPr>
        <xdr:cNvPr id="519" name="Picture 518" descr="Image result for sh road logo">
          <a:extLst>
            <a:ext uri="{FF2B5EF4-FFF2-40B4-BE49-F238E27FC236}">
              <a16:creationId xmlns:a16="http://schemas.microsoft.com/office/drawing/2014/main" id="{91E66E04-9D9B-46F4-9A02-C5274D8E7546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481541" y="34089111"/>
          <a:ext cx="523875" cy="5855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69272</xdr:colOff>
      <xdr:row>168</xdr:row>
      <xdr:rowOff>103909</xdr:rowOff>
    </xdr:from>
    <xdr:ext cx="550214" cy="602889"/>
    <xdr:pic>
      <xdr:nvPicPr>
        <xdr:cNvPr id="520" name="Picture 519" descr="Image result for sh road logo">
          <a:extLst>
            <a:ext uri="{FF2B5EF4-FFF2-40B4-BE49-F238E27FC236}">
              <a16:creationId xmlns:a16="http://schemas.microsoft.com/office/drawing/2014/main" id="{9D9458BD-07D6-4A2A-A624-532FEDD203E7}"/>
            </a:ext>
            <a:ext uri="{147F2762-F138-4A5C-976F-8EAC2B608ADB}">
              <a16:predDERef xmlns:a16="http://schemas.microsoft.com/office/drawing/2014/main" pred="{ABCF9725-3DA6-4313-BD74-C0536CA0E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61422" y="36444959"/>
          <a:ext cx="550214" cy="602889"/>
        </a:xfrm>
        <a:prstGeom prst="rect">
          <a:avLst/>
        </a:prstGeom>
        <a:noFill/>
      </xdr:spPr>
    </xdr:pic>
    <xdr:clientData/>
  </xdr:oneCellAnchor>
  <xdr:oneCellAnchor>
    <xdr:from>
      <xdr:col>17</xdr:col>
      <xdr:colOff>115455</xdr:colOff>
      <xdr:row>89</xdr:row>
      <xdr:rowOff>173182</xdr:rowOff>
    </xdr:from>
    <xdr:ext cx="514133" cy="910287"/>
    <xdr:pic>
      <xdr:nvPicPr>
        <xdr:cNvPr id="521" name="Picture 520">
          <a:extLst>
            <a:ext uri="{FF2B5EF4-FFF2-40B4-BE49-F238E27FC236}">
              <a16:creationId xmlns:a16="http://schemas.microsoft.com/office/drawing/2014/main" id="{FBDCC70D-566A-4A00-9515-FDF341E8879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573905" y="19566082"/>
          <a:ext cx="514133" cy="910287"/>
        </a:xfrm>
        <a:prstGeom prst="rect">
          <a:avLst/>
        </a:prstGeom>
      </xdr:spPr>
    </xdr:pic>
    <xdr:clientData/>
  </xdr:oneCellAnchor>
  <xdr:twoCellAnchor>
    <xdr:from>
      <xdr:col>29</xdr:col>
      <xdr:colOff>190500</xdr:colOff>
      <xdr:row>157</xdr:row>
      <xdr:rowOff>190503</xdr:rowOff>
    </xdr:from>
    <xdr:to>
      <xdr:col>29</xdr:col>
      <xdr:colOff>640773</xdr:colOff>
      <xdr:row>160</xdr:row>
      <xdr:rowOff>34637</xdr:rowOff>
    </xdr:to>
    <xdr:sp macro="" textlink="">
      <xdr:nvSpPr>
        <xdr:cNvPr id="522" name="Freeform: Shape 513">
          <a:extLst>
            <a:ext uri="{FF2B5EF4-FFF2-40B4-BE49-F238E27FC236}">
              <a16:creationId xmlns:a16="http://schemas.microsoft.com/office/drawing/2014/main" id="{D169311A-B06E-4867-A4FE-56CB562295D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8154650" y="34175703"/>
          <a:ext cx="450273" cy="504534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29</xdr:col>
      <xdr:colOff>0</xdr:colOff>
      <xdr:row>158</xdr:row>
      <xdr:rowOff>34636</xdr:rowOff>
    </xdr:from>
    <xdr:to>
      <xdr:col>29</xdr:col>
      <xdr:colOff>450273</xdr:colOff>
      <xdr:row>160</xdr:row>
      <xdr:rowOff>86589</xdr:rowOff>
    </xdr:to>
    <xdr:sp macro="" textlink="">
      <xdr:nvSpPr>
        <xdr:cNvPr id="523" name="Freeform: Shape 513">
          <a:extLst>
            <a:ext uri="{FF2B5EF4-FFF2-40B4-BE49-F238E27FC236}">
              <a16:creationId xmlns:a16="http://schemas.microsoft.com/office/drawing/2014/main" id="{DD619662-622F-441A-A741-CE4043CD2483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7964150" y="34235736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20</xdr:col>
      <xdr:colOff>69273</xdr:colOff>
      <xdr:row>180</xdr:row>
      <xdr:rowOff>0</xdr:rowOff>
    </xdr:from>
    <xdr:to>
      <xdr:col>20</xdr:col>
      <xdr:colOff>519546</xdr:colOff>
      <xdr:row>182</xdr:row>
      <xdr:rowOff>51953</xdr:rowOff>
    </xdr:to>
    <xdr:sp macro="" textlink="">
      <xdr:nvSpPr>
        <xdr:cNvPr id="524" name="Freeform: Shape 513">
          <a:extLst>
            <a:ext uri="{FF2B5EF4-FFF2-40B4-BE49-F238E27FC236}">
              <a16:creationId xmlns:a16="http://schemas.microsoft.com/office/drawing/2014/main" id="{D4D08C59-B116-450B-8BC5-A510DB2DEE71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356523" y="38925500"/>
          <a:ext cx="45027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20</xdr:col>
      <xdr:colOff>277091</xdr:colOff>
      <xdr:row>179</xdr:row>
      <xdr:rowOff>138545</xdr:rowOff>
    </xdr:from>
    <xdr:to>
      <xdr:col>21</xdr:col>
      <xdr:colOff>51955</xdr:colOff>
      <xdr:row>181</xdr:row>
      <xdr:rowOff>190498</xdr:rowOff>
    </xdr:to>
    <xdr:sp macro="" textlink="">
      <xdr:nvSpPr>
        <xdr:cNvPr id="525" name="Freeform: Shape 513">
          <a:extLst>
            <a:ext uri="{FF2B5EF4-FFF2-40B4-BE49-F238E27FC236}">
              <a16:creationId xmlns:a16="http://schemas.microsoft.com/office/drawing/2014/main" id="{72335621-1C07-476F-9474-D98D27DA9F7A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2564341" y="38841795"/>
          <a:ext cx="486064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222250</xdr:colOff>
      <xdr:row>224</xdr:row>
      <xdr:rowOff>142875</xdr:rowOff>
    </xdr:from>
    <xdr:to>
      <xdr:col>18</xdr:col>
      <xdr:colOff>69273</xdr:colOff>
      <xdr:row>226</xdr:row>
      <xdr:rowOff>194828</xdr:rowOff>
    </xdr:to>
    <xdr:sp macro="" textlink="">
      <xdr:nvSpPr>
        <xdr:cNvPr id="526" name="Freeform: Shape 513">
          <a:extLst>
            <a:ext uri="{FF2B5EF4-FFF2-40B4-BE49-F238E27FC236}">
              <a16:creationId xmlns:a16="http://schemas.microsoft.com/office/drawing/2014/main" id="{6D3862F1-7846-4692-A036-E43F7815FCF2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680700" y="48491775"/>
          <a:ext cx="456623" cy="496453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twoCellAnchor>
    <xdr:from>
      <xdr:col>17</xdr:col>
      <xdr:colOff>18761</xdr:colOff>
      <xdr:row>224</xdr:row>
      <xdr:rowOff>173182</xdr:rowOff>
    </xdr:from>
    <xdr:to>
      <xdr:col>17</xdr:col>
      <xdr:colOff>508000</xdr:colOff>
      <xdr:row>227</xdr:row>
      <xdr:rowOff>17317</xdr:rowOff>
    </xdr:to>
    <xdr:sp macro="" textlink="">
      <xdr:nvSpPr>
        <xdr:cNvPr id="527" name="Freeform: Shape 513">
          <a:extLst>
            <a:ext uri="{FF2B5EF4-FFF2-40B4-BE49-F238E27FC236}">
              <a16:creationId xmlns:a16="http://schemas.microsoft.com/office/drawing/2014/main" id="{E328181D-9A2E-48A9-A151-D75F762B85E7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477211" y="48522082"/>
          <a:ext cx="489239" cy="504535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US" sz="1100" b="1"/>
        </a:p>
      </xdr:txBody>
    </xdr:sp>
    <xdr:clientData/>
  </xdr:twoCellAnchor>
  <xdr:oneCellAnchor>
    <xdr:from>
      <xdr:col>7</xdr:col>
      <xdr:colOff>554182</xdr:colOff>
      <xdr:row>305</xdr:row>
      <xdr:rowOff>0</xdr:rowOff>
    </xdr:from>
    <xdr:ext cx="706904" cy="348926"/>
    <xdr:grpSp>
      <xdr:nvGrpSpPr>
        <xdr:cNvPr id="528" name="Group 2715">
          <a:extLst>
            <a:ext uri="{FF2B5EF4-FFF2-40B4-BE49-F238E27FC236}">
              <a16:creationId xmlns:a16="http://schemas.microsoft.com/office/drawing/2014/main" id="{1DE9F744-70AA-4EC6-B5F6-BD7CDEFDA1A8}"/>
            </a:ext>
          </a:extLst>
        </xdr:cNvPr>
        <xdr:cNvGrpSpPr/>
      </xdr:nvGrpSpPr>
      <xdr:grpSpPr>
        <a:xfrm>
          <a:off x="4625653" y="65815882"/>
          <a:ext cx="706904" cy="348926"/>
          <a:chOff x="40855105" y="5013318"/>
          <a:chExt cx="706904" cy="348926"/>
        </a:xfrm>
      </xdr:grpSpPr>
      <xdr:sp macro="" textlink="">
        <xdr:nvSpPr>
          <xdr:cNvPr id="529" name="Line 2716">
            <a:extLst>
              <a:ext uri="{FF2B5EF4-FFF2-40B4-BE49-F238E27FC236}">
                <a16:creationId xmlns:a16="http://schemas.microsoft.com/office/drawing/2014/main" id="{30D03B1B-E60D-0797-B539-C8CBA0879DC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0" name="Line 2717">
            <a:extLst>
              <a:ext uri="{FF2B5EF4-FFF2-40B4-BE49-F238E27FC236}">
                <a16:creationId xmlns:a16="http://schemas.microsoft.com/office/drawing/2014/main" id="{63480079-E6A5-1B23-FEE4-FDF7D35BCD5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" name="Line 2718">
            <a:extLst>
              <a:ext uri="{FF2B5EF4-FFF2-40B4-BE49-F238E27FC236}">
                <a16:creationId xmlns:a16="http://schemas.microsoft.com/office/drawing/2014/main" id="{9D746873-EC8C-F1C9-584F-7675283113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" name="Line 2719">
            <a:extLst>
              <a:ext uri="{FF2B5EF4-FFF2-40B4-BE49-F238E27FC236}">
                <a16:creationId xmlns:a16="http://schemas.microsoft.com/office/drawing/2014/main" id="{6D08E444-A69F-8ED6-272B-33E876B8085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" name="Line 2720">
            <a:extLst>
              <a:ext uri="{FF2B5EF4-FFF2-40B4-BE49-F238E27FC236}">
                <a16:creationId xmlns:a16="http://schemas.microsoft.com/office/drawing/2014/main" id="{46438E3B-C508-3826-B084-794CED0FE72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19</xdr:col>
      <xdr:colOff>571500</xdr:colOff>
      <xdr:row>315</xdr:row>
      <xdr:rowOff>190500</xdr:rowOff>
    </xdr:from>
    <xdr:ext cx="706904" cy="348926"/>
    <xdr:grpSp>
      <xdr:nvGrpSpPr>
        <xdr:cNvPr id="534" name="Group 2715">
          <a:extLst>
            <a:ext uri="{FF2B5EF4-FFF2-40B4-BE49-F238E27FC236}">
              <a16:creationId xmlns:a16="http://schemas.microsoft.com/office/drawing/2014/main" id="{5F9089AC-84B4-4CFE-B60F-CEA2E737CECD}"/>
            </a:ext>
          </a:extLst>
        </xdr:cNvPr>
        <xdr:cNvGrpSpPr/>
      </xdr:nvGrpSpPr>
      <xdr:grpSpPr>
        <a:xfrm>
          <a:off x="12337676" y="68154176"/>
          <a:ext cx="706904" cy="348926"/>
          <a:chOff x="40855105" y="5013318"/>
          <a:chExt cx="706904" cy="348926"/>
        </a:xfrm>
      </xdr:grpSpPr>
      <xdr:sp macro="" textlink="">
        <xdr:nvSpPr>
          <xdr:cNvPr id="535" name="Line 2716">
            <a:extLst>
              <a:ext uri="{FF2B5EF4-FFF2-40B4-BE49-F238E27FC236}">
                <a16:creationId xmlns:a16="http://schemas.microsoft.com/office/drawing/2014/main" id="{9431440B-A2E7-980C-CAF5-17A3D9A0CE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" name="Line 2717">
            <a:extLst>
              <a:ext uri="{FF2B5EF4-FFF2-40B4-BE49-F238E27FC236}">
                <a16:creationId xmlns:a16="http://schemas.microsoft.com/office/drawing/2014/main" id="{E78D8F86-6B34-8941-E72B-2787ED920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" name="Line 2718">
            <a:extLst>
              <a:ext uri="{FF2B5EF4-FFF2-40B4-BE49-F238E27FC236}">
                <a16:creationId xmlns:a16="http://schemas.microsoft.com/office/drawing/2014/main" id="{CEFC8932-C37E-BF68-183B-2C7E6C36D6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" name="Line 2719">
            <a:extLst>
              <a:ext uri="{FF2B5EF4-FFF2-40B4-BE49-F238E27FC236}">
                <a16:creationId xmlns:a16="http://schemas.microsoft.com/office/drawing/2014/main" id="{855B3F26-3A0A-12D0-2985-A4AD2187428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" name="Line 2720">
            <a:extLst>
              <a:ext uri="{FF2B5EF4-FFF2-40B4-BE49-F238E27FC236}">
                <a16:creationId xmlns:a16="http://schemas.microsoft.com/office/drawing/2014/main" id="{FF66CA4F-11E6-EEC3-CAF4-6A5DD01C02E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315</xdr:row>
      <xdr:rowOff>173182</xdr:rowOff>
    </xdr:from>
    <xdr:ext cx="706904" cy="348926"/>
    <xdr:grpSp>
      <xdr:nvGrpSpPr>
        <xdr:cNvPr id="540" name="Group 2715">
          <a:extLst>
            <a:ext uri="{FF2B5EF4-FFF2-40B4-BE49-F238E27FC236}">
              <a16:creationId xmlns:a16="http://schemas.microsoft.com/office/drawing/2014/main" id="{139C8236-C384-4B36-95C5-75251B69D5AC}"/>
            </a:ext>
          </a:extLst>
        </xdr:cNvPr>
        <xdr:cNvGrpSpPr/>
      </xdr:nvGrpSpPr>
      <xdr:grpSpPr>
        <a:xfrm>
          <a:off x="14399559" y="68136858"/>
          <a:ext cx="706904" cy="348926"/>
          <a:chOff x="40855105" y="5013318"/>
          <a:chExt cx="706904" cy="348926"/>
        </a:xfrm>
      </xdr:grpSpPr>
      <xdr:sp macro="" textlink="">
        <xdr:nvSpPr>
          <xdr:cNvPr id="541" name="Line 2716">
            <a:extLst>
              <a:ext uri="{FF2B5EF4-FFF2-40B4-BE49-F238E27FC236}">
                <a16:creationId xmlns:a16="http://schemas.microsoft.com/office/drawing/2014/main" id="{9E41CF06-D88B-BB61-BCB6-BF29F7A9A0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" name="Line 2717">
            <a:extLst>
              <a:ext uri="{FF2B5EF4-FFF2-40B4-BE49-F238E27FC236}">
                <a16:creationId xmlns:a16="http://schemas.microsoft.com/office/drawing/2014/main" id="{2B136699-9C97-5B23-E1EF-A4B133ABFE6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" name="Line 2718">
            <a:extLst>
              <a:ext uri="{FF2B5EF4-FFF2-40B4-BE49-F238E27FC236}">
                <a16:creationId xmlns:a16="http://schemas.microsoft.com/office/drawing/2014/main" id="{596D0DFB-C5A4-5E72-FF4F-BE38E31D819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" name="Line 2719">
            <a:extLst>
              <a:ext uri="{FF2B5EF4-FFF2-40B4-BE49-F238E27FC236}">
                <a16:creationId xmlns:a16="http://schemas.microsoft.com/office/drawing/2014/main" id="{F07E21BB-24B0-11A8-9C7C-6C8AE8FEDF3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" name="Line 2720">
            <a:extLst>
              <a:ext uri="{FF2B5EF4-FFF2-40B4-BE49-F238E27FC236}">
                <a16:creationId xmlns:a16="http://schemas.microsoft.com/office/drawing/2014/main" id="{9B5FD90A-34FF-4A8B-5EF4-F82939A861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</xdr:col>
      <xdr:colOff>54429</xdr:colOff>
      <xdr:row>0</xdr:row>
      <xdr:rowOff>40821</xdr:rowOff>
    </xdr:from>
    <xdr:ext cx="1802407" cy="744476"/>
    <xdr:pic>
      <xdr:nvPicPr>
        <xdr:cNvPr id="546" name="Picture 545">
          <a:extLst>
            <a:ext uri="{FF2B5EF4-FFF2-40B4-BE49-F238E27FC236}">
              <a16:creationId xmlns:a16="http://schemas.microsoft.com/office/drawing/2014/main" id="{B93E8652-19E0-4021-AC5E-6706A8ACD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979" y="40821"/>
          <a:ext cx="1802407" cy="744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30</xdr:col>
      <xdr:colOff>539751</xdr:colOff>
      <xdr:row>380</xdr:row>
      <xdr:rowOff>79376</xdr:rowOff>
    </xdr:from>
    <xdr:ext cx="1270000" cy="398630"/>
    <xdr:sp macro="" textlink="">
      <xdr:nvSpPr>
        <xdr:cNvPr id="547" name="Right Arrow 275">
          <a:extLst>
            <a:ext uri="{FF2B5EF4-FFF2-40B4-BE49-F238E27FC236}">
              <a16:creationId xmlns:a16="http://schemas.microsoft.com/office/drawing/2014/main" id="{0FDD049C-870D-4656-A65F-B4E3E07D177B}"/>
            </a:ext>
          </a:extLst>
        </xdr:cNvPr>
        <xdr:cNvSpPr/>
      </xdr:nvSpPr>
      <xdr:spPr>
        <a:xfrm flipH="1">
          <a:off x="19221451" y="81841976"/>
          <a:ext cx="1270000" cy="398630"/>
        </a:xfrm>
        <a:custGeom>
          <a:avLst>
            <a:gd name="f0" fmla="val 19820"/>
            <a:gd name="f1" fmla="val 5400"/>
          </a:avLst>
          <a:gdLst>
            <a:gd name="f2" fmla="val 10800000"/>
            <a:gd name="f3" fmla="val 5400000"/>
            <a:gd name="f4" fmla="val 180"/>
            <a:gd name="f5" fmla="val w"/>
            <a:gd name="f6" fmla="val h"/>
            <a:gd name="f7" fmla="val 0"/>
            <a:gd name="f8" fmla="val 21600"/>
            <a:gd name="f9" fmla="val 10800"/>
            <a:gd name="f10" fmla="+- 0 0 0"/>
            <a:gd name="f11" fmla="+- 0 0 180"/>
            <a:gd name="f12" fmla="*/ f5 1 21600"/>
            <a:gd name="f13" fmla="*/ f6 1 21600"/>
            <a:gd name="f14" fmla="val f7"/>
            <a:gd name="f15" fmla="val f8"/>
            <a:gd name="f16" fmla="pin 0 f0 21600"/>
            <a:gd name="f17" fmla="pin 0 f1 10800"/>
            <a:gd name="f18" fmla="*/ f10 f2 1"/>
            <a:gd name="f19" fmla="*/ f11 f2 1"/>
            <a:gd name="f20" fmla="+- f15 0 f14"/>
            <a:gd name="f21" fmla="val f16"/>
            <a:gd name="f22" fmla="val f17"/>
            <a:gd name="f23" fmla="*/ f16 f12 1"/>
            <a:gd name="f24" fmla="*/ f17 f13 1"/>
            <a:gd name="f25" fmla="*/ f18 1 f4"/>
            <a:gd name="f26" fmla="*/ f19 1 f4"/>
            <a:gd name="f27" fmla="*/ f20 1 21600"/>
            <a:gd name="f28" fmla="+- 21600 0 f22"/>
            <a:gd name="f29" fmla="+- 21600 0 f21"/>
            <a:gd name="f30" fmla="*/ f22 f13 1"/>
            <a:gd name="f31" fmla="*/ f21 f12 1"/>
            <a:gd name="f32" fmla="+- f25 0 f3"/>
            <a:gd name="f33" fmla="+- f26 0 f3"/>
            <a:gd name="f34" fmla="*/ 0 f27 1"/>
            <a:gd name="f35" fmla="*/ 21600 f27 1"/>
            <a:gd name="f36" fmla="*/ f29 f22 1"/>
            <a:gd name="f37" fmla="*/ f28 f13 1"/>
            <a:gd name="f38" fmla="*/ f36 1 10800"/>
            <a:gd name="f39" fmla="*/ f34 1 f27"/>
            <a:gd name="f40" fmla="*/ f35 1 f27"/>
            <a:gd name="f41" fmla="+- f21 f38 0"/>
            <a:gd name="f42" fmla="*/ f39 f12 1"/>
            <a:gd name="f43" fmla="*/ f39 f13 1"/>
            <a:gd name="f44" fmla="*/ f40 f13 1"/>
            <a:gd name="f45" fmla="*/ f41 f12 1"/>
          </a:gdLst>
          <a:ahLst>
            <a:ahXY gdRefX="f0" minX="f7" maxX="f8" gdRefY="f1" minY="f7" maxY="f9">
              <a:pos x="f23" y="f24"/>
            </a:ahXY>
          </a:ahLst>
          <a:cxnLst>
            <a:cxn ang="3cd4">
              <a:pos x="hc" y="t"/>
            </a:cxn>
            <a:cxn ang="0">
              <a:pos x="r" y="vc"/>
            </a:cxn>
            <a:cxn ang="cd4">
              <a:pos x="hc" y="b"/>
            </a:cxn>
            <a:cxn ang="cd2">
              <a:pos x="l" y="vc"/>
            </a:cxn>
            <a:cxn ang="f32">
              <a:pos x="f31" y="f43"/>
            </a:cxn>
            <a:cxn ang="f33">
              <a:pos x="f31" y="f44"/>
            </a:cxn>
          </a:cxnLst>
          <a:rect l="f42" t="f30" r="f45" b="f37"/>
          <a:pathLst>
            <a:path w="21600" h="21600">
              <a:moveTo>
                <a:pt x="f7" y="f22"/>
              </a:moveTo>
              <a:lnTo>
                <a:pt x="f21" y="f22"/>
              </a:lnTo>
              <a:lnTo>
                <a:pt x="f21" y="f7"/>
              </a:lnTo>
              <a:lnTo>
                <a:pt x="f8" y="f9"/>
              </a:lnTo>
              <a:lnTo>
                <a:pt x="f21" y="f8"/>
              </a:lnTo>
              <a:lnTo>
                <a:pt x="f21" y="f28"/>
              </a:lnTo>
              <a:lnTo>
                <a:pt x="f7" y="f28"/>
              </a:lnTo>
              <a:close/>
            </a:path>
          </a:pathLst>
        </a:custGeom>
        <a:solidFill>
          <a:srgbClr val="156082"/>
        </a:solidFill>
        <a:ln w="19046" cap="flat">
          <a:solidFill>
            <a:srgbClr val="0C445E"/>
          </a:solidFill>
          <a:prstDash val="solid"/>
          <a:miter/>
        </a:ln>
      </xdr:spPr>
      <xdr:txBody>
        <a:bodyPr vert="horz" wrap="square" lIns="91440" tIns="45720" rIns="91440" bIns="45720" anchor="t" anchorCtr="0" compatLnSpc="0">
          <a:noAutofit/>
        </a:bodyPr>
        <a:lstStyle/>
        <a:p>
          <a:pPr marL="0" marR="0" lvl="0" indent="0" algn="l" defTabSz="914400" rtl="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None/>
            <a:tabLst/>
            <a:defRPr sz="1800" b="0" i="0" u="none" strike="noStrike" kern="0" cap="none" spc="0" baseline="0">
              <a:solidFill>
                <a:srgbClr val="000000"/>
              </a:solidFill>
              <a:uFillTx/>
            </a:defRPr>
          </a:pPr>
          <a:endParaRPr lang="en-US" sz="1100" b="0" i="0" u="none" strike="noStrike" kern="0" cap="none" spc="0" baseline="0">
            <a:solidFill>
              <a:srgbClr val="FFFFFF"/>
            </a:solidFill>
            <a:uFillTx/>
            <a:latin typeface="Aptos Narrow"/>
          </a:endParaRPr>
        </a:p>
      </xdr:txBody>
    </xdr:sp>
    <xdr:clientData/>
  </xdr:oneCellAnchor>
  <xdr:oneCellAnchor>
    <xdr:from>
      <xdr:col>41</xdr:col>
      <xdr:colOff>0</xdr:colOff>
      <xdr:row>183</xdr:row>
      <xdr:rowOff>0</xdr:rowOff>
    </xdr:from>
    <xdr:ext cx="706904" cy="348926"/>
    <xdr:grpSp>
      <xdr:nvGrpSpPr>
        <xdr:cNvPr id="548" name="Group 2715">
          <a:extLst>
            <a:ext uri="{FF2B5EF4-FFF2-40B4-BE49-F238E27FC236}">
              <a16:creationId xmlns:a16="http://schemas.microsoft.com/office/drawing/2014/main" id="{F0D12A7A-42F9-4B59-AAF7-5FACBD4BAF48}"/>
            </a:ext>
          </a:extLst>
        </xdr:cNvPr>
        <xdr:cNvGrpSpPr/>
      </xdr:nvGrpSpPr>
      <xdr:grpSpPr>
        <a:xfrm>
          <a:off x="25922941" y="39743529"/>
          <a:ext cx="706904" cy="348926"/>
          <a:chOff x="40855105" y="5013318"/>
          <a:chExt cx="706904" cy="348926"/>
        </a:xfrm>
      </xdr:grpSpPr>
      <xdr:sp macro="" textlink="">
        <xdr:nvSpPr>
          <xdr:cNvPr id="549" name="Line 2716">
            <a:extLst>
              <a:ext uri="{FF2B5EF4-FFF2-40B4-BE49-F238E27FC236}">
                <a16:creationId xmlns:a16="http://schemas.microsoft.com/office/drawing/2014/main" id="{11BE72A2-1B22-C9F8-0B7E-B984B72EE5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" name="Line 2717">
            <a:extLst>
              <a:ext uri="{FF2B5EF4-FFF2-40B4-BE49-F238E27FC236}">
                <a16:creationId xmlns:a16="http://schemas.microsoft.com/office/drawing/2014/main" id="{70DEEE40-062E-177C-8C73-FB2A6DC9DE8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" name="Line 2718">
            <a:extLst>
              <a:ext uri="{FF2B5EF4-FFF2-40B4-BE49-F238E27FC236}">
                <a16:creationId xmlns:a16="http://schemas.microsoft.com/office/drawing/2014/main" id="{FDF8A281-43A1-4446-DC84-2D708CC78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" name="Line 2719">
            <a:extLst>
              <a:ext uri="{FF2B5EF4-FFF2-40B4-BE49-F238E27FC236}">
                <a16:creationId xmlns:a16="http://schemas.microsoft.com/office/drawing/2014/main" id="{E5CD47C5-E8AD-B33F-784C-46CF994211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" name="Line 2720">
            <a:extLst>
              <a:ext uri="{FF2B5EF4-FFF2-40B4-BE49-F238E27FC236}">
                <a16:creationId xmlns:a16="http://schemas.microsoft.com/office/drawing/2014/main" id="{4E355EF4-BE42-40E7-5875-FA4CBCD9A4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195</xdr:row>
      <xdr:rowOff>0</xdr:rowOff>
    </xdr:from>
    <xdr:ext cx="706904" cy="348926"/>
    <xdr:grpSp>
      <xdr:nvGrpSpPr>
        <xdr:cNvPr id="554" name="Group 2715">
          <a:extLst>
            <a:ext uri="{FF2B5EF4-FFF2-40B4-BE49-F238E27FC236}">
              <a16:creationId xmlns:a16="http://schemas.microsoft.com/office/drawing/2014/main" id="{6DE88011-75E3-4560-9CA2-322E9B8C5169}"/>
            </a:ext>
          </a:extLst>
        </xdr:cNvPr>
        <xdr:cNvGrpSpPr/>
      </xdr:nvGrpSpPr>
      <xdr:grpSpPr>
        <a:xfrm>
          <a:off x="2540000" y="42283529"/>
          <a:ext cx="706904" cy="348926"/>
          <a:chOff x="40855105" y="5013318"/>
          <a:chExt cx="706904" cy="348926"/>
        </a:xfrm>
      </xdr:grpSpPr>
      <xdr:sp macro="" textlink="">
        <xdr:nvSpPr>
          <xdr:cNvPr id="555" name="Line 2716">
            <a:extLst>
              <a:ext uri="{FF2B5EF4-FFF2-40B4-BE49-F238E27FC236}">
                <a16:creationId xmlns:a16="http://schemas.microsoft.com/office/drawing/2014/main" id="{5D63A03C-BB44-A846-8FCB-C2E2E8FD01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" name="Line 2717">
            <a:extLst>
              <a:ext uri="{FF2B5EF4-FFF2-40B4-BE49-F238E27FC236}">
                <a16:creationId xmlns:a16="http://schemas.microsoft.com/office/drawing/2014/main" id="{770503D7-D36B-8C06-65CA-067A0C84766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" name="Line 2718">
            <a:extLst>
              <a:ext uri="{FF2B5EF4-FFF2-40B4-BE49-F238E27FC236}">
                <a16:creationId xmlns:a16="http://schemas.microsoft.com/office/drawing/2014/main" id="{FB27B62B-5056-00AF-2FB2-1D37D2C854E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" name="Line 2719">
            <a:extLst>
              <a:ext uri="{FF2B5EF4-FFF2-40B4-BE49-F238E27FC236}">
                <a16:creationId xmlns:a16="http://schemas.microsoft.com/office/drawing/2014/main" id="{F6457C01-13A6-D7BE-D1FE-85A767535F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" name="Line 2720">
            <a:extLst>
              <a:ext uri="{FF2B5EF4-FFF2-40B4-BE49-F238E27FC236}">
                <a16:creationId xmlns:a16="http://schemas.microsoft.com/office/drawing/2014/main" id="{384AA6AF-9785-D0EE-451B-09A4048EE3B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228</xdr:row>
      <xdr:rowOff>0</xdr:rowOff>
    </xdr:from>
    <xdr:ext cx="706904" cy="348926"/>
    <xdr:grpSp>
      <xdr:nvGrpSpPr>
        <xdr:cNvPr id="560" name="Group 2715">
          <a:extLst>
            <a:ext uri="{FF2B5EF4-FFF2-40B4-BE49-F238E27FC236}">
              <a16:creationId xmlns:a16="http://schemas.microsoft.com/office/drawing/2014/main" id="{9FD1C8FE-6D95-403E-9689-5DBD6FA0FC44}"/>
            </a:ext>
          </a:extLst>
        </xdr:cNvPr>
        <xdr:cNvGrpSpPr/>
      </xdr:nvGrpSpPr>
      <xdr:grpSpPr>
        <a:xfrm>
          <a:off x="21888824" y="49361912"/>
          <a:ext cx="706904" cy="348926"/>
          <a:chOff x="40855105" y="5013318"/>
          <a:chExt cx="706904" cy="348926"/>
        </a:xfrm>
      </xdr:grpSpPr>
      <xdr:sp macro="" textlink="">
        <xdr:nvSpPr>
          <xdr:cNvPr id="561" name="Line 2716">
            <a:extLst>
              <a:ext uri="{FF2B5EF4-FFF2-40B4-BE49-F238E27FC236}">
                <a16:creationId xmlns:a16="http://schemas.microsoft.com/office/drawing/2014/main" id="{2306E744-FDF4-40FA-A583-29A9F44466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" name="Line 2717">
            <a:extLst>
              <a:ext uri="{FF2B5EF4-FFF2-40B4-BE49-F238E27FC236}">
                <a16:creationId xmlns:a16="http://schemas.microsoft.com/office/drawing/2014/main" id="{2B55AF26-BA32-A00D-949E-78A1465204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" name="Line 2718">
            <a:extLst>
              <a:ext uri="{FF2B5EF4-FFF2-40B4-BE49-F238E27FC236}">
                <a16:creationId xmlns:a16="http://schemas.microsoft.com/office/drawing/2014/main" id="{0A244557-C049-8F34-12AE-BBC3D67858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" name="Line 2719">
            <a:extLst>
              <a:ext uri="{FF2B5EF4-FFF2-40B4-BE49-F238E27FC236}">
                <a16:creationId xmlns:a16="http://schemas.microsoft.com/office/drawing/2014/main" id="{7B5737C2-ECA8-6F97-CFFF-A9AD09B0C0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" name="Line 2720">
            <a:extLst>
              <a:ext uri="{FF2B5EF4-FFF2-40B4-BE49-F238E27FC236}">
                <a16:creationId xmlns:a16="http://schemas.microsoft.com/office/drawing/2014/main" id="{64833CB9-5844-28B1-7455-EE0A909B4DD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228</xdr:row>
      <xdr:rowOff>0</xdr:rowOff>
    </xdr:from>
    <xdr:ext cx="706904" cy="348926"/>
    <xdr:grpSp>
      <xdr:nvGrpSpPr>
        <xdr:cNvPr id="566" name="Group 2715">
          <a:extLst>
            <a:ext uri="{FF2B5EF4-FFF2-40B4-BE49-F238E27FC236}">
              <a16:creationId xmlns:a16="http://schemas.microsoft.com/office/drawing/2014/main" id="{A7529C74-7737-4C50-9134-048E4D54D9EE}"/>
            </a:ext>
          </a:extLst>
        </xdr:cNvPr>
        <xdr:cNvGrpSpPr/>
      </xdr:nvGrpSpPr>
      <xdr:grpSpPr>
        <a:xfrm>
          <a:off x="24073971" y="49361912"/>
          <a:ext cx="706904" cy="348926"/>
          <a:chOff x="40855105" y="5013318"/>
          <a:chExt cx="706904" cy="348926"/>
        </a:xfrm>
      </xdr:grpSpPr>
      <xdr:sp macro="" textlink="">
        <xdr:nvSpPr>
          <xdr:cNvPr id="567" name="Line 2716">
            <a:extLst>
              <a:ext uri="{FF2B5EF4-FFF2-40B4-BE49-F238E27FC236}">
                <a16:creationId xmlns:a16="http://schemas.microsoft.com/office/drawing/2014/main" id="{8D7EAD0C-3192-759D-1E81-2ADD64419E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" name="Line 2717">
            <a:extLst>
              <a:ext uri="{FF2B5EF4-FFF2-40B4-BE49-F238E27FC236}">
                <a16:creationId xmlns:a16="http://schemas.microsoft.com/office/drawing/2014/main" id="{15D8EE12-3441-06C3-1707-425DE8EA032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" name="Line 2718">
            <a:extLst>
              <a:ext uri="{FF2B5EF4-FFF2-40B4-BE49-F238E27FC236}">
                <a16:creationId xmlns:a16="http://schemas.microsoft.com/office/drawing/2014/main" id="{879BA16C-5EAF-0FF9-295C-6E4C983B713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" name="Line 2719">
            <a:extLst>
              <a:ext uri="{FF2B5EF4-FFF2-40B4-BE49-F238E27FC236}">
                <a16:creationId xmlns:a16="http://schemas.microsoft.com/office/drawing/2014/main" id="{DD810B55-3F3C-89B5-A3FD-B4C1B18D69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" name="Line 2720">
            <a:extLst>
              <a:ext uri="{FF2B5EF4-FFF2-40B4-BE49-F238E27FC236}">
                <a16:creationId xmlns:a16="http://schemas.microsoft.com/office/drawing/2014/main" id="{D05B1359-9F42-E80C-CF58-48CAAA8AB44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239</xdr:row>
      <xdr:rowOff>0</xdr:rowOff>
    </xdr:from>
    <xdr:ext cx="706904" cy="348926"/>
    <xdr:grpSp>
      <xdr:nvGrpSpPr>
        <xdr:cNvPr id="572" name="Group 2715">
          <a:extLst>
            <a:ext uri="{FF2B5EF4-FFF2-40B4-BE49-F238E27FC236}">
              <a16:creationId xmlns:a16="http://schemas.microsoft.com/office/drawing/2014/main" id="{8B6505D2-8E5C-4167-ACC2-89C2EAFE3153}"/>
            </a:ext>
          </a:extLst>
        </xdr:cNvPr>
        <xdr:cNvGrpSpPr/>
      </xdr:nvGrpSpPr>
      <xdr:grpSpPr>
        <a:xfrm>
          <a:off x="24073971" y="51715147"/>
          <a:ext cx="706904" cy="348926"/>
          <a:chOff x="40855105" y="5013318"/>
          <a:chExt cx="706904" cy="348926"/>
        </a:xfrm>
      </xdr:grpSpPr>
      <xdr:sp macro="" textlink="">
        <xdr:nvSpPr>
          <xdr:cNvPr id="573" name="Line 2716">
            <a:extLst>
              <a:ext uri="{FF2B5EF4-FFF2-40B4-BE49-F238E27FC236}">
                <a16:creationId xmlns:a16="http://schemas.microsoft.com/office/drawing/2014/main" id="{60B67AED-DF1F-6184-3436-60AEC334D1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" name="Line 2717">
            <a:extLst>
              <a:ext uri="{FF2B5EF4-FFF2-40B4-BE49-F238E27FC236}">
                <a16:creationId xmlns:a16="http://schemas.microsoft.com/office/drawing/2014/main" id="{4DD0E7BC-6248-013F-86C4-446F51CCEAE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" name="Line 2718">
            <a:extLst>
              <a:ext uri="{FF2B5EF4-FFF2-40B4-BE49-F238E27FC236}">
                <a16:creationId xmlns:a16="http://schemas.microsoft.com/office/drawing/2014/main" id="{8883F11E-B7B3-7385-8679-90E45E05AB2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" name="Line 2719">
            <a:extLst>
              <a:ext uri="{FF2B5EF4-FFF2-40B4-BE49-F238E27FC236}">
                <a16:creationId xmlns:a16="http://schemas.microsoft.com/office/drawing/2014/main" id="{A1522AA2-031E-62D7-11C7-E2941E0061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7" name="Line 2720">
            <a:extLst>
              <a:ext uri="{FF2B5EF4-FFF2-40B4-BE49-F238E27FC236}">
                <a16:creationId xmlns:a16="http://schemas.microsoft.com/office/drawing/2014/main" id="{323A5F33-891E-2764-4396-DCCCC35CC3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239</xdr:row>
      <xdr:rowOff>0</xdr:rowOff>
    </xdr:from>
    <xdr:ext cx="706904" cy="348926"/>
    <xdr:grpSp>
      <xdr:nvGrpSpPr>
        <xdr:cNvPr id="578" name="Group 2715">
          <a:extLst>
            <a:ext uri="{FF2B5EF4-FFF2-40B4-BE49-F238E27FC236}">
              <a16:creationId xmlns:a16="http://schemas.microsoft.com/office/drawing/2014/main" id="{AA4E6EB7-2B96-4132-A851-183F617134E1}"/>
            </a:ext>
          </a:extLst>
        </xdr:cNvPr>
        <xdr:cNvGrpSpPr/>
      </xdr:nvGrpSpPr>
      <xdr:grpSpPr>
        <a:xfrm>
          <a:off x="25922941" y="51715147"/>
          <a:ext cx="706904" cy="348926"/>
          <a:chOff x="40855105" y="5013318"/>
          <a:chExt cx="706904" cy="348926"/>
        </a:xfrm>
      </xdr:grpSpPr>
      <xdr:sp macro="" textlink="">
        <xdr:nvSpPr>
          <xdr:cNvPr id="579" name="Line 2716">
            <a:extLst>
              <a:ext uri="{FF2B5EF4-FFF2-40B4-BE49-F238E27FC236}">
                <a16:creationId xmlns:a16="http://schemas.microsoft.com/office/drawing/2014/main" id="{961FAF99-1B85-C74E-1254-46101BFF20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0" name="Line 2717">
            <a:extLst>
              <a:ext uri="{FF2B5EF4-FFF2-40B4-BE49-F238E27FC236}">
                <a16:creationId xmlns:a16="http://schemas.microsoft.com/office/drawing/2014/main" id="{B01C9018-0979-C65A-7301-6297E71D5F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1" name="Line 2718">
            <a:extLst>
              <a:ext uri="{FF2B5EF4-FFF2-40B4-BE49-F238E27FC236}">
                <a16:creationId xmlns:a16="http://schemas.microsoft.com/office/drawing/2014/main" id="{4E804B13-94DD-B839-9A00-0A50F27AE1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2" name="Line 2719">
            <a:extLst>
              <a:ext uri="{FF2B5EF4-FFF2-40B4-BE49-F238E27FC236}">
                <a16:creationId xmlns:a16="http://schemas.microsoft.com/office/drawing/2014/main" id="{080B5002-3EE3-0DB0-C346-9756F358AD0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3" name="Line 2720">
            <a:extLst>
              <a:ext uri="{FF2B5EF4-FFF2-40B4-BE49-F238E27FC236}">
                <a16:creationId xmlns:a16="http://schemas.microsoft.com/office/drawing/2014/main" id="{FA52437F-BA62-16D1-3883-6C92B5FCC8D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239</xdr:row>
      <xdr:rowOff>0</xdr:rowOff>
    </xdr:from>
    <xdr:ext cx="706904" cy="348926"/>
    <xdr:grpSp>
      <xdr:nvGrpSpPr>
        <xdr:cNvPr id="584" name="Group 2715">
          <a:extLst>
            <a:ext uri="{FF2B5EF4-FFF2-40B4-BE49-F238E27FC236}">
              <a16:creationId xmlns:a16="http://schemas.microsoft.com/office/drawing/2014/main" id="{914279A8-368D-4D02-B578-C0C56A67C660}"/>
            </a:ext>
          </a:extLst>
        </xdr:cNvPr>
        <xdr:cNvGrpSpPr/>
      </xdr:nvGrpSpPr>
      <xdr:grpSpPr>
        <a:xfrm>
          <a:off x="27771912" y="51715147"/>
          <a:ext cx="706904" cy="348926"/>
          <a:chOff x="40855105" y="5013318"/>
          <a:chExt cx="706904" cy="348926"/>
        </a:xfrm>
      </xdr:grpSpPr>
      <xdr:sp macro="" textlink="">
        <xdr:nvSpPr>
          <xdr:cNvPr id="585" name="Line 2716">
            <a:extLst>
              <a:ext uri="{FF2B5EF4-FFF2-40B4-BE49-F238E27FC236}">
                <a16:creationId xmlns:a16="http://schemas.microsoft.com/office/drawing/2014/main" id="{380E1CDF-36F8-27AA-7CD9-4E8585B0C7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6" name="Line 2717">
            <a:extLst>
              <a:ext uri="{FF2B5EF4-FFF2-40B4-BE49-F238E27FC236}">
                <a16:creationId xmlns:a16="http://schemas.microsoft.com/office/drawing/2014/main" id="{213D51EC-F0F5-4AA7-BABB-AEA2B0D28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7" name="Line 2718">
            <a:extLst>
              <a:ext uri="{FF2B5EF4-FFF2-40B4-BE49-F238E27FC236}">
                <a16:creationId xmlns:a16="http://schemas.microsoft.com/office/drawing/2014/main" id="{DE7DECF7-C43B-B21B-1AA8-9CB7CC4674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8" name="Line 2719">
            <a:extLst>
              <a:ext uri="{FF2B5EF4-FFF2-40B4-BE49-F238E27FC236}">
                <a16:creationId xmlns:a16="http://schemas.microsoft.com/office/drawing/2014/main" id="{80C79C33-9545-3B78-2944-C270D41DEA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89" name="Line 2720">
            <a:extLst>
              <a:ext uri="{FF2B5EF4-FFF2-40B4-BE49-F238E27FC236}">
                <a16:creationId xmlns:a16="http://schemas.microsoft.com/office/drawing/2014/main" id="{BEE7DEB4-A277-1E7B-AA3A-5AED79B847C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250</xdr:row>
      <xdr:rowOff>0</xdr:rowOff>
    </xdr:from>
    <xdr:ext cx="706904" cy="348926"/>
    <xdr:grpSp>
      <xdr:nvGrpSpPr>
        <xdr:cNvPr id="590" name="Group 2715">
          <a:extLst>
            <a:ext uri="{FF2B5EF4-FFF2-40B4-BE49-F238E27FC236}">
              <a16:creationId xmlns:a16="http://schemas.microsoft.com/office/drawing/2014/main" id="{A7F00F37-FD9F-47AF-A9F9-A1B27E5FFC4C}"/>
            </a:ext>
          </a:extLst>
        </xdr:cNvPr>
        <xdr:cNvGrpSpPr/>
      </xdr:nvGrpSpPr>
      <xdr:grpSpPr>
        <a:xfrm>
          <a:off x="8553824" y="54068382"/>
          <a:ext cx="706904" cy="348926"/>
          <a:chOff x="40855105" y="5013318"/>
          <a:chExt cx="706904" cy="348926"/>
        </a:xfrm>
      </xdr:grpSpPr>
      <xdr:sp macro="" textlink="">
        <xdr:nvSpPr>
          <xdr:cNvPr id="591" name="Line 2716">
            <a:extLst>
              <a:ext uri="{FF2B5EF4-FFF2-40B4-BE49-F238E27FC236}">
                <a16:creationId xmlns:a16="http://schemas.microsoft.com/office/drawing/2014/main" id="{2C0C2FD0-8177-AFD6-D78B-1365EC6264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2" name="Line 2717">
            <a:extLst>
              <a:ext uri="{FF2B5EF4-FFF2-40B4-BE49-F238E27FC236}">
                <a16:creationId xmlns:a16="http://schemas.microsoft.com/office/drawing/2014/main" id="{080CE58E-EAE1-1C36-42D6-C164D7ADA8A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3" name="Line 2718">
            <a:extLst>
              <a:ext uri="{FF2B5EF4-FFF2-40B4-BE49-F238E27FC236}">
                <a16:creationId xmlns:a16="http://schemas.microsoft.com/office/drawing/2014/main" id="{88C2063C-4B3E-7917-B5AE-0A8A68C92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4" name="Line 2719">
            <a:extLst>
              <a:ext uri="{FF2B5EF4-FFF2-40B4-BE49-F238E27FC236}">
                <a16:creationId xmlns:a16="http://schemas.microsoft.com/office/drawing/2014/main" id="{69894DE9-C99A-6704-98DD-F56B2837C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5" name="Line 2720">
            <a:extLst>
              <a:ext uri="{FF2B5EF4-FFF2-40B4-BE49-F238E27FC236}">
                <a16:creationId xmlns:a16="http://schemas.microsoft.com/office/drawing/2014/main" id="{7346D427-6918-F69D-B0A3-028645292A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250</xdr:row>
      <xdr:rowOff>0</xdr:rowOff>
    </xdr:from>
    <xdr:ext cx="706904" cy="348926"/>
    <xdr:grpSp>
      <xdr:nvGrpSpPr>
        <xdr:cNvPr id="596" name="Group 2715">
          <a:extLst>
            <a:ext uri="{FF2B5EF4-FFF2-40B4-BE49-F238E27FC236}">
              <a16:creationId xmlns:a16="http://schemas.microsoft.com/office/drawing/2014/main" id="{3B42627E-5BFB-4BC0-93C8-90A6AEAE37B8}"/>
            </a:ext>
          </a:extLst>
        </xdr:cNvPr>
        <xdr:cNvGrpSpPr/>
      </xdr:nvGrpSpPr>
      <xdr:grpSpPr>
        <a:xfrm>
          <a:off x="10533529" y="54068382"/>
          <a:ext cx="706904" cy="348926"/>
          <a:chOff x="40855105" y="5013318"/>
          <a:chExt cx="706904" cy="348926"/>
        </a:xfrm>
      </xdr:grpSpPr>
      <xdr:sp macro="" textlink="">
        <xdr:nvSpPr>
          <xdr:cNvPr id="597" name="Line 2716">
            <a:extLst>
              <a:ext uri="{FF2B5EF4-FFF2-40B4-BE49-F238E27FC236}">
                <a16:creationId xmlns:a16="http://schemas.microsoft.com/office/drawing/2014/main" id="{E509DBFF-E6E0-35FC-8B95-26477B6E55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8" name="Line 2717">
            <a:extLst>
              <a:ext uri="{FF2B5EF4-FFF2-40B4-BE49-F238E27FC236}">
                <a16:creationId xmlns:a16="http://schemas.microsoft.com/office/drawing/2014/main" id="{F5C6CEF1-A65E-F70A-B262-74FEE27E5BF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99" name="Line 2718">
            <a:extLst>
              <a:ext uri="{FF2B5EF4-FFF2-40B4-BE49-F238E27FC236}">
                <a16:creationId xmlns:a16="http://schemas.microsoft.com/office/drawing/2014/main" id="{F2509028-FC28-B1F1-02D1-A8100081153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0" name="Line 2719">
            <a:extLst>
              <a:ext uri="{FF2B5EF4-FFF2-40B4-BE49-F238E27FC236}">
                <a16:creationId xmlns:a16="http://schemas.microsoft.com/office/drawing/2014/main" id="{3F8272F0-51FE-27E8-DB8A-04223CC63B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1" name="Line 2720">
            <a:extLst>
              <a:ext uri="{FF2B5EF4-FFF2-40B4-BE49-F238E27FC236}">
                <a16:creationId xmlns:a16="http://schemas.microsoft.com/office/drawing/2014/main" id="{C4DF2C43-6104-FDCB-33C9-F4B94447235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250</xdr:row>
      <xdr:rowOff>0</xdr:rowOff>
    </xdr:from>
    <xdr:ext cx="706904" cy="348926"/>
    <xdr:grpSp>
      <xdr:nvGrpSpPr>
        <xdr:cNvPr id="602" name="Group 2715">
          <a:extLst>
            <a:ext uri="{FF2B5EF4-FFF2-40B4-BE49-F238E27FC236}">
              <a16:creationId xmlns:a16="http://schemas.microsoft.com/office/drawing/2014/main" id="{C76167B0-9D25-49DF-9FD7-4EDE6E301C07}"/>
            </a:ext>
          </a:extLst>
        </xdr:cNvPr>
        <xdr:cNvGrpSpPr/>
      </xdr:nvGrpSpPr>
      <xdr:grpSpPr>
        <a:xfrm>
          <a:off x="12382500" y="54068382"/>
          <a:ext cx="706904" cy="348926"/>
          <a:chOff x="40855105" y="5013318"/>
          <a:chExt cx="706904" cy="348926"/>
        </a:xfrm>
      </xdr:grpSpPr>
      <xdr:sp macro="" textlink="">
        <xdr:nvSpPr>
          <xdr:cNvPr id="603" name="Line 2716">
            <a:extLst>
              <a:ext uri="{FF2B5EF4-FFF2-40B4-BE49-F238E27FC236}">
                <a16:creationId xmlns:a16="http://schemas.microsoft.com/office/drawing/2014/main" id="{10F6FB5E-0076-644B-B3C7-BEB3063908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4" name="Line 2717">
            <a:extLst>
              <a:ext uri="{FF2B5EF4-FFF2-40B4-BE49-F238E27FC236}">
                <a16:creationId xmlns:a16="http://schemas.microsoft.com/office/drawing/2014/main" id="{E8E4C285-9E60-A788-43D4-B35C5A624F1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5" name="Line 2718">
            <a:extLst>
              <a:ext uri="{FF2B5EF4-FFF2-40B4-BE49-F238E27FC236}">
                <a16:creationId xmlns:a16="http://schemas.microsoft.com/office/drawing/2014/main" id="{AD50F44C-56B1-8F87-50B2-8D39E6EEF90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6" name="Line 2719">
            <a:extLst>
              <a:ext uri="{FF2B5EF4-FFF2-40B4-BE49-F238E27FC236}">
                <a16:creationId xmlns:a16="http://schemas.microsoft.com/office/drawing/2014/main" id="{D81D2B41-F569-0C6E-9087-F80E41476E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07" name="Line 2720">
            <a:extLst>
              <a:ext uri="{FF2B5EF4-FFF2-40B4-BE49-F238E27FC236}">
                <a16:creationId xmlns:a16="http://schemas.microsoft.com/office/drawing/2014/main" id="{CCFB2616-1E88-21C9-70A7-9C0258BCBC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261</xdr:row>
      <xdr:rowOff>0</xdr:rowOff>
    </xdr:from>
    <xdr:ext cx="706904" cy="348926"/>
    <xdr:grpSp>
      <xdr:nvGrpSpPr>
        <xdr:cNvPr id="608" name="Group 2715">
          <a:extLst>
            <a:ext uri="{FF2B5EF4-FFF2-40B4-BE49-F238E27FC236}">
              <a16:creationId xmlns:a16="http://schemas.microsoft.com/office/drawing/2014/main" id="{48EE8EB4-4B42-48D8-9F07-0F35517F8376}"/>
            </a:ext>
          </a:extLst>
        </xdr:cNvPr>
        <xdr:cNvGrpSpPr/>
      </xdr:nvGrpSpPr>
      <xdr:grpSpPr>
        <a:xfrm>
          <a:off x="20039853" y="56402941"/>
          <a:ext cx="706904" cy="348926"/>
          <a:chOff x="40855105" y="5013318"/>
          <a:chExt cx="706904" cy="348926"/>
        </a:xfrm>
      </xdr:grpSpPr>
      <xdr:sp macro="" textlink="">
        <xdr:nvSpPr>
          <xdr:cNvPr id="609" name="Line 2716">
            <a:extLst>
              <a:ext uri="{FF2B5EF4-FFF2-40B4-BE49-F238E27FC236}">
                <a16:creationId xmlns:a16="http://schemas.microsoft.com/office/drawing/2014/main" id="{554E63EC-7051-ED0A-9170-5C926FEA430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0" name="Line 2717">
            <a:extLst>
              <a:ext uri="{FF2B5EF4-FFF2-40B4-BE49-F238E27FC236}">
                <a16:creationId xmlns:a16="http://schemas.microsoft.com/office/drawing/2014/main" id="{849455DB-C63D-8030-2C94-4471A94FE3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1" name="Line 2718">
            <a:extLst>
              <a:ext uri="{FF2B5EF4-FFF2-40B4-BE49-F238E27FC236}">
                <a16:creationId xmlns:a16="http://schemas.microsoft.com/office/drawing/2014/main" id="{DFA99C0A-7ECC-C858-E2EE-280B313AD46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2" name="Line 2719">
            <a:extLst>
              <a:ext uri="{FF2B5EF4-FFF2-40B4-BE49-F238E27FC236}">
                <a16:creationId xmlns:a16="http://schemas.microsoft.com/office/drawing/2014/main" id="{0C7BFAF0-D554-068A-DC4B-9E9741D792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3" name="Line 2720">
            <a:extLst>
              <a:ext uri="{FF2B5EF4-FFF2-40B4-BE49-F238E27FC236}">
                <a16:creationId xmlns:a16="http://schemas.microsoft.com/office/drawing/2014/main" id="{70149EC5-0AE3-7CC0-9523-159291769ED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261</xdr:row>
      <xdr:rowOff>0</xdr:rowOff>
    </xdr:from>
    <xdr:ext cx="706904" cy="348926"/>
    <xdr:grpSp>
      <xdr:nvGrpSpPr>
        <xdr:cNvPr id="614" name="Group 2715">
          <a:extLst>
            <a:ext uri="{FF2B5EF4-FFF2-40B4-BE49-F238E27FC236}">
              <a16:creationId xmlns:a16="http://schemas.microsoft.com/office/drawing/2014/main" id="{7EB58C2D-E54D-427F-8506-1633CDE1F7E3}"/>
            </a:ext>
          </a:extLst>
        </xdr:cNvPr>
        <xdr:cNvGrpSpPr/>
      </xdr:nvGrpSpPr>
      <xdr:grpSpPr>
        <a:xfrm>
          <a:off x="21888824" y="56402941"/>
          <a:ext cx="706904" cy="348926"/>
          <a:chOff x="40855105" y="5013318"/>
          <a:chExt cx="706904" cy="348926"/>
        </a:xfrm>
      </xdr:grpSpPr>
      <xdr:sp macro="" textlink="">
        <xdr:nvSpPr>
          <xdr:cNvPr id="615" name="Line 2716">
            <a:extLst>
              <a:ext uri="{FF2B5EF4-FFF2-40B4-BE49-F238E27FC236}">
                <a16:creationId xmlns:a16="http://schemas.microsoft.com/office/drawing/2014/main" id="{9FD1E17F-E073-03EC-A97C-F3BE3A849B1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6" name="Line 2717">
            <a:extLst>
              <a:ext uri="{FF2B5EF4-FFF2-40B4-BE49-F238E27FC236}">
                <a16:creationId xmlns:a16="http://schemas.microsoft.com/office/drawing/2014/main" id="{84450ADF-7353-1877-F168-7769A478570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7" name="Line 2718">
            <a:extLst>
              <a:ext uri="{FF2B5EF4-FFF2-40B4-BE49-F238E27FC236}">
                <a16:creationId xmlns:a16="http://schemas.microsoft.com/office/drawing/2014/main" id="{07538475-AD98-7272-1CE8-4D6E8B8015D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8" name="Line 2719">
            <a:extLst>
              <a:ext uri="{FF2B5EF4-FFF2-40B4-BE49-F238E27FC236}">
                <a16:creationId xmlns:a16="http://schemas.microsoft.com/office/drawing/2014/main" id="{500C33BC-9C63-8AA6-BEA3-610301E8B43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19" name="Line 2720">
            <a:extLst>
              <a:ext uri="{FF2B5EF4-FFF2-40B4-BE49-F238E27FC236}">
                <a16:creationId xmlns:a16="http://schemas.microsoft.com/office/drawing/2014/main" id="{F4FF2F36-A777-7747-14CE-16BC31B5697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261</xdr:row>
      <xdr:rowOff>0</xdr:rowOff>
    </xdr:from>
    <xdr:ext cx="706904" cy="348926"/>
    <xdr:grpSp>
      <xdr:nvGrpSpPr>
        <xdr:cNvPr id="620" name="Group 2715">
          <a:extLst>
            <a:ext uri="{FF2B5EF4-FFF2-40B4-BE49-F238E27FC236}">
              <a16:creationId xmlns:a16="http://schemas.microsoft.com/office/drawing/2014/main" id="{3BE5860E-0A1F-4FC7-A5C7-C8493C99C671}"/>
            </a:ext>
          </a:extLst>
        </xdr:cNvPr>
        <xdr:cNvGrpSpPr/>
      </xdr:nvGrpSpPr>
      <xdr:grpSpPr>
        <a:xfrm>
          <a:off x="24073971" y="56402941"/>
          <a:ext cx="706904" cy="348926"/>
          <a:chOff x="40855105" y="5013318"/>
          <a:chExt cx="706904" cy="348926"/>
        </a:xfrm>
      </xdr:grpSpPr>
      <xdr:sp macro="" textlink="">
        <xdr:nvSpPr>
          <xdr:cNvPr id="621" name="Line 2716">
            <a:extLst>
              <a:ext uri="{FF2B5EF4-FFF2-40B4-BE49-F238E27FC236}">
                <a16:creationId xmlns:a16="http://schemas.microsoft.com/office/drawing/2014/main" id="{71D5F584-4F02-873F-AB83-6624B4B31B0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2" name="Line 2717">
            <a:extLst>
              <a:ext uri="{FF2B5EF4-FFF2-40B4-BE49-F238E27FC236}">
                <a16:creationId xmlns:a16="http://schemas.microsoft.com/office/drawing/2014/main" id="{8855214B-345D-CEAD-8DFB-BB5415128E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3" name="Line 2718">
            <a:extLst>
              <a:ext uri="{FF2B5EF4-FFF2-40B4-BE49-F238E27FC236}">
                <a16:creationId xmlns:a16="http://schemas.microsoft.com/office/drawing/2014/main" id="{67729FDA-46C8-59E2-56B4-9EF44BA6AEB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4" name="Line 2719">
            <a:extLst>
              <a:ext uri="{FF2B5EF4-FFF2-40B4-BE49-F238E27FC236}">
                <a16:creationId xmlns:a16="http://schemas.microsoft.com/office/drawing/2014/main" id="{18087E93-B12B-F908-4B28-5EB12E70E1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5" name="Line 2720">
            <a:extLst>
              <a:ext uri="{FF2B5EF4-FFF2-40B4-BE49-F238E27FC236}">
                <a16:creationId xmlns:a16="http://schemas.microsoft.com/office/drawing/2014/main" id="{89A183A4-A1C1-EACE-6837-C4E6D654D6F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261</xdr:row>
      <xdr:rowOff>0</xdr:rowOff>
    </xdr:from>
    <xdr:ext cx="706904" cy="348926"/>
    <xdr:grpSp>
      <xdr:nvGrpSpPr>
        <xdr:cNvPr id="626" name="Group 2715">
          <a:extLst>
            <a:ext uri="{FF2B5EF4-FFF2-40B4-BE49-F238E27FC236}">
              <a16:creationId xmlns:a16="http://schemas.microsoft.com/office/drawing/2014/main" id="{F663FDFF-094B-4294-A71E-92EF28D40CDC}"/>
            </a:ext>
          </a:extLst>
        </xdr:cNvPr>
        <xdr:cNvGrpSpPr/>
      </xdr:nvGrpSpPr>
      <xdr:grpSpPr>
        <a:xfrm>
          <a:off x="27771912" y="56402941"/>
          <a:ext cx="706904" cy="348926"/>
          <a:chOff x="40855105" y="5013318"/>
          <a:chExt cx="706904" cy="348926"/>
        </a:xfrm>
      </xdr:grpSpPr>
      <xdr:sp macro="" textlink="">
        <xdr:nvSpPr>
          <xdr:cNvPr id="627" name="Line 2716">
            <a:extLst>
              <a:ext uri="{FF2B5EF4-FFF2-40B4-BE49-F238E27FC236}">
                <a16:creationId xmlns:a16="http://schemas.microsoft.com/office/drawing/2014/main" id="{AD2BB03E-34D2-E2C7-76F9-0E4FBB22FB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8" name="Line 2717">
            <a:extLst>
              <a:ext uri="{FF2B5EF4-FFF2-40B4-BE49-F238E27FC236}">
                <a16:creationId xmlns:a16="http://schemas.microsoft.com/office/drawing/2014/main" id="{AAC67372-FBF1-7CC9-CA6F-A3EBC7D0EFB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29" name="Line 2718">
            <a:extLst>
              <a:ext uri="{FF2B5EF4-FFF2-40B4-BE49-F238E27FC236}">
                <a16:creationId xmlns:a16="http://schemas.microsoft.com/office/drawing/2014/main" id="{B3798FCF-40AF-B228-1084-3B14B77507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0" name="Line 2719">
            <a:extLst>
              <a:ext uri="{FF2B5EF4-FFF2-40B4-BE49-F238E27FC236}">
                <a16:creationId xmlns:a16="http://schemas.microsoft.com/office/drawing/2014/main" id="{0D7C7A7A-489F-B235-EBFC-8BEA611DA9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1" name="Line 2720">
            <a:extLst>
              <a:ext uri="{FF2B5EF4-FFF2-40B4-BE49-F238E27FC236}">
                <a16:creationId xmlns:a16="http://schemas.microsoft.com/office/drawing/2014/main" id="{F5E94A70-29A4-BFF2-72FB-0920B669FEB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272</xdr:row>
      <xdr:rowOff>0</xdr:rowOff>
    </xdr:from>
    <xdr:ext cx="706904" cy="348926"/>
    <xdr:grpSp>
      <xdr:nvGrpSpPr>
        <xdr:cNvPr id="632" name="Group 2715">
          <a:extLst>
            <a:ext uri="{FF2B5EF4-FFF2-40B4-BE49-F238E27FC236}">
              <a16:creationId xmlns:a16="http://schemas.microsoft.com/office/drawing/2014/main" id="{64D3AD29-DE36-4CD9-91B1-6BF7D2363587}"/>
            </a:ext>
          </a:extLst>
        </xdr:cNvPr>
        <xdr:cNvGrpSpPr/>
      </xdr:nvGrpSpPr>
      <xdr:grpSpPr>
        <a:xfrm>
          <a:off x="2540000" y="58774853"/>
          <a:ext cx="706904" cy="348926"/>
          <a:chOff x="40855105" y="5013318"/>
          <a:chExt cx="706904" cy="348926"/>
        </a:xfrm>
      </xdr:grpSpPr>
      <xdr:sp macro="" textlink="">
        <xdr:nvSpPr>
          <xdr:cNvPr id="633" name="Line 2716">
            <a:extLst>
              <a:ext uri="{FF2B5EF4-FFF2-40B4-BE49-F238E27FC236}">
                <a16:creationId xmlns:a16="http://schemas.microsoft.com/office/drawing/2014/main" id="{4D5AE5DA-35DE-E45D-FFC1-3D73E8B708E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4" name="Line 2717">
            <a:extLst>
              <a:ext uri="{FF2B5EF4-FFF2-40B4-BE49-F238E27FC236}">
                <a16:creationId xmlns:a16="http://schemas.microsoft.com/office/drawing/2014/main" id="{CA542B30-C5D6-1294-75BF-E8E44847FF6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5" name="Line 2718">
            <a:extLst>
              <a:ext uri="{FF2B5EF4-FFF2-40B4-BE49-F238E27FC236}">
                <a16:creationId xmlns:a16="http://schemas.microsoft.com/office/drawing/2014/main" id="{0C378ADE-3BEE-9339-86C2-359EA7C3B4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6" name="Line 2719">
            <a:extLst>
              <a:ext uri="{FF2B5EF4-FFF2-40B4-BE49-F238E27FC236}">
                <a16:creationId xmlns:a16="http://schemas.microsoft.com/office/drawing/2014/main" id="{0C9B6186-559D-4D26-E114-E1245AC6A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37" name="Line 2720">
            <a:extLst>
              <a:ext uri="{FF2B5EF4-FFF2-40B4-BE49-F238E27FC236}">
                <a16:creationId xmlns:a16="http://schemas.microsoft.com/office/drawing/2014/main" id="{4BB3F7D7-088C-87F5-CE14-5025B438305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272</xdr:row>
      <xdr:rowOff>0</xdr:rowOff>
    </xdr:from>
    <xdr:ext cx="706904" cy="348926"/>
    <xdr:grpSp>
      <xdr:nvGrpSpPr>
        <xdr:cNvPr id="638" name="Group 2715">
          <a:extLst>
            <a:ext uri="{FF2B5EF4-FFF2-40B4-BE49-F238E27FC236}">
              <a16:creationId xmlns:a16="http://schemas.microsoft.com/office/drawing/2014/main" id="{AF9398F8-72C3-45B5-A769-03D9380E5743}"/>
            </a:ext>
          </a:extLst>
        </xdr:cNvPr>
        <xdr:cNvGrpSpPr/>
      </xdr:nvGrpSpPr>
      <xdr:grpSpPr>
        <a:xfrm>
          <a:off x="18097500" y="58774853"/>
          <a:ext cx="706904" cy="348926"/>
          <a:chOff x="40855105" y="5013318"/>
          <a:chExt cx="706904" cy="348926"/>
        </a:xfrm>
      </xdr:grpSpPr>
      <xdr:sp macro="" textlink="">
        <xdr:nvSpPr>
          <xdr:cNvPr id="639" name="Line 2716">
            <a:extLst>
              <a:ext uri="{FF2B5EF4-FFF2-40B4-BE49-F238E27FC236}">
                <a16:creationId xmlns:a16="http://schemas.microsoft.com/office/drawing/2014/main" id="{06C78066-6518-EF20-9DFD-9A6144B8045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0" name="Line 2717">
            <a:extLst>
              <a:ext uri="{FF2B5EF4-FFF2-40B4-BE49-F238E27FC236}">
                <a16:creationId xmlns:a16="http://schemas.microsoft.com/office/drawing/2014/main" id="{EEA4FE85-1FB0-9DA4-1F10-391DF4B8292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1" name="Line 2718">
            <a:extLst>
              <a:ext uri="{FF2B5EF4-FFF2-40B4-BE49-F238E27FC236}">
                <a16:creationId xmlns:a16="http://schemas.microsoft.com/office/drawing/2014/main" id="{E2798AC3-5B6A-10A2-749B-77C81E64B3A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2" name="Line 2719">
            <a:extLst>
              <a:ext uri="{FF2B5EF4-FFF2-40B4-BE49-F238E27FC236}">
                <a16:creationId xmlns:a16="http://schemas.microsoft.com/office/drawing/2014/main" id="{8E1ACFAF-EC0B-2A62-5243-1E8420725A7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3" name="Line 2720">
            <a:extLst>
              <a:ext uri="{FF2B5EF4-FFF2-40B4-BE49-F238E27FC236}">
                <a16:creationId xmlns:a16="http://schemas.microsoft.com/office/drawing/2014/main" id="{E414B9B3-26CF-AAE6-3F32-CCB9846E2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272</xdr:row>
      <xdr:rowOff>0</xdr:rowOff>
    </xdr:from>
    <xdr:ext cx="706904" cy="348926"/>
    <xdr:grpSp>
      <xdr:nvGrpSpPr>
        <xdr:cNvPr id="644" name="Group 2715">
          <a:extLst>
            <a:ext uri="{FF2B5EF4-FFF2-40B4-BE49-F238E27FC236}">
              <a16:creationId xmlns:a16="http://schemas.microsoft.com/office/drawing/2014/main" id="{DE3F7DAF-440E-45B8-9C28-334F2738D0F5}"/>
            </a:ext>
          </a:extLst>
        </xdr:cNvPr>
        <xdr:cNvGrpSpPr/>
      </xdr:nvGrpSpPr>
      <xdr:grpSpPr>
        <a:xfrm>
          <a:off x="24073971" y="58774853"/>
          <a:ext cx="706904" cy="348926"/>
          <a:chOff x="40855105" y="5013318"/>
          <a:chExt cx="706904" cy="348926"/>
        </a:xfrm>
      </xdr:grpSpPr>
      <xdr:sp macro="" textlink="">
        <xdr:nvSpPr>
          <xdr:cNvPr id="645" name="Line 2716">
            <a:extLst>
              <a:ext uri="{FF2B5EF4-FFF2-40B4-BE49-F238E27FC236}">
                <a16:creationId xmlns:a16="http://schemas.microsoft.com/office/drawing/2014/main" id="{77A174AB-3BE4-D37D-42C4-BDE387D181F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6" name="Line 2717">
            <a:extLst>
              <a:ext uri="{FF2B5EF4-FFF2-40B4-BE49-F238E27FC236}">
                <a16:creationId xmlns:a16="http://schemas.microsoft.com/office/drawing/2014/main" id="{A64DFD4C-90C9-2757-1E37-D73AB62BD21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7" name="Line 2718">
            <a:extLst>
              <a:ext uri="{FF2B5EF4-FFF2-40B4-BE49-F238E27FC236}">
                <a16:creationId xmlns:a16="http://schemas.microsoft.com/office/drawing/2014/main" id="{1B40AAB1-EB50-8D2F-DE3F-28CE83A557D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8" name="Line 2719">
            <a:extLst>
              <a:ext uri="{FF2B5EF4-FFF2-40B4-BE49-F238E27FC236}">
                <a16:creationId xmlns:a16="http://schemas.microsoft.com/office/drawing/2014/main" id="{A570CA66-F552-9CE4-E5A2-2D7ACADA8FA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49" name="Line 2720">
            <a:extLst>
              <a:ext uri="{FF2B5EF4-FFF2-40B4-BE49-F238E27FC236}">
                <a16:creationId xmlns:a16="http://schemas.microsoft.com/office/drawing/2014/main" id="{ED22C00E-D367-4934-3DFB-76100B64173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272</xdr:row>
      <xdr:rowOff>0</xdr:rowOff>
    </xdr:from>
    <xdr:ext cx="706904" cy="348926"/>
    <xdr:grpSp>
      <xdr:nvGrpSpPr>
        <xdr:cNvPr id="650" name="Group 2715">
          <a:extLst>
            <a:ext uri="{FF2B5EF4-FFF2-40B4-BE49-F238E27FC236}">
              <a16:creationId xmlns:a16="http://schemas.microsoft.com/office/drawing/2014/main" id="{CB10E259-A4A4-409E-A608-D87E87189B1E}"/>
            </a:ext>
          </a:extLst>
        </xdr:cNvPr>
        <xdr:cNvGrpSpPr/>
      </xdr:nvGrpSpPr>
      <xdr:grpSpPr>
        <a:xfrm>
          <a:off x="25922941" y="58774853"/>
          <a:ext cx="706904" cy="348926"/>
          <a:chOff x="40855105" y="5013318"/>
          <a:chExt cx="706904" cy="348926"/>
        </a:xfrm>
      </xdr:grpSpPr>
      <xdr:sp macro="" textlink="">
        <xdr:nvSpPr>
          <xdr:cNvPr id="651" name="Line 2716">
            <a:extLst>
              <a:ext uri="{FF2B5EF4-FFF2-40B4-BE49-F238E27FC236}">
                <a16:creationId xmlns:a16="http://schemas.microsoft.com/office/drawing/2014/main" id="{547ECAC3-AE71-F1C8-BBB6-C002EAB2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2" name="Line 2717">
            <a:extLst>
              <a:ext uri="{FF2B5EF4-FFF2-40B4-BE49-F238E27FC236}">
                <a16:creationId xmlns:a16="http://schemas.microsoft.com/office/drawing/2014/main" id="{04FABE94-E21C-3663-ECA8-3F448E1261D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3" name="Line 2718">
            <a:extLst>
              <a:ext uri="{FF2B5EF4-FFF2-40B4-BE49-F238E27FC236}">
                <a16:creationId xmlns:a16="http://schemas.microsoft.com/office/drawing/2014/main" id="{C43681D6-49B5-D7F4-2F5A-D23BBF942F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4" name="Line 2719">
            <a:extLst>
              <a:ext uri="{FF2B5EF4-FFF2-40B4-BE49-F238E27FC236}">
                <a16:creationId xmlns:a16="http://schemas.microsoft.com/office/drawing/2014/main" id="{2765DC6F-E19F-E33E-BD09-A69A3EF56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5" name="Line 2720">
            <a:extLst>
              <a:ext uri="{FF2B5EF4-FFF2-40B4-BE49-F238E27FC236}">
                <a16:creationId xmlns:a16="http://schemas.microsoft.com/office/drawing/2014/main" id="{7C017390-044A-845A-0561-D20BF19647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272</xdr:row>
      <xdr:rowOff>0</xdr:rowOff>
    </xdr:from>
    <xdr:ext cx="706904" cy="348926"/>
    <xdr:grpSp>
      <xdr:nvGrpSpPr>
        <xdr:cNvPr id="656" name="Group 2715">
          <a:extLst>
            <a:ext uri="{FF2B5EF4-FFF2-40B4-BE49-F238E27FC236}">
              <a16:creationId xmlns:a16="http://schemas.microsoft.com/office/drawing/2014/main" id="{D81F8A08-8BA2-4376-8D17-CB9FCEB98977}"/>
            </a:ext>
          </a:extLst>
        </xdr:cNvPr>
        <xdr:cNvGrpSpPr/>
      </xdr:nvGrpSpPr>
      <xdr:grpSpPr>
        <a:xfrm>
          <a:off x="27771912" y="58774853"/>
          <a:ext cx="706904" cy="348926"/>
          <a:chOff x="40855105" y="5013318"/>
          <a:chExt cx="706904" cy="348926"/>
        </a:xfrm>
      </xdr:grpSpPr>
      <xdr:sp macro="" textlink="">
        <xdr:nvSpPr>
          <xdr:cNvPr id="657" name="Line 2716">
            <a:extLst>
              <a:ext uri="{FF2B5EF4-FFF2-40B4-BE49-F238E27FC236}">
                <a16:creationId xmlns:a16="http://schemas.microsoft.com/office/drawing/2014/main" id="{8EAF036F-92D2-E787-809C-EF24863E86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8" name="Line 2717">
            <a:extLst>
              <a:ext uri="{FF2B5EF4-FFF2-40B4-BE49-F238E27FC236}">
                <a16:creationId xmlns:a16="http://schemas.microsoft.com/office/drawing/2014/main" id="{750CB411-F9C7-D90E-57DA-CFF6EC4199B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59" name="Line 2718">
            <a:extLst>
              <a:ext uri="{FF2B5EF4-FFF2-40B4-BE49-F238E27FC236}">
                <a16:creationId xmlns:a16="http://schemas.microsoft.com/office/drawing/2014/main" id="{046D2A17-5FCB-BEDE-AE5F-5D1397A689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0" name="Line 2719">
            <a:extLst>
              <a:ext uri="{FF2B5EF4-FFF2-40B4-BE49-F238E27FC236}">
                <a16:creationId xmlns:a16="http://schemas.microsoft.com/office/drawing/2014/main" id="{5A7CB012-D67D-E905-31A8-2BF573DAC1C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1" name="Line 2720">
            <a:extLst>
              <a:ext uri="{FF2B5EF4-FFF2-40B4-BE49-F238E27FC236}">
                <a16:creationId xmlns:a16="http://schemas.microsoft.com/office/drawing/2014/main" id="{97275384-0F84-2CD2-1BDF-2AD86917A3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283</xdr:row>
      <xdr:rowOff>0</xdr:rowOff>
    </xdr:from>
    <xdr:ext cx="706904" cy="348926"/>
    <xdr:grpSp>
      <xdr:nvGrpSpPr>
        <xdr:cNvPr id="662" name="Group 2715">
          <a:extLst>
            <a:ext uri="{FF2B5EF4-FFF2-40B4-BE49-F238E27FC236}">
              <a16:creationId xmlns:a16="http://schemas.microsoft.com/office/drawing/2014/main" id="{6BF3AB0A-4387-4C13-AB6D-5C6B15DF3F18}"/>
            </a:ext>
          </a:extLst>
        </xdr:cNvPr>
        <xdr:cNvGrpSpPr/>
      </xdr:nvGrpSpPr>
      <xdr:grpSpPr>
        <a:xfrm>
          <a:off x="8553824" y="61128088"/>
          <a:ext cx="706904" cy="348926"/>
          <a:chOff x="40855105" y="5013318"/>
          <a:chExt cx="706904" cy="348926"/>
        </a:xfrm>
      </xdr:grpSpPr>
      <xdr:sp macro="" textlink="">
        <xdr:nvSpPr>
          <xdr:cNvPr id="663" name="Line 2716">
            <a:extLst>
              <a:ext uri="{FF2B5EF4-FFF2-40B4-BE49-F238E27FC236}">
                <a16:creationId xmlns:a16="http://schemas.microsoft.com/office/drawing/2014/main" id="{B2178BD0-3A13-0708-C1EE-2360D11C48B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4" name="Line 2717">
            <a:extLst>
              <a:ext uri="{FF2B5EF4-FFF2-40B4-BE49-F238E27FC236}">
                <a16:creationId xmlns:a16="http://schemas.microsoft.com/office/drawing/2014/main" id="{75E5CDAC-014D-CC5A-1CC7-723EF28A8B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5" name="Line 2718">
            <a:extLst>
              <a:ext uri="{FF2B5EF4-FFF2-40B4-BE49-F238E27FC236}">
                <a16:creationId xmlns:a16="http://schemas.microsoft.com/office/drawing/2014/main" id="{78FF2BA4-3BD8-BC6D-2DAA-38EA40B099F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6" name="Line 2719">
            <a:extLst>
              <a:ext uri="{FF2B5EF4-FFF2-40B4-BE49-F238E27FC236}">
                <a16:creationId xmlns:a16="http://schemas.microsoft.com/office/drawing/2014/main" id="{6E02D9BC-4227-D38B-EF5F-90A6718E29B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67" name="Line 2720">
            <a:extLst>
              <a:ext uri="{FF2B5EF4-FFF2-40B4-BE49-F238E27FC236}">
                <a16:creationId xmlns:a16="http://schemas.microsoft.com/office/drawing/2014/main" id="{14E68EA2-210A-7DDA-C500-F4EEB8F5FB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283</xdr:row>
      <xdr:rowOff>0</xdr:rowOff>
    </xdr:from>
    <xdr:ext cx="706904" cy="348926"/>
    <xdr:grpSp>
      <xdr:nvGrpSpPr>
        <xdr:cNvPr id="668" name="Group 2715">
          <a:extLst>
            <a:ext uri="{FF2B5EF4-FFF2-40B4-BE49-F238E27FC236}">
              <a16:creationId xmlns:a16="http://schemas.microsoft.com/office/drawing/2014/main" id="{7E4238DC-CFB5-4A6F-A755-EA7ADFE4B151}"/>
            </a:ext>
          </a:extLst>
        </xdr:cNvPr>
        <xdr:cNvGrpSpPr/>
      </xdr:nvGrpSpPr>
      <xdr:grpSpPr>
        <a:xfrm>
          <a:off x="10533529" y="61128088"/>
          <a:ext cx="706904" cy="348926"/>
          <a:chOff x="40855105" y="5013318"/>
          <a:chExt cx="706904" cy="348926"/>
        </a:xfrm>
      </xdr:grpSpPr>
      <xdr:sp macro="" textlink="">
        <xdr:nvSpPr>
          <xdr:cNvPr id="669" name="Line 2716">
            <a:extLst>
              <a:ext uri="{FF2B5EF4-FFF2-40B4-BE49-F238E27FC236}">
                <a16:creationId xmlns:a16="http://schemas.microsoft.com/office/drawing/2014/main" id="{59443699-DFC7-3929-9656-C3E92DC9C6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0" name="Line 2717">
            <a:extLst>
              <a:ext uri="{FF2B5EF4-FFF2-40B4-BE49-F238E27FC236}">
                <a16:creationId xmlns:a16="http://schemas.microsoft.com/office/drawing/2014/main" id="{6877B387-E242-4A94-7F29-636DA32FF5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1" name="Line 2718">
            <a:extLst>
              <a:ext uri="{FF2B5EF4-FFF2-40B4-BE49-F238E27FC236}">
                <a16:creationId xmlns:a16="http://schemas.microsoft.com/office/drawing/2014/main" id="{4B5418B0-575E-42AF-B5EC-E09100307A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2" name="Line 2719">
            <a:extLst>
              <a:ext uri="{FF2B5EF4-FFF2-40B4-BE49-F238E27FC236}">
                <a16:creationId xmlns:a16="http://schemas.microsoft.com/office/drawing/2014/main" id="{9E288098-56A4-4A9C-AB41-C2FFF798BB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3" name="Line 2720">
            <a:extLst>
              <a:ext uri="{FF2B5EF4-FFF2-40B4-BE49-F238E27FC236}">
                <a16:creationId xmlns:a16="http://schemas.microsoft.com/office/drawing/2014/main" id="{6165429F-6225-93A9-6284-9EB0D675D7C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283</xdr:row>
      <xdr:rowOff>0</xdr:rowOff>
    </xdr:from>
    <xdr:ext cx="706904" cy="348926"/>
    <xdr:grpSp>
      <xdr:nvGrpSpPr>
        <xdr:cNvPr id="674" name="Group 2715">
          <a:extLst>
            <a:ext uri="{FF2B5EF4-FFF2-40B4-BE49-F238E27FC236}">
              <a16:creationId xmlns:a16="http://schemas.microsoft.com/office/drawing/2014/main" id="{A5106EAC-280E-4103-9FEF-91F1A2ADAAFB}"/>
            </a:ext>
          </a:extLst>
        </xdr:cNvPr>
        <xdr:cNvGrpSpPr/>
      </xdr:nvGrpSpPr>
      <xdr:grpSpPr>
        <a:xfrm>
          <a:off x="12382500" y="61128088"/>
          <a:ext cx="706904" cy="348926"/>
          <a:chOff x="40855105" y="5013318"/>
          <a:chExt cx="706904" cy="348926"/>
        </a:xfrm>
      </xdr:grpSpPr>
      <xdr:sp macro="" textlink="">
        <xdr:nvSpPr>
          <xdr:cNvPr id="675" name="Line 2716">
            <a:extLst>
              <a:ext uri="{FF2B5EF4-FFF2-40B4-BE49-F238E27FC236}">
                <a16:creationId xmlns:a16="http://schemas.microsoft.com/office/drawing/2014/main" id="{5755F9D8-10C3-F691-D9F4-3B67132129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6" name="Line 2717">
            <a:extLst>
              <a:ext uri="{FF2B5EF4-FFF2-40B4-BE49-F238E27FC236}">
                <a16:creationId xmlns:a16="http://schemas.microsoft.com/office/drawing/2014/main" id="{41205F7C-F47C-E753-C808-C4EFE2A22C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7" name="Line 2718">
            <a:extLst>
              <a:ext uri="{FF2B5EF4-FFF2-40B4-BE49-F238E27FC236}">
                <a16:creationId xmlns:a16="http://schemas.microsoft.com/office/drawing/2014/main" id="{9088449D-FD0D-98ED-3546-D8A518D4BF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8" name="Line 2719">
            <a:extLst>
              <a:ext uri="{FF2B5EF4-FFF2-40B4-BE49-F238E27FC236}">
                <a16:creationId xmlns:a16="http://schemas.microsoft.com/office/drawing/2014/main" id="{56FDA90E-BCD5-05E1-C999-0E02319DCA4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79" name="Line 2720">
            <a:extLst>
              <a:ext uri="{FF2B5EF4-FFF2-40B4-BE49-F238E27FC236}">
                <a16:creationId xmlns:a16="http://schemas.microsoft.com/office/drawing/2014/main" id="{2C5E0805-2EBC-4605-9163-7253501E2D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283</xdr:row>
      <xdr:rowOff>0</xdr:rowOff>
    </xdr:from>
    <xdr:ext cx="706904" cy="348926"/>
    <xdr:grpSp>
      <xdr:nvGrpSpPr>
        <xdr:cNvPr id="680" name="Group 2715">
          <a:extLst>
            <a:ext uri="{FF2B5EF4-FFF2-40B4-BE49-F238E27FC236}">
              <a16:creationId xmlns:a16="http://schemas.microsoft.com/office/drawing/2014/main" id="{2F9381E1-08AA-4BDB-971F-656B0BED8C35}"/>
            </a:ext>
          </a:extLst>
        </xdr:cNvPr>
        <xdr:cNvGrpSpPr/>
      </xdr:nvGrpSpPr>
      <xdr:grpSpPr>
        <a:xfrm>
          <a:off x="14399559" y="61128088"/>
          <a:ext cx="706904" cy="348926"/>
          <a:chOff x="40855105" y="5013318"/>
          <a:chExt cx="706904" cy="348926"/>
        </a:xfrm>
      </xdr:grpSpPr>
      <xdr:sp macro="" textlink="">
        <xdr:nvSpPr>
          <xdr:cNvPr id="681" name="Line 2716">
            <a:extLst>
              <a:ext uri="{FF2B5EF4-FFF2-40B4-BE49-F238E27FC236}">
                <a16:creationId xmlns:a16="http://schemas.microsoft.com/office/drawing/2014/main" id="{A77394F8-D0DB-491F-F34E-4B6C7566A8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2" name="Line 2717">
            <a:extLst>
              <a:ext uri="{FF2B5EF4-FFF2-40B4-BE49-F238E27FC236}">
                <a16:creationId xmlns:a16="http://schemas.microsoft.com/office/drawing/2014/main" id="{B0C5D49E-5CD6-33D5-CD3D-3E0BF7F0C2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3" name="Line 2718">
            <a:extLst>
              <a:ext uri="{FF2B5EF4-FFF2-40B4-BE49-F238E27FC236}">
                <a16:creationId xmlns:a16="http://schemas.microsoft.com/office/drawing/2014/main" id="{605DE025-1F41-A0D0-169E-C8452DA6D83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4" name="Line 2719">
            <a:extLst>
              <a:ext uri="{FF2B5EF4-FFF2-40B4-BE49-F238E27FC236}">
                <a16:creationId xmlns:a16="http://schemas.microsoft.com/office/drawing/2014/main" id="{73C28CC3-4A08-B001-5A15-8121D045878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5" name="Line 2720">
            <a:extLst>
              <a:ext uri="{FF2B5EF4-FFF2-40B4-BE49-F238E27FC236}">
                <a16:creationId xmlns:a16="http://schemas.microsoft.com/office/drawing/2014/main" id="{113C0DA5-5590-81C6-9DA0-D71ABD9049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294</xdr:row>
      <xdr:rowOff>0</xdr:rowOff>
    </xdr:from>
    <xdr:ext cx="706904" cy="348926"/>
    <xdr:grpSp>
      <xdr:nvGrpSpPr>
        <xdr:cNvPr id="686" name="Group 2715">
          <a:extLst>
            <a:ext uri="{FF2B5EF4-FFF2-40B4-BE49-F238E27FC236}">
              <a16:creationId xmlns:a16="http://schemas.microsoft.com/office/drawing/2014/main" id="{5222B219-DA77-460B-8299-57EFDC8B6351}"/>
            </a:ext>
          </a:extLst>
        </xdr:cNvPr>
        <xdr:cNvGrpSpPr/>
      </xdr:nvGrpSpPr>
      <xdr:grpSpPr>
        <a:xfrm>
          <a:off x="12382500" y="63481324"/>
          <a:ext cx="706904" cy="348926"/>
          <a:chOff x="40855105" y="5013318"/>
          <a:chExt cx="706904" cy="348926"/>
        </a:xfrm>
      </xdr:grpSpPr>
      <xdr:sp macro="" textlink="">
        <xdr:nvSpPr>
          <xdr:cNvPr id="687" name="Line 2716">
            <a:extLst>
              <a:ext uri="{FF2B5EF4-FFF2-40B4-BE49-F238E27FC236}">
                <a16:creationId xmlns:a16="http://schemas.microsoft.com/office/drawing/2014/main" id="{6043F3CB-5444-4225-695A-A702531582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8" name="Line 2717">
            <a:extLst>
              <a:ext uri="{FF2B5EF4-FFF2-40B4-BE49-F238E27FC236}">
                <a16:creationId xmlns:a16="http://schemas.microsoft.com/office/drawing/2014/main" id="{1E32E584-B77C-E167-C21D-8420C14820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89" name="Line 2718">
            <a:extLst>
              <a:ext uri="{FF2B5EF4-FFF2-40B4-BE49-F238E27FC236}">
                <a16:creationId xmlns:a16="http://schemas.microsoft.com/office/drawing/2014/main" id="{BBAF71B0-65DD-05ED-B8FC-9E5A496497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0" name="Line 2719">
            <a:extLst>
              <a:ext uri="{FF2B5EF4-FFF2-40B4-BE49-F238E27FC236}">
                <a16:creationId xmlns:a16="http://schemas.microsoft.com/office/drawing/2014/main" id="{D9CB2AA6-5B2F-183D-3D1F-FCB9DB52C1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1" name="Line 2720">
            <a:extLst>
              <a:ext uri="{FF2B5EF4-FFF2-40B4-BE49-F238E27FC236}">
                <a16:creationId xmlns:a16="http://schemas.microsoft.com/office/drawing/2014/main" id="{B8BB92B2-9A74-3C97-7690-4789D677D8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294</xdr:row>
      <xdr:rowOff>0</xdr:rowOff>
    </xdr:from>
    <xdr:ext cx="706904" cy="348926"/>
    <xdr:grpSp>
      <xdr:nvGrpSpPr>
        <xdr:cNvPr id="692" name="Group 2715">
          <a:extLst>
            <a:ext uri="{FF2B5EF4-FFF2-40B4-BE49-F238E27FC236}">
              <a16:creationId xmlns:a16="http://schemas.microsoft.com/office/drawing/2014/main" id="{C5AB157B-3E4C-490F-AC23-89AE764B7C98}"/>
            </a:ext>
          </a:extLst>
        </xdr:cNvPr>
        <xdr:cNvGrpSpPr/>
      </xdr:nvGrpSpPr>
      <xdr:grpSpPr>
        <a:xfrm>
          <a:off x="14399559" y="63481324"/>
          <a:ext cx="706904" cy="348926"/>
          <a:chOff x="40855105" y="5013318"/>
          <a:chExt cx="706904" cy="348926"/>
        </a:xfrm>
      </xdr:grpSpPr>
      <xdr:sp macro="" textlink="">
        <xdr:nvSpPr>
          <xdr:cNvPr id="693" name="Line 2716">
            <a:extLst>
              <a:ext uri="{FF2B5EF4-FFF2-40B4-BE49-F238E27FC236}">
                <a16:creationId xmlns:a16="http://schemas.microsoft.com/office/drawing/2014/main" id="{3EB7A2C0-649D-03C3-2020-201A8E1DA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4" name="Line 2717">
            <a:extLst>
              <a:ext uri="{FF2B5EF4-FFF2-40B4-BE49-F238E27FC236}">
                <a16:creationId xmlns:a16="http://schemas.microsoft.com/office/drawing/2014/main" id="{4A1CBB54-CC88-2BD3-A5DA-418AABA88D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5" name="Line 2718">
            <a:extLst>
              <a:ext uri="{FF2B5EF4-FFF2-40B4-BE49-F238E27FC236}">
                <a16:creationId xmlns:a16="http://schemas.microsoft.com/office/drawing/2014/main" id="{F091308D-FE78-7CFA-748F-EC902DC881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6" name="Line 2719">
            <a:extLst>
              <a:ext uri="{FF2B5EF4-FFF2-40B4-BE49-F238E27FC236}">
                <a16:creationId xmlns:a16="http://schemas.microsoft.com/office/drawing/2014/main" id="{89DC1642-47F4-DAE6-CDA3-8D41E61E701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697" name="Line 2720">
            <a:extLst>
              <a:ext uri="{FF2B5EF4-FFF2-40B4-BE49-F238E27FC236}">
                <a16:creationId xmlns:a16="http://schemas.microsoft.com/office/drawing/2014/main" id="{7A364328-006B-D32F-9B40-ED9991300C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305</xdr:row>
      <xdr:rowOff>0</xdr:rowOff>
    </xdr:from>
    <xdr:ext cx="706904" cy="348926"/>
    <xdr:grpSp>
      <xdr:nvGrpSpPr>
        <xdr:cNvPr id="698" name="Group 2715">
          <a:extLst>
            <a:ext uri="{FF2B5EF4-FFF2-40B4-BE49-F238E27FC236}">
              <a16:creationId xmlns:a16="http://schemas.microsoft.com/office/drawing/2014/main" id="{06819E4E-7342-45CF-9118-95D2638E5918}"/>
            </a:ext>
          </a:extLst>
        </xdr:cNvPr>
        <xdr:cNvGrpSpPr/>
      </xdr:nvGrpSpPr>
      <xdr:grpSpPr>
        <a:xfrm>
          <a:off x="2540000" y="65815882"/>
          <a:ext cx="706904" cy="348926"/>
          <a:chOff x="40855105" y="5013318"/>
          <a:chExt cx="706904" cy="348926"/>
        </a:xfrm>
      </xdr:grpSpPr>
      <xdr:sp macro="" textlink="">
        <xdr:nvSpPr>
          <xdr:cNvPr id="699" name="Line 2716">
            <a:extLst>
              <a:ext uri="{FF2B5EF4-FFF2-40B4-BE49-F238E27FC236}">
                <a16:creationId xmlns:a16="http://schemas.microsoft.com/office/drawing/2014/main" id="{8A8DE3BA-5825-8ACA-3928-B84FA4E0E2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0" name="Line 2717">
            <a:extLst>
              <a:ext uri="{FF2B5EF4-FFF2-40B4-BE49-F238E27FC236}">
                <a16:creationId xmlns:a16="http://schemas.microsoft.com/office/drawing/2014/main" id="{CFF047CC-ECDE-BEC2-7C59-D515269AAD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1" name="Line 2718">
            <a:extLst>
              <a:ext uri="{FF2B5EF4-FFF2-40B4-BE49-F238E27FC236}">
                <a16:creationId xmlns:a16="http://schemas.microsoft.com/office/drawing/2014/main" id="{A83B2F54-223B-8426-2732-0147328F0B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2" name="Line 2719">
            <a:extLst>
              <a:ext uri="{FF2B5EF4-FFF2-40B4-BE49-F238E27FC236}">
                <a16:creationId xmlns:a16="http://schemas.microsoft.com/office/drawing/2014/main" id="{B41A0F69-3B0F-93B7-80E5-273998510B6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3" name="Line 2720">
            <a:extLst>
              <a:ext uri="{FF2B5EF4-FFF2-40B4-BE49-F238E27FC236}">
                <a16:creationId xmlns:a16="http://schemas.microsoft.com/office/drawing/2014/main" id="{E5C5A73C-C494-2F92-F949-C01C8EB09E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305</xdr:row>
      <xdr:rowOff>0</xdr:rowOff>
    </xdr:from>
    <xdr:ext cx="706904" cy="348926"/>
    <xdr:grpSp>
      <xdr:nvGrpSpPr>
        <xdr:cNvPr id="704" name="Group 2715">
          <a:extLst>
            <a:ext uri="{FF2B5EF4-FFF2-40B4-BE49-F238E27FC236}">
              <a16:creationId xmlns:a16="http://schemas.microsoft.com/office/drawing/2014/main" id="{1B24DC70-CE2E-4994-91E0-54973F395095}"/>
            </a:ext>
          </a:extLst>
        </xdr:cNvPr>
        <xdr:cNvGrpSpPr/>
      </xdr:nvGrpSpPr>
      <xdr:grpSpPr>
        <a:xfrm>
          <a:off x="8553824" y="65815882"/>
          <a:ext cx="706904" cy="348926"/>
          <a:chOff x="40855105" y="5013318"/>
          <a:chExt cx="706904" cy="348926"/>
        </a:xfrm>
      </xdr:grpSpPr>
      <xdr:sp macro="" textlink="">
        <xdr:nvSpPr>
          <xdr:cNvPr id="705" name="Line 2716">
            <a:extLst>
              <a:ext uri="{FF2B5EF4-FFF2-40B4-BE49-F238E27FC236}">
                <a16:creationId xmlns:a16="http://schemas.microsoft.com/office/drawing/2014/main" id="{2C5725CE-549B-4AE6-109A-1D84260E175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6" name="Line 2717">
            <a:extLst>
              <a:ext uri="{FF2B5EF4-FFF2-40B4-BE49-F238E27FC236}">
                <a16:creationId xmlns:a16="http://schemas.microsoft.com/office/drawing/2014/main" id="{081F19AF-A43A-7155-EF75-E86C7D5358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7" name="Line 2718">
            <a:extLst>
              <a:ext uri="{FF2B5EF4-FFF2-40B4-BE49-F238E27FC236}">
                <a16:creationId xmlns:a16="http://schemas.microsoft.com/office/drawing/2014/main" id="{9686935F-6758-730B-E0E9-990A9F1275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8" name="Line 2719">
            <a:extLst>
              <a:ext uri="{FF2B5EF4-FFF2-40B4-BE49-F238E27FC236}">
                <a16:creationId xmlns:a16="http://schemas.microsoft.com/office/drawing/2014/main" id="{98B3BC8F-F497-A4F6-AE17-9CE0FB3263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09" name="Line 2720">
            <a:extLst>
              <a:ext uri="{FF2B5EF4-FFF2-40B4-BE49-F238E27FC236}">
                <a16:creationId xmlns:a16="http://schemas.microsoft.com/office/drawing/2014/main" id="{DFEA05CA-6CEE-5C2C-E6AA-9F047682D62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305</xdr:row>
      <xdr:rowOff>0</xdr:rowOff>
    </xdr:from>
    <xdr:ext cx="706904" cy="348926"/>
    <xdr:grpSp>
      <xdr:nvGrpSpPr>
        <xdr:cNvPr id="710" name="Group 2715">
          <a:extLst>
            <a:ext uri="{FF2B5EF4-FFF2-40B4-BE49-F238E27FC236}">
              <a16:creationId xmlns:a16="http://schemas.microsoft.com/office/drawing/2014/main" id="{F44E7CA5-354C-4F90-99FD-2A772D1AA382}"/>
            </a:ext>
          </a:extLst>
        </xdr:cNvPr>
        <xdr:cNvGrpSpPr/>
      </xdr:nvGrpSpPr>
      <xdr:grpSpPr>
        <a:xfrm>
          <a:off x="10533529" y="65815882"/>
          <a:ext cx="706904" cy="348926"/>
          <a:chOff x="40855105" y="5013318"/>
          <a:chExt cx="706904" cy="348926"/>
        </a:xfrm>
      </xdr:grpSpPr>
      <xdr:sp macro="" textlink="">
        <xdr:nvSpPr>
          <xdr:cNvPr id="711" name="Line 2716">
            <a:extLst>
              <a:ext uri="{FF2B5EF4-FFF2-40B4-BE49-F238E27FC236}">
                <a16:creationId xmlns:a16="http://schemas.microsoft.com/office/drawing/2014/main" id="{E9F89C8B-D3D4-C70F-0F74-3CB52004E6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2" name="Line 2717">
            <a:extLst>
              <a:ext uri="{FF2B5EF4-FFF2-40B4-BE49-F238E27FC236}">
                <a16:creationId xmlns:a16="http://schemas.microsoft.com/office/drawing/2014/main" id="{28DEC2F8-2A71-A7BD-46B4-9C10EAE6E1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3" name="Line 2718">
            <a:extLst>
              <a:ext uri="{FF2B5EF4-FFF2-40B4-BE49-F238E27FC236}">
                <a16:creationId xmlns:a16="http://schemas.microsoft.com/office/drawing/2014/main" id="{A638C11F-CF74-938D-D223-ACC770C67CF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4" name="Line 2719">
            <a:extLst>
              <a:ext uri="{FF2B5EF4-FFF2-40B4-BE49-F238E27FC236}">
                <a16:creationId xmlns:a16="http://schemas.microsoft.com/office/drawing/2014/main" id="{974A4A55-8B73-DE8E-E548-182BBF99D7A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5" name="Line 2720">
            <a:extLst>
              <a:ext uri="{FF2B5EF4-FFF2-40B4-BE49-F238E27FC236}">
                <a16:creationId xmlns:a16="http://schemas.microsoft.com/office/drawing/2014/main" id="{972585A7-A753-4163-56BE-C4B4FC651BE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305</xdr:row>
      <xdr:rowOff>0</xdr:rowOff>
    </xdr:from>
    <xdr:ext cx="706904" cy="348926"/>
    <xdr:grpSp>
      <xdr:nvGrpSpPr>
        <xdr:cNvPr id="716" name="Group 2715">
          <a:extLst>
            <a:ext uri="{FF2B5EF4-FFF2-40B4-BE49-F238E27FC236}">
              <a16:creationId xmlns:a16="http://schemas.microsoft.com/office/drawing/2014/main" id="{12BEEA50-4EB0-42D9-9DB9-8C7B0CD30449}"/>
            </a:ext>
          </a:extLst>
        </xdr:cNvPr>
        <xdr:cNvGrpSpPr/>
      </xdr:nvGrpSpPr>
      <xdr:grpSpPr>
        <a:xfrm>
          <a:off x="14399559" y="65815882"/>
          <a:ext cx="706904" cy="348926"/>
          <a:chOff x="40855105" y="5013318"/>
          <a:chExt cx="706904" cy="348926"/>
        </a:xfrm>
      </xdr:grpSpPr>
      <xdr:sp macro="" textlink="">
        <xdr:nvSpPr>
          <xdr:cNvPr id="717" name="Line 2716">
            <a:extLst>
              <a:ext uri="{FF2B5EF4-FFF2-40B4-BE49-F238E27FC236}">
                <a16:creationId xmlns:a16="http://schemas.microsoft.com/office/drawing/2014/main" id="{73075681-6B5A-D3BC-5ADA-CDDE14BFE1D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8" name="Line 2717">
            <a:extLst>
              <a:ext uri="{FF2B5EF4-FFF2-40B4-BE49-F238E27FC236}">
                <a16:creationId xmlns:a16="http://schemas.microsoft.com/office/drawing/2014/main" id="{8D6B4B30-7E3D-ADF3-1E83-BF5DEB69214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19" name="Line 2718">
            <a:extLst>
              <a:ext uri="{FF2B5EF4-FFF2-40B4-BE49-F238E27FC236}">
                <a16:creationId xmlns:a16="http://schemas.microsoft.com/office/drawing/2014/main" id="{794E45D1-D733-86FA-13B3-0C710EEFC51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0" name="Line 2719">
            <a:extLst>
              <a:ext uri="{FF2B5EF4-FFF2-40B4-BE49-F238E27FC236}">
                <a16:creationId xmlns:a16="http://schemas.microsoft.com/office/drawing/2014/main" id="{A6F43EBC-4352-3D7A-3E3B-DAD30537AC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1" name="Line 2720">
            <a:extLst>
              <a:ext uri="{FF2B5EF4-FFF2-40B4-BE49-F238E27FC236}">
                <a16:creationId xmlns:a16="http://schemas.microsoft.com/office/drawing/2014/main" id="{6CC5F404-1CC7-FB9C-3702-1BE03A13A9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305</xdr:row>
      <xdr:rowOff>0</xdr:rowOff>
    </xdr:from>
    <xdr:ext cx="706904" cy="348926"/>
    <xdr:grpSp>
      <xdr:nvGrpSpPr>
        <xdr:cNvPr id="722" name="Group 2715">
          <a:extLst>
            <a:ext uri="{FF2B5EF4-FFF2-40B4-BE49-F238E27FC236}">
              <a16:creationId xmlns:a16="http://schemas.microsoft.com/office/drawing/2014/main" id="{7CE341F7-CA90-4DDC-859A-778C0245ED37}"/>
            </a:ext>
          </a:extLst>
        </xdr:cNvPr>
        <xdr:cNvGrpSpPr/>
      </xdr:nvGrpSpPr>
      <xdr:grpSpPr>
        <a:xfrm>
          <a:off x="25922941" y="65815882"/>
          <a:ext cx="706904" cy="348926"/>
          <a:chOff x="40855105" y="5013318"/>
          <a:chExt cx="706904" cy="348926"/>
        </a:xfrm>
      </xdr:grpSpPr>
      <xdr:sp macro="" textlink="">
        <xdr:nvSpPr>
          <xdr:cNvPr id="723" name="Line 2716">
            <a:extLst>
              <a:ext uri="{FF2B5EF4-FFF2-40B4-BE49-F238E27FC236}">
                <a16:creationId xmlns:a16="http://schemas.microsoft.com/office/drawing/2014/main" id="{70848E42-8E57-E7BE-57B9-15F2886042B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4" name="Line 2717">
            <a:extLst>
              <a:ext uri="{FF2B5EF4-FFF2-40B4-BE49-F238E27FC236}">
                <a16:creationId xmlns:a16="http://schemas.microsoft.com/office/drawing/2014/main" id="{E88087F4-D40C-4571-0C44-18C2654753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5" name="Line 2718">
            <a:extLst>
              <a:ext uri="{FF2B5EF4-FFF2-40B4-BE49-F238E27FC236}">
                <a16:creationId xmlns:a16="http://schemas.microsoft.com/office/drawing/2014/main" id="{B51FAA44-2C1B-2FC2-7F0A-D8F416427B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6" name="Line 2719">
            <a:extLst>
              <a:ext uri="{FF2B5EF4-FFF2-40B4-BE49-F238E27FC236}">
                <a16:creationId xmlns:a16="http://schemas.microsoft.com/office/drawing/2014/main" id="{DD673E7F-499F-1C7A-4F0C-9898011933D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27" name="Line 2720">
            <a:extLst>
              <a:ext uri="{FF2B5EF4-FFF2-40B4-BE49-F238E27FC236}">
                <a16:creationId xmlns:a16="http://schemas.microsoft.com/office/drawing/2014/main" id="{8F02040A-4950-4EAA-2BAF-106F6F5D85A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316</xdr:row>
      <xdr:rowOff>0</xdr:rowOff>
    </xdr:from>
    <xdr:ext cx="706904" cy="348926"/>
    <xdr:grpSp>
      <xdr:nvGrpSpPr>
        <xdr:cNvPr id="728" name="Group 2715">
          <a:extLst>
            <a:ext uri="{FF2B5EF4-FFF2-40B4-BE49-F238E27FC236}">
              <a16:creationId xmlns:a16="http://schemas.microsoft.com/office/drawing/2014/main" id="{0AA9892C-E3A7-434B-8856-72934E9F7DAC}"/>
            </a:ext>
          </a:extLst>
        </xdr:cNvPr>
        <xdr:cNvGrpSpPr/>
      </xdr:nvGrpSpPr>
      <xdr:grpSpPr>
        <a:xfrm>
          <a:off x="4687794" y="68187794"/>
          <a:ext cx="706904" cy="348926"/>
          <a:chOff x="40855105" y="5013318"/>
          <a:chExt cx="706904" cy="348926"/>
        </a:xfrm>
      </xdr:grpSpPr>
      <xdr:sp macro="" textlink="">
        <xdr:nvSpPr>
          <xdr:cNvPr id="729" name="Line 2716">
            <a:extLst>
              <a:ext uri="{FF2B5EF4-FFF2-40B4-BE49-F238E27FC236}">
                <a16:creationId xmlns:a16="http://schemas.microsoft.com/office/drawing/2014/main" id="{04A376F7-998C-5FAD-28FE-D32FD8FEDB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0" name="Line 2717">
            <a:extLst>
              <a:ext uri="{FF2B5EF4-FFF2-40B4-BE49-F238E27FC236}">
                <a16:creationId xmlns:a16="http://schemas.microsoft.com/office/drawing/2014/main" id="{8E7D0383-08F4-3D89-BBD2-5ED707BA9A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1" name="Line 2718">
            <a:extLst>
              <a:ext uri="{FF2B5EF4-FFF2-40B4-BE49-F238E27FC236}">
                <a16:creationId xmlns:a16="http://schemas.microsoft.com/office/drawing/2014/main" id="{BFC4A15A-595F-81FC-C70F-BDC9DE82A1F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2" name="Line 2719">
            <a:extLst>
              <a:ext uri="{FF2B5EF4-FFF2-40B4-BE49-F238E27FC236}">
                <a16:creationId xmlns:a16="http://schemas.microsoft.com/office/drawing/2014/main" id="{3A3B2E7D-4548-1DD3-8CBA-731052CBCF2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3" name="Line 2720">
            <a:extLst>
              <a:ext uri="{FF2B5EF4-FFF2-40B4-BE49-F238E27FC236}">
                <a16:creationId xmlns:a16="http://schemas.microsoft.com/office/drawing/2014/main" id="{90066C2C-57C9-9897-734B-550799BEAE2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316</xdr:row>
      <xdr:rowOff>0</xdr:rowOff>
    </xdr:from>
    <xdr:ext cx="706904" cy="348926"/>
    <xdr:grpSp>
      <xdr:nvGrpSpPr>
        <xdr:cNvPr id="734" name="Group 2715">
          <a:extLst>
            <a:ext uri="{FF2B5EF4-FFF2-40B4-BE49-F238E27FC236}">
              <a16:creationId xmlns:a16="http://schemas.microsoft.com/office/drawing/2014/main" id="{308983F9-C5E8-44E6-9FC5-F42B7AD8EF69}"/>
            </a:ext>
          </a:extLst>
        </xdr:cNvPr>
        <xdr:cNvGrpSpPr/>
      </xdr:nvGrpSpPr>
      <xdr:grpSpPr>
        <a:xfrm>
          <a:off x="8553824" y="68187794"/>
          <a:ext cx="706904" cy="348926"/>
          <a:chOff x="40855105" y="5013318"/>
          <a:chExt cx="706904" cy="348926"/>
        </a:xfrm>
      </xdr:grpSpPr>
      <xdr:sp macro="" textlink="">
        <xdr:nvSpPr>
          <xdr:cNvPr id="735" name="Line 2716">
            <a:extLst>
              <a:ext uri="{FF2B5EF4-FFF2-40B4-BE49-F238E27FC236}">
                <a16:creationId xmlns:a16="http://schemas.microsoft.com/office/drawing/2014/main" id="{50E144B6-8242-11CD-D740-B2ABD46AB64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6" name="Line 2717">
            <a:extLst>
              <a:ext uri="{FF2B5EF4-FFF2-40B4-BE49-F238E27FC236}">
                <a16:creationId xmlns:a16="http://schemas.microsoft.com/office/drawing/2014/main" id="{CD2DAC1C-75FC-AB61-5855-DD40906F9F6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7" name="Line 2718">
            <a:extLst>
              <a:ext uri="{FF2B5EF4-FFF2-40B4-BE49-F238E27FC236}">
                <a16:creationId xmlns:a16="http://schemas.microsoft.com/office/drawing/2014/main" id="{748C6D93-C64B-1828-B4B0-CBAABEB894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8" name="Line 2719">
            <a:extLst>
              <a:ext uri="{FF2B5EF4-FFF2-40B4-BE49-F238E27FC236}">
                <a16:creationId xmlns:a16="http://schemas.microsoft.com/office/drawing/2014/main" id="{5D4E707A-68E2-40D5-58F4-4206B6A45C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39" name="Line 2720">
            <a:extLst>
              <a:ext uri="{FF2B5EF4-FFF2-40B4-BE49-F238E27FC236}">
                <a16:creationId xmlns:a16="http://schemas.microsoft.com/office/drawing/2014/main" id="{94D227A7-7D16-C689-59D7-CD687F53887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316</xdr:row>
      <xdr:rowOff>0</xdr:rowOff>
    </xdr:from>
    <xdr:ext cx="706904" cy="348926"/>
    <xdr:grpSp>
      <xdr:nvGrpSpPr>
        <xdr:cNvPr id="740" name="Group 2715">
          <a:extLst>
            <a:ext uri="{FF2B5EF4-FFF2-40B4-BE49-F238E27FC236}">
              <a16:creationId xmlns:a16="http://schemas.microsoft.com/office/drawing/2014/main" id="{E2975CBC-81AB-4A82-8301-B949FE553942}"/>
            </a:ext>
          </a:extLst>
        </xdr:cNvPr>
        <xdr:cNvGrpSpPr/>
      </xdr:nvGrpSpPr>
      <xdr:grpSpPr>
        <a:xfrm>
          <a:off x="18097500" y="68187794"/>
          <a:ext cx="706904" cy="348926"/>
          <a:chOff x="40855105" y="5013318"/>
          <a:chExt cx="706904" cy="348926"/>
        </a:xfrm>
      </xdr:grpSpPr>
      <xdr:sp macro="" textlink="">
        <xdr:nvSpPr>
          <xdr:cNvPr id="741" name="Line 2716">
            <a:extLst>
              <a:ext uri="{FF2B5EF4-FFF2-40B4-BE49-F238E27FC236}">
                <a16:creationId xmlns:a16="http://schemas.microsoft.com/office/drawing/2014/main" id="{4F6C9C30-A25E-AC59-3887-F99963BFD21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2" name="Line 2717">
            <a:extLst>
              <a:ext uri="{FF2B5EF4-FFF2-40B4-BE49-F238E27FC236}">
                <a16:creationId xmlns:a16="http://schemas.microsoft.com/office/drawing/2014/main" id="{28D09967-3038-26E2-9460-274775F3CA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3" name="Line 2718">
            <a:extLst>
              <a:ext uri="{FF2B5EF4-FFF2-40B4-BE49-F238E27FC236}">
                <a16:creationId xmlns:a16="http://schemas.microsoft.com/office/drawing/2014/main" id="{77A560D5-D9EF-177F-9DD5-27C5D03C3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4" name="Line 2719">
            <a:extLst>
              <a:ext uri="{FF2B5EF4-FFF2-40B4-BE49-F238E27FC236}">
                <a16:creationId xmlns:a16="http://schemas.microsoft.com/office/drawing/2014/main" id="{5334F03B-0F87-6635-5420-9332E93B962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5" name="Line 2720">
            <a:extLst>
              <a:ext uri="{FF2B5EF4-FFF2-40B4-BE49-F238E27FC236}">
                <a16:creationId xmlns:a16="http://schemas.microsoft.com/office/drawing/2014/main" id="{B4A22F9D-0B63-6B72-6C55-8E92526CF3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327</xdr:row>
      <xdr:rowOff>0</xdr:rowOff>
    </xdr:from>
    <xdr:ext cx="706904" cy="348926"/>
    <xdr:grpSp>
      <xdr:nvGrpSpPr>
        <xdr:cNvPr id="746" name="Group 2715">
          <a:extLst>
            <a:ext uri="{FF2B5EF4-FFF2-40B4-BE49-F238E27FC236}">
              <a16:creationId xmlns:a16="http://schemas.microsoft.com/office/drawing/2014/main" id="{B2C1E529-3B5B-439E-9B72-5865E264719C}"/>
            </a:ext>
          </a:extLst>
        </xdr:cNvPr>
        <xdr:cNvGrpSpPr/>
      </xdr:nvGrpSpPr>
      <xdr:grpSpPr>
        <a:xfrm>
          <a:off x="8553824" y="70522353"/>
          <a:ext cx="706904" cy="348926"/>
          <a:chOff x="40855105" y="5013318"/>
          <a:chExt cx="706904" cy="348926"/>
        </a:xfrm>
      </xdr:grpSpPr>
      <xdr:sp macro="" textlink="">
        <xdr:nvSpPr>
          <xdr:cNvPr id="747" name="Line 2716">
            <a:extLst>
              <a:ext uri="{FF2B5EF4-FFF2-40B4-BE49-F238E27FC236}">
                <a16:creationId xmlns:a16="http://schemas.microsoft.com/office/drawing/2014/main" id="{79155225-D66F-1AF1-8E37-775EAA3D338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8" name="Line 2717">
            <a:extLst>
              <a:ext uri="{FF2B5EF4-FFF2-40B4-BE49-F238E27FC236}">
                <a16:creationId xmlns:a16="http://schemas.microsoft.com/office/drawing/2014/main" id="{5AA5665A-0D25-E14C-EAB3-ECB6EB9AA18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49" name="Line 2718">
            <a:extLst>
              <a:ext uri="{FF2B5EF4-FFF2-40B4-BE49-F238E27FC236}">
                <a16:creationId xmlns:a16="http://schemas.microsoft.com/office/drawing/2014/main" id="{7D08DBB6-4B57-0AD5-CD98-8F5E79EC2AA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0" name="Line 2719">
            <a:extLst>
              <a:ext uri="{FF2B5EF4-FFF2-40B4-BE49-F238E27FC236}">
                <a16:creationId xmlns:a16="http://schemas.microsoft.com/office/drawing/2014/main" id="{B58F0CE9-A6E5-18D4-06AE-C2D523A4F5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1" name="Line 2720">
            <a:extLst>
              <a:ext uri="{FF2B5EF4-FFF2-40B4-BE49-F238E27FC236}">
                <a16:creationId xmlns:a16="http://schemas.microsoft.com/office/drawing/2014/main" id="{DD5E659C-AC79-CED8-F78D-965CF19A618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327</xdr:row>
      <xdr:rowOff>0</xdr:rowOff>
    </xdr:from>
    <xdr:ext cx="706904" cy="348926"/>
    <xdr:grpSp>
      <xdr:nvGrpSpPr>
        <xdr:cNvPr id="752" name="Group 2715">
          <a:extLst>
            <a:ext uri="{FF2B5EF4-FFF2-40B4-BE49-F238E27FC236}">
              <a16:creationId xmlns:a16="http://schemas.microsoft.com/office/drawing/2014/main" id="{5CE7C7A2-087A-497B-B732-F40E0C5927E6}"/>
            </a:ext>
          </a:extLst>
        </xdr:cNvPr>
        <xdr:cNvGrpSpPr/>
      </xdr:nvGrpSpPr>
      <xdr:grpSpPr>
        <a:xfrm>
          <a:off x="10533529" y="70522353"/>
          <a:ext cx="706904" cy="348926"/>
          <a:chOff x="40855105" y="5013318"/>
          <a:chExt cx="706904" cy="348926"/>
        </a:xfrm>
      </xdr:grpSpPr>
      <xdr:sp macro="" textlink="">
        <xdr:nvSpPr>
          <xdr:cNvPr id="753" name="Line 2716">
            <a:extLst>
              <a:ext uri="{FF2B5EF4-FFF2-40B4-BE49-F238E27FC236}">
                <a16:creationId xmlns:a16="http://schemas.microsoft.com/office/drawing/2014/main" id="{B14AAC8A-E599-4858-CE2E-8C874AAFE9E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4" name="Line 2717">
            <a:extLst>
              <a:ext uri="{FF2B5EF4-FFF2-40B4-BE49-F238E27FC236}">
                <a16:creationId xmlns:a16="http://schemas.microsoft.com/office/drawing/2014/main" id="{FE400AFA-CE42-366A-C8E3-2D25171EF13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5" name="Line 2718">
            <a:extLst>
              <a:ext uri="{FF2B5EF4-FFF2-40B4-BE49-F238E27FC236}">
                <a16:creationId xmlns:a16="http://schemas.microsoft.com/office/drawing/2014/main" id="{6E1D4E04-DF4E-5A04-4B38-0562C413FE1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6" name="Line 2719">
            <a:extLst>
              <a:ext uri="{FF2B5EF4-FFF2-40B4-BE49-F238E27FC236}">
                <a16:creationId xmlns:a16="http://schemas.microsoft.com/office/drawing/2014/main" id="{EEB6CE95-A189-CADA-7EF9-3AD61C972C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57" name="Line 2720">
            <a:extLst>
              <a:ext uri="{FF2B5EF4-FFF2-40B4-BE49-F238E27FC236}">
                <a16:creationId xmlns:a16="http://schemas.microsoft.com/office/drawing/2014/main" id="{F36AFCE3-0F98-E3F4-FEB3-9CC514C5C88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327</xdr:row>
      <xdr:rowOff>0</xdr:rowOff>
    </xdr:from>
    <xdr:ext cx="706904" cy="348926"/>
    <xdr:grpSp>
      <xdr:nvGrpSpPr>
        <xdr:cNvPr id="758" name="Group 2715">
          <a:extLst>
            <a:ext uri="{FF2B5EF4-FFF2-40B4-BE49-F238E27FC236}">
              <a16:creationId xmlns:a16="http://schemas.microsoft.com/office/drawing/2014/main" id="{E28EE349-ED2D-4257-AC67-0AAA5EE11669}"/>
            </a:ext>
          </a:extLst>
        </xdr:cNvPr>
        <xdr:cNvGrpSpPr/>
      </xdr:nvGrpSpPr>
      <xdr:grpSpPr>
        <a:xfrm>
          <a:off x="21888824" y="70522353"/>
          <a:ext cx="706904" cy="348926"/>
          <a:chOff x="40855105" y="5013318"/>
          <a:chExt cx="706904" cy="348926"/>
        </a:xfrm>
      </xdr:grpSpPr>
      <xdr:sp macro="" textlink="">
        <xdr:nvSpPr>
          <xdr:cNvPr id="759" name="Line 2716">
            <a:extLst>
              <a:ext uri="{FF2B5EF4-FFF2-40B4-BE49-F238E27FC236}">
                <a16:creationId xmlns:a16="http://schemas.microsoft.com/office/drawing/2014/main" id="{3BB167CF-88DD-27B1-12EE-77E9FD6482D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0" name="Line 2717">
            <a:extLst>
              <a:ext uri="{FF2B5EF4-FFF2-40B4-BE49-F238E27FC236}">
                <a16:creationId xmlns:a16="http://schemas.microsoft.com/office/drawing/2014/main" id="{E2DEFE8F-216E-2CCB-F759-3A420B3989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1" name="Line 2718">
            <a:extLst>
              <a:ext uri="{FF2B5EF4-FFF2-40B4-BE49-F238E27FC236}">
                <a16:creationId xmlns:a16="http://schemas.microsoft.com/office/drawing/2014/main" id="{80738EDA-907B-248F-049A-EAFA8A6C6B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2" name="Line 2719">
            <a:extLst>
              <a:ext uri="{FF2B5EF4-FFF2-40B4-BE49-F238E27FC236}">
                <a16:creationId xmlns:a16="http://schemas.microsoft.com/office/drawing/2014/main" id="{78DE0C6C-3CC1-DC5E-9A3F-04DA36126F6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3" name="Line 2720">
            <a:extLst>
              <a:ext uri="{FF2B5EF4-FFF2-40B4-BE49-F238E27FC236}">
                <a16:creationId xmlns:a16="http://schemas.microsoft.com/office/drawing/2014/main" id="{17D4210E-B40E-A187-30D4-EB5853B22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349</xdr:row>
      <xdr:rowOff>0</xdr:rowOff>
    </xdr:from>
    <xdr:ext cx="706904" cy="348926"/>
    <xdr:grpSp>
      <xdr:nvGrpSpPr>
        <xdr:cNvPr id="764" name="Group 2715">
          <a:extLst>
            <a:ext uri="{FF2B5EF4-FFF2-40B4-BE49-F238E27FC236}">
              <a16:creationId xmlns:a16="http://schemas.microsoft.com/office/drawing/2014/main" id="{52130B43-8A9D-4336-A27A-E8C67250D443}"/>
            </a:ext>
          </a:extLst>
        </xdr:cNvPr>
        <xdr:cNvGrpSpPr/>
      </xdr:nvGrpSpPr>
      <xdr:grpSpPr>
        <a:xfrm>
          <a:off x="20039853" y="75247500"/>
          <a:ext cx="706904" cy="348926"/>
          <a:chOff x="40855105" y="5013318"/>
          <a:chExt cx="706904" cy="348926"/>
        </a:xfrm>
      </xdr:grpSpPr>
      <xdr:sp macro="" textlink="">
        <xdr:nvSpPr>
          <xdr:cNvPr id="765" name="Line 2716">
            <a:extLst>
              <a:ext uri="{FF2B5EF4-FFF2-40B4-BE49-F238E27FC236}">
                <a16:creationId xmlns:a16="http://schemas.microsoft.com/office/drawing/2014/main" id="{683C20FF-7807-4E0B-5C05-2A56062126C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6" name="Line 2717">
            <a:extLst>
              <a:ext uri="{FF2B5EF4-FFF2-40B4-BE49-F238E27FC236}">
                <a16:creationId xmlns:a16="http://schemas.microsoft.com/office/drawing/2014/main" id="{3845CA6D-92E2-986A-AFF3-DFA01327E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7" name="Line 2718">
            <a:extLst>
              <a:ext uri="{FF2B5EF4-FFF2-40B4-BE49-F238E27FC236}">
                <a16:creationId xmlns:a16="http://schemas.microsoft.com/office/drawing/2014/main" id="{BA30A63F-A4A7-4507-B8DE-6BA04FA2FB4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8" name="Line 2719">
            <a:extLst>
              <a:ext uri="{FF2B5EF4-FFF2-40B4-BE49-F238E27FC236}">
                <a16:creationId xmlns:a16="http://schemas.microsoft.com/office/drawing/2014/main" id="{4B3085DC-297F-B85D-33D2-B062F851D97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69" name="Line 2720">
            <a:extLst>
              <a:ext uri="{FF2B5EF4-FFF2-40B4-BE49-F238E27FC236}">
                <a16:creationId xmlns:a16="http://schemas.microsoft.com/office/drawing/2014/main" id="{60A4769A-A97F-363E-F7ED-2EFD748E2DA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349</xdr:row>
      <xdr:rowOff>0</xdr:rowOff>
    </xdr:from>
    <xdr:ext cx="706904" cy="348926"/>
    <xdr:grpSp>
      <xdr:nvGrpSpPr>
        <xdr:cNvPr id="770" name="Group 2715">
          <a:extLst>
            <a:ext uri="{FF2B5EF4-FFF2-40B4-BE49-F238E27FC236}">
              <a16:creationId xmlns:a16="http://schemas.microsoft.com/office/drawing/2014/main" id="{F2AE328A-4213-4F29-8B88-87516E504DFA}"/>
            </a:ext>
          </a:extLst>
        </xdr:cNvPr>
        <xdr:cNvGrpSpPr/>
      </xdr:nvGrpSpPr>
      <xdr:grpSpPr>
        <a:xfrm>
          <a:off x="21888824" y="75247500"/>
          <a:ext cx="706904" cy="348926"/>
          <a:chOff x="40855105" y="5013318"/>
          <a:chExt cx="706904" cy="348926"/>
        </a:xfrm>
      </xdr:grpSpPr>
      <xdr:sp macro="" textlink="">
        <xdr:nvSpPr>
          <xdr:cNvPr id="771" name="Line 2716">
            <a:extLst>
              <a:ext uri="{FF2B5EF4-FFF2-40B4-BE49-F238E27FC236}">
                <a16:creationId xmlns:a16="http://schemas.microsoft.com/office/drawing/2014/main" id="{E5205590-2512-BE23-D56F-5E988D418C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2" name="Line 2717">
            <a:extLst>
              <a:ext uri="{FF2B5EF4-FFF2-40B4-BE49-F238E27FC236}">
                <a16:creationId xmlns:a16="http://schemas.microsoft.com/office/drawing/2014/main" id="{4D8339A6-B97C-89EA-9032-48A660B3FC9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3" name="Line 2718">
            <a:extLst>
              <a:ext uri="{FF2B5EF4-FFF2-40B4-BE49-F238E27FC236}">
                <a16:creationId xmlns:a16="http://schemas.microsoft.com/office/drawing/2014/main" id="{5E002352-3AC5-18FA-E3EC-35099BF7FD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4" name="Line 2719">
            <a:extLst>
              <a:ext uri="{FF2B5EF4-FFF2-40B4-BE49-F238E27FC236}">
                <a16:creationId xmlns:a16="http://schemas.microsoft.com/office/drawing/2014/main" id="{9055AFEB-BF28-48EB-7466-A1D91E95E6B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5" name="Line 2720">
            <a:extLst>
              <a:ext uri="{FF2B5EF4-FFF2-40B4-BE49-F238E27FC236}">
                <a16:creationId xmlns:a16="http://schemas.microsoft.com/office/drawing/2014/main" id="{FF528D1C-1FD6-CDDB-4C47-A464F59795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349</xdr:row>
      <xdr:rowOff>0</xdr:rowOff>
    </xdr:from>
    <xdr:ext cx="706904" cy="348926"/>
    <xdr:grpSp>
      <xdr:nvGrpSpPr>
        <xdr:cNvPr id="776" name="Group 2715">
          <a:extLst>
            <a:ext uri="{FF2B5EF4-FFF2-40B4-BE49-F238E27FC236}">
              <a16:creationId xmlns:a16="http://schemas.microsoft.com/office/drawing/2014/main" id="{44284BD3-4672-43E4-83D9-2AA1F813EE6E}"/>
            </a:ext>
          </a:extLst>
        </xdr:cNvPr>
        <xdr:cNvGrpSpPr/>
      </xdr:nvGrpSpPr>
      <xdr:grpSpPr>
        <a:xfrm>
          <a:off x="24073971" y="75247500"/>
          <a:ext cx="706904" cy="348926"/>
          <a:chOff x="40855105" y="5013318"/>
          <a:chExt cx="706904" cy="348926"/>
        </a:xfrm>
      </xdr:grpSpPr>
      <xdr:sp macro="" textlink="">
        <xdr:nvSpPr>
          <xdr:cNvPr id="777" name="Line 2716">
            <a:extLst>
              <a:ext uri="{FF2B5EF4-FFF2-40B4-BE49-F238E27FC236}">
                <a16:creationId xmlns:a16="http://schemas.microsoft.com/office/drawing/2014/main" id="{6044EA23-A2F9-88C1-FAE3-1579748966B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8" name="Line 2717">
            <a:extLst>
              <a:ext uri="{FF2B5EF4-FFF2-40B4-BE49-F238E27FC236}">
                <a16:creationId xmlns:a16="http://schemas.microsoft.com/office/drawing/2014/main" id="{FE7CAE35-EF8B-3C57-4322-49CB5D0C2A2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79" name="Line 2718">
            <a:extLst>
              <a:ext uri="{FF2B5EF4-FFF2-40B4-BE49-F238E27FC236}">
                <a16:creationId xmlns:a16="http://schemas.microsoft.com/office/drawing/2014/main" id="{EE077804-335D-4FCB-E9AE-F7EEA0A34C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0" name="Line 2719">
            <a:extLst>
              <a:ext uri="{FF2B5EF4-FFF2-40B4-BE49-F238E27FC236}">
                <a16:creationId xmlns:a16="http://schemas.microsoft.com/office/drawing/2014/main" id="{BE23EDA6-927C-3E7D-6BA6-C7252F1E76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1" name="Line 2720">
            <a:extLst>
              <a:ext uri="{FF2B5EF4-FFF2-40B4-BE49-F238E27FC236}">
                <a16:creationId xmlns:a16="http://schemas.microsoft.com/office/drawing/2014/main" id="{B38D867F-5064-9D1C-9A83-1AD7830C46E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371</xdr:row>
      <xdr:rowOff>0</xdr:rowOff>
    </xdr:from>
    <xdr:ext cx="706904" cy="348926"/>
    <xdr:grpSp>
      <xdr:nvGrpSpPr>
        <xdr:cNvPr id="782" name="Group 2715">
          <a:extLst>
            <a:ext uri="{FF2B5EF4-FFF2-40B4-BE49-F238E27FC236}">
              <a16:creationId xmlns:a16="http://schemas.microsoft.com/office/drawing/2014/main" id="{752B773A-A095-47D3-91FE-BA2DA6568FE2}"/>
            </a:ext>
          </a:extLst>
        </xdr:cNvPr>
        <xdr:cNvGrpSpPr/>
      </xdr:nvGrpSpPr>
      <xdr:grpSpPr>
        <a:xfrm>
          <a:off x="4687794" y="79935294"/>
          <a:ext cx="706904" cy="348926"/>
          <a:chOff x="40855105" y="5013318"/>
          <a:chExt cx="706904" cy="348926"/>
        </a:xfrm>
      </xdr:grpSpPr>
      <xdr:sp macro="" textlink="">
        <xdr:nvSpPr>
          <xdr:cNvPr id="783" name="Line 2716">
            <a:extLst>
              <a:ext uri="{FF2B5EF4-FFF2-40B4-BE49-F238E27FC236}">
                <a16:creationId xmlns:a16="http://schemas.microsoft.com/office/drawing/2014/main" id="{CEE262DC-2DDD-F074-5A1C-E84A9F063B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4" name="Line 2717">
            <a:extLst>
              <a:ext uri="{FF2B5EF4-FFF2-40B4-BE49-F238E27FC236}">
                <a16:creationId xmlns:a16="http://schemas.microsoft.com/office/drawing/2014/main" id="{936CB2D2-A16E-8F19-DC9F-A2F68B39335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5" name="Line 2718">
            <a:extLst>
              <a:ext uri="{FF2B5EF4-FFF2-40B4-BE49-F238E27FC236}">
                <a16:creationId xmlns:a16="http://schemas.microsoft.com/office/drawing/2014/main" id="{6B73B546-5695-FF60-8FD3-F2E552A5FD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6" name="Line 2719">
            <a:extLst>
              <a:ext uri="{FF2B5EF4-FFF2-40B4-BE49-F238E27FC236}">
                <a16:creationId xmlns:a16="http://schemas.microsoft.com/office/drawing/2014/main" id="{853686C3-6001-C5C2-4792-AD85B40046E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87" name="Line 2720">
            <a:extLst>
              <a:ext uri="{FF2B5EF4-FFF2-40B4-BE49-F238E27FC236}">
                <a16:creationId xmlns:a16="http://schemas.microsoft.com/office/drawing/2014/main" id="{8A1DF1FD-A753-882C-3DF0-98FF32F7723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371</xdr:row>
      <xdr:rowOff>0</xdr:rowOff>
    </xdr:from>
    <xdr:ext cx="706904" cy="348926"/>
    <xdr:grpSp>
      <xdr:nvGrpSpPr>
        <xdr:cNvPr id="788" name="Group 2715">
          <a:extLst>
            <a:ext uri="{FF2B5EF4-FFF2-40B4-BE49-F238E27FC236}">
              <a16:creationId xmlns:a16="http://schemas.microsoft.com/office/drawing/2014/main" id="{E1237174-21CD-4738-BC3B-4AAD83BCE96A}"/>
            </a:ext>
          </a:extLst>
        </xdr:cNvPr>
        <xdr:cNvGrpSpPr/>
      </xdr:nvGrpSpPr>
      <xdr:grpSpPr>
        <a:xfrm>
          <a:off x="10533529" y="79935294"/>
          <a:ext cx="706904" cy="348926"/>
          <a:chOff x="40855105" y="5013318"/>
          <a:chExt cx="706904" cy="348926"/>
        </a:xfrm>
      </xdr:grpSpPr>
      <xdr:sp macro="" textlink="">
        <xdr:nvSpPr>
          <xdr:cNvPr id="789" name="Line 2716">
            <a:extLst>
              <a:ext uri="{FF2B5EF4-FFF2-40B4-BE49-F238E27FC236}">
                <a16:creationId xmlns:a16="http://schemas.microsoft.com/office/drawing/2014/main" id="{75C8F720-77AE-CCF4-1749-83FD2C3A7E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0" name="Line 2717">
            <a:extLst>
              <a:ext uri="{FF2B5EF4-FFF2-40B4-BE49-F238E27FC236}">
                <a16:creationId xmlns:a16="http://schemas.microsoft.com/office/drawing/2014/main" id="{985B383E-73B4-E9D3-CC5D-B4617751355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1" name="Line 2718">
            <a:extLst>
              <a:ext uri="{FF2B5EF4-FFF2-40B4-BE49-F238E27FC236}">
                <a16:creationId xmlns:a16="http://schemas.microsoft.com/office/drawing/2014/main" id="{159C91C2-F430-A0B4-3978-0A2A0C7AE5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2" name="Line 2719">
            <a:extLst>
              <a:ext uri="{FF2B5EF4-FFF2-40B4-BE49-F238E27FC236}">
                <a16:creationId xmlns:a16="http://schemas.microsoft.com/office/drawing/2014/main" id="{4BD66CFA-7E24-197F-00F1-5AC6DB622D1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3" name="Line 2720">
            <a:extLst>
              <a:ext uri="{FF2B5EF4-FFF2-40B4-BE49-F238E27FC236}">
                <a16:creationId xmlns:a16="http://schemas.microsoft.com/office/drawing/2014/main" id="{75C3046D-0323-6B29-9A76-A8587F05196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371</xdr:row>
      <xdr:rowOff>0</xdr:rowOff>
    </xdr:from>
    <xdr:ext cx="706904" cy="348926"/>
    <xdr:grpSp>
      <xdr:nvGrpSpPr>
        <xdr:cNvPr id="794" name="Group 2715">
          <a:extLst>
            <a:ext uri="{FF2B5EF4-FFF2-40B4-BE49-F238E27FC236}">
              <a16:creationId xmlns:a16="http://schemas.microsoft.com/office/drawing/2014/main" id="{092954FF-71C3-434C-97D5-E703F40DF741}"/>
            </a:ext>
          </a:extLst>
        </xdr:cNvPr>
        <xdr:cNvGrpSpPr/>
      </xdr:nvGrpSpPr>
      <xdr:grpSpPr>
        <a:xfrm>
          <a:off x="12382500" y="79935294"/>
          <a:ext cx="706904" cy="348926"/>
          <a:chOff x="40855105" y="5013318"/>
          <a:chExt cx="706904" cy="348926"/>
        </a:xfrm>
      </xdr:grpSpPr>
      <xdr:sp macro="" textlink="">
        <xdr:nvSpPr>
          <xdr:cNvPr id="795" name="Line 2716">
            <a:extLst>
              <a:ext uri="{FF2B5EF4-FFF2-40B4-BE49-F238E27FC236}">
                <a16:creationId xmlns:a16="http://schemas.microsoft.com/office/drawing/2014/main" id="{2448C267-A196-077B-577B-C9E3952CB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6" name="Line 2717">
            <a:extLst>
              <a:ext uri="{FF2B5EF4-FFF2-40B4-BE49-F238E27FC236}">
                <a16:creationId xmlns:a16="http://schemas.microsoft.com/office/drawing/2014/main" id="{CB9994B3-AF2F-8BD7-C3C3-EC77EFE7242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7" name="Line 2718">
            <a:extLst>
              <a:ext uri="{FF2B5EF4-FFF2-40B4-BE49-F238E27FC236}">
                <a16:creationId xmlns:a16="http://schemas.microsoft.com/office/drawing/2014/main" id="{030DDA9E-DE1D-7CAC-D5FD-F4FF69CA31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8" name="Line 2719">
            <a:extLst>
              <a:ext uri="{FF2B5EF4-FFF2-40B4-BE49-F238E27FC236}">
                <a16:creationId xmlns:a16="http://schemas.microsoft.com/office/drawing/2014/main" id="{D1C57B17-F909-8105-F5CF-5FAE7BED03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799" name="Line 2720">
            <a:extLst>
              <a:ext uri="{FF2B5EF4-FFF2-40B4-BE49-F238E27FC236}">
                <a16:creationId xmlns:a16="http://schemas.microsoft.com/office/drawing/2014/main" id="{0A4B2075-FB9C-FE12-B7E3-0929AA30257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371</xdr:row>
      <xdr:rowOff>0</xdr:rowOff>
    </xdr:from>
    <xdr:ext cx="706904" cy="348926"/>
    <xdr:grpSp>
      <xdr:nvGrpSpPr>
        <xdr:cNvPr id="800" name="Group 2715">
          <a:extLst>
            <a:ext uri="{FF2B5EF4-FFF2-40B4-BE49-F238E27FC236}">
              <a16:creationId xmlns:a16="http://schemas.microsoft.com/office/drawing/2014/main" id="{BAD896B1-EC6C-41F6-9DD7-9C67790AF5E4}"/>
            </a:ext>
          </a:extLst>
        </xdr:cNvPr>
        <xdr:cNvGrpSpPr/>
      </xdr:nvGrpSpPr>
      <xdr:grpSpPr>
        <a:xfrm>
          <a:off x="18097500" y="79935294"/>
          <a:ext cx="706904" cy="348926"/>
          <a:chOff x="40855105" y="5013318"/>
          <a:chExt cx="706904" cy="348926"/>
        </a:xfrm>
      </xdr:grpSpPr>
      <xdr:sp macro="" textlink="">
        <xdr:nvSpPr>
          <xdr:cNvPr id="801" name="Line 2716">
            <a:extLst>
              <a:ext uri="{FF2B5EF4-FFF2-40B4-BE49-F238E27FC236}">
                <a16:creationId xmlns:a16="http://schemas.microsoft.com/office/drawing/2014/main" id="{01B7E5DD-F287-59DE-56CB-02C7AD66DBA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2" name="Line 2717">
            <a:extLst>
              <a:ext uri="{FF2B5EF4-FFF2-40B4-BE49-F238E27FC236}">
                <a16:creationId xmlns:a16="http://schemas.microsoft.com/office/drawing/2014/main" id="{C8A35349-0798-39AD-18C3-6B128D3CDB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3" name="Line 2718">
            <a:extLst>
              <a:ext uri="{FF2B5EF4-FFF2-40B4-BE49-F238E27FC236}">
                <a16:creationId xmlns:a16="http://schemas.microsoft.com/office/drawing/2014/main" id="{F0FA11E0-D059-F5D6-269D-150BA0B358B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4" name="Line 2719">
            <a:extLst>
              <a:ext uri="{FF2B5EF4-FFF2-40B4-BE49-F238E27FC236}">
                <a16:creationId xmlns:a16="http://schemas.microsoft.com/office/drawing/2014/main" id="{DB8C8E1D-4579-E324-7161-E63B9E2DEC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5" name="Line 2720">
            <a:extLst>
              <a:ext uri="{FF2B5EF4-FFF2-40B4-BE49-F238E27FC236}">
                <a16:creationId xmlns:a16="http://schemas.microsoft.com/office/drawing/2014/main" id="{696E07DD-28B6-D39C-17C8-052BE7AFC9D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371</xdr:row>
      <xdr:rowOff>0</xdr:rowOff>
    </xdr:from>
    <xdr:ext cx="706904" cy="348926"/>
    <xdr:grpSp>
      <xdr:nvGrpSpPr>
        <xdr:cNvPr id="806" name="Group 2715">
          <a:extLst>
            <a:ext uri="{FF2B5EF4-FFF2-40B4-BE49-F238E27FC236}">
              <a16:creationId xmlns:a16="http://schemas.microsoft.com/office/drawing/2014/main" id="{B45B1DFB-BECF-4B82-BFE8-B71D624C0B91}"/>
            </a:ext>
          </a:extLst>
        </xdr:cNvPr>
        <xdr:cNvGrpSpPr/>
      </xdr:nvGrpSpPr>
      <xdr:grpSpPr>
        <a:xfrm>
          <a:off x="20039853" y="79935294"/>
          <a:ext cx="706904" cy="348926"/>
          <a:chOff x="40855105" y="5013318"/>
          <a:chExt cx="706904" cy="348926"/>
        </a:xfrm>
      </xdr:grpSpPr>
      <xdr:sp macro="" textlink="">
        <xdr:nvSpPr>
          <xdr:cNvPr id="807" name="Line 2716">
            <a:extLst>
              <a:ext uri="{FF2B5EF4-FFF2-40B4-BE49-F238E27FC236}">
                <a16:creationId xmlns:a16="http://schemas.microsoft.com/office/drawing/2014/main" id="{F6B78C9B-B2F8-AF4B-FB22-F9494836BAB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8" name="Line 2717">
            <a:extLst>
              <a:ext uri="{FF2B5EF4-FFF2-40B4-BE49-F238E27FC236}">
                <a16:creationId xmlns:a16="http://schemas.microsoft.com/office/drawing/2014/main" id="{C3FB8C1F-E62B-9F54-0E3F-03598C518AB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09" name="Line 2718">
            <a:extLst>
              <a:ext uri="{FF2B5EF4-FFF2-40B4-BE49-F238E27FC236}">
                <a16:creationId xmlns:a16="http://schemas.microsoft.com/office/drawing/2014/main" id="{AAD0512B-668C-740B-D05E-400BD9C2C6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0" name="Line 2719">
            <a:extLst>
              <a:ext uri="{FF2B5EF4-FFF2-40B4-BE49-F238E27FC236}">
                <a16:creationId xmlns:a16="http://schemas.microsoft.com/office/drawing/2014/main" id="{8EE38148-6137-F014-8320-A89B0A1B838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1" name="Line 2720">
            <a:extLst>
              <a:ext uri="{FF2B5EF4-FFF2-40B4-BE49-F238E27FC236}">
                <a16:creationId xmlns:a16="http://schemas.microsoft.com/office/drawing/2014/main" id="{F7CF3E45-5EB9-EDCF-9DA5-8BB7F75182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371</xdr:row>
      <xdr:rowOff>0</xdr:rowOff>
    </xdr:from>
    <xdr:ext cx="706904" cy="348926"/>
    <xdr:grpSp>
      <xdr:nvGrpSpPr>
        <xdr:cNvPr id="812" name="Group 2715">
          <a:extLst>
            <a:ext uri="{FF2B5EF4-FFF2-40B4-BE49-F238E27FC236}">
              <a16:creationId xmlns:a16="http://schemas.microsoft.com/office/drawing/2014/main" id="{070F053C-9D5F-484B-BA2E-58031F38B418}"/>
            </a:ext>
          </a:extLst>
        </xdr:cNvPr>
        <xdr:cNvGrpSpPr/>
      </xdr:nvGrpSpPr>
      <xdr:grpSpPr>
        <a:xfrm>
          <a:off x="21888824" y="79935294"/>
          <a:ext cx="706904" cy="348926"/>
          <a:chOff x="40855105" y="5013318"/>
          <a:chExt cx="706904" cy="348926"/>
        </a:xfrm>
      </xdr:grpSpPr>
      <xdr:sp macro="" textlink="">
        <xdr:nvSpPr>
          <xdr:cNvPr id="813" name="Line 2716">
            <a:extLst>
              <a:ext uri="{FF2B5EF4-FFF2-40B4-BE49-F238E27FC236}">
                <a16:creationId xmlns:a16="http://schemas.microsoft.com/office/drawing/2014/main" id="{8EA48FEC-DBBA-7046-B795-A8709932690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4" name="Line 2717">
            <a:extLst>
              <a:ext uri="{FF2B5EF4-FFF2-40B4-BE49-F238E27FC236}">
                <a16:creationId xmlns:a16="http://schemas.microsoft.com/office/drawing/2014/main" id="{6D3CB49B-E289-6CEE-081D-23B86B6487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5" name="Line 2718">
            <a:extLst>
              <a:ext uri="{FF2B5EF4-FFF2-40B4-BE49-F238E27FC236}">
                <a16:creationId xmlns:a16="http://schemas.microsoft.com/office/drawing/2014/main" id="{65289C9C-DC01-B7A2-A44A-20C0705D37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6" name="Line 2719">
            <a:extLst>
              <a:ext uri="{FF2B5EF4-FFF2-40B4-BE49-F238E27FC236}">
                <a16:creationId xmlns:a16="http://schemas.microsoft.com/office/drawing/2014/main" id="{06C97B6A-B189-0ACF-2927-90495FD67F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17" name="Line 2720">
            <a:extLst>
              <a:ext uri="{FF2B5EF4-FFF2-40B4-BE49-F238E27FC236}">
                <a16:creationId xmlns:a16="http://schemas.microsoft.com/office/drawing/2014/main" id="{E4BCA662-A6EB-2E54-8E17-047DC644CD1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371</xdr:row>
      <xdr:rowOff>0</xdr:rowOff>
    </xdr:from>
    <xdr:ext cx="706904" cy="348926"/>
    <xdr:grpSp>
      <xdr:nvGrpSpPr>
        <xdr:cNvPr id="818" name="Group 2715">
          <a:extLst>
            <a:ext uri="{FF2B5EF4-FFF2-40B4-BE49-F238E27FC236}">
              <a16:creationId xmlns:a16="http://schemas.microsoft.com/office/drawing/2014/main" id="{DED49BE0-825F-4FB9-BEA0-9B304EDF6C3C}"/>
            </a:ext>
          </a:extLst>
        </xdr:cNvPr>
        <xdr:cNvGrpSpPr/>
      </xdr:nvGrpSpPr>
      <xdr:grpSpPr>
        <a:xfrm>
          <a:off x="24073971" y="79935294"/>
          <a:ext cx="706904" cy="348926"/>
          <a:chOff x="40855105" y="5013318"/>
          <a:chExt cx="706904" cy="348926"/>
        </a:xfrm>
      </xdr:grpSpPr>
      <xdr:sp macro="" textlink="">
        <xdr:nvSpPr>
          <xdr:cNvPr id="819" name="Line 2716">
            <a:extLst>
              <a:ext uri="{FF2B5EF4-FFF2-40B4-BE49-F238E27FC236}">
                <a16:creationId xmlns:a16="http://schemas.microsoft.com/office/drawing/2014/main" id="{D6890F52-50E9-9E6E-2FBC-AF45B281127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0" name="Line 2717">
            <a:extLst>
              <a:ext uri="{FF2B5EF4-FFF2-40B4-BE49-F238E27FC236}">
                <a16:creationId xmlns:a16="http://schemas.microsoft.com/office/drawing/2014/main" id="{EA41AAB6-C629-0641-F7A5-35CD5EAB234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1" name="Line 2718">
            <a:extLst>
              <a:ext uri="{FF2B5EF4-FFF2-40B4-BE49-F238E27FC236}">
                <a16:creationId xmlns:a16="http://schemas.microsoft.com/office/drawing/2014/main" id="{219CC0CD-020F-386A-31E7-2AF46EDFD9A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2" name="Line 2719">
            <a:extLst>
              <a:ext uri="{FF2B5EF4-FFF2-40B4-BE49-F238E27FC236}">
                <a16:creationId xmlns:a16="http://schemas.microsoft.com/office/drawing/2014/main" id="{22B7C9BE-E3CF-837B-B958-29489BB7CF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3" name="Line 2720">
            <a:extLst>
              <a:ext uri="{FF2B5EF4-FFF2-40B4-BE49-F238E27FC236}">
                <a16:creationId xmlns:a16="http://schemas.microsoft.com/office/drawing/2014/main" id="{55881532-DF65-94FD-9265-BD97C4C289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371</xdr:row>
      <xdr:rowOff>0</xdr:rowOff>
    </xdr:from>
    <xdr:ext cx="706904" cy="348926"/>
    <xdr:grpSp>
      <xdr:nvGrpSpPr>
        <xdr:cNvPr id="824" name="Group 2715">
          <a:extLst>
            <a:ext uri="{FF2B5EF4-FFF2-40B4-BE49-F238E27FC236}">
              <a16:creationId xmlns:a16="http://schemas.microsoft.com/office/drawing/2014/main" id="{31345438-C02F-46D8-9820-A5192369016D}"/>
            </a:ext>
          </a:extLst>
        </xdr:cNvPr>
        <xdr:cNvGrpSpPr/>
      </xdr:nvGrpSpPr>
      <xdr:grpSpPr>
        <a:xfrm>
          <a:off x="25922941" y="79935294"/>
          <a:ext cx="706904" cy="348926"/>
          <a:chOff x="40855105" y="5013318"/>
          <a:chExt cx="706904" cy="348926"/>
        </a:xfrm>
      </xdr:grpSpPr>
      <xdr:sp macro="" textlink="">
        <xdr:nvSpPr>
          <xdr:cNvPr id="825" name="Line 2716">
            <a:extLst>
              <a:ext uri="{FF2B5EF4-FFF2-40B4-BE49-F238E27FC236}">
                <a16:creationId xmlns:a16="http://schemas.microsoft.com/office/drawing/2014/main" id="{3065AEF2-0382-BF01-8507-F98A753C834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6" name="Line 2717">
            <a:extLst>
              <a:ext uri="{FF2B5EF4-FFF2-40B4-BE49-F238E27FC236}">
                <a16:creationId xmlns:a16="http://schemas.microsoft.com/office/drawing/2014/main" id="{E95E74A0-F85C-C6B1-578A-257560B3F49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7" name="Line 2718">
            <a:extLst>
              <a:ext uri="{FF2B5EF4-FFF2-40B4-BE49-F238E27FC236}">
                <a16:creationId xmlns:a16="http://schemas.microsoft.com/office/drawing/2014/main" id="{71E097A8-9D5F-0A5C-CD3D-9B1EA7ABCDC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8" name="Line 2719">
            <a:extLst>
              <a:ext uri="{FF2B5EF4-FFF2-40B4-BE49-F238E27FC236}">
                <a16:creationId xmlns:a16="http://schemas.microsoft.com/office/drawing/2014/main" id="{4000E09F-A761-7C56-7985-209E32EBBB9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29" name="Line 2720">
            <a:extLst>
              <a:ext uri="{FF2B5EF4-FFF2-40B4-BE49-F238E27FC236}">
                <a16:creationId xmlns:a16="http://schemas.microsoft.com/office/drawing/2014/main" id="{DC0D2159-3DC6-9D64-8089-F02302819B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381000</xdr:colOff>
      <xdr:row>357</xdr:row>
      <xdr:rowOff>0</xdr:rowOff>
    </xdr:from>
    <xdr:ext cx="134471" cy="392504"/>
    <xdr:pic>
      <xdr:nvPicPr>
        <xdr:cNvPr id="830" name="Picture 829">
          <a:extLst>
            <a:ext uri="{FF2B5EF4-FFF2-40B4-BE49-F238E27FC236}">
              <a16:creationId xmlns:a16="http://schemas.microsoft.com/office/drawing/2014/main" id="{5C75FC10-D91A-49F0-A36D-0563F05129B8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1950" y="76828650"/>
          <a:ext cx="134471" cy="3925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23</xdr:col>
      <xdr:colOff>269875</xdr:colOff>
      <xdr:row>379</xdr:row>
      <xdr:rowOff>15875</xdr:rowOff>
    </xdr:from>
    <xdr:ext cx="134471" cy="392505"/>
    <xdr:pic>
      <xdr:nvPicPr>
        <xdr:cNvPr id="831" name="Picture 830">
          <a:extLst>
            <a:ext uri="{FF2B5EF4-FFF2-40B4-BE49-F238E27FC236}">
              <a16:creationId xmlns:a16="http://schemas.microsoft.com/office/drawing/2014/main" id="{877FD10B-B454-4271-A580-8E8A4732E7CD}"/>
            </a:ext>
            <a:ext uri="{147F2762-F138-4A5C-976F-8EAC2B608ADB}">
              <a16:predDERef xmlns:a16="http://schemas.microsoft.com/office/drawing/2014/main" pred="{F6818D6B-A771-41C8-A0A7-AE12E7BE5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576425" y="81556225"/>
          <a:ext cx="134471" cy="3925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32</xdr:col>
      <xdr:colOff>47625</xdr:colOff>
      <xdr:row>278</xdr:row>
      <xdr:rowOff>15875</xdr:rowOff>
    </xdr:from>
    <xdr:ext cx="502227" cy="858693"/>
    <xdr:pic>
      <xdr:nvPicPr>
        <xdr:cNvPr id="832" name="Picture 831">
          <a:extLst>
            <a:ext uri="{FF2B5EF4-FFF2-40B4-BE49-F238E27FC236}">
              <a16:creationId xmlns:a16="http://schemas.microsoft.com/office/drawing/2014/main" id="{D593D29B-42DC-46D7-8B77-79800AF3909F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8525" y="59915425"/>
          <a:ext cx="502227" cy="858693"/>
        </a:xfrm>
        <a:prstGeom prst="rect">
          <a:avLst/>
        </a:prstGeom>
      </xdr:spPr>
    </xdr:pic>
    <xdr:clientData/>
  </xdr:oneCellAnchor>
  <xdr:oneCellAnchor>
    <xdr:from>
      <xdr:col>32</xdr:col>
      <xdr:colOff>95250</xdr:colOff>
      <xdr:row>289</xdr:row>
      <xdr:rowOff>47624</xdr:rowOff>
    </xdr:from>
    <xdr:ext cx="519906" cy="868746"/>
    <xdr:pic>
      <xdr:nvPicPr>
        <xdr:cNvPr id="833" name="Picture 832">
          <a:extLst>
            <a:ext uri="{FF2B5EF4-FFF2-40B4-BE49-F238E27FC236}">
              <a16:creationId xmlns:a16="http://schemas.microsoft.com/office/drawing/2014/main" id="{5B977DC8-B784-42A4-8EF7-1B3458385261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96150" y="62303024"/>
          <a:ext cx="519906" cy="868746"/>
        </a:xfrm>
        <a:prstGeom prst="rect">
          <a:avLst/>
        </a:prstGeom>
      </xdr:spPr>
    </xdr:pic>
    <xdr:clientData/>
  </xdr:oneCellAnchor>
  <xdr:oneCellAnchor>
    <xdr:from>
      <xdr:col>5</xdr:col>
      <xdr:colOff>0</xdr:colOff>
      <xdr:row>316</xdr:row>
      <xdr:rowOff>0</xdr:rowOff>
    </xdr:from>
    <xdr:ext cx="706904" cy="348926"/>
    <xdr:grpSp>
      <xdr:nvGrpSpPr>
        <xdr:cNvPr id="834" name="Group 2715">
          <a:extLst>
            <a:ext uri="{FF2B5EF4-FFF2-40B4-BE49-F238E27FC236}">
              <a16:creationId xmlns:a16="http://schemas.microsoft.com/office/drawing/2014/main" id="{21679BDA-90E9-4E8E-B20F-B5BF77E568CE}"/>
            </a:ext>
          </a:extLst>
        </xdr:cNvPr>
        <xdr:cNvGrpSpPr/>
      </xdr:nvGrpSpPr>
      <xdr:grpSpPr>
        <a:xfrm>
          <a:off x="2540000" y="68187794"/>
          <a:ext cx="706904" cy="348926"/>
          <a:chOff x="40855105" y="5013318"/>
          <a:chExt cx="706904" cy="348926"/>
        </a:xfrm>
      </xdr:grpSpPr>
      <xdr:sp macro="" textlink="">
        <xdr:nvSpPr>
          <xdr:cNvPr id="835" name="Line 2716">
            <a:extLst>
              <a:ext uri="{FF2B5EF4-FFF2-40B4-BE49-F238E27FC236}">
                <a16:creationId xmlns:a16="http://schemas.microsoft.com/office/drawing/2014/main" id="{CF5C8F22-1FDD-BE45-06B1-22734D58CC0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6" name="Line 2717">
            <a:extLst>
              <a:ext uri="{FF2B5EF4-FFF2-40B4-BE49-F238E27FC236}">
                <a16:creationId xmlns:a16="http://schemas.microsoft.com/office/drawing/2014/main" id="{0417698B-EA2D-7518-24E7-F2E90A4768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7" name="Line 2718">
            <a:extLst>
              <a:ext uri="{FF2B5EF4-FFF2-40B4-BE49-F238E27FC236}">
                <a16:creationId xmlns:a16="http://schemas.microsoft.com/office/drawing/2014/main" id="{21D89CF2-6063-62C5-23C7-A98B38F6A31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8" name="Line 2719">
            <a:extLst>
              <a:ext uri="{FF2B5EF4-FFF2-40B4-BE49-F238E27FC236}">
                <a16:creationId xmlns:a16="http://schemas.microsoft.com/office/drawing/2014/main" id="{41348E17-0109-6275-DA75-91F9A0C823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39" name="Line 2720">
            <a:extLst>
              <a:ext uri="{FF2B5EF4-FFF2-40B4-BE49-F238E27FC236}">
                <a16:creationId xmlns:a16="http://schemas.microsoft.com/office/drawing/2014/main" id="{8E5D9F46-C58A-6AEB-825C-FD175D64A63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316</xdr:row>
      <xdr:rowOff>0</xdr:rowOff>
    </xdr:from>
    <xdr:ext cx="706904" cy="348926"/>
    <xdr:grpSp>
      <xdr:nvGrpSpPr>
        <xdr:cNvPr id="840" name="Group 2715">
          <a:extLst>
            <a:ext uri="{FF2B5EF4-FFF2-40B4-BE49-F238E27FC236}">
              <a16:creationId xmlns:a16="http://schemas.microsoft.com/office/drawing/2014/main" id="{88AA834B-4900-4072-8965-5C080F8716AE}"/>
            </a:ext>
          </a:extLst>
        </xdr:cNvPr>
        <xdr:cNvGrpSpPr/>
      </xdr:nvGrpSpPr>
      <xdr:grpSpPr>
        <a:xfrm>
          <a:off x="6536765" y="68187794"/>
          <a:ext cx="706904" cy="348926"/>
          <a:chOff x="40855105" y="5013318"/>
          <a:chExt cx="706904" cy="348926"/>
        </a:xfrm>
      </xdr:grpSpPr>
      <xdr:sp macro="" textlink="">
        <xdr:nvSpPr>
          <xdr:cNvPr id="841" name="Line 2716">
            <a:extLst>
              <a:ext uri="{FF2B5EF4-FFF2-40B4-BE49-F238E27FC236}">
                <a16:creationId xmlns:a16="http://schemas.microsoft.com/office/drawing/2014/main" id="{9238D6F0-99D4-2CBA-260E-0AB9898FD27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2" name="Line 2717">
            <a:extLst>
              <a:ext uri="{FF2B5EF4-FFF2-40B4-BE49-F238E27FC236}">
                <a16:creationId xmlns:a16="http://schemas.microsoft.com/office/drawing/2014/main" id="{0B00D892-CDEF-D9B0-D0F5-8C00C2D2D3E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3" name="Line 2718">
            <a:extLst>
              <a:ext uri="{FF2B5EF4-FFF2-40B4-BE49-F238E27FC236}">
                <a16:creationId xmlns:a16="http://schemas.microsoft.com/office/drawing/2014/main" id="{2C4012CD-AB5C-8CD6-9B42-1EFC54E9E3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4" name="Line 2719">
            <a:extLst>
              <a:ext uri="{FF2B5EF4-FFF2-40B4-BE49-F238E27FC236}">
                <a16:creationId xmlns:a16="http://schemas.microsoft.com/office/drawing/2014/main" id="{843293F6-4404-2533-B7E7-930BCAAD683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5" name="Line 2720">
            <a:extLst>
              <a:ext uri="{FF2B5EF4-FFF2-40B4-BE49-F238E27FC236}">
                <a16:creationId xmlns:a16="http://schemas.microsoft.com/office/drawing/2014/main" id="{B1DABC84-51CF-FB08-FD42-A80DAB94864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327</xdr:row>
      <xdr:rowOff>0</xdr:rowOff>
    </xdr:from>
    <xdr:ext cx="706904" cy="348926"/>
    <xdr:grpSp>
      <xdr:nvGrpSpPr>
        <xdr:cNvPr id="846" name="Group 2715">
          <a:extLst>
            <a:ext uri="{FF2B5EF4-FFF2-40B4-BE49-F238E27FC236}">
              <a16:creationId xmlns:a16="http://schemas.microsoft.com/office/drawing/2014/main" id="{2A370E45-9B71-44C1-A352-11A72A15E12F}"/>
            </a:ext>
          </a:extLst>
        </xdr:cNvPr>
        <xdr:cNvGrpSpPr/>
      </xdr:nvGrpSpPr>
      <xdr:grpSpPr>
        <a:xfrm>
          <a:off x="14399559" y="70522353"/>
          <a:ext cx="706904" cy="348926"/>
          <a:chOff x="40855105" y="5013318"/>
          <a:chExt cx="706904" cy="348926"/>
        </a:xfrm>
      </xdr:grpSpPr>
      <xdr:sp macro="" textlink="">
        <xdr:nvSpPr>
          <xdr:cNvPr id="847" name="Line 2716">
            <a:extLst>
              <a:ext uri="{FF2B5EF4-FFF2-40B4-BE49-F238E27FC236}">
                <a16:creationId xmlns:a16="http://schemas.microsoft.com/office/drawing/2014/main" id="{78F43010-6B7A-5A7A-6667-4A3474C42B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8" name="Line 2717">
            <a:extLst>
              <a:ext uri="{FF2B5EF4-FFF2-40B4-BE49-F238E27FC236}">
                <a16:creationId xmlns:a16="http://schemas.microsoft.com/office/drawing/2014/main" id="{6B42C081-4920-53BE-A880-BC837CE9837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49" name="Line 2718">
            <a:extLst>
              <a:ext uri="{FF2B5EF4-FFF2-40B4-BE49-F238E27FC236}">
                <a16:creationId xmlns:a16="http://schemas.microsoft.com/office/drawing/2014/main" id="{F5E2D291-3A83-CBCB-6DF3-92A1E463B9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0" name="Line 2719">
            <a:extLst>
              <a:ext uri="{FF2B5EF4-FFF2-40B4-BE49-F238E27FC236}">
                <a16:creationId xmlns:a16="http://schemas.microsoft.com/office/drawing/2014/main" id="{C1A0D938-58DF-93F5-6983-609E4769DEA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1" name="Line 2720">
            <a:extLst>
              <a:ext uri="{FF2B5EF4-FFF2-40B4-BE49-F238E27FC236}">
                <a16:creationId xmlns:a16="http://schemas.microsoft.com/office/drawing/2014/main" id="{E31DC089-8A0C-AAAC-B724-999AFAD362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327</xdr:row>
      <xdr:rowOff>0</xdr:rowOff>
    </xdr:from>
    <xdr:ext cx="706904" cy="348926"/>
    <xdr:grpSp>
      <xdr:nvGrpSpPr>
        <xdr:cNvPr id="852" name="Group 2715">
          <a:extLst>
            <a:ext uri="{FF2B5EF4-FFF2-40B4-BE49-F238E27FC236}">
              <a16:creationId xmlns:a16="http://schemas.microsoft.com/office/drawing/2014/main" id="{539A74E9-04B2-4143-95FB-50F331A50F48}"/>
            </a:ext>
          </a:extLst>
        </xdr:cNvPr>
        <xdr:cNvGrpSpPr/>
      </xdr:nvGrpSpPr>
      <xdr:grpSpPr>
        <a:xfrm>
          <a:off x="12382500" y="70522353"/>
          <a:ext cx="706904" cy="348926"/>
          <a:chOff x="40855105" y="5013318"/>
          <a:chExt cx="706904" cy="348926"/>
        </a:xfrm>
      </xdr:grpSpPr>
      <xdr:sp macro="" textlink="">
        <xdr:nvSpPr>
          <xdr:cNvPr id="853" name="Line 2716">
            <a:extLst>
              <a:ext uri="{FF2B5EF4-FFF2-40B4-BE49-F238E27FC236}">
                <a16:creationId xmlns:a16="http://schemas.microsoft.com/office/drawing/2014/main" id="{1986AC73-F703-2833-756A-CD3E08AAD9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4" name="Line 2717">
            <a:extLst>
              <a:ext uri="{FF2B5EF4-FFF2-40B4-BE49-F238E27FC236}">
                <a16:creationId xmlns:a16="http://schemas.microsoft.com/office/drawing/2014/main" id="{EC7A6C1B-9A0D-7448-E0F3-452D92F43BA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5" name="Line 2718">
            <a:extLst>
              <a:ext uri="{FF2B5EF4-FFF2-40B4-BE49-F238E27FC236}">
                <a16:creationId xmlns:a16="http://schemas.microsoft.com/office/drawing/2014/main" id="{D5FBA8CB-9FC7-315D-41B7-D2D3545D5C4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6" name="Line 2719">
            <a:extLst>
              <a:ext uri="{FF2B5EF4-FFF2-40B4-BE49-F238E27FC236}">
                <a16:creationId xmlns:a16="http://schemas.microsoft.com/office/drawing/2014/main" id="{2DBF74E1-86FC-1DBC-2142-1A5D45E577F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57" name="Line 2720">
            <a:extLst>
              <a:ext uri="{FF2B5EF4-FFF2-40B4-BE49-F238E27FC236}">
                <a16:creationId xmlns:a16="http://schemas.microsoft.com/office/drawing/2014/main" id="{9A3134B3-36CA-384A-FBE9-9DB36B3F09B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327</xdr:row>
      <xdr:rowOff>0</xdr:rowOff>
    </xdr:from>
    <xdr:ext cx="706904" cy="348926"/>
    <xdr:grpSp>
      <xdr:nvGrpSpPr>
        <xdr:cNvPr id="858" name="Group 2715">
          <a:extLst>
            <a:ext uri="{FF2B5EF4-FFF2-40B4-BE49-F238E27FC236}">
              <a16:creationId xmlns:a16="http://schemas.microsoft.com/office/drawing/2014/main" id="{475DB53A-BFE2-4EE2-8BBB-904D577C55AA}"/>
            </a:ext>
          </a:extLst>
        </xdr:cNvPr>
        <xdr:cNvGrpSpPr/>
      </xdr:nvGrpSpPr>
      <xdr:grpSpPr>
        <a:xfrm>
          <a:off x="24073971" y="70522353"/>
          <a:ext cx="706904" cy="348926"/>
          <a:chOff x="40855105" y="5013318"/>
          <a:chExt cx="706904" cy="348926"/>
        </a:xfrm>
      </xdr:grpSpPr>
      <xdr:sp macro="" textlink="">
        <xdr:nvSpPr>
          <xdr:cNvPr id="859" name="Line 2716">
            <a:extLst>
              <a:ext uri="{FF2B5EF4-FFF2-40B4-BE49-F238E27FC236}">
                <a16:creationId xmlns:a16="http://schemas.microsoft.com/office/drawing/2014/main" id="{27E18C87-8BC1-CB93-A840-3B03F3C3E61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0" name="Line 2717">
            <a:extLst>
              <a:ext uri="{FF2B5EF4-FFF2-40B4-BE49-F238E27FC236}">
                <a16:creationId xmlns:a16="http://schemas.microsoft.com/office/drawing/2014/main" id="{22E39189-FBBA-5A39-705D-FC1D78E7599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1" name="Line 2718">
            <a:extLst>
              <a:ext uri="{FF2B5EF4-FFF2-40B4-BE49-F238E27FC236}">
                <a16:creationId xmlns:a16="http://schemas.microsoft.com/office/drawing/2014/main" id="{A496C787-9B15-048A-208B-0A22B78C81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2" name="Line 2719">
            <a:extLst>
              <a:ext uri="{FF2B5EF4-FFF2-40B4-BE49-F238E27FC236}">
                <a16:creationId xmlns:a16="http://schemas.microsoft.com/office/drawing/2014/main" id="{958D56A4-5AA5-6A2C-0D9E-FEF00A6448E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3" name="Line 2720">
            <a:extLst>
              <a:ext uri="{FF2B5EF4-FFF2-40B4-BE49-F238E27FC236}">
                <a16:creationId xmlns:a16="http://schemas.microsoft.com/office/drawing/2014/main" id="{0F317517-9713-7115-0DD2-F24E8A33E5C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183</xdr:row>
      <xdr:rowOff>0</xdr:rowOff>
    </xdr:from>
    <xdr:ext cx="706904" cy="348926"/>
    <xdr:grpSp>
      <xdr:nvGrpSpPr>
        <xdr:cNvPr id="864" name="Group 2715">
          <a:extLst>
            <a:ext uri="{FF2B5EF4-FFF2-40B4-BE49-F238E27FC236}">
              <a16:creationId xmlns:a16="http://schemas.microsoft.com/office/drawing/2014/main" id="{5E466E2A-B60F-4AA1-B9B6-417520550F8E}"/>
            </a:ext>
          </a:extLst>
        </xdr:cNvPr>
        <xdr:cNvGrpSpPr/>
      </xdr:nvGrpSpPr>
      <xdr:grpSpPr>
        <a:xfrm>
          <a:off x="27771912" y="39743529"/>
          <a:ext cx="706904" cy="348926"/>
          <a:chOff x="40855105" y="5013318"/>
          <a:chExt cx="706904" cy="348926"/>
        </a:xfrm>
      </xdr:grpSpPr>
      <xdr:sp macro="" textlink="">
        <xdr:nvSpPr>
          <xdr:cNvPr id="865" name="Line 2716">
            <a:extLst>
              <a:ext uri="{FF2B5EF4-FFF2-40B4-BE49-F238E27FC236}">
                <a16:creationId xmlns:a16="http://schemas.microsoft.com/office/drawing/2014/main" id="{CAFF885B-79E1-4A2C-8705-D36A9414FB2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6" name="Line 2717">
            <a:extLst>
              <a:ext uri="{FF2B5EF4-FFF2-40B4-BE49-F238E27FC236}">
                <a16:creationId xmlns:a16="http://schemas.microsoft.com/office/drawing/2014/main" id="{24B1088C-EA72-9C9E-65BB-0C35711CA3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7" name="Line 2718">
            <a:extLst>
              <a:ext uri="{FF2B5EF4-FFF2-40B4-BE49-F238E27FC236}">
                <a16:creationId xmlns:a16="http://schemas.microsoft.com/office/drawing/2014/main" id="{6688F161-2295-5658-78AA-9E02CA1CD4D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8" name="Line 2719">
            <a:extLst>
              <a:ext uri="{FF2B5EF4-FFF2-40B4-BE49-F238E27FC236}">
                <a16:creationId xmlns:a16="http://schemas.microsoft.com/office/drawing/2014/main" id="{8FC8CAF6-2714-C87E-1DF5-67CCAC2A43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69" name="Line 2720">
            <a:extLst>
              <a:ext uri="{FF2B5EF4-FFF2-40B4-BE49-F238E27FC236}">
                <a16:creationId xmlns:a16="http://schemas.microsoft.com/office/drawing/2014/main" id="{830479C5-9BF0-4359-BAC9-A2B58BAEE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183</xdr:row>
      <xdr:rowOff>0</xdr:rowOff>
    </xdr:from>
    <xdr:ext cx="706904" cy="348926"/>
    <xdr:grpSp>
      <xdr:nvGrpSpPr>
        <xdr:cNvPr id="870" name="Group 2715">
          <a:extLst>
            <a:ext uri="{FF2B5EF4-FFF2-40B4-BE49-F238E27FC236}">
              <a16:creationId xmlns:a16="http://schemas.microsoft.com/office/drawing/2014/main" id="{D2D80314-7B3F-4469-A5D9-F90AFAEF2E04}"/>
            </a:ext>
          </a:extLst>
        </xdr:cNvPr>
        <xdr:cNvGrpSpPr/>
      </xdr:nvGrpSpPr>
      <xdr:grpSpPr>
        <a:xfrm>
          <a:off x="24073971" y="39743529"/>
          <a:ext cx="706904" cy="348926"/>
          <a:chOff x="40855105" y="5013318"/>
          <a:chExt cx="706904" cy="348926"/>
        </a:xfrm>
      </xdr:grpSpPr>
      <xdr:sp macro="" textlink="">
        <xdr:nvSpPr>
          <xdr:cNvPr id="871" name="Line 2716">
            <a:extLst>
              <a:ext uri="{FF2B5EF4-FFF2-40B4-BE49-F238E27FC236}">
                <a16:creationId xmlns:a16="http://schemas.microsoft.com/office/drawing/2014/main" id="{2A6BCE28-42EB-AAC2-7980-16C8AAFD68E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2" name="Line 2717">
            <a:extLst>
              <a:ext uri="{FF2B5EF4-FFF2-40B4-BE49-F238E27FC236}">
                <a16:creationId xmlns:a16="http://schemas.microsoft.com/office/drawing/2014/main" id="{F12A55EE-9AE6-8E27-1738-8B8B7366E1F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3" name="Line 2718">
            <a:extLst>
              <a:ext uri="{FF2B5EF4-FFF2-40B4-BE49-F238E27FC236}">
                <a16:creationId xmlns:a16="http://schemas.microsoft.com/office/drawing/2014/main" id="{5A7364F1-36A1-0C08-2C75-6D68F826604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4" name="Line 2719">
            <a:extLst>
              <a:ext uri="{FF2B5EF4-FFF2-40B4-BE49-F238E27FC236}">
                <a16:creationId xmlns:a16="http://schemas.microsoft.com/office/drawing/2014/main" id="{C6D1563B-13D2-27E9-0E4E-3541E6782F6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5" name="Line 2720">
            <a:extLst>
              <a:ext uri="{FF2B5EF4-FFF2-40B4-BE49-F238E27FC236}">
                <a16:creationId xmlns:a16="http://schemas.microsoft.com/office/drawing/2014/main" id="{D202850C-D217-66DF-0D60-83C74E800C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183</xdr:row>
      <xdr:rowOff>0</xdr:rowOff>
    </xdr:from>
    <xdr:ext cx="706904" cy="348926"/>
    <xdr:grpSp>
      <xdr:nvGrpSpPr>
        <xdr:cNvPr id="876" name="Group 2715">
          <a:extLst>
            <a:ext uri="{FF2B5EF4-FFF2-40B4-BE49-F238E27FC236}">
              <a16:creationId xmlns:a16="http://schemas.microsoft.com/office/drawing/2014/main" id="{AE4D0AB3-19C3-47A4-8E03-3E7338284A3A}"/>
            </a:ext>
          </a:extLst>
        </xdr:cNvPr>
        <xdr:cNvGrpSpPr/>
      </xdr:nvGrpSpPr>
      <xdr:grpSpPr>
        <a:xfrm>
          <a:off x="21888824" y="39743529"/>
          <a:ext cx="706904" cy="348926"/>
          <a:chOff x="40855105" y="5013318"/>
          <a:chExt cx="706904" cy="348926"/>
        </a:xfrm>
      </xdr:grpSpPr>
      <xdr:sp macro="" textlink="">
        <xdr:nvSpPr>
          <xdr:cNvPr id="877" name="Line 2716">
            <a:extLst>
              <a:ext uri="{FF2B5EF4-FFF2-40B4-BE49-F238E27FC236}">
                <a16:creationId xmlns:a16="http://schemas.microsoft.com/office/drawing/2014/main" id="{5EEA1296-1600-AE6A-D088-D911900025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8" name="Line 2717">
            <a:extLst>
              <a:ext uri="{FF2B5EF4-FFF2-40B4-BE49-F238E27FC236}">
                <a16:creationId xmlns:a16="http://schemas.microsoft.com/office/drawing/2014/main" id="{88ACA009-3506-3CDC-7A06-819F9D0752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79" name="Line 2718">
            <a:extLst>
              <a:ext uri="{FF2B5EF4-FFF2-40B4-BE49-F238E27FC236}">
                <a16:creationId xmlns:a16="http://schemas.microsoft.com/office/drawing/2014/main" id="{DD5CEEDB-D840-3D4B-D2B6-FC909B9EB72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0" name="Line 2719">
            <a:extLst>
              <a:ext uri="{FF2B5EF4-FFF2-40B4-BE49-F238E27FC236}">
                <a16:creationId xmlns:a16="http://schemas.microsoft.com/office/drawing/2014/main" id="{117D0A9C-BD45-33B7-8F47-3D618C0901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1" name="Line 2720">
            <a:extLst>
              <a:ext uri="{FF2B5EF4-FFF2-40B4-BE49-F238E27FC236}">
                <a16:creationId xmlns:a16="http://schemas.microsoft.com/office/drawing/2014/main" id="{0BFC21D8-D7ED-B9B8-A724-C6C7DC9C7FE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261</xdr:row>
      <xdr:rowOff>0</xdr:rowOff>
    </xdr:from>
    <xdr:ext cx="706904" cy="348926"/>
    <xdr:grpSp>
      <xdr:nvGrpSpPr>
        <xdr:cNvPr id="882" name="Group 2715">
          <a:extLst>
            <a:ext uri="{FF2B5EF4-FFF2-40B4-BE49-F238E27FC236}">
              <a16:creationId xmlns:a16="http://schemas.microsoft.com/office/drawing/2014/main" id="{F5036599-7280-4191-B8A0-8E63CAB9BD0A}"/>
            </a:ext>
          </a:extLst>
        </xdr:cNvPr>
        <xdr:cNvGrpSpPr/>
      </xdr:nvGrpSpPr>
      <xdr:grpSpPr>
        <a:xfrm>
          <a:off x="12382500" y="56402941"/>
          <a:ext cx="706904" cy="348926"/>
          <a:chOff x="40855105" y="5013318"/>
          <a:chExt cx="706904" cy="348926"/>
        </a:xfrm>
      </xdr:grpSpPr>
      <xdr:sp macro="" textlink="">
        <xdr:nvSpPr>
          <xdr:cNvPr id="883" name="Line 2716">
            <a:extLst>
              <a:ext uri="{FF2B5EF4-FFF2-40B4-BE49-F238E27FC236}">
                <a16:creationId xmlns:a16="http://schemas.microsoft.com/office/drawing/2014/main" id="{172FDE78-58AC-3CA9-043C-BDFF0F626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4" name="Line 2717">
            <a:extLst>
              <a:ext uri="{FF2B5EF4-FFF2-40B4-BE49-F238E27FC236}">
                <a16:creationId xmlns:a16="http://schemas.microsoft.com/office/drawing/2014/main" id="{3C68FB0C-2D45-B97E-3588-BF5B65094A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5" name="Line 2718">
            <a:extLst>
              <a:ext uri="{FF2B5EF4-FFF2-40B4-BE49-F238E27FC236}">
                <a16:creationId xmlns:a16="http://schemas.microsoft.com/office/drawing/2014/main" id="{81102E95-3895-FAA4-13C4-A46A2676979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6" name="Line 2719">
            <a:extLst>
              <a:ext uri="{FF2B5EF4-FFF2-40B4-BE49-F238E27FC236}">
                <a16:creationId xmlns:a16="http://schemas.microsoft.com/office/drawing/2014/main" id="{A5E38804-5047-8260-9B11-3B800B53E5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87" name="Line 2720">
            <a:extLst>
              <a:ext uri="{FF2B5EF4-FFF2-40B4-BE49-F238E27FC236}">
                <a16:creationId xmlns:a16="http://schemas.microsoft.com/office/drawing/2014/main" id="{061817A1-F095-DE7C-E125-8AB041202E7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371</xdr:row>
      <xdr:rowOff>0</xdr:rowOff>
    </xdr:from>
    <xdr:ext cx="706904" cy="348926"/>
    <xdr:grpSp>
      <xdr:nvGrpSpPr>
        <xdr:cNvPr id="888" name="Group 2715">
          <a:extLst>
            <a:ext uri="{FF2B5EF4-FFF2-40B4-BE49-F238E27FC236}">
              <a16:creationId xmlns:a16="http://schemas.microsoft.com/office/drawing/2014/main" id="{5213A4B7-B89F-4A28-85BE-BBA81706FD46}"/>
            </a:ext>
          </a:extLst>
        </xdr:cNvPr>
        <xdr:cNvGrpSpPr/>
      </xdr:nvGrpSpPr>
      <xdr:grpSpPr>
        <a:xfrm>
          <a:off x="16248529" y="79935294"/>
          <a:ext cx="706904" cy="348926"/>
          <a:chOff x="40855105" y="5013318"/>
          <a:chExt cx="706904" cy="348926"/>
        </a:xfrm>
      </xdr:grpSpPr>
      <xdr:sp macro="" textlink="">
        <xdr:nvSpPr>
          <xdr:cNvPr id="889" name="Line 2716">
            <a:extLst>
              <a:ext uri="{FF2B5EF4-FFF2-40B4-BE49-F238E27FC236}">
                <a16:creationId xmlns:a16="http://schemas.microsoft.com/office/drawing/2014/main" id="{4BAAC83A-C102-3BF6-69B4-573304BE6E5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0" name="Line 2717">
            <a:extLst>
              <a:ext uri="{FF2B5EF4-FFF2-40B4-BE49-F238E27FC236}">
                <a16:creationId xmlns:a16="http://schemas.microsoft.com/office/drawing/2014/main" id="{B283254D-3540-4006-E41B-F5D8EDD70F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1" name="Line 2718">
            <a:extLst>
              <a:ext uri="{FF2B5EF4-FFF2-40B4-BE49-F238E27FC236}">
                <a16:creationId xmlns:a16="http://schemas.microsoft.com/office/drawing/2014/main" id="{5A0F5FD9-CB69-10EE-B90C-F1BA6FC43B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2" name="Line 2719">
            <a:extLst>
              <a:ext uri="{FF2B5EF4-FFF2-40B4-BE49-F238E27FC236}">
                <a16:creationId xmlns:a16="http://schemas.microsoft.com/office/drawing/2014/main" id="{BD5CE0D6-5889-B381-040C-0A5C739BA14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3" name="Line 2720">
            <a:extLst>
              <a:ext uri="{FF2B5EF4-FFF2-40B4-BE49-F238E27FC236}">
                <a16:creationId xmlns:a16="http://schemas.microsoft.com/office/drawing/2014/main" id="{4D443CD6-957D-0F62-4369-CE5C4D65894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150</xdr:row>
      <xdr:rowOff>0</xdr:rowOff>
    </xdr:from>
    <xdr:ext cx="706904" cy="348926"/>
    <xdr:grpSp>
      <xdr:nvGrpSpPr>
        <xdr:cNvPr id="894" name="Group 2715">
          <a:extLst>
            <a:ext uri="{FF2B5EF4-FFF2-40B4-BE49-F238E27FC236}">
              <a16:creationId xmlns:a16="http://schemas.microsoft.com/office/drawing/2014/main" id="{51164D20-1AE1-444D-A2A3-DC52AB63B8CB}"/>
            </a:ext>
          </a:extLst>
        </xdr:cNvPr>
        <xdr:cNvGrpSpPr/>
      </xdr:nvGrpSpPr>
      <xdr:grpSpPr>
        <a:xfrm>
          <a:off x="14399559" y="32665147"/>
          <a:ext cx="706904" cy="348926"/>
          <a:chOff x="40855105" y="5013318"/>
          <a:chExt cx="706904" cy="348926"/>
        </a:xfrm>
      </xdr:grpSpPr>
      <xdr:sp macro="" textlink="">
        <xdr:nvSpPr>
          <xdr:cNvPr id="895" name="Line 2716">
            <a:extLst>
              <a:ext uri="{FF2B5EF4-FFF2-40B4-BE49-F238E27FC236}">
                <a16:creationId xmlns:a16="http://schemas.microsoft.com/office/drawing/2014/main" id="{5BEB1FA4-5673-8AB9-79BC-A5DB5629104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6" name="Line 2717">
            <a:extLst>
              <a:ext uri="{FF2B5EF4-FFF2-40B4-BE49-F238E27FC236}">
                <a16:creationId xmlns:a16="http://schemas.microsoft.com/office/drawing/2014/main" id="{3233EC97-CF63-E231-71B2-8E601B27B49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7" name="Line 2718">
            <a:extLst>
              <a:ext uri="{FF2B5EF4-FFF2-40B4-BE49-F238E27FC236}">
                <a16:creationId xmlns:a16="http://schemas.microsoft.com/office/drawing/2014/main" id="{2CE8BF9B-40BE-4C3D-E58E-DF0A4E9CC76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8" name="Line 2719">
            <a:extLst>
              <a:ext uri="{FF2B5EF4-FFF2-40B4-BE49-F238E27FC236}">
                <a16:creationId xmlns:a16="http://schemas.microsoft.com/office/drawing/2014/main" id="{6158F2C9-DAB2-0720-7420-A1465523ED1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899" name="Line 2720">
            <a:extLst>
              <a:ext uri="{FF2B5EF4-FFF2-40B4-BE49-F238E27FC236}">
                <a16:creationId xmlns:a16="http://schemas.microsoft.com/office/drawing/2014/main" id="{E4B0D514-B139-DDF5-BE6C-30E97590A26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150</xdr:row>
      <xdr:rowOff>0</xdr:rowOff>
    </xdr:from>
    <xdr:ext cx="706904" cy="348926"/>
    <xdr:grpSp>
      <xdr:nvGrpSpPr>
        <xdr:cNvPr id="900" name="Group 2715">
          <a:extLst>
            <a:ext uri="{FF2B5EF4-FFF2-40B4-BE49-F238E27FC236}">
              <a16:creationId xmlns:a16="http://schemas.microsoft.com/office/drawing/2014/main" id="{72B4F2EB-2306-4B36-BDEE-BD64B59F2707}"/>
            </a:ext>
          </a:extLst>
        </xdr:cNvPr>
        <xdr:cNvGrpSpPr/>
      </xdr:nvGrpSpPr>
      <xdr:grpSpPr>
        <a:xfrm>
          <a:off x="25922941" y="32665147"/>
          <a:ext cx="706904" cy="348926"/>
          <a:chOff x="40855105" y="5013318"/>
          <a:chExt cx="706904" cy="348926"/>
        </a:xfrm>
      </xdr:grpSpPr>
      <xdr:sp macro="" textlink="">
        <xdr:nvSpPr>
          <xdr:cNvPr id="901" name="Line 2716">
            <a:extLst>
              <a:ext uri="{FF2B5EF4-FFF2-40B4-BE49-F238E27FC236}">
                <a16:creationId xmlns:a16="http://schemas.microsoft.com/office/drawing/2014/main" id="{EB183576-E8D1-31BA-6B49-CA2F24FF4E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2" name="Line 2717">
            <a:extLst>
              <a:ext uri="{FF2B5EF4-FFF2-40B4-BE49-F238E27FC236}">
                <a16:creationId xmlns:a16="http://schemas.microsoft.com/office/drawing/2014/main" id="{7563C0C8-48C1-40C8-7E9E-11DB9C5016F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3" name="Line 2718">
            <a:extLst>
              <a:ext uri="{FF2B5EF4-FFF2-40B4-BE49-F238E27FC236}">
                <a16:creationId xmlns:a16="http://schemas.microsoft.com/office/drawing/2014/main" id="{A5EFB3E3-FD86-CB94-563A-8D890AC11B3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4" name="Line 2719">
            <a:extLst>
              <a:ext uri="{FF2B5EF4-FFF2-40B4-BE49-F238E27FC236}">
                <a16:creationId xmlns:a16="http://schemas.microsoft.com/office/drawing/2014/main" id="{EDCD61AE-6A7E-3DF6-CA32-C30EC66EED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5" name="Line 2720">
            <a:extLst>
              <a:ext uri="{FF2B5EF4-FFF2-40B4-BE49-F238E27FC236}">
                <a16:creationId xmlns:a16="http://schemas.microsoft.com/office/drawing/2014/main" id="{794D5364-A7D3-F4E9-149C-FC238A5279F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338</xdr:row>
      <xdr:rowOff>0</xdr:rowOff>
    </xdr:from>
    <xdr:ext cx="706904" cy="348926"/>
    <xdr:grpSp>
      <xdr:nvGrpSpPr>
        <xdr:cNvPr id="906" name="Group 2715">
          <a:extLst>
            <a:ext uri="{FF2B5EF4-FFF2-40B4-BE49-F238E27FC236}">
              <a16:creationId xmlns:a16="http://schemas.microsoft.com/office/drawing/2014/main" id="{D852594D-2ABF-40C6-B47F-2C7A2E5C0D25}"/>
            </a:ext>
          </a:extLst>
        </xdr:cNvPr>
        <xdr:cNvGrpSpPr/>
      </xdr:nvGrpSpPr>
      <xdr:grpSpPr>
        <a:xfrm>
          <a:off x="12382500" y="72894265"/>
          <a:ext cx="706904" cy="348926"/>
          <a:chOff x="40855105" y="5013318"/>
          <a:chExt cx="706904" cy="348926"/>
        </a:xfrm>
      </xdr:grpSpPr>
      <xdr:sp macro="" textlink="">
        <xdr:nvSpPr>
          <xdr:cNvPr id="907" name="Line 2716">
            <a:extLst>
              <a:ext uri="{FF2B5EF4-FFF2-40B4-BE49-F238E27FC236}">
                <a16:creationId xmlns:a16="http://schemas.microsoft.com/office/drawing/2014/main" id="{FAE20FD3-02CC-808A-7DC1-A96BCA249D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8" name="Line 2717">
            <a:extLst>
              <a:ext uri="{FF2B5EF4-FFF2-40B4-BE49-F238E27FC236}">
                <a16:creationId xmlns:a16="http://schemas.microsoft.com/office/drawing/2014/main" id="{B291968A-9296-1A01-CB8B-2F3BEA07E67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09" name="Line 2718">
            <a:extLst>
              <a:ext uri="{FF2B5EF4-FFF2-40B4-BE49-F238E27FC236}">
                <a16:creationId xmlns:a16="http://schemas.microsoft.com/office/drawing/2014/main" id="{D626436C-050F-7C65-D546-F834E2174D6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0" name="Line 2719">
            <a:extLst>
              <a:ext uri="{FF2B5EF4-FFF2-40B4-BE49-F238E27FC236}">
                <a16:creationId xmlns:a16="http://schemas.microsoft.com/office/drawing/2014/main" id="{441F9416-2BA8-1489-153F-C7E5588C5B5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1" name="Line 2720">
            <a:extLst>
              <a:ext uri="{FF2B5EF4-FFF2-40B4-BE49-F238E27FC236}">
                <a16:creationId xmlns:a16="http://schemas.microsoft.com/office/drawing/2014/main" id="{6419C1B7-55DA-879B-5ED8-36B002BA1B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338</xdr:row>
      <xdr:rowOff>0</xdr:rowOff>
    </xdr:from>
    <xdr:ext cx="706904" cy="348926"/>
    <xdr:grpSp>
      <xdr:nvGrpSpPr>
        <xdr:cNvPr id="912" name="Group 2715">
          <a:extLst>
            <a:ext uri="{FF2B5EF4-FFF2-40B4-BE49-F238E27FC236}">
              <a16:creationId xmlns:a16="http://schemas.microsoft.com/office/drawing/2014/main" id="{4035D1B6-7ED8-4536-B03C-0E99285A00D0}"/>
            </a:ext>
          </a:extLst>
        </xdr:cNvPr>
        <xdr:cNvGrpSpPr/>
      </xdr:nvGrpSpPr>
      <xdr:grpSpPr>
        <a:xfrm>
          <a:off x="27771912" y="72894265"/>
          <a:ext cx="706904" cy="348926"/>
          <a:chOff x="40855105" y="5013318"/>
          <a:chExt cx="706904" cy="348926"/>
        </a:xfrm>
      </xdr:grpSpPr>
      <xdr:sp macro="" textlink="">
        <xdr:nvSpPr>
          <xdr:cNvPr id="913" name="Line 2716">
            <a:extLst>
              <a:ext uri="{FF2B5EF4-FFF2-40B4-BE49-F238E27FC236}">
                <a16:creationId xmlns:a16="http://schemas.microsoft.com/office/drawing/2014/main" id="{04359097-0CF1-25DA-2A7A-D9F2B49506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4" name="Line 2717">
            <a:extLst>
              <a:ext uri="{FF2B5EF4-FFF2-40B4-BE49-F238E27FC236}">
                <a16:creationId xmlns:a16="http://schemas.microsoft.com/office/drawing/2014/main" id="{79775585-C86A-D548-0CBE-AB41759ABC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5" name="Line 2718">
            <a:extLst>
              <a:ext uri="{FF2B5EF4-FFF2-40B4-BE49-F238E27FC236}">
                <a16:creationId xmlns:a16="http://schemas.microsoft.com/office/drawing/2014/main" id="{157E48A9-8532-D244-E69F-C9E37B30E5A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6" name="Line 2719">
            <a:extLst>
              <a:ext uri="{FF2B5EF4-FFF2-40B4-BE49-F238E27FC236}">
                <a16:creationId xmlns:a16="http://schemas.microsoft.com/office/drawing/2014/main" id="{B4329CA6-E8B9-A6FA-0584-46DB2C3DA3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17" name="Line 2720">
            <a:extLst>
              <a:ext uri="{FF2B5EF4-FFF2-40B4-BE49-F238E27FC236}">
                <a16:creationId xmlns:a16="http://schemas.microsoft.com/office/drawing/2014/main" id="{7BB2C505-B817-5294-E8B8-B121EA80428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349</xdr:row>
      <xdr:rowOff>0</xdr:rowOff>
    </xdr:from>
    <xdr:ext cx="706904" cy="348926"/>
    <xdr:grpSp>
      <xdr:nvGrpSpPr>
        <xdr:cNvPr id="918" name="Group 2715">
          <a:extLst>
            <a:ext uri="{FF2B5EF4-FFF2-40B4-BE49-F238E27FC236}">
              <a16:creationId xmlns:a16="http://schemas.microsoft.com/office/drawing/2014/main" id="{62B2BC42-0687-4ABA-B0E0-F4BADF3683C9}"/>
            </a:ext>
          </a:extLst>
        </xdr:cNvPr>
        <xdr:cNvGrpSpPr/>
      </xdr:nvGrpSpPr>
      <xdr:grpSpPr>
        <a:xfrm>
          <a:off x="4687794" y="75247500"/>
          <a:ext cx="706904" cy="348926"/>
          <a:chOff x="40855105" y="5013318"/>
          <a:chExt cx="706904" cy="348926"/>
        </a:xfrm>
      </xdr:grpSpPr>
      <xdr:sp macro="" textlink="">
        <xdr:nvSpPr>
          <xdr:cNvPr id="919" name="Line 2716">
            <a:extLst>
              <a:ext uri="{FF2B5EF4-FFF2-40B4-BE49-F238E27FC236}">
                <a16:creationId xmlns:a16="http://schemas.microsoft.com/office/drawing/2014/main" id="{47467EE2-E50F-5E79-7545-1919D72B298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0" name="Line 2717">
            <a:extLst>
              <a:ext uri="{FF2B5EF4-FFF2-40B4-BE49-F238E27FC236}">
                <a16:creationId xmlns:a16="http://schemas.microsoft.com/office/drawing/2014/main" id="{71A0EF7F-7834-47A0-2C66-B4670BBA2E1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1" name="Line 2718">
            <a:extLst>
              <a:ext uri="{FF2B5EF4-FFF2-40B4-BE49-F238E27FC236}">
                <a16:creationId xmlns:a16="http://schemas.microsoft.com/office/drawing/2014/main" id="{09CC8A60-C6DC-64DC-5556-74AD40D955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2" name="Line 2719">
            <a:extLst>
              <a:ext uri="{FF2B5EF4-FFF2-40B4-BE49-F238E27FC236}">
                <a16:creationId xmlns:a16="http://schemas.microsoft.com/office/drawing/2014/main" id="{07DECF89-1486-2F8B-DB0D-69D893CE90B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3" name="Line 2720">
            <a:extLst>
              <a:ext uri="{FF2B5EF4-FFF2-40B4-BE49-F238E27FC236}">
                <a16:creationId xmlns:a16="http://schemas.microsoft.com/office/drawing/2014/main" id="{83134CB0-023F-5138-0566-644A083465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150</xdr:row>
      <xdr:rowOff>0</xdr:rowOff>
    </xdr:from>
    <xdr:ext cx="706904" cy="348926"/>
    <xdr:grpSp>
      <xdr:nvGrpSpPr>
        <xdr:cNvPr id="924" name="Group 2715">
          <a:extLst>
            <a:ext uri="{FF2B5EF4-FFF2-40B4-BE49-F238E27FC236}">
              <a16:creationId xmlns:a16="http://schemas.microsoft.com/office/drawing/2014/main" id="{AA02FDA0-1AC9-41B5-8184-F3F56710A68D}"/>
            </a:ext>
          </a:extLst>
        </xdr:cNvPr>
        <xdr:cNvGrpSpPr/>
      </xdr:nvGrpSpPr>
      <xdr:grpSpPr>
        <a:xfrm>
          <a:off x="12382500" y="32665147"/>
          <a:ext cx="706904" cy="348926"/>
          <a:chOff x="40855105" y="5013318"/>
          <a:chExt cx="706904" cy="348926"/>
        </a:xfrm>
      </xdr:grpSpPr>
      <xdr:sp macro="" textlink="">
        <xdr:nvSpPr>
          <xdr:cNvPr id="925" name="Line 2716">
            <a:extLst>
              <a:ext uri="{FF2B5EF4-FFF2-40B4-BE49-F238E27FC236}">
                <a16:creationId xmlns:a16="http://schemas.microsoft.com/office/drawing/2014/main" id="{474DDF86-B724-183D-2753-870EAF84155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6" name="Line 2717">
            <a:extLst>
              <a:ext uri="{FF2B5EF4-FFF2-40B4-BE49-F238E27FC236}">
                <a16:creationId xmlns:a16="http://schemas.microsoft.com/office/drawing/2014/main" id="{596EBAC1-940E-8898-794E-9AAFCA260C7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7" name="Line 2718">
            <a:extLst>
              <a:ext uri="{FF2B5EF4-FFF2-40B4-BE49-F238E27FC236}">
                <a16:creationId xmlns:a16="http://schemas.microsoft.com/office/drawing/2014/main" id="{31877418-B032-B444-33ED-412948DA85F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8" name="Line 2719">
            <a:extLst>
              <a:ext uri="{FF2B5EF4-FFF2-40B4-BE49-F238E27FC236}">
                <a16:creationId xmlns:a16="http://schemas.microsoft.com/office/drawing/2014/main" id="{798EAA9F-6C60-3846-F800-6FDB109BC0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29" name="Line 2720">
            <a:extLst>
              <a:ext uri="{FF2B5EF4-FFF2-40B4-BE49-F238E27FC236}">
                <a16:creationId xmlns:a16="http://schemas.microsoft.com/office/drawing/2014/main" id="{FD56967A-C350-D632-EC54-136D400598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161</xdr:row>
      <xdr:rowOff>0</xdr:rowOff>
    </xdr:from>
    <xdr:ext cx="706904" cy="348926"/>
    <xdr:grpSp>
      <xdr:nvGrpSpPr>
        <xdr:cNvPr id="930" name="Group 2715">
          <a:extLst>
            <a:ext uri="{FF2B5EF4-FFF2-40B4-BE49-F238E27FC236}">
              <a16:creationId xmlns:a16="http://schemas.microsoft.com/office/drawing/2014/main" id="{293C9966-98B4-4E17-8CB7-8DA2DFA8951F}"/>
            </a:ext>
          </a:extLst>
        </xdr:cNvPr>
        <xdr:cNvGrpSpPr/>
      </xdr:nvGrpSpPr>
      <xdr:grpSpPr>
        <a:xfrm>
          <a:off x="16248529" y="35018382"/>
          <a:ext cx="706904" cy="348926"/>
          <a:chOff x="40855105" y="5013318"/>
          <a:chExt cx="706904" cy="348926"/>
        </a:xfrm>
      </xdr:grpSpPr>
      <xdr:sp macro="" textlink="">
        <xdr:nvSpPr>
          <xdr:cNvPr id="931" name="Line 2716">
            <a:extLst>
              <a:ext uri="{FF2B5EF4-FFF2-40B4-BE49-F238E27FC236}">
                <a16:creationId xmlns:a16="http://schemas.microsoft.com/office/drawing/2014/main" id="{35DD5715-E539-8CAE-08B1-BAC9891B68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2" name="Line 2717">
            <a:extLst>
              <a:ext uri="{FF2B5EF4-FFF2-40B4-BE49-F238E27FC236}">
                <a16:creationId xmlns:a16="http://schemas.microsoft.com/office/drawing/2014/main" id="{8FDB01C4-3867-B4B0-F267-62BFC6D737D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3" name="Line 2718">
            <a:extLst>
              <a:ext uri="{FF2B5EF4-FFF2-40B4-BE49-F238E27FC236}">
                <a16:creationId xmlns:a16="http://schemas.microsoft.com/office/drawing/2014/main" id="{53128041-52D3-47EB-70FE-CE2B2B8CA1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4" name="Line 2719">
            <a:extLst>
              <a:ext uri="{FF2B5EF4-FFF2-40B4-BE49-F238E27FC236}">
                <a16:creationId xmlns:a16="http://schemas.microsoft.com/office/drawing/2014/main" id="{CECDB076-9EA1-6E82-3448-718E4E6789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5" name="Line 2720">
            <a:extLst>
              <a:ext uri="{FF2B5EF4-FFF2-40B4-BE49-F238E27FC236}">
                <a16:creationId xmlns:a16="http://schemas.microsoft.com/office/drawing/2014/main" id="{E9E81606-4BC4-6F4E-637C-83AA81B053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161</xdr:row>
      <xdr:rowOff>0</xdr:rowOff>
    </xdr:from>
    <xdr:ext cx="706904" cy="348926"/>
    <xdr:grpSp>
      <xdr:nvGrpSpPr>
        <xdr:cNvPr id="936" name="Group 2715">
          <a:extLst>
            <a:ext uri="{FF2B5EF4-FFF2-40B4-BE49-F238E27FC236}">
              <a16:creationId xmlns:a16="http://schemas.microsoft.com/office/drawing/2014/main" id="{B3A511F4-94DA-4664-90DB-7BF9FF8FA98B}"/>
            </a:ext>
          </a:extLst>
        </xdr:cNvPr>
        <xdr:cNvGrpSpPr/>
      </xdr:nvGrpSpPr>
      <xdr:grpSpPr>
        <a:xfrm>
          <a:off x="18097500" y="35018382"/>
          <a:ext cx="706904" cy="348926"/>
          <a:chOff x="40855105" y="5013318"/>
          <a:chExt cx="706904" cy="348926"/>
        </a:xfrm>
      </xdr:grpSpPr>
      <xdr:sp macro="" textlink="">
        <xdr:nvSpPr>
          <xdr:cNvPr id="937" name="Line 2716">
            <a:extLst>
              <a:ext uri="{FF2B5EF4-FFF2-40B4-BE49-F238E27FC236}">
                <a16:creationId xmlns:a16="http://schemas.microsoft.com/office/drawing/2014/main" id="{14769DCD-EBB5-C347-1531-6F9840B39CE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8" name="Line 2717">
            <a:extLst>
              <a:ext uri="{FF2B5EF4-FFF2-40B4-BE49-F238E27FC236}">
                <a16:creationId xmlns:a16="http://schemas.microsoft.com/office/drawing/2014/main" id="{4946D347-BE58-EEF4-8EA0-4CAE0FA14A4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39" name="Line 2718">
            <a:extLst>
              <a:ext uri="{FF2B5EF4-FFF2-40B4-BE49-F238E27FC236}">
                <a16:creationId xmlns:a16="http://schemas.microsoft.com/office/drawing/2014/main" id="{964CE439-2135-4EFB-37A5-A0AA281D1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0" name="Line 2719">
            <a:extLst>
              <a:ext uri="{FF2B5EF4-FFF2-40B4-BE49-F238E27FC236}">
                <a16:creationId xmlns:a16="http://schemas.microsoft.com/office/drawing/2014/main" id="{371128F6-F170-0AAD-1773-AFAFF10569B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1" name="Line 2720">
            <a:extLst>
              <a:ext uri="{FF2B5EF4-FFF2-40B4-BE49-F238E27FC236}">
                <a16:creationId xmlns:a16="http://schemas.microsoft.com/office/drawing/2014/main" id="{B6E6C862-ED0A-B945-5EEA-592F21AD6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338</xdr:row>
      <xdr:rowOff>19841</xdr:rowOff>
    </xdr:from>
    <xdr:ext cx="706904" cy="348926"/>
    <xdr:grpSp>
      <xdr:nvGrpSpPr>
        <xdr:cNvPr id="942" name="Group 2715">
          <a:extLst>
            <a:ext uri="{FF2B5EF4-FFF2-40B4-BE49-F238E27FC236}">
              <a16:creationId xmlns:a16="http://schemas.microsoft.com/office/drawing/2014/main" id="{DF66D26B-091E-4AD7-99B4-3F915F5D34F0}"/>
            </a:ext>
          </a:extLst>
        </xdr:cNvPr>
        <xdr:cNvGrpSpPr/>
      </xdr:nvGrpSpPr>
      <xdr:grpSpPr>
        <a:xfrm>
          <a:off x="2540000" y="72914106"/>
          <a:ext cx="706904" cy="348926"/>
          <a:chOff x="40855105" y="5013318"/>
          <a:chExt cx="706904" cy="348926"/>
        </a:xfrm>
      </xdr:grpSpPr>
      <xdr:sp macro="" textlink="">
        <xdr:nvSpPr>
          <xdr:cNvPr id="943" name="Line 2716">
            <a:extLst>
              <a:ext uri="{FF2B5EF4-FFF2-40B4-BE49-F238E27FC236}">
                <a16:creationId xmlns:a16="http://schemas.microsoft.com/office/drawing/2014/main" id="{597B790F-B1DD-13BB-3E9E-A64CF021D44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4" name="Line 2717">
            <a:extLst>
              <a:ext uri="{FF2B5EF4-FFF2-40B4-BE49-F238E27FC236}">
                <a16:creationId xmlns:a16="http://schemas.microsoft.com/office/drawing/2014/main" id="{334483B7-D84D-D762-13A8-C3A9A86744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5" name="Line 2718">
            <a:extLst>
              <a:ext uri="{FF2B5EF4-FFF2-40B4-BE49-F238E27FC236}">
                <a16:creationId xmlns:a16="http://schemas.microsoft.com/office/drawing/2014/main" id="{B1225191-9486-B78E-CE51-3607428D5F9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6" name="Line 2719">
            <a:extLst>
              <a:ext uri="{FF2B5EF4-FFF2-40B4-BE49-F238E27FC236}">
                <a16:creationId xmlns:a16="http://schemas.microsoft.com/office/drawing/2014/main" id="{AF06D950-E016-6496-A36E-2366E8FD2FF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47" name="Line 2720">
            <a:extLst>
              <a:ext uri="{FF2B5EF4-FFF2-40B4-BE49-F238E27FC236}">
                <a16:creationId xmlns:a16="http://schemas.microsoft.com/office/drawing/2014/main" id="{5C29F37B-986D-92B5-3121-B2E48C76466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138</xdr:row>
      <xdr:rowOff>218279</xdr:rowOff>
    </xdr:from>
    <xdr:ext cx="706904" cy="348926"/>
    <xdr:grpSp>
      <xdr:nvGrpSpPr>
        <xdr:cNvPr id="948" name="Group 2715">
          <a:extLst>
            <a:ext uri="{FF2B5EF4-FFF2-40B4-BE49-F238E27FC236}">
              <a16:creationId xmlns:a16="http://schemas.microsoft.com/office/drawing/2014/main" id="{CB8626FF-663F-48AF-B334-47E8AA1D540F}"/>
            </a:ext>
          </a:extLst>
        </xdr:cNvPr>
        <xdr:cNvGrpSpPr/>
      </xdr:nvGrpSpPr>
      <xdr:grpSpPr>
        <a:xfrm>
          <a:off x="8553824" y="30306073"/>
          <a:ext cx="706904" cy="348926"/>
          <a:chOff x="40855105" y="5013318"/>
          <a:chExt cx="706904" cy="348926"/>
        </a:xfrm>
      </xdr:grpSpPr>
      <xdr:sp macro="" textlink="">
        <xdr:nvSpPr>
          <xdr:cNvPr id="949" name="Line 2716">
            <a:extLst>
              <a:ext uri="{FF2B5EF4-FFF2-40B4-BE49-F238E27FC236}">
                <a16:creationId xmlns:a16="http://schemas.microsoft.com/office/drawing/2014/main" id="{529EFAEC-40B1-109A-55B4-43D6E41FF9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0" name="Line 2717">
            <a:extLst>
              <a:ext uri="{FF2B5EF4-FFF2-40B4-BE49-F238E27FC236}">
                <a16:creationId xmlns:a16="http://schemas.microsoft.com/office/drawing/2014/main" id="{2C724EC1-6C34-E158-2F97-5B8BD00D2E7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1" name="Line 2718">
            <a:extLst>
              <a:ext uri="{FF2B5EF4-FFF2-40B4-BE49-F238E27FC236}">
                <a16:creationId xmlns:a16="http://schemas.microsoft.com/office/drawing/2014/main" id="{5B4B853E-F3FA-40B8-3D11-F5DBE738AD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2" name="Line 2719">
            <a:extLst>
              <a:ext uri="{FF2B5EF4-FFF2-40B4-BE49-F238E27FC236}">
                <a16:creationId xmlns:a16="http://schemas.microsoft.com/office/drawing/2014/main" id="{017B40EC-BB0D-74FE-37D7-2B33F195D9E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3" name="Line 2720">
            <a:extLst>
              <a:ext uri="{FF2B5EF4-FFF2-40B4-BE49-F238E27FC236}">
                <a16:creationId xmlns:a16="http://schemas.microsoft.com/office/drawing/2014/main" id="{8ACAB998-867D-56B3-CFAF-DA874BFD1F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239</xdr:row>
      <xdr:rowOff>138906</xdr:rowOff>
    </xdr:from>
    <xdr:ext cx="706904" cy="348926"/>
    <xdr:grpSp>
      <xdr:nvGrpSpPr>
        <xdr:cNvPr id="954" name="Group 2715">
          <a:extLst>
            <a:ext uri="{FF2B5EF4-FFF2-40B4-BE49-F238E27FC236}">
              <a16:creationId xmlns:a16="http://schemas.microsoft.com/office/drawing/2014/main" id="{94CE672F-C5E0-43B9-B3EF-D575FD9A3661}"/>
            </a:ext>
          </a:extLst>
        </xdr:cNvPr>
        <xdr:cNvGrpSpPr/>
      </xdr:nvGrpSpPr>
      <xdr:grpSpPr>
        <a:xfrm>
          <a:off x="12382500" y="51854053"/>
          <a:ext cx="706904" cy="348926"/>
          <a:chOff x="40855105" y="5013318"/>
          <a:chExt cx="706904" cy="348926"/>
        </a:xfrm>
      </xdr:grpSpPr>
      <xdr:sp macro="" textlink="">
        <xdr:nvSpPr>
          <xdr:cNvPr id="955" name="Line 2716">
            <a:extLst>
              <a:ext uri="{FF2B5EF4-FFF2-40B4-BE49-F238E27FC236}">
                <a16:creationId xmlns:a16="http://schemas.microsoft.com/office/drawing/2014/main" id="{44B8EA16-387D-131E-160F-D03E4E7F8B8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6" name="Line 2717">
            <a:extLst>
              <a:ext uri="{FF2B5EF4-FFF2-40B4-BE49-F238E27FC236}">
                <a16:creationId xmlns:a16="http://schemas.microsoft.com/office/drawing/2014/main" id="{C709CD45-1CE2-2D8A-EE1F-C679EE09516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7" name="Line 2718">
            <a:extLst>
              <a:ext uri="{FF2B5EF4-FFF2-40B4-BE49-F238E27FC236}">
                <a16:creationId xmlns:a16="http://schemas.microsoft.com/office/drawing/2014/main" id="{837A09EA-A3B0-3C04-4FA8-14BE08AB771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8" name="Line 2719">
            <a:extLst>
              <a:ext uri="{FF2B5EF4-FFF2-40B4-BE49-F238E27FC236}">
                <a16:creationId xmlns:a16="http://schemas.microsoft.com/office/drawing/2014/main" id="{C2ED2C03-60AB-9AFA-404D-444084E838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59" name="Line 2720">
            <a:extLst>
              <a:ext uri="{FF2B5EF4-FFF2-40B4-BE49-F238E27FC236}">
                <a16:creationId xmlns:a16="http://schemas.microsoft.com/office/drawing/2014/main" id="{73F0BB19-DB66-EB8B-5B77-5F95B4D984C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139</xdr:row>
      <xdr:rowOff>0</xdr:rowOff>
    </xdr:from>
    <xdr:ext cx="706904" cy="348926"/>
    <xdr:grpSp>
      <xdr:nvGrpSpPr>
        <xdr:cNvPr id="960" name="Group 2715">
          <a:extLst>
            <a:ext uri="{FF2B5EF4-FFF2-40B4-BE49-F238E27FC236}">
              <a16:creationId xmlns:a16="http://schemas.microsoft.com/office/drawing/2014/main" id="{5C10E831-1469-4BAE-A106-7CAED5FDFF3B}"/>
            </a:ext>
          </a:extLst>
        </xdr:cNvPr>
        <xdr:cNvGrpSpPr/>
      </xdr:nvGrpSpPr>
      <xdr:grpSpPr>
        <a:xfrm>
          <a:off x="4687794" y="30311912"/>
          <a:ext cx="706904" cy="348926"/>
          <a:chOff x="40855105" y="5013318"/>
          <a:chExt cx="706904" cy="348926"/>
        </a:xfrm>
      </xdr:grpSpPr>
      <xdr:sp macro="" textlink="">
        <xdr:nvSpPr>
          <xdr:cNvPr id="961" name="Line 2716">
            <a:extLst>
              <a:ext uri="{FF2B5EF4-FFF2-40B4-BE49-F238E27FC236}">
                <a16:creationId xmlns:a16="http://schemas.microsoft.com/office/drawing/2014/main" id="{6CBFD6B4-C56A-997D-9B41-06746FFE595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2" name="Line 2717">
            <a:extLst>
              <a:ext uri="{FF2B5EF4-FFF2-40B4-BE49-F238E27FC236}">
                <a16:creationId xmlns:a16="http://schemas.microsoft.com/office/drawing/2014/main" id="{30645DE7-3506-CC73-0FE8-394B3D092C1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3" name="Line 2718">
            <a:extLst>
              <a:ext uri="{FF2B5EF4-FFF2-40B4-BE49-F238E27FC236}">
                <a16:creationId xmlns:a16="http://schemas.microsoft.com/office/drawing/2014/main" id="{828452A9-CCB3-23DA-58A2-3FAB2709968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4" name="Line 2719">
            <a:extLst>
              <a:ext uri="{FF2B5EF4-FFF2-40B4-BE49-F238E27FC236}">
                <a16:creationId xmlns:a16="http://schemas.microsoft.com/office/drawing/2014/main" id="{25C7DE94-0DC5-CC65-80FB-66ECBE11F3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5" name="Line 2720">
            <a:extLst>
              <a:ext uri="{FF2B5EF4-FFF2-40B4-BE49-F238E27FC236}">
                <a16:creationId xmlns:a16="http://schemas.microsoft.com/office/drawing/2014/main" id="{415A436A-8E69-3E11-2384-4E940D9B238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349</xdr:row>
      <xdr:rowOff>0</xdr:rowOff>
    </xdr:from>
    <xdr:ext cx="706904" cy="348926"/>
    <xdr:grpSp>
      <xdr:nvGrpSpPr>
        <xdr:cNvPr id="966" name="Group 2715">
          <a:extLst>
            <a:ext uri="{FF2B5EF4-FFF2-40B4-BE49-F238E27FC236}">
              <a16:creationId xmlns:a16="http://schemas.microsoft.com/office/drawing/2014/main" id="{D99A2D3C-EF5A-4387-9C04-CB778D2B9A80}"/>
            </a:ext>
          </a:extLst>
        </xdr:cNvPr>
        <xdr:cNvGrpSpPr/>
      </xdr:nvGrpSpPr>
      <xdr:grpSpPr>
        <a:xfrm>
          <a:off x="8553824" y="75247500"/>
          <a:ext cx="706904" cy="348926"/>
          <a:chOff x="40855105" y="5013318"/>
          <a:chExt cx="706904" cy="348926"/>
        </a:xfrm>
      </xdr:grpSpPr>
      <xdr:sp macro="" textlink="">
        <xdr:nvSpPr>
          <xdr:cNvPr id="967" name="Line 2716">
            <a:extLst>
              <a:ext uri="{FF2B5EF4-FFF2-40B4-BE49-F238E27FC236}">
                <a16:creationId xmlns:a16="http://schemas.microsoft.com/office/drawing/2014/main" id="{FF5CE5A3-0E73-FCA9-0F8F-5C9FEEBD269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8" name="Line 2717">
            <a:extLst>
              <a:ext uri="{FF2B5EF4-FFF2-40B4-BE49-F238E27FC236}">
                <a16:creationId xmlns:a16="http://schemas.microsoft.com/office/drawing/2014/main" id="{9A4308C6-8542-F8D4-4D7C-4FC3EE4789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69" name="Line 2718">
            <a:extLst>
              <a:ext uri="{FF2B5EF4-FFF2-40B4-BE49-F238E27FC236}">
                <a16:creationId xmlns:a16="http://schemas.microsoft.com/office/drawing/2014/main" id="{423C8F01-4AB9-4715-ADE4-31C95CE010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0" name="Line 2719">
            <a:extLst>
              <a:ext uri="{FF2B5EF4-FFF2-40B4-BE49-F238E27FC236}">
                <a16:creationId xmlns:a16="http://schemas.microsoft.com/office/drawing/2014/main" id="{0849C0E1-2B0E-C7CD-D236-6F9C15867D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1" name="Line 2720">
            <a:extLst>
              <a:ext uri="{FF2B5EF4-FFF2-40B4-BE49-F238E27FC236}">
                <a16:creationId xmlns:a16="http://schemas.microsoft.com/office/drawing/2014/main" id="{9FF5278B-F2A9-479A-EF66-98848D4D299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5</xdr:col>
      <xdr:colOff>0</xdr:colOff>
      <xdr:row>349</xdr:row>
      <xdr:rowOff>0</xdr:rowOff>
    </xdr:from>
    <xdr:ext cx="706904" cy="348926"/>
    <xdr:grpSp>
      <xdr:nvGrpSpPr>
        <xdr:cNvPr id="972" name="Group 2715">
          <a:extLst>
            <a:ext uri="{FF2B5EF4-FFF2-40B4-BE49-F238E27FC236}">
              <a16:creationId xmlns:a16="http://schemas.microsoft.com/office/drawing/2014/main" id="{07BDBDAF-6531-4C91-8F60-6313544D0D59}"/>
            </a:ext>
          </a:extLst>
        </xdr:cNvPr>
        <xdr:cNvGrpSpPr/>
      </xdr:nvGrpSpPr>
      <xdr:grpSpPr>
        <a:xfrm>
          <a:off x="2540000" y="75247500"/>
          <a:ext cx="706904" cy="348926"/>
          <a:chOff x="40855105" y="5013318"/>
          <a:chExt cx="706904" cy="348926"/>
        </a:xfrm>
      </xdr:grpSpPr>
      <xdr:sp macro="" textlink="">
        <xdr:nvSpPr>
          <xdr:cNvPr id="973" name="Line 2716">
            <a:extLst>
              <a:ext uri="{FF2B5EF4-FFF2-40B4-BE49-F238E27FC236}">
                <a16:creationId xmlns:a16="http://schemas.microsoft.com/office/drawing/2014/main" id="{B59EC4B7-4CEA-908B-4AC7-89384DEEE7A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4" name="Line 2717">
            <a:extLst>
              <a:ext uri="{FF2B5EF4-FFF2-40B4-BE49-F238E27FC236}">
                <a16:creationId xmlns:a16="http://schemas.microsoft.com/office/drawing/2014/main" id="{EB6E5C3B-4FE0-927B-CFB3-250E917661A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5" name="Line 2718">
            <a:extLst>
              <a:ext uri="{FF2B5EF4-FFF2-40B4-BE49-F238E27FC236}">
                <a16:creationId xmlns:a16="http://schemas.microsoft.com/office/drawing/2014/main" id="{6A337032-17A9-6E3A-E7B5-5C7E75363A5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6" name="Line 2719">
            <a:extLst>
              <a:ext uri="{FF2B5EF4-FFF2-40B4-BE49-F238E27FC236}">
                <a16:creationId xmlns:a16="http://schemas.microsoft.com/office/drawing/2014/main" id="{B513AF73-16E2-D9C0-4246-DB41156ABB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77" name="Line 2720">
            <a:extLst>
              <a:ext uri="{FF2B5EF4-FFF2-40B4-BE49-F238E27FC236}">
                <a16:creationId xmlns:a16="http://schemas.microsoft.com/office/drawing/2014/main" id="{0B9DDC4B-20AB-B5A1-DC8C-5DFDBB0972E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327</xdr:row>
      <xdr:rowOff>0</xdr:rowOff>
    </xdr:from>
    <xdr:ext cx="706904" cy="348926"/>
    <xdr:grpSp>
      <xdr:nvGrpSpPr>
        <xdr:cNvPr id="978" name="Group 2715">
          <a:extLst>
            <a:ext uri="{FF2B5EF4-FFF2-40B4-BE49-F238E27FC236}">
              <a16:creationId xmlns:a16="http://schemas.microsoft.com/office/drawing/2014/main" id="{B98A4450-AB01-427D-9300-2E3A1DCC82E5}"/>
            </a:ext>
          </a:extLst>
        </xdr:cNvPr>
        <xdr:cNvGrpSpPr/>
      </xdr:nvGrpSpPr>
      <xdr:grpSpPr>
        <a:xfrm>
          <a:off x="27771912" y="70522353"/>
          <a:ext cx="706904" cy="348926"/>
          <a:chOff x="40855105" y="5013318"/>
          <a:chExt cx="706904" cy="348926"/>
        </a:xfrm>
      </xdr:grpSpPr>
      <xdr:sp macro="" textlink="">
        <xdr:nvSpPr>
          <xdr:cNvPr id="979" name="Line 2716">
            <a:extLst>
              <a:ext uri="{FF2B5EF4-FFF2-40B4-BE49-F238E27FC236}">
                <a16:creationId xmlns:a16="http://schemas.microsoft.com/office/drawing/2014/main" id="{BC23D8FE-5226-9F46-EE74-9919F28E4A2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0" name="Line 2717">
            <a:extLst>
              <a:ext uri="{FF2B5EF4-FFF2-40B4-BE49-F238E27FC236}">
                <a16:creationId xmlns:a16="http://schemas.microsoft.com/office/drawing/2014/main" id="{7677D2F7-6123-B4F1-46B0-3D9CA52718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1" name="Line 2718">
            <a:extLst>
              <a:ext uri="{FF2B5EF4-FFF2-40B4-BE49-F238E27FC236}">
                <a16:creationId xmlns:a16="http://schemas.microsoft.com/office/drawing/2014/main" id="{8008464A-4529-83AD-1BF9-9A511027D38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2" name="Line 2719">
            <a:extLst>
              <a:ext uri="{FF2B5EF4-FFF2-40B4-BE49-F238E27FC236}">
                <a16:creationId xmlns:a16="http://schemas.microsoft.com/office/drawing/2014/main" id="{E59F1E66-283F-8C4B-BF55-E437616A68F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3" name="Line 2720">
            <a:extLst>
              <a:ext uri="{FF2B5EF4-FFF2-40B4-BE49-F238E27FC236}">
                <a16:creationId xmlns:a16="http://schemas.microsoft.com/office/drawing/2014/main" id="{53CB5F95-ACF9-759B-3A7F-41AA090947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272</xdr:row>
      <xdr:rowOff>0</xdr:rowOff>
    </xdr:from>
    <xdr:ext cx="706904" cy="348926"/>
    <xdr:grpSp>
      <xdr:nvGrpSpPr>
        <xdr:cNvPr id="984" name="Group 2715">
          <a:extLst>
            <a:ext uri="{FF2B5EF4-FFF2-40B4-BE49-F238E27FC236}">
              <a16:creationId xmlns:a16="http://schemas.microsoft.com/office/drawing/2014/main" id="{DBD9ADA8-48F5-4F38-8DDD-38C6C06E3B4E}"/>
            </a:ext>
          </a:extLst>
        </xdr:cNvPr>
        <xdr:cNvGrpSpPr/>
      </xdr:nvGrpSpPr>
      <xdr:grpSpPr>
        <a:xfrm>
          <a:off x="8553824" y="58774853"/>
          <a:ext cx="706904" cy="348926"/>
          <a:chOff x="40855105" y="5013318"/>
          <a:chExt cx="706904" cy="348926"/>
        </a:xfrm>
      </xdr:grpSpPr>
      <xdr:sp macro="" textlink="">
        <xdr:nvSpPr>
          <xdr:cNvPr id="985" name="Line 2716">
            <a:extLst>
              <a:ext uri="{FF2B5EF4-FFF2-40B4-BE49-F238E27FC236}">
                <a16:creationId xmlns:a16="http://schemas.microsoft.com/office/drawing/2014/main" id="{938D5261-A504-EE63-AABC-8B9916472D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6" name="Line 2717">
            <a:extLst>
              <a:ext uri="{FF2B5EF4-FFF2-40B4-BE49-F238E27FC236}">
                <a16:creationId xmlns:a16="http://schemas.microsoft.com/office/drawing/2014/main" id="{9AA1366C-6676-BFE7-961C-541741D017B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7" name="Line 2718">
            <a:extLst>
              <a:ext uri="{FF2B5EF4-FFF2-40B4-BE49-F238E27FC236}">
                <a16:creationId xmlns:a16="http://schemas.microsoft.com/office/drawing/2014/main" id="{DC790BD3-1CED-F329-7BDC-90D96BF6FF9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8" name="Line 2719">
            <a:extLst>
              <a:ext uri="{FF2B5EF4-FFF2-40B4-BE49-F238E27FC236}">
                <a16:creationId xmlns:a16="http://schemas.microsoft.com/office/drawing/2014/main" id="{66698B7C-1E9D-C923-3ED7-74DD25C8770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89" name="Line 2720">
            <a:extLst>
              <a:ext uri="{FF2B5EF4-FFF2-40B4-BE49-F238E27FC236}">
                <a16:creationId xmlns:a16="http://schemas.microsoft.com/office/drawing/2014/main" id="{943B8017-D70C-874A-8C20-55EB91BE20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272</xdr:row>
      <xdr:rowOff>0</xdr:rowOff>
    </xdr:from>
    <xdr:ext cx="706904" cy="348926"/>
    <xdr:grpSp>
      <xdr:nvGrpSpPr>
        <xdr:cNvPr id="990" name="Group 2715">
          <a:extLst>
            <a:ext uri="{FF2B5EF4-FFF2-40B4-BE49-F238E27FC236}">
              <a16:creationId xmlns:a16="http://schemas.microsoft.com/office/drawing/2014/main" id="{BA5489B1-AEF9-488F-850B-17AF3C5C69A7}"/>
            </a:ext>
          </a:extLst>
        </xdr:cNvPr>
        <xdr:cNvGrpSpPr/>
      </xdr:nvGrpSpPr>
      <xdr:grpSpPr>
        <a:xfrm>
          <a:off x="10533529" y="58774853"/>
          <a:ext cx="706904" cy="348926"/>
          <a:chOff x="40855105" y="5013318"/>
          <a:chExt cx="706904" cy="348926"/>
        </a:xfrm>
      </xdr:grpSpPr>
      <xdr:sp macro="" textlink="">
        <xdr:nvSpPr>
          <xdr:cNvPr id="991" name="Line 2716">
            <a:extLst>
              <a:ext uri="{FF2B5EF4-FFF2-40B4-BE49-F238E27FC236}">
                <a16:creationId xmlns:a16="http://schemas.microsoft.com/office/drawing/2014/main" id="{271472CE-15D3-8C86-470C-39F9D710C50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2" name="Line 2717">
            <a:extLst>
              <a:ext uri="{FF2B5EF4-FFF2-40B4-BE49-F238E27FC236}">
                <a16:creationId xmlns:a16="http://schemas.microsoft.com/office/drawing/2014/main" id="{830D8471-F859-76D5-E0C5-411FAF70DCB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3" name="Line 2718">
            <a:extLst>
              <a:ext uri="{FF2B5EF4-FFF2-40B4-BE49-F238E27FC236}">
                <a16:creationId xmlns:a16="http://schemas.microsoft.com/office/drawing/2014/main" id="{77011CE4-0BCC-9400-4619-05BF86DB35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4" name="Line 2719">
            <a:extLst>
              <a:ext uri="{FF2B5EF4-FFF2-40B4-BE49-F238E27FC236}">
                <a16:creationId xmlns:a16="http://schemas.microsoft.com/office/drawing/2014/main" id="{A0735F8A-7E2D-71E4-A7AB-2E0BD4FB213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5" name="Line 2720">
            <a:extLst>
              <a:ext uri="{FF2B5EF4-FFF2-40B4-BE49-F238E27FC236}">
                <a16:creationId xmlns:a16="http://schemas.microsoft.com/office/drawing/2014/main" id="{F0E4665A-78F7-DB0F-82DA-97C3F19C75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272</xdr:row>
      <xdr:rowOff>0</xdr:rowOff>
    </xdr:from>
    <xdr:ext cx="706904" cy="348926"/>
    <xdr:grpSp>
      <xdr:nvGrpSpPr>
        <xdr:cNvPr id="996" name="Group 2715">
          <a:extLst>
            <a:ext uri="{FF2B5EF4-FFF2-40B4-BE49-F238E27FC236}">
              <a16:creationId xmlns:a16="http://schemas.microsoft.com/office/drawing/2014/main" id="{06F6FEEB-237C-482C-BE26-632567D02985}"/>
            </a:ext>
          </a:extLst>
        </xdr:cNvPr>
        <xdr:cNvGrpSpPr/>
      </xdr:nvGrpSpPr>
      <xdr:grpSpPr>
        <a:xfrm>
          <a:off x="12382500" y="58774853"/>
          <a:ext cx="706904" cy="348926"/>
          <a:chOff x="40855105" y="5013318"/>
          <a:chExt cx="706904" cy="348926"/>
        </a:xfrm>
      </xdr:grpSpPr>
      <xdr:sp macro="" textlink="">
        <xdr:nvSpPr>
          <xdr:cNvPr id="997" name="Line 2716">
            <a:extLst>
              <a:ext uri="{FF2B5EF4-FFF2-40B4-BE49-F238E27FC236}">
                <a16:creationId xmlns:a16="http://schemas.microsoft.com/office/drawing/2014/main" id="{187F8041-E244-F780-B8CD-6AF5D8A7DBC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8" name="Line 2717">
            <a:extLst>
              <a:ext uri="{FF2B5EF4-FFF2-40B4-BE49-F238E27FC236}">
                <a16:creationId xmlns:a16="http://schemas.microsoft.com/office/drawing/2014/main" id="{1E7958EA-421D-DAF9-7AAA-9DEEC3477A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999" name="Line 2718">
            <a:extLst>
              <a:ext uri="{FF2B5EF4-FFF2-40B4-BE49-F238E27FC236}">
                <a16:creationId xmlns:a16="http://schemas.microsoft.com/office/drawing/2014/main" id="{095A37A0-9645-C348-A481-B253C8C3C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0" name="Line 2719">
            <a:extLst>
              <a:ext uri="{FF2B5EF4-FFF2-40B4-BE49-F238E27FC236}">
                <a16:creationId xmlns:a16="http://schemas.microsoft.com/office/drawing/2014/main" id="{A777BD8E-B70A-E32F-8097-B4AE448902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1" name="Line 2720">
            <a:extLst>
              <a:ext uri="{FF2B5EF4-FFF2-40B4-BE49-F238E27FC236}">
                <a16:creationId xmlns:a16="http://schemas.microsoft.com/office/drawing/2014/main" id="{7798D632-A06B-9826-95D0-5D00A9C217A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305</xdr:row>
      <xdr:rowOff>0</xdr:rowOff>
    </xdr:from>
    <xdr:ext cx="706904" cy="348926"/>
    <xdr:grpSp>
      <xdr:nvGrpSpPr>
        <xdr:cNvPr id="1002" name="Group 2715">
          <a:extLst>
            <a:ext uri="{FF2B5EF4-FFF2-40B4-BE49-F238E27FC236}">
              <a16:creationId xmlns:a16="http://schemas.microsoft.com/office/drawing/2014/main" id="{C47FAE93-9AA3-4791-9493-26F06410BCA9}"/>
            </a:ext>
          </a:extLst>
        </xdr:cNvPr>
        <xdr:cNvGrpSpPr/>
      </xdr:nvGrpSpPr>
      <xdr:grpSpPr>
        <a:xfrm>
          <a:off x="20039853" y="65815882"/>
          <a:ext cx="706904" cy="348926"/>
          <a:chOff x="40855105" y="5013318"/>
          <a:chExt cx="706904" cy="348926"/>
        </a:xfrm>
      </xdr:grpSpPr>
      <xdr:sp macro="" textlink="">
        <xdr:nvSpPr>
          <xdr:cNvPr id="1003" name="Line 2716">
            <a:extLst>
              <a:ext uri="{FF2B5EF4-FFF2-40B4-BE49-F238E27FC236}">
                <a16:creationId xmlns:a16="http://schemas.microsoft.com/office/drawing/2014/main" id="{C4742EE3-D04E-8FF4-CFBB-D7ADBD1023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4" name="Line 2717">
            <a:extLst>
              <a:ext uri="{FF2B5EF4-FFF2-40B4-BE49-F238E27FC236}">
                <a16:creationId xmlns:a16="http://schemas.microsoft.com/office/drawing/2014/main" id="{B4799B53-F1C0-F1E4-1F57-F2BD3313CA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5" name="Line 2718">
            <a:extLst>
              <a:ext uri="{FF2B5EF4-FFF2-40B4-BE49-F238E27FC236}">
                <a16:creationId xmlns:a16="http://schemas.microsoft.com/office/drawing/2014/main" id="{3BE04E6B-D542-95B5-D201-50B5D6F2584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6" name="Line 2719">
            <a:extLst>
              <a:ext uri="{FF2B5EF4-FFF2-40B4-BE49-F238E27FC236}">
                <a16:creationId xmlns:a16="http://schemas.microsoft.com/office/drawing/2014/main" id="{82ACC17E-3A9E-A7C2-9655-35ED52F75B5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07" name="Line 2720">
            <a:extLst>
              <a:ext uri="{FF2B5EF4-FFF2-40B4-BE49-F238E27FC236}">
                <a16:creationId xmlns:a16="http://schemas.microsoft.com/office/drawing/2014/main" id="{DE83179E-5469-A3D8-43BE-54A4CA5407C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139</xdr:row>
      <xdr:rowOff>0</xdr:rowOff>
    </xdr:from>
    <xdr:ext cx="706904" cy="348926"/>
    <xdr:grpSp>
      <xdr:nvGrpSpPr>
        <xdr:cNvPr id="1008" name="Group 2715">
          <a:extLst>
            <a:ext uri="{FF2B5EF4-FFF2-40B4-BE49-F238E27FC236}">
              <a16:creationId xmlns:a16="http://schemas.microsoft.com/office/drawing/2014/main" id="{9CC85CE7-1CF1-4762-A120-69B466EA9416}"/>
            </a:ext>
          </a:extLst>
        </xdr:cNvPr>
        <xdr:cNvGrpSpPr/>
      </xdr:nvGrpSpPr>
      <xdr:grpSpPr>
        <a:xfrm>
          <a:off x="6536765" y="30311912"/>
          <a:ext cx="706904" cy="348926"/>
          <a:chOff x="40855105" y="5013318"/>
          <a:chExt cx="706904" cy="348926"/>
        </a:xfrm>
      </xdr:grpSpPr>
      <xdr:sp macro="" textlink="">
        <xdr:nvSpPr>
          <xdr:cNvPr id="1009" name="Line 2716">
            <a:extLst>
              <a:ext uri="{FF2B5EF4-FFF2-40B4-BE49-F238E27FC236}">
                <a16:creationId xmlns:a16="http://schemas.microsoft.com/office/drawing/2014/main" id="{66684B19-ED2C-9971-C506-019E8658D2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0" name="Line 2717">
            <a:extLst>
              <a:ext uri="{FF2B5EF4-FFF2-40B4-BE49-F238E27FC236}">
                <a16:creationId xmlns:a16="http://schemas.microsoft.com/office/drawing/2014/main" id="{4F9964A8-50AD-30A2-FF70-B38878FA953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1" name="Line 2718">
            <a:extLst>
              <a:ext uri="{FF2B5EF4-FFF2-40B4-BE49-F238E27FC236}">
                <a16:creationId xmlns:a16="http://schemas.microsoft.com/office/drawing/2014/main" id="{AFD8AD7C-CE10-2FEB-42AB-04EEBDA695E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2" name="Line 2719">
            <a:extLst>
              <a:ext uri="{FF2B5EF4-FFF2-40B4-BE49-F238E27FC236}">
                <a16:creationId xmlns:a16="http://schemas.microsoft.com/office/drawing/2014/main" id="{E37345C5-C357-137C-D55D-8F5E57DBA94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3" name="Line 2720">
            <a:extLst>
              <a:ext uri="{FF2B5EF4-FFF2-40B4-BE49-F238E27FC236}">
                <a16:creationId xmlns:a16="http://schemas.microsoft.com/office/drawing/2014/main" id="{F17A974A-8DFD-A413-A58D-F97BC9C11E6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327</xdr:row>
      <xdr:rowOff>0</xdr:rowOff>
    </xdr:from>
    <xdr:ext cx="706904" cy="348926"/>
    <xdr:grpSp>
      <xdr:nvGrpSpPr>
        <xdr:cNvPr id="1014" name="Group 2715">
          <a:extLst>
            <a:ext uri="{FF2B5EF4-FFF2-40B4-BE49-F238E27FC236}">
              <a16:creationId xmlns:a16="http://schemas.microsoft.com/office/drawing/2014/main" id="{CA6E0231-7D04-4D48-9D4D-C6A89E6FA268}"/>
            </a:ext>
          </a:extLst>
        </xdr:cNvPr>
        <xdr:cNvGrpSpPr/>
      </xdr:nvGrpSpPr>
      <xdr:grpSpPr>
        <a:xfrm>
          <a:off x="18097500" y="70522353"/>
          <a:ext cx="706904" cy="348926"/>
          <a:chOff x="40855105" y="5013318"/>
          <a:chExt cx="706904" cy="348926"/>
        </a:xfrm>
      </xdr:grpSpPr>
      <xdr:sp macro="" textlink="">
        <xdr:nvSpPr>
          <xdr:cNvPr id="1015" name="Line 2716">
            <a:extLst>
              <a:ext uri="{FF2B5EF4-FFF2-40B4-BE49-F238E27FC236}">
                <a16:creationId xmlns:a16="http://schemas.microsoft.com/office/drawing/2014/main" id="{FDD485B9-D028-F874-B722-2773F734BB2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6" name="Line 2717">
            <a:extLst>
              <a:ext uri="{FF2B5EF4-FFF2-40B4-BE49-F238E27FC236}">
                <a16:creationId xmlns:a16="http://schemas.microsoft.com/office/drawing/2014/main" id="{8ADDD700-0FEA-4F81-DC24-88A50565DE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7" name="Line 2718">
            <a:extLst>
              <a:ext uri="{FF2B5EF4-FFF2-40B4-BE49-F238E27FC236}">
                <a16:creationId xmlns:a16="http://schemas.microsoft.com/office/drawing/2014/main" id="{4ADBE249-C60F-92ED-F8D6-872131D4E32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8" name="Line 2719">
            <a:extLst>
              <a:ext uri="{FF2B5EF4-FFF2-40B4-BE49-F238E27FC236}">
                <a16:creationId xmlns:a16="http://schemas.microsoft.com/office/drawing/2014/main" id="{98A19EB4-4375-50DD-B38C-F7D6502E5B0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19" name="Line 2720">
            <a:extLst>
              <a:ext uri="{FF2B5EF4-FFF2-40B4-BE49-F238E27FC236}">
                <a16:creationId xmlns:a16="http://schemas.microsoft.com/office/drawing/2014/main" id="{0FF95432-7AE7-E4D1-3DB4-58104EBB2D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149</xdr:row>
      <xdr:rowOff>218278</xdr:rowOff>
    </xdr:from>
    <xdr:ext cx="706904" cy="348926"/>
    <xdr:grpSp>
      <xdr:nvGrpSpPr>
        <xdr:cNvPr id="1020" name="Group 2715">
          <a:extLst>
            <a:ext uri="{FF2B5EF4-FFF2-40B4-BE49-F238E27FC236}">
              <a16:creationId xmlns:a16="http://schemas.microsoft.com/office/drawing/2014/main" id="{A6D4E320-ACDE-40C1-B05F-E07D144E6FB9}"/>
            </a:ext>
          </a:extLst>
        </xdr:cNvPr>
        <xdr:cNvGrpSpPr/>
      </xdr:nvGrpSpPr>
      <xdr:grpSpPr>
        <a:xfrm>
          <a:off x="20039853" y="32659307"/>
          <a:ext cx="706904" cy="348926"/>
          <a:chOff x="40855105" y="5013318"/>
          <a:chExt cx="706904" cy="348926"/>
        </a:xfrm>
      </xdr:grpSpPr>
      <xdr:sp macro="" textlink="">
        <xdr:nvSpPr>
          <xdr:cNvPr id="1021" name="Line 2716">
            <a:extLst>
              <a:ext uri="{FF2B5EF4-FFF2-40B4-BE49-F238E27FC236}">
                <a16:creationId xmlns:a16="http://schemas.microsoft.com/office/drawing/2014/main" id="{906B56B9-F871-3D54-67AB-C4F552F5BF3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2" name="Line 2717">
            <a:extLst>
              <a:ext uri="{FF2B5EF4-FFF2-40B4-BE49-F238E27FC236}">
                <a16:creationId xmlns:a16="http://schemas.microsoft.com/office/drawing/2014/main" id="{4BEC8C87-09E6-B10D-4922-22BFF13FF7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3" name="Line 2718">
            <a:extLst>
              <a:ext uri="{FF2B5EF4-FFF2-40B4-BE49-F238E27FC236}">
                <a16:creationId xmlns:a16="http://schemas.microsoft.com/office/drawing/2014/main" id="{21B618C9-1053-0807-294A-94249C32907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4" name="Line 2719">
            <a:extLst>
              <a:ext uri="{FF2B5EF4-FFF2-40B4-BE49-F238E27FC236}">
                <a16:creationId xmlns:a16="http://schemas.microsoft.com/office/drawing/2014/main" id="{35494B47-7C50-E3E2-2A6D-952FE879D34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5" name="Line 2720">
            <a:extLst>
              <a:ext uri="{FF2B5EF4-FFF2-40B4-BE49-F238E27FC236}">
                <a16:creationId xmlns:a16="http://schemas.microsoft.com/office/drawing/2014/main" id="{D98A14EF-DD27-41D3-E346-9B4C172C7F6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32</xdr:col>
      <xdr:colOff>0</xdr:colOff>
      <xdr:row>171</xdr:row>
      <xdr:rowOff>218279</xdr:rowOff>
    </xdr:from>
    <xdr:ext cx="706904" cy="348926"/>
    <xdr:grpSp>
      <xdr:nvGrpSpPr>
        <xdr:cNvPr id="1026" name="Group 2715">
          <a:extLst>
            <a:ext uri="{FF2B5EF4-FFF2-40B4-BE49-F238E27FC236}">
              <a16:creationId xmlns:a16="http://schemas.microsoft.com/office/drawing/2014/main" id="{3CD75195-2358-474E-B02A-66B493EA8BAC}"/>
            </a:ext>
          </a:extLst>
        </xdr:cNvPr>
        <xdr:cNvGrpSpPr/>
      </xdr:nvGrpSpPr>
      <xdr:grpSpPr>
        <a:xfrm>
          <a:off x="20039853" y="37365779"/>
          <a:ext cx="706904" cy="348926"/>
          <a:chOff x="40855105" y="5013318"/>
          <a:chExt cx="706904" cy="348926"/>
        </a:xfrm>
      </xdr:grpSpPr>
      <xdr:sp macro="" textlink="">
        <xdr:nvSpPr>
          <xdr:cNvPr id="1027" name="Line 2716">
            <a:extLst>
              <a:ext uri="{FF2B5EF4-FFF2-40B4-BE49-F238E27FC236}">
                <a16:creationId xmlns:a16="http://schemas.microsoft.com/office/drawing/2014/main" id="{AE2197F5-4A8C-8ECA-DF69-AC263A7170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8" name="Line 2717">
            <a:extLst>
              <a:ext uri="{FF2B5EF4-FFF2-40B4-BE49-F238E27FC236}">
                <a16:creationId xmlns:a16="http://schemas.microsoft.com/office/drawing/2014/main" id="{5BF5DECA-C9C2-25D1-F314-B4C6E33C677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29" name="Line 2718">
            <a:extLst>
              <a:ext uri="{FF2B5EF4-FFF2-40B4-BE49-F238E27FC236}">
                <a16:creationId xmlns:a16="http://schemas.microsoft.com/office/drawing/2014/main" id="{2AA4528B-95EE-A679-0795-47080B3C70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0" name="Line 2719">
            <a:extLst>
              <a:ext uri="{FF2B5EF4-FFF2-40B4-BE49-F238E27FC236}">
                <a16:creationId xmlns:a16="http://schemas.microsoft.com/office/drawing/2014/main" id="{E318DE10-524C-A4D7-8E73-336AAF97964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1" name="Line 2720">
            <a:extLst>
              <a:ext uri="{FF2B5EF4-FFF2-40B4-BE49-F238E27FC236}">
                <a16:creationId xmlns:a16="http://schemas.microsoft.com/office/drawing/2014/main" id="{03C50194-6F1F-D379-ABB9-AFF7A7147AC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315</xdr:row>
      <xdr:rowOff>198435</xdr:rowOff>
    </xdr:from>
    <xdr:ext cx="706904" cy="348926"/>
    <xdr:grpSp>
      <xdr:nvGrpSpPr>
        <xdr:cNvPr id="1032" name="Group 2715">
          <a:extLst>
            <a:ext uri="{FF2B5EF4-FFF2-40B4-BE49-F238E27FC236}">
              <a16:creationId xmlns:a16="http://schemas.microsoft.com/office/drawing/2014/main" id="{EE86474F-ECA9-4335-8F49-D1F18058CBD7}"/>
            </a:ext>
          </a:extLst>
        </xdr:cNvPr>
        <xdr:cNvGrpSpPr/>
      </xdr:nvGrpSpPr>
      <xdr:grpSpPr>
        <a:xfrm>
          <a:off x="10533529" y="68162111"/>
          <a:ext cx="706904" cy="348926"/>
          <a:chOff x="40855105" y="5013318"/>
          <a:chExt cx="706904" cy="348926"/>
        </a:xfrm>
      </xdr:grpSpPr>
      <xdr:sp macro="" textlink="">
        <xdr:nvSpPr>
          <xdr:cNvPr id="1033" name="Line 2716">
            <a:extLst>
              <a:ext uri="{FF2B5EF4-FFF2-40B4-BE49-F238E27FC236}">
                <a16:creationId xmlns:a16="http://schemas.microsoft.com/office/drawing/2014/main" id="{5926769E-43D9-0A66-5C13-4C72D752210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4" name="Line 2717">
            <a:extLst>
              <a:ext uri="{FF2B5EF4-FFF2-40B4-BE49-F238E27FC236}">
                <a16:creationId xmlns:a16="http://schemas.microsoft.com/office/drawing/2014/main" id="{9B0375B8-841F-D7A3-C02A-2DB6236398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5" name="Line 2718">
            <a:extLst>
              <a:ext uri="{FF2B5EF4-FFF2-40B4-BE49-F238E27FC236}">
                <a16:creationId xmlns:a16="http://schemas.microsoft.com/office/drawing/2014/main" id="{5C386324-679D-533B-CCF2-43B1C7147C0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6" name="Line 2719">
            <a:extLst>
              <a:ext uri="{FF2B5EF4-FFF2-40B4-BE49-F238E27FC236}">
                <a16:creationId xmlns:a16="http://schemas.microsoft.com/office/drawing/2014/main" id="{396CD38A-D2C8-557C-E779-74D7209D8CD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37" name="Line 2720">
            <a:extLst>
              <a:ext uri="{FF2B5EF4-FFF2-40B4-BE49-F238E27FC236}">
                <a16:creationId xmlns:a16="http://schemas.microsoft.com/office/drawing/2014/main" id="{DEF9A007-771A-3497-DA2B-E23D34CD41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29</xdr:col>
      <xdr:colOff>0</xdr:colOff>
      <xdr:row>172</xdr:row>
      <xdr:rowOff>19841</xdr:rowOff>
    </xdr:from>
    <xdr:ext cx="706904" cy="348926"/>
    <xdr:grpSp>
      <xdr:nvGrpSpPr>
        <xdr:cNvPr id="1038" name="Group 2715">
          <a:extLst>
            <a:ext uri="{FF2B5EF4-FFF2-40B4-BE49-F238E27FC236}">
              <a16:creationId xmlns:a16="http://schemas.microsoft.com/office/drawing/2014/main" id="{71769F9B-72EE-43B4-A830-F3F40C0F2111}"/>
            </a:ext>
          </a:extLst>
        </xdr:cNvPr>
        <xdr:cNvGrpSpPr/>
      </xdr:nvGrpSpPr>
      <xdr:grpSpPr>
        <a:xfrm>
          <a:off x="18097500" y="37391459"/>
          <a:ext cx="706904" cy="348926"/>
          <a:chOff x="40855105" y="5013318"/>
          <a:chExt cx="706904" cy="348926"/>
        </a:xfrm>
      </xdr:grpSpPr>
      <xdr:sp macro="" textlink="">
        <xdr:nvSpPr>
          <xdr:cNvPr id="1039" name="Line 2716">
            <a:extLst>
              <a:ext uri="{FF2B5EF4-FFF2-40B4-BE49-F238E27FC236}">
                <a16:creationId xmlns:a16="http://schemas.microsoft.com/office/drawing/2014/main" id="{00A2550D-59EB-6D10-ED9F-2E8EE2255AB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0" name="Line 2717">
            <a:extLst>
              <a:ext uri="{FF2B5EF4-FFF2-40B4-BE49-F238E27FC236}">
                <a16:creationId xmlns:a16="http://schemas.microsoft.com/office/drawing/2014/main" id="{DA242DA8-C524-D5DC-0B85-7801BAB503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1" name="Line 2718">
            <a:extLst>
              <a:ext uri="{FF2B5EF4-FFF2-40B4-BE49-F238E27FC236}">
                <a16:creationId xmlns:a16="http://schemas.microsoft.com/office/drawing/2014/main" id="{1B9DF2A7-97C9-5629-F805-44DC20E9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2" name="Line 2719">
            <a:extLst>
              <a:ext uri="{FF2B5EF4-FFF2-40B4-BE49-F238E27FC236}">
                <a16:creationId xmlns:a16="http://schemas.microsoft.com/office/drawing/2014/main" id="{A88473FA-B5EC-EF76-3722-E2E51C2E1F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3" name="Line 2720">
            <a:extLst>
              <a:ext uri="{FF2B5EF4-FFF2-40B4-BE49-F238E27FC236}">
                <a16:creationId xmlns:a16="http://schemas.microsoft.com/office/drawing/2014/main" id="{814E96ED-7C84-294B-3CA3-BAF095435B6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250</xdr:row>
      <xdr:rowOff>0</xdr:rowOff>
    </xdr:from>
    <xdr:ext cx="706904" cy="348926"/>
    <xdr:grpSp>
      <xdr:nvGrpSpPr>
        <xdr:cNvPr id="1044" name="Group 2715">
          <a:extLst>
            <a:ext uri="{FF2B5EF4-FFF2-40B4-BE49-F238E27FC236}">
              <a16:creationId xmlns:a16="http://schemas.microsoft.com/office/drawing/2014/main" id="{4EF29638-3B83-4DCF-932C-4866B8946E84}"/>
            </a:ext>
          </a:extLst>
        </xdr:cNvPr>
        <xdr:cNvGrpSpPr/>
      </xdr:nvGrpSpPr>
      <xdr:grpSpPr>
        <a:xfrm>
          <a:off x="4687794" y="54068382"/>
          <a:ext cx="706904" cy="348926"/>
          <a:chOff x="40855105" y="5013318"/>
          <a:chExt cx="706904" cy="348926"/>
        </a:xfrm>
      </xdr:grpSpPr>
      <xdr:sp macro="" textlink="">
        <xdr:nvSpPr>
          <xdr:cNvPr id="1045" name="Line 2716">
            <a:extLst>
              <a:ext uri="{FF2B5EF4-FFF2-40B4-BE49-F238E27FC236}">
                <a16:creationId xmlns:a16="http://schemas.microsoft.com/office/drawing/2014/main" id="{C66281E0-1BEA-4225-A86C-DE826183BCA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6" name="Line 2717">
            <a:extLst>
              <a:ext uri="{FF2B5EF4-FFF2-40B4-BE49-F238E27FC236}">
                <a16:creationId xmlns:a16="http://schemas.microsoft.com/office/drawing/2014/main" id="{8FD4BF79-C712-F54E-A1CE-48E89F7FD3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7" name="Line 2718">
            <a:extLst>
              <a:ext uri="{FF2B5EF4-FFF2-40B4-BE49-F238E27FC236}">
                <a16:creationId xmlns:a16="http://schemas.microsoft.com/office/drawing/2014/main" id="{9F682E43-6E22-2954-93A4-898D2B53792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8" name="Line 2719">
            <a:extLst>
              <a:ext uri="{FF2B5EF4-FFF2-40B4-BE49-F238E27FC236}">
                <a16:creationId xmlns:a16="http://schemas.microsoft.com/office/drawing/2014/main" id="{325874FB-1B7E-EAC5-27E5-EB24FD5958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49" name="Line 2720">
            <a:extLst>
              <a:ext uri="{FF2B5EF4-FFF2-40B4-BE49-F238E27FC236}">
                <a16:creationId xmlns:a16="http://schemas.microsoft.com/office/drawing/2014/main" id="{339FB331-E9D0-D4B9-0713-6A96E976DE5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172</xdr:row>
      <xdr:rowOff>0</xdr:rowOff>
    </xdr:from>
    <xdr:ext cx="706904" cy="348926"/>
    <xdr:grpSp>
      <xdr:nvGrpSpPr>
        <xdr:cNvPr id="1050" name="Group 2715">
          <a:extLst>
            <a:ext uri="{FF2B5EF4-FFF2-40B4-BE49-F238E27FC236}">
              <a16:creationId xmlns:a16="http://schemas.microsoft.com/office/drawing/2014/main" id="{E120274C-6FBA-4195-A58F-0B33A6A58773}"/>
            </a:ext>
          </a:extLst>
        </xdr:cNvPr>
        <xdr:cNvGrpSpPr/>
      </xdr:nvGrpSpPr>
      <xdr:grpSpPr>
        <a:xfrm>
          <a:off x="12382500" y="37371618"/>
          <a:ext cx="706904" cy="348926"/>
          <a:chOff x="40855105" y="5013318"/>
          <a:chExt cx="706904" cy="348926"/>
        </a:xfrm>
      </xdr:grpSpPr>
      <xdr:sp macro="" textlink="">
        <xdr:nvSpPr>
          <xdr:cNvPr id="1051" name="Line 2716">
            <a:extLst>
              <a:ext uri="{FF2B5EF4-FFF2-40B4-BE49-F238E27FC236}">
                <a16:creationId xmlns:a16="http://schemas.microsoft.com/office/drawing/2014/main" id="{34C72FB4-0E85-F3F3-F805-25184EDDD1B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2" name="Line 2717">
            <a:extLst>
              <a:ext uri="{FF2B5EF4-FFF2-40B4-BE49-F238E27FC236}">
                <a16:creationId xmlns:a16="http://schemas.microsoft.com/office/drawing/2014/main" id="{95C8CDA9-3A58-8DA0-4C89-E1AA138209F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3" name="Line 2718">
            <a:extLst>
              <a:ext uri="{FF2B5EF4-FFF2-40B4-BE49-F238E27FC236}">
                <a16:creationId xmlns:a16="http://schemas.microsoft.com/office/drawing/2014/main" id="{A4BBFA1E-4FB8-04F8-E7D4-C3479B207BF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4" name="Line 2719">
            <a:extLst>
              <a:ext uri="{FF2B5EF4-FFF2-40B4-BE49-F238E27FC236}">
                <a16:creationId xmlns:a16="http://schemas.microsoft.com/office/drawing/2014/main" id="{1A670D07-8C12-1939-4A85-47D1CF8E20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5" name="Line 2720">
            <a:extLst>
              <a:ext uri="{FF2B5EF4-FFF2-40B4-BE49-F238E27FC236}">
                <a16:creationId xmlns:a16="http://schemas.microsoft.com/office/drawing/2014/main" id="{340A55ED-DE75-D6DC-F9B5-548F22C03E0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38</xdr:col>
      <xdr:colOff>0</xdr:colOff>
      <xdr:row>128</xdr:row>
      <xdr:rowOff>0</xdr:rowOff>
    </xdr:from>
    <xdr:ext cx="706904" cy="348926"/>
    <xdr:grpSp>
      <xdr:nvGrpSpPr>
        <xdr:cNvPr id="1056" name="Group 2715">
          <a:extLst>
            <a:ext uri="{FF2B5EF4-FFF2-40B4-BE49-F238E27FC236}">
              <a16:creationId xmlns:a16="http://schemas.microsoft.com/office/drawing/2014/main" id="{C5C4699C-11DF-4F32-BD57-07C06193C0D7}"/>
            </a:ext>
          </a:extLst>
        </xdr:cNvPr>
        <xdr:cNvGrpSpPr/>
      </xdr:nvGrpSpPr>
      <xdr:grpSpPr>
        <a:xfrm>
          <a:off x="24073971" y="27958676"/>
          <a:ext cx="706904" cy="348926"/>
          <a:chOff x="40855105" y="5013318"/>
          <a:chExt cx="706904" cy="348926"/>
        </a:xfrm>
      </xdr:grpSpPr>
      <xdr:sp macro="" textlink="">
        <xdr:nvSpPr>
          <xdr:cNvPr id="1057" name="Line 2716">
            <a:extLst>
              <a:ext uri="{FF2B5EF4-FFF2-40B4-BE49-F238E27FC236}">
                <a16:creationId xmlns:a16="http://schemas.microsoft.com/office/drawing/2014/main" id="{9C93F9F3-C0FF-EAA3-9472-13298BB1760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8" name="Line 2717">
            <a:extLst>
              <a:ext uri="{FF2B5EF4-FFF2-40B4-BE49-F238E27FC236}">
                <a16:creationId xmlns:a16="http://schemas.microsoft.com/office/drawing/2014/main" id="{8E12932A-7869-1235-8A56-EF7AA732C7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59" name="Line 2718">
            <a:extLst>
              <a:ext uri="{FF2B5EF4-FFF2-40B4-BE49-F238E27FC236}">
                <a16:creationId xmlns:a16="http://schemas.microsoft.com/office/drawing/2014/main" id="{508C7628-915C-A729-4ABA-943E8729667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0" name="Line 2719">
            <a:extLst>
              <a:ext uri="{FF2B5EF4-FFF2-40B4-BE49-F238E27FC236}">
                <a16:creationId xmlns:a16="http://schemas.microsoft.com/office/drawing/2014/main" id="{7627AEF2-9678-9AAB-B42F-5E74A119755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1" name="Line 2720">
            <a:extLst>
              <a:ext uri="{FF2B5EF4-FFF2-40B4-BE49-F238E27FC236}">
                <a16:creationId xmlns:a16="http://schemas.microsoft.com/office/drawing/2014/main" id="{022276A1-3CBA-7519-D62A-426D5856543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11</xdr:col>
      <xdr:colOff>0</xdr:colOff>
      <xdr:row>338</xdr:row>
      <xdr:rowOff>0</xdr:rowOff>
    </xdr:from>
    <xdr:ext cx="706904" cy="348926"/>
    <xdr:grpSp>
      <xdr:nvGrpSpPr>
        <xdr:cNvPr id="1062" name="Group 2715">
          <a:extLst>
            <a:ext uri="{FF2B5EF4-FFF2-40B4-BE49-F238E27FC236}">
              <a16:creationId xmlns:a16="http://schemas.microsoft.com/office/drawing/2014/main" id="{3DC30814-A043-434C-92D3-748A5A20F539}"/>
            </a:ext>
          </a:extLst>
        </xdr:cNvPr>
        <xdr:cNvGrpSpPr/>
      </xdr:nvGrpSpPr>
      <xdr:grpSpPr>
        <a:xfrm>
          <a:off x="6536765" y="72894265"/>
          <a:ext cx="706904" cy="348926"/>
          <a:chOff x="40855105" y="5013318"/>
          <a:chExt cx="706904" cy="348926"/>
        </a:xfrm>
      </xdr:grpSpPr>
      <xdr:sp macro="" textlink="">
        <xdr:nvSpPr>
          <xdr:cNvPr id="1063" name="Line 2716">
            <a:extLst>
              <a:ext uri="{FF2B5EF4-FFF2-40B4-BE49-F238E27FC236}">
                <a16:creationId xmlns:a16="http://schemas.microsoft.com/office/drawing/2014/main" id="{2DE9033A-8F06-15AE-5F0A-70528953A3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4" name="Line 2717">
            <a:extLst>
              <a:ext uri="{FF2B5EF4-FFF2-40B4-BE49-F238E27FC236}">
                <a16:creationId xmlns:a16="http://schemas.microsoft.com/office/drawing/2014/main" id="{35474A3B-6975-ABFC-209D-294034552E4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5" name="Line 2718">
            <a:extLst>
              <a:ext uri="{FF2B5EF4-FFF2-40B4-BE49-F238E27FC236}">
                <a16:creationId xmlns:a16="http://schemas.microsoft.com/office/drawing/2014/main" id="{C4EA49FD-24C7-A735-779D-B7DF7C5C3B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6" name="Line 2719">
            <a:extLst>
              <a:ext uri="{FF2B5EF4-FFF2-40B4-BE49-F238E27FC236}">
                <a16:creationId xmlns:a16="http://schemas.microsoft.com/office/drawing/2014/main" id="{180F80B1-2B81-5BF1-911B-42D46E251D8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67" name="Line 2720">
            <a:extLst>
              <a:ext uri="{FF2B5EF4-FFF2-40B4-BE49-F238E27FC236}">
                <a16:creationId xmlns:a16="http://schemas.microsoft.com/office/drawing/2014/main" id="{FBA8A7BF-6A47-D697-41C7-22831A6B1E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172</xdr:row>
      <xdr:rowOff>0</xdr:rowOff>
    </xdr:from>
    <xdr:ext cx="706904" cy="348926"/>
    <xdr:grpSp>
      <xdr:nvGrpSpPr>
        <xdr:cNvPr id="1068" name="Group 2715">
          <a:extLst>
            <a:ext uri="{FF2B5EF4-FFF2-40B4-BE49-F238E27FC236}">
              <a16:creationId xmlns:a16="http://schemas.microsoft.com/office/drawing/2014/main" id="{B973F980-FAAC-498C-BEA9-DF208FF72368}"/>
            </a:ext>
          </a:extLst>
        </xdr:cNvPr>
        <xdr:cNvGrpSpPr/>
      </xdr:nvGrpSpPr>
      <xdr:grpSpPr>
        <a:xfrm>
          <a:off x="8553824" y="37371618"/>
          <a:ext cx="706904" cy="348926"/>
          <a:chOff x="40855105" y="5013318"/>
          <a:chExt cx="706904" cy="348926"/>
        </a:xfrm>
      </xdr:grpSpPr>
      <xdr:sp macro="" textlink="">
        <xdr:nvSpPr>
          <xdr:cNvPr id="1069" name="Line 2716">
            <a:extLst>
              <a:ext uri="{FF2B5EF4-FFF2-40B4-BE49-F238E27FC236}">
                <a16:creationId xmlns:a16="http://schemas.microsoft.com/office/drawing/2014/main" id="{A664C962-B594-7A27-4E38-7B277BCD14D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0" name="Line 2717">
            <a:extLst>
              <a:ext uri="{FF2B5EF4-FFF2-40B4-BE49-F238E27FC236}">
                <a16:creationId xmlns:a16="http://schemas.microsoft.com/office/drawing/2014/main" id="{358C49CD-9970-4ED7-CBD0-B51AD3F53C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1" name="Line 2718">
            <a:extLst>
              <a:ext uri="{FF2B5EF4-FFF2-40B4-BE49-F238E27FC236}">
                <a16:creationId xmlns:a16="http://schemas.microsoft.com/office/drawing/2014/main" id="{2455B4FC-C9CD-11DD-2A49-B19C78F752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2" name="Line 2719">
            <a:extLst>
              <a:ext uri="{FF2B5EF4-FFF2-40B4-BE49-F238E27FC236}">
                <a16:creationId xmlns:a16="http://schemas.microsoft.com/office/drawing/2014/main" id="{81E85A9E-D675-BD81-CBBD-E47A65AFBF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3" name="Line 2720">
            <a:extLst>
              <a:ext uri="{FF2B5EF4-FFF2-40B4-BE49-F238E27FC236}">
                <a16:creationId xmlns:a16="http://schemas.microsoft.com/office/drawing/2014/main" id="{2F023074-B530-7A38-C22B-ED536D3C935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139</xdr:row>
      <xdr:rowOff>0</xdr:rowOff>
    </xdr:from>
    <xdr:ext cx="706904" cy="348926"/>
    <xdr:grpSp>
      <xdr:nvGrpSpPr>
        <xdr:cNvPr id="1074" name="Group 2715">
          <a:extLst>
            <a:ext uri="{FF2B5EF4-FFF2-40B4-BE49-F238E27FC236}">
              <a16:creationId xmlns:a16="http://schemas.microsoft.com/office/drawing/2014/main" id="{450ECB90-7965-43BB-8D72-BBB840BDD7EA}"/>
            </a:ext>
          </a:extLst>
        </xdr:cNvPr>
        <xdr:cNvGrpSpPr/>
      </xdr:nvGrpSpPr>
      <xdr:grpSpPr>
        <a:xfrm>
          <a:off x="12382500" y="30311912"/>
          <a:ext cx="706904" cy="348926"/>
          <a:chOff x="40855105" y="5013318"/>
          <a:chExt cx="706904" cy="348926"/>
        </a:xfrm>
      </xdr:grpSpPr>
      <xdr:sp macro="" textlink="">
        <xdr:nvSpPr>
          <xdr:cNvPr id="1075" name="Line 2716">
            <a:extLst>
              <a:ext uri="{FF2B5EF4-FFF2-40B4-BE49-F238E27FC236}">
                <a16:creationId xmlns:a16="http://schemas.microsoft.com/office/drawing/2014/main" id="{3DCE8F22-976B-A853-4C73-9CFA37866F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6" name="Line 2717">
            <a:extLst>
              <a:ext uri="{FF2B5EF4-FFF2-40B4-BE49-F238E27FC236}">
                <a16:creationId xmlns:a16="http://schemas.microsoft.com/office/drawing/2014/main" id="{7BE8CB21-63F5-7171-E8F2-94D3427461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7" name="Line 2718">
            <a:extLst>
              <a:ext uri="{FF2B5EF4-FFF2-40B4-BE49-F238E27FC236}">
                <a16:creationId xmlns:a16="http://schemas.microsoft.com/office/drawing/2014/main" id="{F435A2C4-D921-2485-2171-4781CBDB4FB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8" name="Line 2719">
            <a:extLst>
              <a:ext uri="{FF2B5EF4-FFF2-40B4-BE49-F238E27FC236}">
                <a16:creationId xmlns:a16="http://schemas.microsoft.com/office/drawing/2014/main" id="{E05B71CC-0C88-8723-94C2-F35C8559C35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79" name="Line 2720">
            <a:extLst>
              <a:ext uri="{FF2B5EF4-FFF2-40B4-BE49-F238E27FC236}">
                <a16:creationId xmlns:a16="http://schemas.microsoft.com/office/drawing/2014/main" id="{0952C9E0-CE9C-1488-1471-4C1D8304896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35</xdr:col>
      <xdr:colOff>0</xdr:colOff>
      <xdr:row>128</xdr:row>
      <xdr:rowOff>0</xdr:rowOff>
    </xdr:from>
    <xdr:ext cx="706904" cy="348926"/>
    <xdr:grpSp>
      <xdr:nvGrpSpPr>
        <xdr:cNvPr id="1080" name="Group 2715">
          <a:extLst>
            <a:ext uri="{FF2B5EF4-FFF2-40B4-BE49-F238E27FC236}">
              <a16:creationId xmlns:a16="http://schemas.microsoft.com/office/drawing/2014/main" id="{7EDF7ABB-D660-497C-A2AA-FF37A10699D9}"/>
            </a:ext>
          </a:extLst>
        </xdr:cNvPr>
        <xdr:cNvGrpSpPr/>
      </xdr:nvGrpSpPr>
      <xdr:grpSpPr>
        <a:xfrm>
          <a:off x="21888824" y="27958676"/>
          <a:ext cx="706904" cy="348926"/>
          <a:chOff x="40855105" y="5013318"/>
          <a:chExt cx="706904" cy="348926"/>
        </a:xfrm>
      </xdr:grpSpPr>
      <xdr:sp macro="" textlink="">
        <xdr:nvSpPr>
          <xdr:cNvPr id="1081" name="Line 2716">
            <a:extLst>
              <a:ext uri="{FF2B5EF4-FFF2-40B4-BE49-F238E27FC236}">
                <a16:creationId xmlns:a16="http://schemas.microsoft.com/office/drawing/2014/main" id="{7DDA1579-E433-7ECB-D43F-86D127C7B97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2" name="Line 2717">
            <a:extLst>
              <a:ext uri="{FF2B5EF4-FFF2-40B4-BE49-F238E27FC236}">
                <a16:creationId xmlns:a16="http://schemas.microsoft.com/office/drawing/2014/main" id="{8E08D563-ABD1-508D-5898-72062F5BE4E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3" name="Line 2718">
            <a:extLst>
              <a:ext uri="{FF2B5EF4-FFF2-40B4-BE49-F238E27FC236}">
                <a16:creationId xmlns:a16="http://schemas.microsoft.com/office/drawing/2014/main" id="{57EC692B-73AA-D042-A70E-DF1A0AB9035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4" name="Line 2719">
            <a:extLst>
              <a:ext uri="{FF2B5EF4-FFF2-40B4-BE49-F238E27FC236}">
                <a16:creationId xmlns:a16="http://schemas.microsoft.com/office/drawing/2014/main" id="{598A12DC-F79B-933B-A323-0E53EBA5EDC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5" name="Line 2720">
            <a:extLst>
              <a:ext uri="{FF2B5EF4-FFF2-40B4-BE49-F238E27FC236}">
                <a16:creationId xmlns:a16="http://schemas.microsoft.com/office/drawing/2014/main" id="{C5870AE6-B51F-3CB5-F90A-39BD0BCAC9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139</xdr:row>
      <xdr:rowOff>0</xdr:rowOff>
    </xdr:from>
    <xdr:ext cx="706904" cy="348926"/>
    <xdr:grpSp>
      <xdr:nvGrpSpPr>
        <xdr:cNvPr id="1086" name="Group 2715">
          <a:extLst>
            <a:ext uri="{FF2B5EF4-FFF2-40B4-BE49-F238E27FC236}">
              <a16:creationId xmlns:a16="http://schemas.microsoft.com/office/drawing/2014/main" id="{4059CF8D-57A5-41D0-86A1-BE1E3655F54F}"/>
            </a:ext>
          </a:extLst>
        </xdr:cNvPr>
        <xdr:cNvGrpSpPr/>
      </xdr:nvGrpSpPr>
      <xdr:grpSpPr>
        <a:xfrm>
          <a:off x="14399559" y="30311912"/>
          <a:ext cx="706904" cy="348926"/>
          <a:chOff x="40855105" y="5013318"/>
          <a:chExt cx="706904" cy="348926"/>
        </a:xfrm>
      </xdr:grpSpPr>
      <xdr:sp macro="" textlink="">
        <xdr:nvSpPr>
          <xdr:cNvPr id="1087" name="Line 2716">
            <a:extLst>
              <a:ext uri="{FF2B5EF4-FFF2-40B4-BE49-F238E27FC236}">
                <a16:creationId xmlns:a16="http://schemas.microsoft.com/office/drawing/2014/main" id="{8BBC4B86-4492-B7C2-51E6-CB8E2DA4B17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8" name="Line 2717">
            <a:extLst>
              <a:ext uri="{FF2B5EF4-FFF2-40B4-BE49-F238E27FC236}">
                <a16:creationId xmlns:a16="http://schemas.microsoft.com/office/drawing/2014/main" id="{74AFC891-C06F-950B-3FD2-0614EE52534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89" name="Line 2718">
            <a:extLst>
              <a:ext uri="{FF2B5EF4-FFF2-40B4-BE49-F238E27FC236}">
                <a16:creationId xmlns:a16="http://schemas.microsoft.com/office/drawing/2014/main" id="{860D4372-0A55-4C8F-1EBB-118592D2C21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0" name="Line 2719">
            <a:extLst>
              <a:ext uri="{FF2B5EF4-FFF2-40B4-BE49-F238E27FC236}">
                <a16:creationId xmlns:a16="http://schemas.microsoft.com/office/drawing/2014/main" id="{38D2FF76-4338-2453-3001-B5080563B9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1" name="Line 2720">
            <a:extLst>
              <a:ext uri="{FF2B5EF4-FFF2-40B4-BE49-F238E27FC236}">
                <a16:creationId xmlns:a16="http://schemas.microsoft.com/office/drawing/2014/main" id="{BB7194DA-BA43-3402-6B10-6CF9012BBAC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17</xdr:col>
      <xdr:colOff>0</xdr:colOff>
      <xdr:row>172</xdr:row>
      <xdr:rowOff>0</xdr:rowOff>
    </xdr:from>
    <xdr:ext cx="706904" cy="348926"/>
    <xdr:grpSp>
      <xdr:nvGrpSpPr>
        <xdr:cNvPr id="1092" name="Group 2715">
          <a:extLst>
            <a:ext uri="{FF2B5EF4-FFF2-40B4-BE49-F238E27FC236}">
              <a16:creationId xmlns:a16="http://schemas.microsoft.com/office/drawing/2014/main" id="{C615EB0A-5C65-4150-9EB4-BFB731091DEC}"/>
            </a:ext>
          </a:extLst>
        </xdr:cNvPr>
        <xdr:cNvGrpSpPr/>
      </xdr:nvGrpSpPr>
      <xdr:grpSpPr>
        <a:xfrm>
          <a:off x="10533529" y="37371618"/>
          <a:ext cx="706904" cy="348926"/>
          <a:chOff x="40855105" y="5013318"/>
          <a:chExt cx="706904" cy="348926"/>
        </a:xfrm>
      </xdr:grpSpPr>
      <xdr:sp macro="" textlink="">
        <xdr:nvSpPr>
          <xdr:cNvPr id="1093" name="Line 2716">
            <a:extLst>
              <a:ext uri="{FF2B5EF4-FFF2-40B4-BE49-F238E27FC236}">
                <a16:creationId xmlns:a16="http://schemas.microsoft.com/office/drawing/2014/main" id="{EB693D1E-2A7B-C563-6169-8E2D2FDB21C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4" name="Line 2717">
            <a:extLst>
              <a:ext uri="{FF2B5EF4-FFF2-40B4-BE49-F238E27FC236}">
                <a16:creationId xmlns:a16="http://schemas.microsoft.com/office/drawing/2014/main" id="{FEA1A941-CBE9-0F81-2ED0-78912FA701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5" name="Line 2718">
            <a:extLst>
              <a:ext uri="{FF2B5EF4-FFF2-40B4-BE49-F238E27FC236}">
                <a16:creationId xmlns:a16="http://schemas.microsoft.com/office/drawing/2014/main" id="{F607A54C-C690-1C73-5081-BEE987C98F5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6" name="Line 2719">
            <a:extLst>
              <a:ext uri="{FF2B5EF4-FFF2-40B4-BE49-F238E27FC236}">
                <a16:creationId xmlns:a16="http://schemas.microsoft.com/office/drawing/2014/main" id="{3FFBF92F-8083-5446-9A30-3DC7A75C7DF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097" name="Line 2720">
            <a:extLst>
              <a:ext uri="{FF2B5EF4-FFF2-40B4-BE49-F238E27FC236}">
                <a16:creationId xmlns:a16="http://schemas.microsoft.com/office/drawing/2014/main" id="{C304B2DE-3DC8-B346-E97A-9279E1DD477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41</xdr:col>
      <xdr:colOff>0</xdr:colOff>
      <xdr:row>128</xdr:row>
      <xdr:rowOff>0</xdr:rowOff>
    </xdr:from>
    <xdr:ext cx="706904" cy="348926"/>
    <xdr:grpSp>
      <xdr:nvGrpSpPr>
        <xdr:cNvPr id="1098" name="Group 2715">
          <a:extLst>
            <a:ext uri="{FF2B5EF4-FFF2-40B4-BE49-F238E27FC236}">
              <a16:creationId xmlns:a16="http://schemas.microsoft.com/office/drawing/2014/main" id="{119A45E4-1DFB-4BE9-9421-17C5A35A5D8E}"/>
            </a:ext>
          </a:extLst>
        </xdr:cNvPr>
        <xdr:cNvGrpSpPr/>
      </xdr:nvGrpSpPr>
      <xdr:grpSpPr>
        <a:xfrm>
          <a:off x="25922941" y="27958676"/>
          <a:ext cx="706904" cy="348926"/>
          <a:chOff x="40855105" y="5013318"/>
          <a:chExt cx="706904" cy="348926"/>
        </a:xfrm>
      </xdr:grpSpPr>
      <xdr:sp macro="" textlink="">
        <xdr:nvSpPr>
          <xdr:cNvPr id="1099" name="Line 2716">
            <a:extLst>
              <a:ext uri="{FF2B5EF4-FFF2-40B4-BE49-F238E27FC236}">
                <a16:creationId xmlns:a16="http://schemas.microsoft.com/office/drawing/2014/main" id="{6F8B6AA4-49A0-5B2B-023C-AB99AACC42C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0" name="Line 2717">
            <a:extLst>
              <a:ext uri="{FF2B5EF4-FFF2-40B4-BE49-F238E27FC236}">
                <a16:creationId xmlns:a16="http://schemas.microsoft.com/office/drawing/2014/main" id="{05FED0B1-F304-A9F0-5789-5E7B34E42F0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1" name="Line 2718">
            <a:extLst>
              <a:ext uri="{FF2B5EF4-FFF2-40B4-BE49-F238E27FC236}">
                <a16:creationId xmlns:a16="http://schemas.microsoft.com/office/drawing/2014/main" id="{5C37D897-72FE-A58D-46EB-62E159C96C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2" name="Line 2719">
            <a:extLst>
              <a:ext uri="{FF2B5EF4-FFF2-40B4-BE49-F238E27FC236}">
                <a16:creationId xmlns:a16="http://schemas.microsoft.com/office/drawing/2014/main" id="{2A9DD693-D76A-D7C1-A42B-53E82FCF634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3" name="Line 2720">
            <a:extLst>
              <a:ext uri="{FF2B5EF4-FFF2-40B4-BE49-F238E27FC236}">
                <a16:creationId xmlns:a16="http://schemas.microsoft.com/office/drawing/2014/main" id="{B5493D04-AAED-5239-C63C-BA5BD266490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26</xdr:col>
      <xdr:colOff>0</xdr:colOff>
      <xdr:row>139</xdr:row>
      <xdr:rowOff>0</xdr:rowOff>
    </xdr:from>
    <xdr:ext cx="706904" cy="348926"/>
    <xdr:grpSp>
      <xdr:nvGrpSpPr>
        <xdr:cNvPr id="1104" name="Group 2715">
          <a:extLst>
            <a:ext uri="{FF2B5EF4-FFF2-40B4-BE49-F238E27FC236}">
              <a16:creationId xmlns:a16="http://schemas.microsoft.com/office/drawing/2014/main" id="{AF5791E8-679E-4220-8157-87F2973CBF02}"/>
            </a:ext>
          </a:extLst>
        </xdr:cNvPr>
        <xdr:cNvGrpSpPr/>
      </xdr:nvGrpSpPr>
      <xdr:grpSpPr>
        <a:xfrm>
          <a:off x="16248529" y="30311912"/>
          <a:ext cx="706904" cy="348926"/>
          <a:chOff x="40855105" y="5013318"/>
          <a:chExt cx="706904" cy="348926"/>
        </a:xfrm>
      </xdr:grpSpPr>
      <xdr:sp macro="" textlink="">
        <xdr:nvSpPr>
          <xdr:cNvPr id="1105" name="Line 2716">
            <a:extLst>
              <a:ext uri="{FF2B5EF4-FFF2-40B4-BE49-F238E27FC236}">
                <a16:creationId xmlns:a16="http://schemas.microsoft.com/office/drawing/2014/main" id="{5F563049-A17A-0451-6988-60BDCDE3FB9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6" name="Line 2717">
            <a:extLst>
              <a:ext uri="{FF2B5EF4-FFF2-40B4-BE49-F238E27FC236}">
                <a16:creationId xmlns:a16="http://schemas.microsoft.com/office/drawing/2014/main" id="{E3C86DAC-9BFA-7CC5-9E63-325C86CDD08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7" name="Line 2718">
            <a:extLst>
              <a:ext uri="{FF2B5EF4-FFF2-40B4-BE49-F238E27FC236}">
                <a16:creationId xmlns:a16="http://schemas.microsoft.com/office/drawing/2014/main" id="{89053241-C8A9-6A31-3A77-840D7A0692C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8" name="Line 2719">
            <a:extLst>
              <a:ext uri="{FF2B5EF4-FFF2-40B4-BE49-F238E27FC236}">
                <a16:creationId xmlns:a16="http://schemas.microsoft.com/office/drawing/2014/main" id="{0605DC8D-97A9-32F7-63BA-C991FB20892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09" name="Line 2720">
            <a:extLst>
              <a:ext uri="{FF2B5EF4-FFF2-40B4-BE49-F238E27FC236}">
                <a16:creationId xmlns:a16="http://schemas.microsoft.com/office/drawing/2014/main" id="{D6B9F64B-237C-FC2B-7D27-8DB1D59C7C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44</xdr:col>
      <xdr:colOff>0</xdr:colOff>
      <xdr:row>371</xdr:row>
      <xdr:rowOff>0</xdr:rowOff>
    </xdr:from>
    <xdr:ext cx="706904" cy="348926"/>
    <xdr:grpSp>
      <xdr:nvGrpSpPr>
        <xdr:cNvPr id="1110" name="Group 2715">
          <a:extLst>
            <a:ext uri="{FF2B5EF4-FFF2-40B4-BE49-F238E27FC236}">
              <a16:creationId xmlns:a16="http://schemas.microsoft.com/office/drawing/2014/main" id="{A8E49B88-A71C-4E87-A2F7-391525B3BA2A}"/>
            </a:ext>
          </a:extLst>
        </xdr:cNvPr>
        <xdr:cNvGrpSpPr/>
      </xdr:nvGrpSpPr>
      <xdr:grpSpPr>
        <a:xfrm>
          <a:off x="27771912" y="79935294"/>
          <a:ext cx="706904" cy="348926"/>
          <a:chOff x="40855105" y="5013318"/>
          <a:chExt cx="706904" cy="348926"/>
        </a:xfrm>
      </xdr:grpSpPr>
      <xdr:sp macro="" textlink="">
        <xdr:nvSpPr>
          <xdr:cNvPr id="1111" name="Line 2716">
            <a:extLst>
              <a:ext uri="{FF2B5EF4-FFF2-40B4-BE49-F238E27FC236}">
                <a16:creationId xmlns:a16="http://schemas.microsoft.com/office/drawing/2014/main" id="{7FD9C31E-A5D5-50AA-09C8-3EC0DBCE925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2" name="Line 2717">
            <a:extLst>
              <a:ext uri="{FF2B5EF4-FFF2-40B4-BE49-F238E27FC236}">
                <a16:creationId xmlns:a16="http://schemas.microsoft.com/office/drawing/2014/main" id="{BAF62799-B3E9-A411-59B8-BBDC94AF0D1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3" name="Line 2718">
            <a:extLst>
              <a:ext uri="{FF2B5EF4-FFF2-40B4-BE49-F238E27FC236}">
                <a16:creationId xmlns:a16="http://schemas.microsoft.com/office/drawing/2014/main" id="{D61B0CED-738B-632E-9B68-4F9DE74558D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4" name="Line 2719">
            <a:extLst>
              <a:ext uri="{FF2B5EF4-FFF2-40B4-BE49-F238E27FC236}">
                <a16:creationId xmlns:a16="http://schemas.microsoft.com/office/drawing/2014/main" id="{671DCA10-2666-94E7-3379-F2B82F6EF19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5" name="Line 2720">
            <a:extLst>
              <a:ext uri="{FF2B5EF4-FFF2-40B4-BE49-F238E27FC236}">
                <a16:creationId xmlns:a16="http://schemas.microsoft.com/office/drawing/2014/main" id="{961B1A6F-DBF8-D216-44D2-16E9C576880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23</xdr:col>
      <xdr:colOff>0</xdr:colOff>
      <xdr:row>172</xdr:row>
      <xdr:rowOff>0</xdr:rowOff>
    </xdr:from>
    <xdr:ext cx="706904" cy="348926"/>
    <xdr:grpSp>
      <xdr:nvGrpSpPr>
        <xdr:cNvPr id="1116" name="Group 2715">
          <a:extLst>
            <a:ext uri="{FF2B5EF4-FFF2-40B4-BE49-F238E27FC236}">
              <a16:creationId xmlns:a16="http://schemas.microsoft.com/office/drawing/2014/main" id="{C020C1B0-0065-4222-AB20-67E2A0F22FAD}"/>
            </a:ext>
          </a:extLst>
        </xdr:cNvPr>
        <xdr:cNvGrpSpPr/>
      </xdr:nvGrpSpPr>
      <xdr:grpSpPr>
        <a:xfrm>
          <a:off x="14399559" y="37371618"/>
          <a:ext cx="706904" cy="348926"/>
          <a:chOff x="40855105" y="5013318"/>
          <a:chExt cx="706904" cy="348926"/>
        </a:xfrm>
      </xdr:grpSpPr>
      <xdr:sp macro="" textlink="">
        <xdr:nvSpPr>
          <xdr:cNvPr id="1117" name="Line 2716">
            <a:extLst>
              <a:ext uri="{FF2B5EF4-FFF2-40B4-BE49-F238E27FC236}">
                <a16:creationId xmlns:a16="http://schemas.microsoft.com/office/drawing/2014/main" id="{0EA74E53-1B9A-A558-0CD8-49B181625E5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8" name="Line 2717">
            <a:extLst>
              <a:ext uri="{FF2B5EF4-FFF2-40B4-BE49-F238E27FC236}">
                <a16:creationId xmlns:a16="http://schemas.microsoft.com/office/drawing/2014/main" id="{6D0DFA2A-7278-C198-8D6A-8A4C921B474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19" name="Line 2718">
            <a:extLst>
              <a:ext uri="{FF2B5EF4-FFF2-40B4-BE49-F238E27FC236}">
                <a16:creationId xmlns:a16="http://schemas.microsoft.com/office/drawing/2014/main" id="{0F3F8837-6E1C-E2B3-F8EF-0AB6E6749A1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0" name="Line 2719">
            <a:extLst>
              <a:ext uri="{FF2B5EF4-FFF2-40B4-BE49-F238E27FC236}">
                <a16:creationId xmlns:a16="http://schemas.microsoft.com/office/drawing/2014/main" id="{408858C0-B716-FB8F-B852-B744B6BAC98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1121" name="Line 2720">
            <a:extLst>
              <a:ext uri="{FF2B5EF4-FFF2-40B4-BE49-F238E27FC236}">
                <a16:creationId xmlns:a16="http://schemas.microsoft.com/office/drawing/2014/main" id="{A2DA3697-74C5-C491-1056-DE2C6439FAD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27215</xdr:colOff>
      <xdr:row>5</xdr:row>
      <xdr:rowOff>0</xdr:rowOff>
    </xdr:from>
    <xdr:to>
      <xdr:col>38</xdr:col>
      <xdr:colOff>0</xdr:colOff>
      <xdr:row>18</xdr:row>
      <xdr:rowOff>65011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8C99D23-458F-47E3-BEFC-676DB47E9499}"/>
            </a:ext>
          </a:extLst>
        </xdr:cNvPr>
        <xdr:cNvGrpSpPr/>
      </xdr:nvGrpSpPr>
      <xdr:grpSpPr>
        <a:xfrm>
          <a:off x="11723505" y="1188065"/>
          <a:ext cx="7326495" cy="2768881"/>
          <a:chOff x="2173515" y="558800"/>
          <a:chExt cx="6386285" cy="2795511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49AC4126-CB71-9E33-9F5C-782573617C8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/>
          <a:srcRect l="531" t="2221" r="1239"/>
          <a:stretch/>
        </xdr:blipFill>
        <xdr:spPr>
          <a:xfrm>
            <a:off x="2173515" y="558800"/>
            <a:ext cx="6386285" cy="2795511"/>
          </a:xfrm>
          <a:prstGeom prst="rect">
            <a:avLst/>
          </a:prstGeom>
          <a:ln w="12700">
            <a:solidFill>
              <a:schemeClr val="tx1"/>
            </a:solidFill>
          </a:ln>
        </xdr:spPr>
      </xdr:pic>
      <xdr:pic>
        <xdr:nvPicPr>
          <xdr:cNvPr id="4" name="Picture 3" descr="Gas pipeline line icon concept. Gas ...">
            <a:extLst>
              <a:ext uri="{FF2B5EF4-FFF2-40B4-BE49-F238E27FC236}">
                <a16:creationId xmlns:a16="http://schemas.microsoft.com/office/drawing/2014/main" id="{27C74BC3-4677-7AB8-C247-8D81EE5FBF0A}"/>
              </a:ext>
            </a:extLst>
          </xdr:cNvPr>
          <xdr:cNvPicPr>
            <a:picLocks noChangeAspect="1" noChangeArrowheads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l="16265" t="23107" r="14644" b="24994"/>
          <a:stretch/>
        </xdr:blipFill>
        <xdr:spPr bwMode="auto">
          <a:xfrm>
            <a:off x="6102350" y="2647951"/>
            <a:ext cx="324457" cy="24765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51702BEE-39D4-C5F4-81C5-FF2B266CD422}"/>
              </a:ext>
            </a:extLst>
          </xdr:cNvPr>
          <xdr:cNvSpPr txBox="1"/>
        </xdr:nvSpPr>
        <xdr:spPr>
          <a:xfrm>
            <a:off x="5930900" y="2908300"/>
            <a:ext cx="680044" cy="314059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700" b="1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GAS</a:t>
            </a:r>
            <a:r>
              <a:rPr lang="en-US" sz="700" b="1" baseline="0">
                <a:latin typeface="Arial Narrow" panose="020B0606020202030204" pitchFamily="34" charset="0"/>
                <a:ea typeface="Calibri" panose="020F0502020204030204" pitchFamily="34" charset="0"/>
                <a:cs typeface="Calibri" panose="020F0502020204030204" pitchFamily="34" charset="0"/>
              </a:rPr>
              <a:t> PIPELINE</a:t>
            </a:r>
            <a:endParaRPr lang="en-US" sz="700" b="1">
              <a:latin typeface="Arial Narrow" panose="020B0606020202030204" pitchFamily="34" charset="0"/>
              <a:ea typeface="Calibri" panose="020F0502020204030204" pitchFamily="34" charset="0"/>
              <a:cs typeface="Calibri" panose="020F0502020204030204" pitchFamily="34" charset="0"/>
            </a:endParaRPr>
          </a:p>
        </xdr:txBody>
      </xdr:sp>
    </xdr:grpSp>
    <xdr:clientData/>
  </xdr:twoCellAnchor>
  <xdr:twoCellAnchor>
    <xdr:from>
      <xdr:col>2</xdr:col>
      <xdr:colOff>420515</xdr:colOff>
      <xdr:row>24</xdr:row>
      <xdr:rowOff>4233</xdr:rowOff>
    </xdr:from>
    <xdr:to>
      <xdr:col>4</xdr:col>
      <xdr:colOff>46570</xdr:colOff>
      <xdr:row>26</xdr:row>
      <xdr:rowOff>173567</xdr:rowOff>
    </xdr:to>
    <xdr:sp macro="" textlink="">
      <xdr:nvSpPr>
        <xdr:cNvPr id="6" name="Isosceles Triangle 5">
          <a:extLst>
            <a:ext uri="{FF2B5EF4-FFF2-40B4-BE49-F238E27FC236}">
              <a16:creationId xmlns:a16="http://schemas.microsoft.com/office/drawing/2014/main" id="{A1E946C0-A6B5-4AFB-9234-8951FC7F67C0}"/>
            </a:ext>
          </a:extLst>
        </xdr:cNvPr>
        <xdr:cNvSpPr/>
      </xdr:nvSpPr>
      <xdr:spPr>
        <a:xfrm>
          <a:off x="1312055" y="50867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</xdr:row>
      <xdr:rowOff>13304</xdr:rowOff>
    </xdr:from>
    <xdr:to>
      <xdr:col>8</xdr:col>
      <xdr:colOff>46570</xdr:colOff>
      <xdr:row>27</xdr:row>
      <xdr:rowOff>1209</xdr:rowOff>
    </xdr:to>
    <xdr:sp macro="" textlink="">
      <xdr:nvSpPr>
        <xdr:cNvPr id="7" name="Isosceles Triangle 6">
          <a:extLst>
            <a:ext uri="{FF2B5EF4-FFF2-40B4-BE49-F238E27FC236}">
              <a16:creationId xmlns:a16="http://schemas.microsoft.com/office/drawing/2014/main" id="{B0D34553-AD23-47F5-9E5D-CACE64AB6086}"/>
            </a:ext>
          </a:extLst>
        </xdr:cNvPr>
        <xdr:cNvSpPr/>
      </xdr:nvSpPr>
      <xdr:spPr>
        <a:xfrm>
          <a:off x="3369455" y="5095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</xdr:row>
      <xdr:rowOff>13304</xdr:rowOff>
    </xdr:from>
    <xdr:to>
      <xdr:col>4</xdr:col>
      <xdr:colOff>46569</xdr:colOff>
      <xdr:row>27</xdr:row>
      <xdr:rowOff>1209</xdr:rowOff>
    </xdr:to>
    <xdr:sp macro="" textlink="">
      <xdr:nvSpPr>
        <xdr:cNvPr id="8" name="Isosceles Triangle 7">
          <a:extLst>
            <a:ext uri="{FF2B5EF4-FFF2-40B4-BE49-F238E27FC236}">
              <a16:creationId xmlns:a16="http://schemas.microsoft.com/office/drawing/2014/main" id="{694FF82C-10F2-4DBE-B3E3-B7459887F3E6}"/>
            </a:ext>
          </a:extLst>
        </xdr:cNvPr>
        <xdr:cNvSpPr/>
      </xdr:nvSpPr>
      <xdr:spPr>
        <a:xfrm>
          <a:off x="1312055" y="5095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</xdr:row>
      <xdr:rowOff>15522</xdr:rowOff>
    </xdr:from>
    <xdr:to>
      <xdr:col>6</xdr:col>
      <xdr:colOff>43746</xdr:colOff>
      <xdr:row>27</xdr:row>
      <xdr:rowOff>8467</xdr:rowOff>
    </xdr:to>
    <xdr:sp macro="" textlink="">
      <xdr:nvSpPr>
        <xdr:cNvPr id="9" name="Isosceles Triangle 8">
          <a:extLst>
            <a:ext uri="{FF2B5EF4-FFF2-40B4-BE49-F238E27FC236}">
              <a16:creationId xmlns:a16="http://schemas.microsoft.com/office/drawing/2014/main" id="{A11875FD-D0CF-4207-B87A-3DB32C5927D5}"/>
            </a:ext>
          </a:extLst>
        </xdr:cNvPr>
        <xdr:cNvSpPr/>
      </xdr:nvSpPr>
      <xdr:spPr>
        <a:xfrm>
          <a:off x="2355349" y="5066493"/>
          <a:ext cx="703740" cy="48280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</xdr:row>
      <xdr:rowOff>7056</xdr:rowOff>
    </xdr:from>
    <xdr:to>
      <xdr:col>10</xdr:col>
      <xdr:colOff>42332</xdr:colOff>
      <xdr:row>27</xdr:row>
      <xdr:rowOff>1</xdr:rowOff>
    </xdr:to>
    <xdr:sp macro="" textlink="">
      <xdr:nvSpPr>
        <xdr:cNvPr id="10" name="Isosceles Triangle 9">
          <a:extLst>
            <a:ext uri="{FF2B5EF4-FFF2-40B4-BE49-F238E27FC236}">
              <a16:creationId xmlns:a16="http://schemas.microsoft.com/office/drawing/2014/main" id="{92E342C4-536E-4AB8-945F-5706DBFB7383}"/>
            </a:ext>
          </a:extLst>
        </xdr:cNvPr>
        <xdr:cNvSpPr/>
      </xdr:nvSpPr>
      <xdr:spPr>
        <a:xfrm>
          <a:off x="4393918" y="50895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</xdr:row>
      <xdr:rowOff>18345</xdr:rowOff>
    </xdr:from>
    <xdr:to>
      <xdr:col>12</xdr:col>
      <xdr:colOff>39510</xdr:colOff>
      <xdr:row>27</xdr:row>
      <xdr:rowOff>11290</xdr:rowOff>
    </xdr:to>
    <xdr:sp macro="" textlink="">
      <xdr:nvSpPr>
        <xdr:cNvPr id="11" name="Isosceles Triangle 10">
          <a:extLst>
            <a:ext uri="{FF2B5EF4-FFF2-40B4-BE49-F238E27FC236}">
              <a16:creationId xmlns:a16="http://schemas.microsoft.com/office/drawing/2014/main" id="{409F16CF-3677-437A-A423-27F772C8D47F}"/>
            </a:ext>
          </a:extLst>
        </xdr:cNvPr>
        <xdr:cNvSpPr/>
      </xdr:nvSpPr>
      <xdr:spPr>
        <a:xfrm>
          <a:off x="54197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</xdr:row>
      <xdr:rowOff>7056</xdr:rowOff>
    </xdr:from>
    <xdr:to>
      <xdr:col>14</xdr:col>
      <xdr:colOff>42332</xdr:colOff>
      <xdr:row>27</xdr:row>
      <xdr:rowOff>1</xdr:rowOff>
    </xdr:to>
    <xdr:sp macro="" textlink="">
      <xdr:nvSpPr>
        <xdr:cNvPr id="12" name="Isosceles Triangle 11">
          <a:extLst>
            <a:ext uri="{FF2B5EF4-FFF2-40B4-BE49-F238E27FC236}">
              <a16:creationId xmlns:a16="http://schemas.microsoft.com/office/drawing/2014/main" id="{75E3EDAF-6DE9-49B3-830B-1D0246FFEF51}"/>
            </a:ext>
          </a:extLst>
        </xdr:cNvPr>
        <xdr:cNvSpPr/>
      </xdr:nvSpPr>
      <xdr:spPr>
        <a:xfrm>
          <a:off x="64513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</xdr:row>
      <xdr:rowOff>18345</xdr:rowOff>
    </xdr:from>
    <xdr:to>
      <xdr:col>16</xdr:col>
      <xdr:colOff>39510</xdr:colOff>
      <xdr:row>27</xdr:row>
      <xdr:rowOff>11290</xdr:rowOff>
    </xdr:to>
    <xdr:sp macro="" textlink="">
      <xdr:nvSpPr>
        <xdr:cNvPr id="13" name="Isosceles Triangle 12">
          <a:extLst>
            <a:ext uri="{FF2B5EF4-FFF2-40B4-BE49-F238E27FC236}">
              <a16:creationId xmlns:a16="http://schemas.microsoft.com/office/drawing/2014/main" id="{6FDF0B5F-6063-49C8-A578-4EC57772B6C2}"/>
            </a:ext>
          </a:extLst>
        </xdr:cNvPr>
        <xdr:cNvSpPr/>
      </xdr:nvSpPr>
      <xdr:spPr>
        <a:xfrm>
          <a:off x="74771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</xdr:row>
      <xdr:rowOff>7056</xdr:rowOff>
    </xdr:from>
    <xdr:to>
      <xdr:col>18</xdr:col>
      <xdr:colOff>42332</xdr:colOff>
      <xdr:row>27</xdr:row>
      <xdr:rowOff>1</xdr:rowOff>
    </xdr:to>
    <xdr:sp macro="" textlink="">
      <xdr:nvSpPr>
        <xdr:cNvPr id="14" name="Isosceles Triangle 13">
          <a:extLst>
            <a:ext uri="{FF2B5EF4-FFF2-40B4-BE49-F238E27FC236}">
              <a16:creationId xmlns:a16="http://schemas.microsoft.com/office/drawing/2014/main" id="{2BCA611B-24CF-4120-A143-B4E9BC504B52}"/>
            </a:ext>
          </a:extLst>
        </xdr:cNvPr>
        <xdr:cNvSpPr/>
      </xdr:nvSpPr>
      <xdr:spPr>
        <a:xfrm>
          <a:off x="8508718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</xdr:row>
      <xdr:rowOff>18345</xdr:rowOff>
    </xdr:from>
    <xdr:to>
      <xdr:col>20</xdr:col>
      <xdr:colOff>39510</xdr:colOff>
      <xdr:row>27</xdr:row>
      <xdr:rowOff>11290</xdr:rowOff>
    </xdr:to>
    <xdr:sp macro="" textlink="">
      <xdr:nvSpPr>
        <xdr:cNvPr id="15" name="Isosceles Triangle 14">
          <a:extLst>
            <a:ext uri="{FF2B5EF4-FFF2-40B4-BE49-F238E27FC236}">
              <a16:creationId xmlns:a16="http://schemas.microsoft.com/office/drawing/2014/main" id="{D56F1D75-67FA-415B-BBFC-C93FBBB1C58A}"/>
            </a:ext>
          </a:extLst>
        </xdr:cNvPr>
        <xdr:cNvSpPr/>
      </xdr:nvSpPr>
      <xdr:spPr>
        <a:xfrm>
          <a:off x="9534596" y="5100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37</xdr:row>
      <xdr:rowOff>7055</xdr:rowOff>
    </xdr:from>
    <xdr:to>
      <xdr:col>2</xdr:col>
      <xdr:colOff>49392</xdr:colOff>
      <xdr:row>40</xdr:row>
      <xdr:rowOff>0</xdr:rowOff>
    </xdr:to>
    <xdr:sp macro="" textlink="">
      <xdr:nvSpPr>
        <xdr:cNvPr id="26" name="Isosceles Triangle 25">
          <a:extLst>
            <a:ext uri="{FF2B5EF4-FFF2-40B4-BE49-F238E27FC236}">
              <a16:creationId xmlns:a16="http://schemas.microsoft.com/office/drawing/2014/main" id="{DE1EB07F-B021-4CFA-ADC8-489F18679A6F}"/>
            </a:ext>
          </a:extLst>
        </xdr:cNvPr>
        <xdr:cNvSpPr/>
      </xdr:nvSpPr>
      <xdr:spPr>
        <a:xfrm>
          <a:off x="282226" y="73527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4233</xdr:rowOff>
    </xdr:from>
    <xdr:to>
      <xdr:col>4</xdr:col>
      <xdr:colOff>46570</xdr:colOff>
      <xdr:row>39</xdr:row>
      <xdr:rowOff>173567</xdr:rowOff>
    </xdr:to>
    <xdr:sp macro="" textlink="">
      <xdr:nvSpPr>
        <xdr:cNvPr id="27" name="Isosceles Triangle 26">
          <a:extLst>
            <a:ext uri="{FF2B5EF4-FFF2-40B4-BE49-F238E27FC236}">
              <a16:creationId xmlns:a16="http://schemas.microsoft.com/office/drawing/2014/main" id="{530D2F4F-C8A6-4C5F-84DB-31B43E767B7C}"/>
            </a:ext>
          </a:extLst>
        </xdr:cNvPr>
        <xdr:cNvSpPr/>
      </xdr:nvSpPr>
      <xdr:spPr>
        <a:xfrm>
          <a:off x="1312055" y="73499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37</xdr:row>
      <xdr:rowOff>13304</xdr:rowOff>
    </xdr:from>
    <xdr:to>
      <xdr:col>8</xdr:col>
      <xdr:colOff>46570</xdr:colOff>
      <xdr:row>40</xdr:row>
      <xdr:rowOff>1209</xdr:rowOff>
    </xdr:to>
    <xdr:sp macro="" textlink="">
      <xdr:nvSpPr>
        <xdr:cNvPr id="28" name="Isosceles Triangle 27">
          <a:extLst>
            <a:ext uri="{FF2B5EF4-FFF2-40B4-BE49-F238E27FC236}">
              <a16:creationId xmlns:a16="http://schemas.microsoft.com/office/drawing/2014/main" id="{15259C34-FFA3-48D8-9320-39A04D4AB75C}"/>
            </a:ext>
          </a:extLst>
        </xdr:cNvPr>
        <xdr:cNvSpPr/>
      </xdr:nvSpPr>
      <xdr:spPr>
        <a:xfrm>
          <a:off x="3369455" y="73589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37</xdr:row>
      <xdr:rowOff>13304</xdr:rowOff>
    </xdr:from>
    <xdr:to>
      <xdr:col>4</xdr:col>
      <xdr:colOff>46569</xdr:colOff>
      <xdr:row>40</xdr:row>
      <xdr:rowOff>1209</xdr:rowOff>
    </xdr:to>
    <xdr:sp macro="" textlink="">
      <xdr:nvSpPr>
        <xdr:cNvPr id="29" name="Isosceles Triangle 28">
          <a:extLst>
            <a:ext uri="{FF2B5EF4-FFF2-40B4-BE49-F238E27FC236}">
              <a16:creationId xmlns:a16="http://schemas.microsoft.com/office/drawing/2014/main" id="{D20CBF48-886E-443D-8234-46ADA38AA747}"/>
            </a:ext>
          </a:extLst>
        </xdr:cNvPr>
        <xdr:cNvSpPr/>
      </xdr:nvSpPr>
      <xdr:spPr>
        <a:xfrm>
          <a:off x="1312055" y="735898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37</xdr:row>
      <xdr:rowOff>15522</xdr:rowOff>
    </xdr:from>
    <xdr:to>
      <xdr:col>6</xdr:col>
      <xdr:colOff>43746</xdr:colOff>
      <xdr:row>40</xdr:row>
      <xdr:rowOff>8467</xdr:rowOff>
    </xdr:to>
    <xdr:sp macro="" textlink="">
      <xdr:nvSpPr>
        <xdr:cNvPr id="30" name="Isosceles Triangle 29">
          <a:extLst>
            <a:ext uri="{FF2B5EF4-FFF2-40B4-BE49-F238E27FC236}">
              <a16:creationId xmlns:a16="http://schemas.microsoft.com/office/drawing/2014/main" id="{C82C06C6-4E50-4984-A27D-7E34B050DE0E}"/>
            </a:ext>
          </a:extLst>
        </xdr:cNvPr>
        <xdr:cNvSpPr/>
      </xdr:nvSpPr>
      <xdr:spPr>
        <a:xfrm>
          <a:off x="2337932" y="73612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37</xdr:row>
      <xdr:rowOff>7056</xdr:rowOff>
    </xdr:from>
    <xdr:to>
      <xdr:col>10</xdr:col>
      <xdr:colOff>42332</xdr:colOff>
      <xdr:row>40</xdr:row>
      <xdr:rowOff>1</xdr:rowOff>
    </xdr:to>
    <xdr:sp macro="" textlink="">
      <xdr:nvSpPr>
        <xdr:cNvPr id="31" name="Isosceles Triangle 30">
          <a:extLst>
            <a:ext uri="{FF2B5EF4-FFF2-40B4-BE49-F238E27FC236}">
              <a16:creationId xmlns:a16="http://schemas.microsoft.com/office/drawing/2014/main" id="{BAB8F7A5-013E-47D0-988E-2D80B825FC73}"/>
            </a:ext>
          </a:extLst>
        </xdr:cNvPr>
        <xdr:cNvSpPr/>
      </xdr:nvSpPr>
      <xdr:spPr>
        <a:xfrm>
          <a:off x="43939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37</xdr:row>
      <xdr:rowOff>18345</xdr:rowOff>
    </xdr:from>
    <xdr:to>
      <xdr:col>12</xdr:col>
      <xdr:colOff>39510</xdr:colOff>
      <xdr:row>40</xdr:row>
      <xdr:rowOff>11290</xdr:rowOff>
    </xdr:to>
    <xdr:sp macro="" textlink="">
      <xdr:nvSpPr>
        <xdr:cNvPr id="32" name="Isosceles Triangle 31">
          <a:extLst>
            <a:ext uri="{FF2B5EF4-FFF2-40B4-BE49-F238E27FC236}">
              <a16:creationId xmlns:a16="http://schemas.microsoft.com/office/drawing/2014/main" id="{65DFA10C-4D47-4D54-BF66-4965DA9B30DA}"/>
            </a:ext>
          </a:extLst>
        </xdr:cNvPr>
        <xdr:cNvSpPr/>
      </xdr:nvSpPr>
      <xdr:spPr>
        <a:xfrm>
          <a:off x="54197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37</xdr:row>
      <xdr:rowOff>7056</xdr:rowOff>
    </xdr:from>
    <xdr:to>
      <xdr:col>14</xdr:col>
      <xdr:colOff>42332</xdr:colOff>
      <xdr:row>40</xdr:row>
      <xdr:rowOff>1</xdr:rowOff>
    </xdr:to>
    <xdr:sp macro="" textlink="">
      <xdr:nvSpPr>
        <xdr:cNvPr id="33" name="Isosceles Triangle 32">
          <a:extLst>
            <a:ext uri="{FF2B5EF4-FFF2-40B4-BE49-F238E27FC236}">
              <a16:creationId xmlns:a16="http://schemas.microsoft.com/office/drawing/2014/main" id="{8822E8E8-5CA7-4ABD-9061-5685C988AD80}"/>
            </a:ext>
          </a:extLst>
        </xdr:cNvPr>
        <xdr:cNvSpPr/>
      </xdr:nvSpPr>
      <xdr:spPr>
        <a:xfrm>
          <a:off x="64513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37</xdr:row>
      <xdr:rowOff>18345</xdr:rowOff>
    </xdr:from>
    <xdr:to>
      <xdr:col>16</xdr:col>
      <xdr:colOff>39510</xdr:colOff>
      <xdr:row>40</xdr:row>
      <xdr:rowOff>11290</xdr:rowOff>
    </xdr:to>
    <xdr:sp macro="" textlink="">
      <xdr:nvSpPr>
        <xdr:cNvPr id="34" name="Isosceles Triangle 33">
          <a:extLst>
            <a:ext uri="{FF2B5EF4-FFF2-40B4-BE49-F238E27FC236}">
              <a16:creationId xmlns:a16="http://schemas.microsoft.com/office/drawing/2014/main" id="{D64CDA44-AB68-4D2B-A139-E78BE89A22DE}"/>
            </a:ext>
          </a:extLst>
        </xdr:cNvPr>
        <xdr:cNvSpPr/>
      </xdr:nvSpPr>
      <xdr:spPr>
        <a:xfrm>
          <a:off x="74771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37</xdr:row>
      <xdr:rowOff>7056</xdr:rowOff>
    </xdr:from>
    <xdr:to>
      <xdr:col>18</xdr:col>
      <xdr:colOff>42332</xdr:colOff>
      <xdr:row>40</xdr:row>
      <xdr:rowOff>1</xdr:rowOff>
    </xdr:to>
    <xdr:sp macro="" textlink="">
      <xdr:nvSpPr>
        <xdr:cNvPr id="35" name="Isosceles Triangle 34">
          <a:extLst>
            <a:ext uri="{FF2B5EF4-FFF2-40B4-BE49-F238E27FC236}">
              <a16:creationId xmlns:a16="http://schemas.microsoft.com/office/drawing/2014/main" id="{BB337BAD-6E49-483E-853E-A3E8D80A421A}"/>
            </a:ext>
          </a:extLst>
        </xdr:cNvPr>
        <xdr:cNvSpPr/>
      </xdr:nvSpPr>
      <xdr:spPr>
        <a:xfrm>
          <a:off x="8508718" y="73527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37</xdr:row>
      <xdr:rowOff>18345</xdr:rowOff>
    </xdr:from>
    <xdr:to>
      <xdr:col>20</xdr:col>
      <xdr:colOff>39510</xdr:colOff>
      <xdr:row>40</xdr:row>
      <xdr:rowOff>11290</xdr:rowOff>
    </xdr:to>
    <xdr:sp macro="" textlink="">
      <xdr:nvSpPr>
        <xdr:cNvPr id="36" name="Isosceles Triangle 35">
          <a:extLst>
            <a:ext uri="{FF2B5EF4-FFF2-40B4-BE49-F238E27FC236}">
              <a16:creationId xmlns:a16="http://schemas.microsoft.com/office/drawing/2014/main" id="{0B72B133-DE7F-4EC5-9018-782F0D51B0CC}"/>
            </a:ext>
          </a:extLst>
        </xdr:cNvPr>
        <xdr:cNvSpPr/>
      </xdr:nvSpPr>
      <xdr:spPr>
        <a:xfrm>
          <a:off x="9534596" y="73640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50</xdr:row>
      <xdr:rowOff>7055</xdr:rowOff>
    </xdr:from>
    <xdr:to>
      <xdr:col>2</xdr:col>
      <xdr:colOff>49392</xdr:colOff>
      <xdr:row>53</xdr:row>
      <xdr:rowOff>0</xdr:rowOff>
    </xdr:to>
    <xdr:sp macro="" textlink="">
      <xdr:nvSpPr>
        <xdr:cNvPr id="47" name="Isosceles Triangle 46">
          <a:extLst>
            <a:ext uri="{FF2B5EF4-FFF2-40B4-BE49-F238E27FC236}">
              <a16:creationId xmlns:a16="http://schemas.microsoft.com/office/drawing/2014/main" id="{882315B5-0369-4FEB-B5C8-133AC276D587}"/>
            </a:ext>
          </a:extLst>
        </xdr:cNvPr>
        <xdr:cNvSpPr/>
      </xdr:nvSpPr>
      <xdr:spPr>
        <a:xfrm>
          <a:off x="282226" y="96158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4233</xdr:rowOff>
    </xdr:from>
    <xdr:to>
      <xdr:col>4</xdr:col>
      <xdr:colOff>46570</xdr:colOff>
      <xdr:row>52</xdr:row>
      <xdr:rowOff>173567</xdr:rowOff>
    </xdr:to>
    <xdr:sp macro="" textlink="">
      <xdr:nvSpPr>
        <xdr:cNvPr id="48" name="Isosceles Triangle 47">
          <a:extLst>
            <a:ext uri="{FF2B5EF4-FFF2-40B4-BE49-F238E27FC236}">
              <a16:creationId xmlns:a16="http://schemas.microsoft.com/office/drawing/2014/main" id="{03C93123-3E18-4838-8093-70BDFEC38A20}"/>
            </a:ext>
          </a:extLst>
        </xdr:cNvPr>
        <xdr:cNvSpPr/>
      </xdr:nvSpPr>
      <xdr:spPr>
        <a:xfrm>
          <a:off x="1312055" y="9613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50</xdr:row>
      <xdr:rowOff>13304</xdr:rowOff>
    </xdr:from>
    <xdr:to>
      <xdr:col>8</xdr:col>
      <xdr:colOff>46570</xdr:colOff>
      <xdr:row>53</xdr:row>
      <xdr:rowOff>1209</xdr:rowOff>
    </xdr:to>
    <xdr:sp macro="" textlink="">
      <xdr:nvSpPr>
        <xdr:cNvPr id="49" name="Isosceles Triangle 48">
          <a:extLst>
            <a:ext uri="{FF2B5EF4-FFF2-40B4-BE49-F238E27FC236}">
              <a16:creationId xmlns:a16="http://schemas.microsoft.com/office/drawing/2014/main" id="{7E442029-8466-44B0-9E8F-32D45D4FDFCC}"/>
            </a:ext>
          </a:extLst>
        </xdr:cNvPr>
        <xdr:cNvSpPr/>
      </xdr:nvSpPr>
      <xdr:spPr>
        <a:xfrm>
          <a:off x="3369455" y="9622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50</xdr:row>
      <xdr:rowOff>13304</xdr:rowOff>
    </xdr:from>
    <xdr:to>
      <xdr:col>4</xdr:col>
      <xdr:colOff>46569</xdr:colOff>
      <xdr:row>53</xdr:row>
      <xdr:rowOff>1209</xdr:rowOff>
    </xdr:to>
    <xdr:sp macro="" textlink="">
      <xdr:nvSpPr>
        <xdr:cNvPr id="50" name="Isosceles Triangle 49">
          <a:extLst>
            <a:ext uri="{FF2B5EF4-FFF2-40B4-BE49-F238E27FC236}">
              <a16:creationId xmlns:a16="http://schemas.microsoft.com/office/drawing/2014/main" id="{B812B1FA-6238-444D-B4D4-BFCE5BDC8291}"/>
            </a:ext>
          </a:extLst>
        </xdr:cNvPr>
        <xdr:cNvSpPr/>
      </xdr:nvSpPr>
      <xdr:spPr>
        <a:xfrm>
          <a:off x="1312055" y="96221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50</xdr:row>
      <xdr:rowOff>15522</xdr:rowOff>
    </xdr:from>
    <xdr:to>
      <xdr:col>6</xdr:col>
      <xdr:colOff>43746</xdr:colOff>
      <xdr:row>53</xdr:row>
      <xdr:rowOff>8467</xdr:rowOff>
    </xdr:to>
    <xdr:sp macro="" textlink="">
      <xdr:nvSpPr>
        <xdr:cNvPr id="51" name="Isosceles Triangle 50">
          <a:extLst>
            <a:ext uri="{FF2B5EF4-FFF2-40B4-BE49-F238E27FC236}">
              <a16:creationId xmlns:a16="http://schemas.microsoft.com/office/drawing/2014/main" id="{F4E51D3E-4D5C-4DBD-A698-EC33A6AAFB7F}"/>
            </a:ext>
          </a:extLst>
        </xdr:cNvPr>
        <xdr:cNvSpPr/>
      </xdr:nvSpPr>
      <xdr:spPr>
        <a:xfrm>
          <a:off x="2337932" y="96243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50</xdr:row>
      <xdr:rowOff>7056</xdr:rowOff>
    </xdr:from>
    <xdr:to>
      <xdr:col>10</xdr:col>
      <xdr:colOff>42332</xdr:colOff>
      <xdr:row>53</xdr:row>
      <xdr:rowOff>1</xdr:rowOff>
    </xdr:to>
    <xdr:sp macro="" textlink="">
      <xdr:nvSpPr>
        <xdr:cNvPr id="52" name="Isosceles Triangle 51">
          <a:extLst>
            <a:ext uri="{FF2B5EF4-FFF2-40B4-BE49-F238E27FC236}">
              <a16:creationId xmlns:a16="http://schemas.microsoft.com/office/drawing/2014/main" id="{34A7DE5E-56D0-4F43-85EA-A1D1C441278D}"/>
            </a:ext>
          </a:extLst>
        </xdr:cNvPr>
        <xdr:cNvSpPr/>
      </xdr:nvSpPr>
      <xdr:spPr>
        <a:xfrm>
          <a:off x="43939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50</xdr:row>
      <xdr:rowOff>18345</xdr:rowOff>
    </xdr:from>
    <xdr:to>
      <xdr:col>12</xdr:col>
      <xdr:colOff>39510</xdr:colOff>
      <xdr:row>53</xdr:row>
      <xdr:rowOff>11290</xdr:rowOff>
    </xdr:to>
    <xdr:sp macro="" textlink="">
      <xdr:nvSpPr>
        <xdr:cNvPr id="53" name="Isosceles Triangle 52">
          <a:extLst>
            <a:ext uri="{FF2B5EF4-FFF2-40B4-BE49-F238E27FC236}">
              <a16:creationId xmlns:a16="http://schemas.microsoft.com/office/drawing/2014/main" id="{C5E6D7D2-4ECB-4A29-B985-BEC2984EFD73}"/>
            </a:ext>
          </a:extLst>
        </xdr:cNvPr>
        <xdr:cNvSpPr/>
      </xdr:nvSpPr>
      <xdr:spPr>
        <a:xfrm>
          <a:off x="54197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50</xdr:row>
      <xdr:rowOff>7056</xdr:rowOff>
    </xdr:from>
    <xdr:to>
      <xdr:col>14</xdr:col>
      <xdr:colOff>42332</xdr:colOff>
      <xdr:row>53</xdr:row>
      <xdr:rowOff>1</xdr:rowOff>
    </xdr:to>
    <xdr:sp macro="" textlink="">
      <xdr:nvSpPr>
        <xdr:cNvPr id="54" name="Isosceles Triangle 53">
          <a:extLst>
            <a:ext uri="{FF2B5EF4-FFF2-40B4-BE49-F238E27FC236}">
              <a16:creationId xmlns:a16="http://schemas.microsoft.com/office/drawing/2014/main" id="{370767A9-37A0-4422-8928-66F07D49E90F}"/>
            </a:ext>
          </a:extLst>
        </xdr:cNvPr>
        <xdr:cNvSpPr/>
      </xdr:nvSpPr>
      <xdr:spPr>
        <a:xfrm>
          <a:off x="64513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50</xdr:row>
      <xdr:rowOff>18345</xdr:rowOff>
    </xdr:from>
    <xdr:to>
      <xdr:col>16</xdr:col>
      <xdr:colOff>39510</xdr:colOff>
      <xdr:row>53</xdr:row>
      <xdr:rowOff>11290</xdr:rowOff>
    </xdr:to>
    <xdr:sp macro="" textlink="">
      <xdr:nvSpPr>
        <xdr:cNvPr id="55" name="Isosceles Triangle 54">
          <a:extLst>
            <a:ext uri="{FF2B5EF4-FFF2-40B4-BE49-F238E27FC236}">
              <a16:creationId xmlns:a16="http://schemas.microsoft.com/office/drawing/2014/main" id="{ACD2290E-0A05-404F-8AA2-8EC135C1A12F}"/>
            </a:ext>
          </a:extLst>
        </xdr:cNvPr>
        <xdr:cNvSpPr/>
      </xdr:nvSpPr>
      <xdr:spPr>
        <a:xfrm>
          <a:off x="74771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50</xdr:row>
      <xdr:rowOff>7056</xdr:rowOff>
    </xdr:from>
    <xdr:to>
      <xdr:col>18</xdr:col>
      <xdr:colOff>42332</xdr:colOff>
      <xdr:row>53</xdr:row>
      <xdr:rowOff>1</xdr:rowOff>
    </xdr:to>
    <xdr:sp macro="" textlink="">
      <xdr:nvSpPr>
        <xdr:cNvPr id="56" name="Isosceles Triangle 55">
          <a:extLst>
            <a:ext uri="{FF2B5EF4-FFF2-40B4-BE49-F238E27FC236}">
              <a16:creationId xmlns:a16="http://schemas.microsoft.com/office/drawing/2014/main" id="{D618734B-AD1B-491B-9A6F-CBAC2CB4AF06}"/>
            </a:ext>
          </a:extLst>
        </xdr:cNvPr>
        <xdr:cNvSpPr/>
      </xdr:nvSpPr>
      <xdr:spPr>
        <a:xfrm>
          <a:off x="8508718" y="9615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18</xdr:col>
      <xdr:colOff>413456</xdr:colOff>
      <xdr:row>50</xdr:row>
      <xdr:rowOff>18345</xdr:rowOff>
    </xdr:from>
    <xdr:to>
      <xdr:col>20</xdr:col>
      <xdr:colOff>39510</xdr:colOff>
      <xdr:row>53</xdr:row>
      <xdr:rowOff>11290</xdr:rowOff>
    </xdr:to>
    <xdr:sp macro="" textlink="">
      <xdr:nvSpPr>
        <xdr:cNvPr id="57" name="Isosceles Triangle 56">
          <a:extLst>
            <a:ext uri="{FF2B5EF4-FFF2-40B4-BE49-F238E27FC236}">
              <a16:creationId xmlns:a16="http://schemas.microsoft.com/office/drawing/2014/main" id="{B9089964-AA07-4D0A-ABD4-B2DDA51335E0}"/>
            </a:ext>
          </a:extLst>
        </xdr:cNvPr>
        <xdr:cNvSpPr/>
      </xdr:nvSpPr>
      <xdr:spPr>
        <a:xfrm>
          <a:off x="9534596" y="9627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63</xdr:row>
      <xdr:rowOff>7055</xdr:rowOff>
    </xdr:from>
    <xdr:to>
      <xdr:col>2</xdr:col>
      <xdr:colOff>49392</xdr:colOff>
      <xdr:row>66</xdr:row>
      <xdr:rowOff>0</xdr:rowOff>
    </xdr:to>
    <xdr:sp macro="" textlink="">
      <xdr:nvSpPr>
        <xdr:cNvPr id="68" name="Isosceles Triangle 67">
          <a:extLst>
            <a:ext uri="{FF2B5EF4-FFF2-40B4-BE49-F238E27FC236}">
              <a16:creationId xmlns:a16="http://schemas.microsoft.com/office/drawing/2014/main" id="{CF4255A0-B174-497E-9106-CC520594C07D}"/>
            </a:ext>
          </a:extLst>
        </xdr:cNvPr>
        <xdr:cNvSpPr/>
      </xdr:nvSpPr>
      <xdr:spPr>
        <a:xfrm>
          <a:off x="282226" y="118790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63</xdr:row>
      <xdr:rowOff>4233</xdr:rowOff>
    </xdr:from>
    <xdr:to>
      <xdr:col>4</xdr:col>
      <xdr:colOff>46570</xdr:colOff>
      <xdr:row>65</xdr:row>
      <xdr:rowOff>173567</xdr:rowOff>
    </xdr:to>
    <xdr:sp macro="" textlink="">
      <xdr:nvSpPr>
        <xdr:cNvPr id="69" name="Isosceles Triangle 68">
          <a:extLst>
            <a:ext uri="{FF2B5EF4-FFF2-40B4-BE49-F238E27FC236}">
              <a16:creationId xmlns:a16="http://schemas.microsoft.com/office/drawing/2014/main" id="{648913E4-447C-4028-B3F6-14C487E9E526}"/>
            </a:ext>
          </a:extLst>
        </xdr:cNvPr>
        <xdr:cNvSpPr/>
      </xdr:nvSpPr>
      <xdr:spPr>
        <a:xfrm>
          <a:off x="1312055" y="118761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447729</xdr:colOff>
      <xdr:row>62</xdr:row>
      <xdr:rowOff>167518</xdr:rowOff>
    </xdr:from>
    <xdr:to>
      <xdr:col>8</xdr:col>
      <xdr:colOff>73784</xdr:colOff>
      <xdr:row>65</xdr:row>
      <xdr:rowOff>155423</xdr:rowOff>
    </xdr:to>
    <xdr:sp macro="" textlink="">
      <xdr:nvSpPr>
        <xdr:cNvPr id="70" name="Isosceles Triangle 69">
          <a:extLst>
            <a:ext uri="{FF2B5EF4-FFF2-40B4-BE49-F238E27FC236}">
              <a16:creationId xmlns:a16="http://schemas.microsoft.com/office/drawing/2014/main" id="{5FBF29F3-25AB-4186-8F6A-12B7BF61DA23}"/>
            </a:ext>
          </a:extLst>
        </xdr:cNvPr>
        <xdr:cNvSpPr/>
      </xdr:nvSpPr>
      <xdr:spPr>
        <a:xfrm>
          <a:off x="3459443" y="11969447"/>
          <a:ext cx="669270" cy="50497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63</xdr:row>
      <xdr:rowOff>13304</xdr:rowOff>
    </xdr:from>
    <xdr:to>
      <xdr:col>4</xdr:col>
      <xdr:colOff>46569</xdr:colOff>
      <xdr:row>66</xdr:row>
      <xdr:rowOff>1209</xdr:rowOff>
    </xdr:to>
    <xdr:sp macro="" textlink="">
      <xdr:nvSpPr>
        <xdr:cNvPr id="71" name="Isosceles Triangle 70">
          <a:extLst>
            <a:ext uri="{FF2B5EF4-FFF2-40B4-BE49-F238E27FC236}">
              <a16:creationId xmlns:a16="http://schemas.microsoft.com/office/drawing/2014/main" id="{ECDBECF1-C27D-4528-87CA-CEBA340A76E0}"/>
            </a:ext>
          </a:extLst>
        </xdr:cNvPr>
        <xdr:cNvSpPr/>
      </xdr:nvSpPr>
      <xdr:spPr>
        <a:xfrm>
          <a:off x="1312055" y="11885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63</xdr:row>
      <xdr:rowOff>15522</xdr:rowOff>
    </xdr:from>
    <xdr:to>
      <xdr:col>6</xdr:col>
      <xdr:colOff>43746</xdr:colOff>
      <xdr:row>66</xdr:row>
      <xdr:rowOff>8467</xdr:rowOff>
    </xdr:to>
    <xdr:sp macro="" textlink="">
      <xdr:nvSpPr>
        <xdr:cNvPr id="72" name="Isosceles Triangle 71">
          <a:extLst>
            <a:ext uri="{FF2B5EF4-FFF2-40B4-BE49-F238E27FC236}">
              <a16:creationId xmlns:a16="http://schemas.microsoft.com/office/drawing/2014/main" id="{257033A1-0569-42F7-9849-B5A2AF4E8568}"/>
            </a:ext>
          </a:extLst>
        </xdr:cNvPr>
        <xdr:cNvSpPr/>
      </xdr:nvSpPr>
      <xdr:spPr>
        <a:xfrm>
          <a:off x="2337932" y="11887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416278</xdr:colOff>
      <xdr:row>63</xdr:row>
      <xdr:rowOff>7056</xdr:rowOff>
    </xdr:from>
    <xdr:to>
      <xdr:col>10</xdr:col>
      <xdr:colOff>42332</xdr:colOff>
      <xdr:row>66</xdr:row>
      <xdr:rowOff>1</xdr:rowOff>
    </xdr:to>
    <xdr:sp macro="" textlink="">
      <xdr:nvSpPr>
        <xdr:cNvPr id="73" name="Isosceles Triangle 72">
          <a:extLst>
            <a:ext uri="{FF2B5EF4-FFF2-40B4-BE49-F238E27FC236}">
              <a16:creationId xmlns:a16="http://schemas.microsoft.com/office/drawing/2014/main" id="{53E9E857-31D6-41B2-A785-0AE50EDBBBB6}"/>
            </a:ext>
          </a:extLst>
        </xdr:cNvPr>
        <xdr:cNvSpPr/>
      </xdr:nvSpPr>
      <xdr:spPr>
        <a:xfrm>
          <a:off x="43939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63</xdr:row>
      <xdr:rowOff>18345</xdr:rowOff>
    </xdr:from>
    <xdr:to>
      <xdr:col>12</xdr:col>
      <xdr:colOff>39510</xdr:colOff>
      <xdr:row>66</xdr:row>
      <xdr:rowOff>11290</xdr:rowOff>
    </xdr:to>
    <xdr:sp macro="" textlink="">
      <xdr:nvSpPr>
        <xdr:cNvPr id="74" name="Isosceles Triangle 73">
          <a:extLst>
            <a:ext uri="{FF2B5EF4-FFF2-40B4-BE49-F238E27FC236}">
              <a16:creationId xmlns:a16="http://schemas.microsoft.com/office/drawing/2014/main" id="{37FEAC71-8889-4FE1-A851-A1024F3FC9AD}"/>
            </a:ext>
          </a:extLst>
        </xdr:cNvPr>
        <xdr:cNvSpPr/>
      </xdr:nvSpPr>
      <xdr:spPr>
        <a:xfrm>
          <a:off x="54197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63</xdr:row>
      <xdr:rowOff>7056</xdr:rowOff>
    </xdr:from>
    <xdr:to>
      <xdr:col>14</xdr:col>
      <xdr:colOff>42332</xdr:colOff>
      <xdr:row>66</xdr:row>
      <xdr:rowOff>1</xdr:rowOff>
    </xdr:to>
    <xdr:sp macro="" textlink="">
      <xdr:nvSpPr>
        <xdr:cNvPr id="75" name="Isosceles Triangle 74">
          <a:extLst>
            <a:ext uri="{FF2B5EF4-FFF2-40B4-BE49-F238E27FC236}">
              <a16:creationId xmlns:a16="http://schemas.microsoft.com/office/drawing/2014/main" id="{6BF706D6-82B6-411B-AC14-8157CE605870}"/>
            </a:ext>
          </a:extLst>
        </xdr:cNvPr>
        <xdr:cNvSpPr/>
      </xdr:nvSpPr>
      <xdr:spPr>
        <a:xfrm>
          <a:off x="64513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63</xdr:row>
      <xdr:rowOff>18345</xdr:rowOff>
    </xdr:from>
    <xdr:to>
      <xdr:col>16</xdr:col>
      <xdr:colOff>39510</xdr:colOff>
      <xdr:row>66</xdr:row>
      <xdr:rowOff>11290</xdr:rowOff>
    </xdr:to>
    <xdr:sp macro="" textlink="">
      <xdr:nvSpPr>
        <xdr:cNvPr id="76" name="Isosceles Triangle 75">
          <a:extLst>
            <a:ext uri="{FF2B5EF4-FFF2-40B4-BE49-F238E27FC236}">
              <a16:creationId xmlns:a16="http://schemas.microsoft.com/office/drawing/2014/main" id="{F3E6AECC-5BD8-4BBA-AB0C-B0E1B84532B0}"/>
            </a:ext>
          </a:extLst>
        </xdr:cNvPr>
        <xdr:cNvSpPr/>
      </xdr:nvSpPr>
      <xdr:spPr>
        <a:xfrm>
          <a:off x="74771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63</xdr:row>
      <xdr:rowOff>7056</xdr:rowOff>
    </xdr:from>
    <xdr:to>
      <xdr:col>18</xdr:col>
      <xdr:colOff>42332</xdr:colOff>
      <xdr:row>66</xdr:row>
      <xdr:rowOff>1</xdr:rowOff>
    </xdr:to>
    <xdr:sp macro="" textlink="">
      <xdr:nvSpPr>
        <xdr:cNvPr id="77" name="Isosceles Triangle 76">
          <a:extLst>
            <a:ext uri="{FF2B5EF4-FFF2-40B4-BE49-F238E27FC236}">
              <a16:creationId xmlns:a16="http://schemas.microsoft.com/office/drawing/2014/main" id="{A8AF14BE-5742-4400-8994-C85B5DA06AEF}"/>
            </a:ext>
          </a:extLst>
        </xdr:cNvPr>
        <xdr:cNvSpPr/>
      </xdr:nvSpPr>
      <xdr:spPr>
        <a:xfrm>
          <a:off x="8508718" y="11879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63</xdr:row>
      <xdr:rowOff>18345</xdr:rowOff>
    </xdr:from>
    <xdr:to>
      <xdr:col>20</xdr:col>
      <xdr:colOff>39510</xdr:colOff>
      <xdr:row>66</xdr:row>
      <xdr:rowOff>11290</xdr:rowOff>
    </xdr:to>
    <xdr:sp macro="" textlink="">
      <xdr:nvSpPr>
        <xdr:cNvPr id="78" name="Isosceles Triangle 77">
          <a:extLst>
            <a:ext uri="{FF2B5EF4-FFF2-40B4-BE49-F238E27FC236}">
              <a16:creationId xmlns:a16="http://schemas.microsoft.com/office/drawing/2014/main" id="{49E7D2AF-6091-4098-A973-943C0884FC2E}"/>
            </a:ext>
          </a:extLst>
        </xdr:cNvPr>
        <xdr:cNvSpPr/>
      </xdr:nvSpPr>
      <xdr:spPr>
        <a:xfrm>
          <a:off x="9534596" y="11890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76</xdr:row>
      <xdr:rowOff>7055</xdr:rowOff>
    </xdr:from>
    <xdr:to>
      <xdr:col>2</xdr:col>
      <xdr:colOff>49392</xdr:colOff>
      <xdr:row>79</xdr:row>
      <xdr:rowOff>0</xdr:rowOff>
    </xdr:to>
    <xdr:sp macro="" textlink="">
      <xdr:nvSpPr>
        <xdr:cNvPr id="89" name="Isosceles Triangle 88">
          <a:extLst>
            <a:ext uri="{FF2B5EF4-FFF2-40B4-BE49-F238E27FC236}">
              <a16:creationId xmlns:a16="http://schemas.microsoft.com/office/drawing/2014/main" id="{C1C14425-29FE-4F9D-BCF8-869FD3175EF5}"/>
            </a:ext>
          </a:extLst>
        </xdr:cNvPr>
        <xdr:cNvSpPr/>
      </xdr:nvSpPr>
      <xdr:spPr>
        <a:xfrm>
          <a:off x="282226" y="14142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4233</xdr:rowOff>
    </xdr:from>
    <xdr:to>
      <xdr:col>4</xdr:col>
      <xdr:colOff>46570</xdr:colOff>
      <xdr:row>78</xdr:row>
      <xdr:rowOff>173567</xdr:rowOff>
    </xdr:to>
    <xdr:sp macro="" textlink="">
      <xdr:nvSpPr>
        <xdr:cNvPr id="90" name="Isosceles Triangle 89">
          <a:extLst>
            <a:ext uri="{FF2B5EF4-FFF2-40B4-BE49-F238E27FC236}">
              <a16:creationId xmlns:a16="http://schemas.microsoft.com/office/drawing/2014/main" id="{A4A457C5-1BE0-4C6F-9D48-606FFC092AD6}"/>
            </a:ext>
          </a:extLst>
        </xdr:cNvPr>
        <xdr:cNvSpPr/>
      </xdr:nvSpPr>
      <xdr:spPr>
        <a:xfrm>
          <a:off x="1312055" y="14139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76</xdr:row>
      <xdr:rowOff>13304</xdr:rowOff>
    </xdr:from>
    <xdr:to>
      <xdr:col>8</xdr:col>
      <xdr:colOff>46570</xdr:colOff>
      <xdr:row>79</xdr:row>
      <xdr:rowOff>1209</xdr:rowOff>
    </xdr:to>
    <xdr:sp macro="" textlink="">
      <xdr:nvSpPr>
        <xdr:cNvPr id="91" name="Isosceles Triangle 90">
          <a:extLst>
            <a:ext uri="{FF2B5EF4-FFF2-40B4-BE49-F238E27FC236}">
              <a16:creationId xmlns:a16="http://schemas.microsoft.com/office/drawing/2014/main" id="{081A0E65-63E0-4D38-BC9E-9FA93A96FABC}"/>
            </a:ext>
          </a:extLst>
        </xdr:cNvPr>
        <xdr:cNvSpPr/>
      </xdr:nvSpPr>
      <xdr:spPr>
        <a:xfrm>
          <a:off x="3369455" y="141484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76</xdr:row>
      <xdr:rowOff>13304</xdr:rowOff>
    </xdr:from>
    <xdr:to>
      <xdr:col>4</xdr:col>
      <xdr:colOff>46569</xdr:colOff>
      <xdr:row>79</xdr:row>
      <xdr:rowOff>1209</xdr:rowOff>
    </xdr:to>
    <xdr:sp macro="" textlink="">
      <xdr:nvSpPr>
        <xdr:cNvPr id="92" name="Isosceles Triangle 91">
          <a:extLst>
            <a:ext uri="{FF2B5EF4-FFF2-40B4-BE49-F238E27FC236}">
              <a16:creationId xmlns:a16="http://schemas.microsoft.com/office/drawing/2014/main" id="{9243230F-EEB3-4635-93EF-5BCA27F8993A}"/>
            </a:ext>
          </a:extLst>
        </xdr:cNvPr>
        <xdr:cNvSpPr/>
      </xdr:nvSpPr>
      <xdr:spPr>
        <a:xfrm>
          <a:off x="1312055" y="141484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76</xdr:row>
      <xdr:rowOff>15522</xdr:rowOff>
    </xdr:from>
    <xdr:to>
      <xdr:col>6</xdr:col>
      <xdr:colOff>43746</xdr:colOff>
      <xdr:row>79</xdr:row>
      <xdr:rowOff>8467</xdr:rowOff>
    </xdr:to>
    <xdr:sp macro="" textlink="">
      <xdr:nvSpPr>
        <xdr:cNvPr id="93" name="Isosceles Triangle 92">
          <a:extLst>
            <a:ext uri="{FF2B5EF4-FFF2-40B4-BE49-F238E27FC236}">
              <a16:creationId xmlns:a16="http://schemas.microsoft.com/office/drawing/2014/main" id="{5DA760BC-2FD8-45B5-BABB-5FEF615E8738}"/>
            </a:ext>
          </a:extLst>
        </xdr:cNvPr>
        <xdr:cNvSpPr/>
      </xdr:nvSpPr>
      <xdr:spPr>
        <a:xfrm>
          <a:off x="2337932" y="14150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76</xdr:row>
      <xdr:rowOff>7056</xdr:rowOff>
    </xdr:from>
    <xdr:to>
      <xdr:col>10</xdr:col>
      <xdr:colOff>42332</xdr:colOff>
      <xdr:row>79</xdr:row>
      <xdr:rowOff>1</xdr:rowOff>
    </xdr:to>
    <xdr:sp macro="" textlink="">
      <xdr:nvSpPr>
        <xdr:cNvPr id="94" name="Isosceles Triangle 93">
          <a:extLst>
            <a:ext uri="{FF2B5EF4-FFF2-40B4-BE49-F238E27FC236}">
              <a16:creationId xmlns:a16="http://schemas.microsoft.com/office/drawing/2014/main" id="{653839D0-1174-42F7-B4E6-BEEED72F5648}"/>
            </a:ext>
          </a:extLst>
        </xdr:cNvPr>
        <xdr:cNvSpPr/>
      </xdr:nvSpPr>
      <xdr:spPr>
        <a:xfrm>
          <a:off x="4393918" y="141421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76</xdr:row>
      <xdr:rowOff>18345</xdr:rowOff>
    </xdr:from>
    <xdr:to>
      <xdr:col>12</xdr:col>
      <xdr:colOff>39510</xdr:colOff>
      <xdr:row>79</xdr:row>
      <xdr:rowOff>11290</xdr:rowOff>
    </xdr:to>
    <xdr:sp macro="" textlink="">
      <xdr:nvSpPr>
        <xdr:cNvPr id="95" name="Isosceles Triangle 94">
          <a:extLst>
            <a:ext uri="{FF2B5EF4-FFF2-40B4-BE49-F238E27FC236}">
              <a16:creationId xmlns:a16="http://schemas.microsoft.com/office/drawing/2014/main" id="{CD6C39B2-AA04-446D-8FCB-70091F556A99}"/>
            </a:ext>
          </a:extLst>
        </xdr:cNvPr>
        <xdr:cNvSpPr/>
      </xdr:nvSpPr>
      <xdr:spPr>
        <a:xfrm>
          <a:off x="54197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76</xdr:row>
      <xdr:rowOff>7056</xdr:rowOff>
    </xdr:from>
    <xdr:to>
      <xdr:col>14</xdr:col>
      <xdr:colOff>42332</xdr:colOff>
      <xdr:row>79</xdr:row>
      <xdr:rowOff>1</xdr:rowOff>
    </xdr:to>
    <xdr:sp macro="" textlink="">
      <xdr:nvSpPr>
        <xdr:cNvPr id="96" name="Isosceles Triangle 95">
          <a:extLst>
            <a:ext uri="{FF2B5EF4-FFF2-40B4-BE49-F238E27FC236}">
              <a16:creationId xmlns:a16="http://schemas.microsoft.com/office/drawing/2014/main" id="{880B1746-5B94-4215-A410-654F7910C669}"/>
            </a:ext>
          </a:extLst>
        </xdr:cNvPr>
        <xdr:cNvSpPr/>
      </xdr:nvSpPr>
      <xdr:spPr>
        <a:xfrm>
          <a:off x="64513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76</xdr:row>
      <xdr:rowOff>18345</xdr:rowOff>
    </xdr:from>
    <xdr:to>
      <xdr:col>16</xdr:col>
      <xdr:colOff>39510</xdr:colOff>
      <xdr:row>79</xdr:row>
      <xdr:rowOff>11290</xdr:rowOff>
    </xdr:to>
    <xdr:sp macro="" textlink="">
      <xdr:nvSpPr>
        <xdr:cNvPr id="97" name="Isosceles Triangle 96">
          <a:extLst>
            <a:ext uri="{FF2B5EF4-FFF2-40B4-BE49-F238E27FC236}">
              <a16:creationId xmlns:a16="http://schemas.microsoft.com/office/drawing/2014/main" id="{316FAC33-CA2A-41AA-B52E-B865594915C1}"/>
            </a:ext>
          </a:extLst>
        </xdr:cNvPr>
        <xdr:cNvSpPr/>
      </xdr:nvSpPr>
      <xdr:spPr>
        <a:xfrm>
          <a:off x="74771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76</xdr:row>
      <xdr:rowOff>7056</xdr:rowOff>
    </xdr:from>
    <xdr:to>
      <xdr:col>18</xdr:col>
      <xdr:colOff>42332</xdr:colOff>
      <xdr:row>79</xdr:row>
      <xdr:rowOff>1</xdr:rowOff>
    </xdr:to>
    <xdr:sp macro="" textlink="">
      <xdr:nvSpPr>
        <xdr:cNvPr id="98" name="Isosceles Triangle 97">
          <a:extLst>
            <a:ext uri="{FF2B5EF4-FFF2-40B4-BE49-F238E27FC236}">
              <a16:creationId xmlns:a16="http://schemas.microsoft.com/office/drawing/2014/main" id="{B2FF3E44-CB71-41F9-9F06-0CA724216FC6}"/>
            </a:ext>
          </a:extLst>
        </xdr:cNvPr>
        <xdr:cNvSpPr/>
      </xdr:nvSpPr>
      <xdr:spPr>
        <a:xfrm>
          <a:off x="8508718" y="14142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76</xdr:row>
      <xdr:rowOff>18345</xdr:rowOff>
    </xdr:from>
    <xdr:to>
      <xdr:col>20</xdr:col>
      <xdr:colOff>39510</xdr:colOff>
      <xdr:row>79</xdr:row>
      <xdr:rowOff>11290</xdr:rowOff>
    </xdr:to>
    <xdr:sp macro="" textlink="">
      <xdr:nvSpPr>
        <xdr:cNvPr id="99" name="Isosceles Triangle 98">
          <a:extLst>
            <a:ext uri="{FF2B5EF4-FFF2-40B4-BE49-F238E27FC236}">
              <a16:creationId xmlns:a16="http://schemas.microsoft.com/office/drawing/2014/main" id="{9D72D29B-4511-4DC4-B952-E5E273D53C9B}"/>
            </a:ext>
          </a:extLst>
        </xdr:cNvPr>
        <xdr:cNvSpPr/>
      </xdr:nvSpPr>
      <xdr:spPr>
        <a:xfrm>
          <a:off x="9534596" y="14153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89</xdr:row>
      <xdr:rowOff>7055</xdr:rowOff>
    </xdr:from>
    <xdr:to>
      <xdr:col>2</xdr:col>
      <xdr:colOff>49392</xdr:colOff>
      <xdr:row>92</xdr:row>
      <xdr:rowOff>0</xdr:rowOff>
    </xdr:to>
    <xdr:sp macro="" textlink="">
      <xdr:nvSpPr>
        <xdr:cNvPr id="110" name="Isosceles Triangle 109">
          <a:extLst>
            <a:ext uri="{FF2B5EF4-FFF2-40B4-BE49-F238E27FC236}">
              <a16:creationId xmlns:a16="http://schemas.microsoft.com/office/drawing/2014/main" id="{E4FCF499-171D-434C-93D9-EB3C951193CB}"/>
            </a:ext>
          </a:extLst>
        </xdr:cNvPr>
        <xdr:cNvSpPr/>
      </xdr:nvSpPr>
      <xdr:spPr>
        <a:xfrm>
          <a:off x="282226" y="1640529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4233</xdr:rowOff>
    </xdr:from>
    <xdr:to>
      <xdr:col>4</xdr:col>
      <xdr:colOff>46570</xdr:colOff>
      <xdr:row>91</xdr:row>
      <xdr:rowOff>173567</xdr:rowOff>
    </xdr:to>
    <xdr:sp macro="" textlink="">
      <xdr:nvSpPr>
        <xdr:cNvPr id="111" name="Isosceles Triangle 110">
          <a:extLst>
            <a:ext uri="{FF2B5EF4-FFF2-40B4-BE49-F238E27FC236}">
              <a16:creationId xmlns:a16="http://schemas.microsoft.com/office/drawing/2014/main" id="{87D8E72B-674A-40AB-8FF0-8DD34D7F551C}"/>
            </a:ext>
          </a:extLst>
        </xdr:cNvPr>
        <xdr:cNvSpPr/>
      </xdr:nvSpPr>
      <xdr:spPr>
        <a:xfrm>
          <a:off x="1312055" y="16402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89</xdr:row>
      <xdr:rowOff>13304</xdr:rowOff>
    </xdr:from>
    <xdr:to>
      <xdr:col>8</xdr:col>
      <xdr:colOff>46570</xdr:colOff>
      <xdr:row>92</xdr:row>
      <xdr:rowOff>1209</xdr:rowOff>
    </xdr:to>
    <xdr:sp macro="" textlink="">
      <xdr:nvSpPr>
        <xdr:cNvPr id="112" name="Isosceles Triangle 111">
          <a:extLst>
            <a:ext uri="{FF2B5EF4-FFF2-40B4-BE49-F238E27FC236}">
              <a16:creationId xmlns:a16="http://schemas.microsoft.com/office/drawing/2014/main" id="{020CCC40-C921-4717-B3A2-4A9311F38BC3}"/>
            </a:ext>
          </a:extLst>
        </xdr:cNvPr>
        <xdr:cNvSpPr/>
      </xdr:nvSpPr>
      <xdr:spPr>
        <a:xfrm>
          <a:off x="3369455" y="16411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89</xdr:row>
      <xdr:rowOff>13304</xdr:rowOff>
    </xdr:from>
    <xdr:to>
      <xdr:col>4</xdr:col>
      <xdr:colOff>46569</xdr:colOff>
      <xdr:row>92</xdr:row>
      <xdr:rowOff>1209</xdr:rowOff>
    </xdr:to>
    <xdr:sp macro="" textlink="">
      <xdr:nvSpPr>
        <xdr:cNvPr id="113" name="Isosceles Triangle 112">
          <a:extLst>
            <a:ext uri="{FF2B5EF4-FFF2-40B4-BE49-F238E27FC236}">
              <a16:creationId xmlns:a16="http://schemas.microsoft.com/office/drawing/2014/main" id="{D28C76C3-7AAF-42E9-B0F0-331E031947C6}"/>
            </a:ext>
          </a:extLst>
        </xdr:cNvPr>
        <xdr:cNvSpPr/>
      </xdr:nvSpPr>
      <xdr:spPr>
        <a:xfrm>
          <a:off x="1312055" y="16411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89</xdr:row>
      <xdr:rowOff>15522</xdr:rowOff>
    </xdr:from>
    <xdr:to>
      <xdr:col>6</xdr:col>
      <xdr:colOff>43746</xdr:colOff>
      <xdr:row>92</xdr:row>
      <xdr:rowOff>8467</xdr:rowOff>
    </xdr:to>
    <xdr:sp macro="" textlink="">
      <xdr:nvSpPr>
        <xdr:cNvPr id="114" name="Isosceles Triangle 113">
          <a:extLst>
            <a:ext uri="{FF2B5EF4-FFF2-40B4-BE49-F238E27FC236}">
              <a16:creationId xmlns:a16="http://schemas.microsoft.com/office/drawing/2014/main" id="{71AE32B7-F900-441D-8326-5B8D04693F29}"/>
            </a:ext>
          </a:extLst>
        </xdr:cNvPr>
        <xdr:cNvSpPr/>
      </xdr:nvSpPr>
      <xdr:spPr>
        <a:xfrm>
          <a:off x="2337932" y="164137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89</xdr:row>
      <xdr:rowOff>7056</xdr:rowOff>
    </xdr:from>
    <xdr:to>
      <xdr:col>10</xdr:col>
      <xdr:colOff>42332</xdr:colOff>
      <xdr:row>92</xdr:row>
      <xdr:rowOff>1</xdr:rowOff>
    </xdr:to>
    <xdr:sp macro="" textlink="">
      <xdr:nvSpPr>
        <xdr:cNvPr id="115" name="Isosceles Triangle 114">
          <a:extLst>
            <a:ext uri="{FF2B5EF4-FFF2-40B4-BE49-F238E27FC236}">
              <a16:creationId xmlns:a16="http://schemas.microsoft.com/office/drawing/2014/main" id="{66767096-58C0-4135-9147-A30D03AA9C3F}"/>
            </a:ext>
          </a:extLst>
        </xdr:cNvPr>
        <xdr:cNvSpPr/>
      </xdr:nvSpPr>
      <xdr:spPr>
        <a:xfrm>
          <a:off x="43939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89</xdr:row>
      <xdr:rowOff>18345</xdr:rowOff>
    </xdr:from>
    <xdr:to>
      <xdr:col>12</xdr:col>
      <xdr:colOff>39510</xdr:colOff>
      <xdr:row>92</xdr:row>
      <xdr:rowOff>11290</xdr:rowOff>
    </xdr:to>
    <xdr:sp macro="" textlink="">
      <xdr:nvSpPr>
        <xdr:cNvPr id="116" name="Isosceles Triangle 115">
          <a:extLst>
            <a:ext uri="{FF2B5EF4-FFF2-40B4-BE49-F238E27FC236}">
              <a16:creationId xmlns:a16="http://schemas.microsoft.com/office/drawing/2014/main" id="{9ADFFAB9-B71B-4BF5-AE8E-1C2C54AE46A7}"/>
            </a:ext>
          </a:extLst>
        </xdr:cNvPr>
        <xdr:cNvSpPr/>
      </xdr:nvSpPr>
      <xdr:spPr>
        <a:xfrm>
          <a:off x="54197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89</xdr:row>
      <xdr:rowOff>7056</xdr:rowOff>
    </xdr:from>
    <xdr:to>
      <xdr:col>14</xdr:col>
      <xdr:colOff>42332</xdr:colOff>
      <xdr:row>92</xdr:row>
      <xdr:rowOff>1</xdr:rowOff>
    </xdr:to>
    <xdr:sp macro="" textlink="">
      <xdr:nvSpPr>
        <xdr:cNvPr id="117" name="Isosceles Triangle 116">
          <a:extLst>
            <a:ext uri="{FF2B5EF4-FFF2-40B4-BE49-F238E27FC236}">
              <a16:creationId xmlns:a16="http://schemas.microsoft.com/office/drawing/2014/main" id="{51BFD430-869E-4082-9903-05CC35A311C4}"/>
            </a:ext>
          </a:extLst>
        </xdr:cNvPr>
        <xdr:cNvSpPr/>
      </xdr:nvSpPr>
      <xdr:spPr>
        <a:xfrm>
          <a:off x="64513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89</xdr:row>
      <xdr:rowOff>18345</xdr:rowOff>
    </xdr:from>
    <xdr:to>
      <xdr:col>16</xdr:col>
      <xdr:colOff>39510</xdr:colOff>
      <xdr:row>92</xdr:row>
      <xdr:rowOff>11290</xdr:rowOff>
    </xdr:to>
    <xdr:sp macro="" textlink="">
      <xdr:nvSpPr>
        <xdr:cNvPr id="118" name="Isosceles Triangle 117">
          <a:extLst>
            <a:ext uri="{FF2B5EF4-FFF2-40B4-BE49-F238E27FC236}">
              <a16:creationId xmlns:a16="http://schemas.microsoft.com/office/drawing/2014/main" id="{93102AB8-7CE2-4193-B6DE-74829B0AE3C0}"/>
            </a:ext>
          </a:extLst>
        </xdr:cNvPr>
        <xdr:cNvSpPr/>
      </xdr:nvSpPr>
      <xdr:spPr>
        <a:xfrm>
          <a:off x="74771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89</xdr:row>
      <xdr:rowOff>7056</xdr:rowOff>
    </xdr:from>
    <xdr:to>
      <xdr:col>18</xdr:col>
      <xdr:colOff>42332</xdr:colOff>
      <xdr:row>92</xdr:row>
      <xdr:rowOff>1</xdr:rowOff>
    </xdr:to>
    <xdr:sp macro="" textlink="">
      <xdr:nvSpPr>
        <xdr:cNvPr id="119" name="Isosceles Triangle 118">
          <a:extLst>
            <a:ext uri="{FF2B5EF4-FFF2-40B4-BE49-F238E27FC236}">
              <a16:creationId xmlns:a16="http://schemas.microsoft.com/office/drawing/2014/main" id="{06001140-CCED-461C-958E-3295C9D8A1B6}"/>
            </a:ext>
          </a:extLst>
        </xdr:cNvPr>
        <xdr:cNvSpPr/>
      </xdr:nvSpPr>
      <xdr:spPr>
        <a:xfrm>
          <a:off x="8508718" y="16405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89</xdr:row>
      <xdr:rowOff>18345</xdr:rowOff>
    </xdr:from>
    <xdr:to>
      <xdr:col>20</xdr:col>
      <xdr:colOff>39510</xdr:colOff>
      <xdr:row>92</xdr:row>
      <xdr:rowOff>11290</xdr:rowOff>
    </xdr:to>
    <xdr:sp macro="" textlink="">
      <xdr:nvSpPr>
        <xdr:cNvPr id="120" name="Isosceles Triangle 119">
          <a:extLst>
            <a:ext uri="{FF2B5EF4-FFF2-40B4-BE49-F238E27FC236}">
              <a16:creationId xmlns:a16="http://schemas.microsoft.com/office/drawing/2014/main" id="{0453AAB5-48B1-4DBC-9308-1DB618EFE43F}"/>
            </a:ext>
          </a:extLst>
        </xdr:cNvPr>
        <xdr:cNvSpPr/>
      </xdr:nvSpPr>
      <xdr:spPr>
        <a:xfrm>
          <a:off x="9534596" y="16416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102</xdr:row>
      <xdr:rowOff>7055</xdr:rowOff>
    </xdr:from>
    <xdr:to>
      <xdr:col>2</xdr:col>
      <xdr:colOff>49392</xdr:colOff>
      <xdr:row>105</xdr:row>
      <xdr:rowOff>0</xdr:rowOff>
    </xdr:to>
    <xdr:sp macro="" textlink="">
      <xdr:nvSpPr>
        <xdr:cNvPr id="131" name="Isosceles Triangle 130">
          <a:extLst>
            <a:ext uri="{FF2B5EF4-FFF2-40B4-BE49-F238E27FC236}">
              <a16:creationId xmlns:a16="http://schemas.microsoft.com/office/drawing/2014/main" id="{67A9FE22-D28F-4605-A163-08E94FCABEAE}"/>
            </a:ext>
          </a:extLst>
        </xdr:cNvPr>
        <xdr:cNvSpPr/>
      </xdr:nvSpPr>
      <xdr:spPr>
        <a:xfrm>
          <a:off x="282226" y="1866843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4233</xdr:rowOff>
    </xdr:from>
    <xdr:to>
      <xdr:col>4</xdr:col>
      <xdr:colOff>46570</xdr:colOff>
      <xdr:row>104</xdr:row>
      <xdr:rowOff>173567</xdr:rowOff>
    </xdr:to>
    <xdr:sp macro="" textlink="">
      <xdr:nvSpPr>
        <xdr:cNvPr id="132" name="Isosceles Triangle 131">
          <a:extLst>
            <a:ext uri="{FF2B5EF4-FFF2-40B4-BE49-F238E27FC236}">
              <a16:creationId xmlns:a16="http://schemas.microsoft.com/office/drawing/2014/main" id="{EA8EE5F4-1B2A-4CB6-89D5-CACD43A763CD}"/>
            </a:ext>
          </a:extLst>
        </xdr:cNvPr>
        <xdr:cNvSpPr/>
      </xdr:nvSpPr>
      <xdr:spPr>
        <a:xfrm>
          <a:off x="1312055" y="1866561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102</xdr:row>
      <xdr:rowOff>13304</xdr:rowOff>
    </xdr:from>
    <xdr:to>
      <xdr:col>8</xdr:col>
      <xdr:colOff>46570</xdr:colOff>
      <xdr:row>105</xdr:row>
      <xdr:rowOff>1209</xdr:rowOff>
    </xdr:to>
    <xdr:sp macro="" textlink="">
      <xdr:nvSpPr>
        <xdr:cNvPr id="133" name="Isosceles Triangle 132">
          <a:extLst>
            <a:ext uri="{FF2B5EF4-FFF2-40B4-BE49-F238E27FC236}">
              <a16:creationId xmlns:a16="http://schemas.microsoft.com/office/drawing/2014/main" id="{8E3434D2-DF43-4942-8985-22A9411FDC47}"/>
            </a:ext>
          </a:extLst>
        </xdr:cNvPr>
        <xdr:cNvSpPr/>
      </xdr:nvSpPr>
      <xdr:spPr>
        <a:xfrm>
          <a:off x="3369455" y="1867468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102</xdr:row>
      <xdr:rowOff>13304</xdr:rowOff>
    </xdr:from>
    <xdr:to>
      <xdr:col>4</xdr:col>
      <xdr:colOff>46569</xdr:colOff>
      <xdr:row>105</xdr:row>
      <xdr:rowOff>1209</xdr:rowOff>
    </xdr:to>
    <xdr:sp macro="" textlink="">
      <xdr:nvSpPr>
        <xdr:cNvPr id="134" name="Isosceles Triangle 133">
          <a:extLst>
            <a:ext uri="{FF2B5EF4-FFF2-40B4-BE49-F238E27FC236}">
              <a16:creationId xmlns:a16="http://schemas.microsoft.com/office/drawing/2014/main" id="{D918B62C-2A41-448B-B598-F6995DF53557}"/>
            </a:ext>
          </a:extLst>
        </xdr:cNvPr>
        <xdr:cNvSpPr/>
      </xdr:nvSpPr>
      <xdr:spPr>
        <a:xfrm>
          <a:off x="1312055" y="1867468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102</xdr:row>
      <xdr:rowOff>15522</xdr:rowOff>
    </xdr:from>
    <xdr:to>
      <xdr:col>6</xdr:col>
      <xdr:colOff>43746</xdr:colOff>
      <xdr:row>105</xdr:row>
      <xdr:rowOff>8467</xdr:rowOff>
    </xdr:to>
    <xdr:sp macro="" textlink="">
      <xdr:nvSpPr>
        <xdr:cNvPr id="135" name="Isosceles Triangle 134">
          <a:extLst>
            <a:ext uri="{FF2B5EF4-FFF2-40B4-BE49-F238E27FC236}">
              <a16:creationId xmlns:a16="http://schemas.microsoft.com/office/drawing/2014/main" id="{D0EA0A0B-25ED-4EA2-A2AF-F2233334EE02}"/>
            </a:ext>
          </a:extLst>
        </xdr:cNvPr>
        <xdr:cNvSpPr/>
      </xdr:nvSpPr>
      <xdr:spPr>
        <a:xfrm>
          <a:off x="2337932" y="1867690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102</xdr:row>
      <xdr:rowOff>7056</xdr:rowOff>
    </xdr:from>
    <xdr:to>
      <xdr:col>10</xdr:col>
      <xdr:colOff>42332</xdr:colOff>
      <xdr:row>105</xdr:row>
      <xdr:rowOff>1</xdr:rowOff>
    </xdr:to>
    <xdr:sp macro="" textlink="">
      <xdr:nvSpPr>
        <xdr:cNvPr id="136" name="Isosceles Triangle 135">
          <a:extLst>
            <a:ext uri="{FF2B5EF4-FFF2-40B4-BE49-F238E27FC236}">
              <a16:creationId xmlns:a16="http://schemas.microsoft.com/office/drawing/2014/main" id="{29E814CA-5F30-4320-BD9B-B9B22F13436E}"/>
            </a:ext>
          </a:extLst>
        </xdr:cNvPr>
        <xdr:cNvSpPr/>
      </xdr:nvSpPr>
      <xdr:spPr>
        <a:xfrm>
          <a:off x="43939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102</xdr:row>
      <xdr:rowOff>18345</xdr:rowOff>
    </xdr:from>
    <xdr:to>
      <xdr:col>12</xdr:col>
      <xdr:colOff>39510</xdr:colOff>
      <xdr:row>105</xdr:row>
      <xdr:rowOff>11290</xdr:rowOff>
    </xdr:to>
    <xdr:sp macro="" textlink="">
      <xdr:nvSpPr>
        <xdr:cNvPr id="137" name="Isosceles Triangle 136">
          <a:extLst>
            <a:ext uri="{FF2B5EF4-FFF2-40B4-BE49-F238E27FC236}">
              <a16:creationId xmlns:a16="http://schemas.microsoft.com/office/drawing/2014/main" id="{500DB4D7-8DBD-4E59-977E-ADA40A069EB4}"/>
            </a:ext>
          </a:extLst>
        </xdr:cNvPr>
        <xdr:cNvSpPr/>
      </xdr:nvSpPr>
      <xdr:spPr>
        <a:xfrm>
          <a:off x="54197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102</xdr:row>
      <xdr:rowOff>7056</xdr:rowOff>
    </xdr:from>
    <xdr:to>
      <xdr:col>14</xdr:col>
      <xdr:colOff>42332</xdr:colOff>
      <xdr:row>105</xdr:row>
      <xdr:rowOff>1</xdr:rowOff>
    </xdr:to>
    <xdr:sp macro="" textlink="">
      <xdr:nvSpPr>
        <xdr:cNvPr id="138" name="Isosceles Triangle 137">
          <a:extLst>
            <a:ext uri="{FF2B5EF4-FFF2-40B4-BE49-F238E27FC236}">
              <a16:creationId xmlns:a16="http://schemas.microsoft.com/office/drawing/2014/main" id="{44D3ACD8-0256-4A11-9F27-C7C545C2A88F}"/>
            </a:ext>
          </a:extLst>
        </xdr:cNvPr>
        <xdr:cNvSpPr/>
      </xdr:nvSpPr>
      <xdr:spPr>
        <a:xfrm>
          <a:off x="64513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102</xdr:row>
      <xdr:rowOff>18345</xdr:rowOff>
    </xdr:from>
    <xdr:to>
      <xdr:col>16</xdr:col>
      <xdr:colOff>39510</xdr:colOff>
      <xdr:row>105</xdr:row>
      <xdr:rowOff>11290</xdr:rowOff>
    </xdr:to>
    <xdr:sp macro="" textlink="">
      <xdr:nvSpPr>
        <xdr:cNvPr id="139" name="Isosceles Triangle 138">
          <a:extLst>
            <a:ext uri="{FF2B5EF4-FFF2-40B4-BE49-F238E27FC236}">
              <a16:creationId xmlns:a16="http://schemas.microsoft.com/office/drawing/2014/main" id="{12E5619E-0990-4C42-A2E0-9C92E503031E}"/>
            </a:ext>
          </a:extLst>
        </xdr:cNvPr>
        <xdr:cNvSpPr/>
      </xdr:nvSpPr>
      <xdr:spPr>
        <a:xfrm>
          <a:off x="74771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102</xdr:row>
      <xdr:rowOff>7056</xdr:rowOff>
    </xdr:from>
    <xdr:to>
      <xdr:col>18</xdr:col>
      <xdr:colOff>42332</xdr:colOff>
      <xdr:row>105</xdr:row>
      <xdr:rowOff>1</xdr:rowOff>
    </xdr:to>
    <xdr:sp macro="" textlink="">
      <xdr:nvSpPr>
        <xdr:cNvPr id="140" name="Isosceles Triangle 139">
          <a:extLst>
            <a:ext uri="{FF2B5EF4-FFF2-40B4-BE49-F238E27FC236}">
              <a16:creationId xmlns:a16="http://schemas.microsoft.com/office/drawing/2014/main" id="{D5E9EED6-6125-4693-848E-EF72EB44921C}"/>
            </a:ext>
          </a:extLst>
        </xdr:cNvPr>
        <xdr:cNvSpPr/>
      </xdr:nvSpPr>
      <xdr:spPr>
        <a:xfrm>
          <a:off x="8508718" y="1866843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102</xdr:row>
      <xdr:rowOff>18345</xdr:rowOff>
    </xdr:from>
    <xdr:to>
      <xdr:col>20</xdr:col>
      <xdr:colOff>39510</xdr:colOff>
      <xdr:row>105</xdr:row>
      <xdr:rowOff>11290</xdr:rowOff>
    </xdr:to>
    <xdr:sp macro="" textlink="">
      <xdr:nvSpPr>
        <xdr:cNvPr id="141" name="Isosceles Triangle 140">
          <a:extLst>
            <a:ext uri="{FF2B5EF4-FFF2-40B4-BE49-F238E27FC236}">
              <a16:creationId xmlns:a16="http://schemas.microsoft.com/office/drawing/2014/main" id="{DB1D1D4E-77B4-4EAE-93F1-1D747F0B9E59}"/>
            </a:ext>
          </a:extLst>
        </xdr:cNvPr>
        <xdr:cNvSpPr/>
      </xdr:nvSpPr>
      <xdr:spPr>
        <a:xfrm>
          <a:off x="9534596" y="1867972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115</xdr:row>
      <xdr:rowOff>7055</xdr:rowOff>
    </xdr:from>
    <xdr:to>
      <xdr:col>2</xdr:col>
      <xdr:colOff>49392</xdr:colOff>
      <xdr:row>118</xdr:row>
      <xdr:rowOff>0</xdr:rowOff>
    </xdr:to>
    <xdr:sp macro="" textlink="">
      <xdr:nvSpPr>
        <xdr:cNvPr id="152" name="Isosceles Triangle 151">
          <a:extLst>
            <a:ext uri="{FF2B5EF4-FFF2-40B4-BE49-F238E27FC236}">
              <a16:creationId xmlns:a16="http://schemas.microsoft.com/office/drawing/2014/main" id="{22720201-041B-4B8C-B067-C80D5B3351EF}"/>
            </a:ext>
          </a:extLst>
        </xdr:cNvPr>
        <xdr:cNvSpPr/>
      </xdr:nvSpPr>
      <xdr:spPr>
        <a:xfrm>
          <a:off x="282226" y="2093157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4233</xdr:rowOff>
    </xdr:from>
    <xdr:to>
      <xdr:col>4</xdr:col>
      <xdr:colOff>46570</xdr:colOff>
      <xdr:row>117</xdr:row>
      <xdr:rowOff>173567</xdr:rowOff>
    </xdr:to>
    <xdr:sp macro="" textlink="">
      <xdr:nvSpPr>
        <xdr:cNvPr id="153" name="Isosceles Triangle 152">
          <a:extLst>
            <a:ext uri="{FF2B5EF4-FFF2-40B4-BE49-F238E27FC236}">
              <a16:creationId xmlns:a16="http://schemas.microsoft.com/office/drawing/2014/main" id="{BA9F501A-A5E4-442C-9248-6F97E6C076AC}"/>
            </a:ext>
          </a:extLst>
        </xdr:cNvPr>
        <xdr:cNvSpPr/>
      </xdr:nvSpPr>
      <xdr:spPr>
        <a:xfrm>
          <a:off x="1312055" y="2092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115</xdr:row>
      <xdr:rowOff>13304</xdr:rowOff>
    </xdr:from>
    <xdr:to>
      <xdr:col>8</xdr:col>
      <xdr:colOff>46570</xdr:colOff>
      <xdr:row>118</xdr:row>
      <xdr:rowOff>1209</xdr:rowOff>
    </xdr:to>
    <xdr:sp macro="" textlink="">
      <xdr:nvSpPr>
        <xdr:cNvPr id="154" name="Isosceles Triangle 153">
          <a:extLst>
            <a:ext uri="{FF2B5EF4-FFF2-40B4-BE49-F238E27FC236}">
              <a16:creationId xmlns:a16="http://schemas.microsoft.com/office/drawing/2014/main" id="{4DE14D9E-BFB0-4E2B-B6A0-2588608DCD4B}"/>
            </a:ext>
          </a:extLst>
        </xdr:cNvPr>
        <xdr:cNvSpPr/>
      </xdr:nvSpPr>
      <xdr:spPr>
        <a:xfrm>
          <a:off x="3369455" y="209378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115</xdr:row>
      <xdr:rowOff>13304</xdr:rowOff>
    </xdr:from>
    <xdr:to>
      <xdr:col>4</xdr:col>
      <xdr:colOff>46569</xdr:colOff>
      <xdr:row>118</xdr:row>
      <xdr:rowOff>1209</xdr:rowOff>
    </xdr:to>
    <xdr:sp macro="" textlink="">
      <xdr:nvSpPr>
        <xdr:cNvPr id="155" name="Isosceles Triangle 154">
          <a:extLst>
            <a:ext uri="{FF2B5EF4-FFF2-40B4-BE49-F238E27FC236}">
              <a16:creationId xmlns:a16="http://schemas.microsoft.com/office/drawing/2014/main" id="{765023DA-58B6-4240-9305-46454AB0E1FA}"/>
            </a:ext>
          </a:extLst>
        </xdr:cNvPr>
        <xdr:cNvSpPr/>
      </xdr:nvSpPr>
      <xdr:spPr>
        <a:xfrm>
          <a:off x="1312055" y="209378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115</xdr:row>
      <xdr:rowOff>15522</xdr:rowOff>
    </xdr:from>
    <xdr:to>
      <xdr:col>6</xdr:col>
      <xdr:colOff>43746</xdr:colOff>
      <xdr:row>118</xdr:row>
      <xdr:rowOff>8467</xdr:rowOff>
    </xdr:to>
    <xdr:sp macro="" textlink="">
      <xdr:nvSpPr>
        <xdr:cNvPr id="156" name="Isosceles Triangle 155">
          <a:extLst>
            <a:ext uri="{FF2B5EF4-FFF2-40B4-BE49-F238E27FC236}">
              <a16:creationId xmlns:a16="http://schemas.microsoft.com/office/drawing/2014/main" id="{45266631-CB86-4BAA-825C-61690799C99C}"/>
            </a:ext>
          </a:extLst>
        </xdr:cNvPr>
        <xdr:cNvSpPr/>
      </xdr:nvSpPr>
      <xdr:spPr>
        <a:xfrm>
          <a:off x="2337932" y="2094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115</xdr:row>
      <xdr:rowOff>7056</xdr:rowOff>
    </xdr:from>
    <xdr:to>
      <xdr:col>10</xdr:col>
      <xdr:colOff>42332</xdr:colOff>
      <xdr:row>118</xdr:row>
      <xdr:rowOff>1</xdr:rowOff>
    </xdr:to>
    <xdr:sp macro="" textlink="">
      <xdr:nvSpPr>
        <xdr:cNvPr id="157" name="Isosceles Triangle 156">
          <a:extLst>
            <a:ext uri="{FF2B5EF4-FFF2-40B4-BE49-F238E27FC236}">
              <a16:creationId xmlns:a16="http://schemas.microsoft.com/office/drawing/2014/main" id="{F71D9F0D-64A9-4D51-974D-5A13D5A46AE8}"/>
            </a:ext>
          </a:extLst>
        </xdr:cNvPr>
        <xdr:cNvSpPr/>
      </xdr:nvSpPr>
      <xdr:spPr>
        <a:xfrm>
          <a:off x="43939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115</xdr:row>
      <xdr:rowOff>18345</xdr:rowOff>
    </xdr:from>
    <xdr:to>
      <xdr:col>12</xdr:col>
      <xdr:colOff>39510</xdr:colOff>
      <xdr:row>118</xdr:row>
      <xdr:rowOff>11290</xdr:rowOff>
    </xdr:to>
    <xdr:sp macro="" textlink="">
      <xdr:nvSpPr>
        <xdr:cNvPr id="158" name="Isosceles Triangle 157">
          <a:extLst>
            <a:ext uri="{FF2B5EF4-FFF2-40B4-BE49-F238E27FC236}">
              <a16:creationId xmlns:a16="http://schemas.microsoft.com/office/drawing/2014/main" id="{1A113004-553A-48F8-A9CE-907112BF501B}"/>
            </a:ext>
          </a:extLst>
        </xdr:cNvPr>
        <xdr:cNvSpPr/>
      </xdr:nvSpPr>
      <xdr:spPr>
        <a:xfrm>
          <a:off x="54197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115</xdr:row>
      <xdr:rowOff>7056</xdr:rowOff>
    </xdr:from>
    <xdr:to>
      <xdr:col>14</xdr:col>
      <xdr:colOff>42332</xdr:colOff>
      <xdr:row>118</xdr:row>
      <xdr:rowOff>1</xdr:rowOff>
    </xdr:to>
    <xdr:sp macro="" textlink="">
      <xdr:nvSpPr>
        <xdr:cNvPr id="159" name="Isosceles Triangle 158">
          <a:extLst>
            <a:ext uri="{FF2B5EF4-FFF2-40B4-BE49-F238E27FC236}">
              <a16:creationId xmlns:a16="http://schemas.microsoft.com/office/drawing/2014/main" id="{A3E5CCEA-1880-40C9-9497-F0C3F0B0CC33}"/>
            </a:ext>
          </a:extLst>
        </xdr:cNvPr>
        <xdr:cNvSpPr/>
      </xdr:nvSpPr>
      <xdr:spPr>
        <a:xfrm>
          <a:off x="64513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115</xdr:row>
      <xdr:rowOff>18345</xdr:rowOff>
    </xdr:from>
    <xdr:to>
      <xdr:col>16</xdr:col>
      <xdr:colOff>39510</xdr:colOff>
      <xdr:row>118</xdr:row>
      <xdr:rowOff>11290</xdr:rowOff>
    </xdr:to>
    <xdr:sp macro="" textlink="">
      <xdr:nvSpPr>
        <xdr:cNvPr id="160" name="Isosceles Triangle 159">
          <a:extLst>
            <a:ext uri="{FF2B5EF4-FFF2-40B4-BE49-F238E27FC236}">
              <a16:creationId xmlns:a16="http://schemas.microsoft.com/office/drawing/2014/main" id="{5EF2BB89-C388-4670-8F51-CE49254389BC}"/>
            </a:ext>
          </a:extLst>
        </xdr:cNvPr>
        <xdr:cNvSpPr/>
      </xdr:nvSpPr>
      <xdr:spPr>
        <a:xfrm>
          <a:off x="74771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115</xdr:row>
      <xdr:rowOff>7056</xdr:rowOff>
    </xdr:from>
    <xdr:to>
      <xdr:col>18</xdr:col>
      <xdr:colOff>42332</xdr:colOff>
      <xdr:row>118</xdr:row>
      <xdr:rowOff>1</xdr:rowOff>
    </xdr:to>
    <xdr:sp macro="" textlink="">
      <xdr:nvSpPr>
        <xdr:cNvPr id="161" name="Isosceles Triangle 160">
          <a:extLst>
            <a:ext uri="{FF2B5EF4-FFF2-40B4-BE49-F238E27FC236}">
              <a16:creationId xmlns:a16="http://schemas.microsoft.com/office/drawing/2014/main" id="{692EB5E1-01F5-4C67-BD2E-BB7977A19D36}"/>
            </a:ext>
          </a:extLst>
        </xdr:cNvPr>
        <xdr:cNvSpPr/>
      </xdr:nvSpPr>
      <xdr:spPr>
        <a:xfrm>
          <a:off x="8508718" y="2093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115</xdr:row>
      <xdr:rowOff>18345</xdr:rowOff>
    </xdr:from>
    <xdr:to>
      <xdr:col>20</xdr:col>
      <xdr:colOff>39510</xdr:colOff>
      <xdr:row>118</xdr:row>
      <xdr:rowOff>11290</xdr:rowOff>
    </xdr:to>
    <xdr:sp macro="" textlink="">
      <xdr:nvSpPr>
        <xdr:cNvPr id="162" name="Isosceles Triangle 161">
          <a:extLst>
            <a:ext uri="{FF2B5EF4-FFF2-40B4-BE49-F238E27FC236}">
              <a16:creationId xmlns:a16="http://schemas.microsoft.com/office/drawing/2014/main" id="{92360FCF-275C-494D-BC0B-7BB6A142A17B}"/>
            </a:ext>
          </a:extLst>
        </xdr:cNvPr>
        <xdr:cNvSpPr/>
      </xdr:nvSpPr>
      <xdr:spPr>
        <a:xfrm>
          <a:off x="9534596" y="2094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128</xdr:row>
      <xdr:rowOff>7055</xdr:rowOff>
    </xdr:from>
    <xdr:to>
      <xdr:col>2</xdr:col>
      <xdr:colOff>49392</xdr:colOff>
      <xdr:row>131</xdr:row>
      <xdr:rowOff>0</xdr:rowOff>
    </xdr:to>
    <xdr:sp macro="" textlink="">
      <xdr:nvSpPr>
        <xdr:cNvPr id="173" name="Isosceles Triangle 172">
          <a:extLst>
            <a:ext uri="{FF2B5EF4-FFF2-40B4-BE49-F238E27FC236}">
              <a16:creationId xmlns:a16="http://schemas.microsoft.com/office/drawing/2014/main" id="{35FB451B-BD69-493B-A4C5-FADE3855B0DB}"/>
            </a:ext>
          </a:extLst>
        </xdr:cNvPr>
        <xdr:cNvSpPr/>
      </xdr:nvSpPr>
      <xdr:spPr>
        <a:xfrm>
          <a:off x="282226" y="2319471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4233</xdr:rowOff>
    </xdr:from>
    <xdr:to>
      <xdr:col>4</xdr:col>
      <xdr:colOff>46570</xdr:colOff>
      <xdr:row>131</xdr:row>
      <xdr:rowOff>2661</xdr:rowOff>
    </xdr:to>
    <xdr:sp macro="" textlink="">
      <xdr:nvSpPr>
        <xdr:cNvPr id="174" name="Isosceles Triangle 173">
          <a:extLst>
            <a:ext uri="{FF2B5EF4-FFF2-40B4-BE49-F238E27FC236}">
              <a16:creationId xmlns:a16="http://schemas.microsoft.com/office/drawing/2014/main" id="{1150FD89-EF75-410C-A344-845866023E00}"/>
            </a:ext>
          </a:extLst>
        </xdr:cNvPr>
        <xdr:cNvSpPr/>
      </xdr:nvSpPr>
      <xdr:spPr>
        <a:xfrm>
          <a:off x="1312055" y="23191893"/>
          <a:ext cx="654755" cy="5013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128</xdr:row>
      <xdr:rowOff>13304</xdr:rowOff>
    </xdr:from>
    <xdr:to>
      <xdr:col>8</xdr:col>
      <xdr:colOff>46570</xdr:colOff>
      <xdr:row>131</xdr:row>
      <xdr:rowOff>1209</xdr:rowOff>
    </xdr:to>
    <xdr:sp macro="" textlink="">
      <xdr:nvSpPr>
        <xdr:cNvPr id="175" name="Isosceles Triangle 174">
          <a:extLst>
            <a:ext uri="{FF2B5EF4-FFF2-40B4-BE49-F238E27FC236}">
              <a16:creationId xmlns:a16="http://schemas.microsoft.com/office/drawing/2014/main" id="{1703E2BE-C86E-4E47-BEA1-D44B76EB9141}"/>
            </a:ext>
          </a:extLst>
        </xdr:cNvPr>
        <xdr:cNvSpPr/>
      </xdr:nvSpPr>
      <xdr:spPr>
        <a:xfrm>
          <a:off x="3369455" y="232009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128</xdr:row>
      <xdr:rowOff>13304</xdr:rowOff>
    </xdr:from>
    <xdr:to>
      <xdr:col>4</xdr:col>
      <xdr:colOff>46569</xdr:colOff>
      <xdr:row>131</xdr:row>
      <xdr:rowOff>1209</xdr:rowOff>
    </xdr:to>
    <xdr:sp macro="" textlink="">
      <xdr:nvSpPr>
        <xdr:cNvPr id="176" name="Isosceles Triangle 175">
          <a:extLst>
            <a:ext uri="{FF2B5EF4-FFF2-40B4-BE49-F238E27FC236}">
              <a16:creationId xmlns:a16="http://schemas.microsoft.com/office/drawing/2014/main" id="{D87A6FDA-2678-40AB-AF4E-DA9DCED9E08B}"/>
            </a:ext>
          </a:extLst>
        </xdr:cNvPr>
        <xdr:cNvSpPr/>
      </xdr:nvSpPr>
      <xdr:spPr>
        <a:xfrm>
          <a:off x="1312055" y="232009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128</xdr:row>
      <xdr:rowOff>15522</xdr:rowOff>
    </xdr:from>
    <xdr:to>
      <xdr:col>6</xdr:col>
      <xdr:colOff>43746</xdr:colOff>
      <xdr:row>131</xdr:row>
      <xdr:rowOff>8467</xdr:rowOff>
    </xdr:to>
    <xdr:sp macro="" textlink="">
      <xdr:nvSpPr>
        <xdr:cNvPr id="177" name="Isosceles Triangle 176">
          <a:extLst>
            <a:ext uri="{FF2B5EF4-FFF2-40B4-BE49-F238E27FC236}">
              <a16:creationId xmlns:a16="http://schemas.microsoft.com/office/drawing/2014/main" id="{3C62EF7F-F2C8-4CA0-93F0-A568DCF294AF}"/>
            </a:ext>
          </a:extLst>
        </xdr:cNvPr>
        <xdr:cNvSpPr/>
      </xdr:nvSpPr>
      <xdr:spPr>
        <a:xfrm>
          <a:off x="2337932" y="232031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128</xdr:row>
      <xdr:rowOff>7056</xdr:rowOff>
    </xdr:from>
    <xdr:to>
      <xdr:col>10</xdr:col>
      <xdr:colOff>42332</xdr:colOff>
      <xdr:row>131</xdr:row>
      <xdr:rowOff>1</xdr:rowOff>
    </xdr:to>
    <xdr:sp macro="" textlink="">
      <xdr:nvSpPr>
        <xdr:cNvPr id="178" name="Isosceles Triangle 177">
          <a:extLst>
            <a:ext uri="{FF2B5EF4-FFF2-40B4-BE49-F238E27FC236}">
              <a16:creationId xmlns:a16="http://schemas.microsoft.com/office/drawing/2014/main" id="{1DA10638-AE16-4A6E-BC20-4200D0F43703}"/>
            </a:ext>
          </a:extLst>
        </xdr:cNvPr>
        <xdr:cNvSpPr/>
      </xdr:nvSpPr>
      <xdr:spPr>
        <a:xfrm>
          <a:off x="4393918" y="231947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128</xdr:row>
      <xdr:rowOff>18345</xdr:rowOff>
    </xdr:from>
    <xdr:to>
      <xdr:col>12</xdr:col>
      <xdr:colOff>39510</xdr:colOff>
      <xdr:row>131</xdr:row>
      <xdr:rowOff>11290</xdr:rowOff>
    </xdr:to>
    <xdr:sp macro="" textlink="">
      <xdr:nvSpPr>
        <xdr:cNvPr id="179" name="Isosceles Triangle 178">
          <a:extLst>
            <a:ext uri="{FF2B5EF4-FFF2-40B4-BE49-F238E27FC236}">
              <a16:creationId xmlns:a16="http://schemas.microsoft.com/office/drawing/2014/main" id="{7BFEB60E-E310-48AA-8C45-2DE12C4B33C7}"/>
            </a:ext>
          </a:extLst>
        </xdr:cNvPr>
        <xdr:cNvSpPr/>
      </xdr:nvSpPr>
      <xdr:spPr>
        <a:xfrm>
          <a:off x="54197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128</xdr:row>
      <xdr:rowOff>7056</xdr:rowOff>
    </xdr:from>
    <xdr:to>
      <xdr:col>14</xdr:col>
      <xdr:colOff>42332</xdr:colOff>
      <xdr:row>131</xdr:row>
      <xdr:rowOff>1</xdr:rowOff>
    </xdr:to>
    <xdr:sp macro="" textlink="">
      <xdr:nvSpPr>
        <xdr:cNvPr id="180" name="Isosceles Triangle 179">
          <a:extLst>
            <a:ext uri="{FF2B5EF4-FFF2-40B4-BE49-F238E27FC236}">
              <a16:creationId xmlns:a16="http://schemas.microsoft.com/office/drawing/2014/main" id="{3AB82058-BF92-4531-9048-781214EF779D}"/>
            </a:ext>
          </a:extLst>
        </xdr:cNvPr>
        <xdr:cNvSpPr/>
      </xdr:nvSpPr>
      <xdr:spPr>
        <a:xfrm>
          <a:off x="64513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128</xdr:row>
      <xdr:rowOff>18345</xdr:rowOff>
    </xdr:from>
    <xdr:to>
      <xdr:col>16</xdr:col>
      <xdr:colOff>39510</xdr:colOff>
      <xdr:row>131</xdr:row>
      <xdr:rowOff>11290</xdr:rowOff>
    </xdr:to>
    <xdr:sp macro="" textlink="">
      <xdr:nvSpPr>
        <xdr:cNvPr id="181" name="Isosceles Triangle 180">
          <a:extLst>
            <a:ext uri="{FF2B5EF4-FFF2-40B4-BE49-F238E27FC236}">
              <a16:creationId xmlns:a16="http://schemas.microsoft.com/office/drawing/2014/main" id="{68A06D83-D1A3-4701-9F2C-7FF99BC3BF25}"/>
            </a:ext>
          </a:extLst>
        </xdr:cNvPr>
        <xdr:cNvSpPr/>
      </xdr:nvSpPr>
      <xdr:spPr>
        <a:xfrm>
          <a:off x="74771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128</xdr:row>
      <xdr:rowOff>7056</xdr:rowOff>
    </xdr:from>
    <xdr:to>
      <xdr:col>18</xdr:col>
      <xdr:colOff>42332</xdr:colOff>
      <xdr:row>131</xdr:row>
      <xdr:rowOff>1</xdr:rowOff>
    </xdr:to>
    <xdr:sp macro="" textlink="">
      <xdr:nvSpPr>
        <xdr:cNvPr id="182" name="Isosceles Triangle 181">
          <a:extLst>
            <a:ext uri="{FF2B5EF4-FFF2-40B4-BE49-F238E27FC236}">
              <a16:creationId xmlns:a16="http://schemas.microsoft.com/office/drawing/2014/main" id="{215AEAC1-56A8-40DC-99BD-B8BD0308F7E6}"/>
            </a:ext>
          </a:extLst>
        </xdr:cNvPr>
        <xdr:cNvSpPr/>
      </xdr:nvSpPr>
      <xdr:spPr>
        <a:xfrm>
          <a:off x="8508718" y="231947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128</xdr:row>
      <xdr:rowOff>18345</xdr:rowOff>
    </xdr:from>
    <xdr:to>
      <xdr:col>20</xdr:col>
      <xdr:colOff>39510</xdr:colOff>
      <xdr:row>131</xdr:row>
      <xdr:rowOff>11290</xdr:rowOff>
    </xdr:to>
    <xdr:sp macro="" textlink="">
      <xdr:nvSpPr>
        <xdr:cNvPr id="183" name="Isosceles Triangle 182">
          <a:extLst>
            <a:ext uri="{FF2B5EF4-FFF2-40B4-BE49-F238E27FC236}">
              <a16:creationId xmlns:a16="http://schemas.microsoft.com/office/drawing/2014/main" id="{934CD6BC-B95F-4768-9F5C-40660618762B}"/>
            </a:ext>
          </a:extLst>
        </xdr:cNvPr>
        <xdr:cNvSpPr/>
      </xdr:nvSpPr>
      <xdr:spPr>
        <a:xfrm>
          <a:off x="9534596" y="232060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141</xdr:row>
      <xdr:rowOff>7055</xdr:rowOff>
    </xdr:from>
    <xdr:to>
      <xdr:col>2</xdr:col>
      <xdr:colOff>49392</xdr:colOff>
      <xdr:row>144</xdr:row>
      <xdr:rowOff>0</xdr:rowOff>
    </xdr:to>
    <xdr:sp macro="" textlink="">
      <xdr:nvSpPr>
        <xdr:cNvPr id="194" name="Isosceles Triangle 193">
          <a:extLst>
            <a:ext uri="{FF2B5EF4-FFF2-40B4-BE49-F238E27FC236}">
              <a16:creationId xmlns:a16="http://schemas.microsoft.com/office/drawing/2014/main" id="{9D55C406-A1D1-4A1C-A83F-DBF9E06915EE}"/>
            </a:ext>
          </a:extLst>
        </xdr:cNvPr>
        <xdr:cNvSpPr/>
      </xdr:nvSpPr>
      <xdr:spPr>
        <a:xfrm>
          <a:off x="282226" y="25457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4233</xdr:rowOff>
    </xdr:from>
    <xdr:to>
      <xdr:col>4</xdr:col>
      <xdr:colOff>46570</xdr:colOff>
      <xdr:row>143</xdr:row>
      <xdr:rowOff>173567</xdr:rowOff>
    </xdr:to>
    <xdr:sp macro="" textlink="">
      <xdr:nvSpPr>
        <xdr:cNvPr id="195" name="Isosceles Triangle 194">
          <a:extLst>
            <a:ext uri="{FF2B5EF4-FFF2-40B4-BE49-F238E27FC236}">
              <a16:creationId xmlns:a16="http://schemas.microsoft.com/office/drawing/2014/main" id="{992EB8B8-4933-4CD8-A797-EA7D97096883}"/>
            </a:ext>
          </a:extLst>
        </xdr:cNvPr>
        <xdr:cNvSpPr/>
      </xdr:nvSpPr>
      <xdr:spPr>
        <a:xfrm>
          <a:off x="1312055" y="25455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141</xdr:row>
      <xdr:rowOff>13304</xdr:rowOff>
    </xdr:from>
    <xdr:to>
      <xdr:col>8</xdr:col>
      <xdr:colOff>46570</xdr:colOff>
      <xdr:row>144</xdr:row>
      <xdr:rowOff>1209</xdr:rowOff>
    </xdr:to>
    <xdr:sp macro="" textlink="">
      <xdr:nvSpPr>
        <xdr:cNvPr id="196" name="Isosceles Triangle 195">
          <a:extLst>
            <a:ext uri="{FF2B5EF4-FFF2-40B4-BE49-F238E27FC236}">
              <a16:creationId xmlns:a16="http://schemas.microsoft.com/office/drawing/2014/main" id="{A46ABA08-3590-4F80-AAD2-433C4217A18B}"/>
            </a:ext>
          </a:extLst>
        </xdr:cNvPr>
        <xdr:cNvSpPr/>
      </xdr:nvSpPr>
      <xdr:spPr>
        <a:xfrm>
          <a:off x="3369455" y="25464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141</xdr:row>
      <xdr:rowOff>13304</xdr:rowOff>
    </xdr:from>
    <xdr:to>
      <xdr:col>4</xdr:col>
      <xdr:colOff>46569</xdr:colOff>
      <xdr:row>144</xdr:row>
      <xdr:rowOff>1209</xdr:rowOff>
    </xdr:to>
    <xdr:sp macro="" textlink="">
      <xdr:nvSpPr>
        <xdr:cNvPr id="197" name="Isosceles Triangle 196">
          <a:extLst>
            <a:ext uri="{FF2B5EF4-FFF2-40B4-BE49-F238E27FC236}">
              <a16:creationId xmlns:a16="http://schemas.microsoft.com/office/drawing/2014/main" id="{E2B797D8-0693-48B9-97EA-3759DE634E7E}"/>
            </a:ext>
          </a:extLst>
        </xdr:cNvPr>
        <xdr:cNvSpPr/>
      </xdr:nvSpPr>
      <xdr:spPr>
        <a:xfrm>
          <a:off x="1312055" y="25464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141</xdr:row>
      <xdr:rowOff>15522</xdr:rowOff>
    </xdr:from>
    <xdr:to>
      <xdr:col>6</xdr:col>
      <xdr:colOff>43746</xdr:colOff>
      <xdr:row>144</xdr:row>
      <xdr:rowOff>8467</xdr:rowOff>
    </xdr:to>
    <xdr:sp macro="" textlink="">
      <xdr:nvSpPr>
        <xdr:cNvPr id="198" name="Isosceles Triangle 197">
          <a:extLst>
            <a:ext uri="{FF2B5EF4-FFF2-40B4-BE49-F238E27FC236}">
              <a16:creationId xmlns:a16="http://schemas.microsoft.com/office/drawing/2014/main" id="{D584D476-C838-4D3A-982E-188D2E9A46A1}"/>
            </a:ext>
          </a:extLst>
        </xdr:cNvPr>
        <xdr:cNvSpPr/>
      </xdr:nvSpPr>
      <xdr:spPr>
        <a:xfrm>
          <a:off x="2337932" y="25466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141</xdr:row>
      <xdr:rowOff>7056</xdr:rowOff>
    </xdr:from>
    <xdr:to>
      <xdr:col>10</xdr:col>
      <xdr:colOff>42332</xdr:colOff>
      <xdr:row>144</xdr:row>
      <xdr:rowOff>1</xdr:rowOff>
    </xdr:to>
    <xdr:sp macro="" textlink="">
      <xdr:nvSpPr>
        <xdr:cNvPr id="199" name="Isosceles Triangle 198">
          <a:extLst>
            <a:ext uri="{FF2B5EF4-FFF2-40B4-BE49-F238E27FC236}">
              <a16:creationId xmlns:a16="http://schemas.microsoft.com/office/drawing/2014/main" id="{EEEB5376-B60D-486B-86CE-31F00CAE4F79}"/>
            </a:ext>
          </a:extLst>
        </xdr:cNvPr>
        <xdr:cNvSpPr/>
      </xdr:nvSpPr>
      <xdr:spPr>
        <a:xfrm>
          <a:off x="43939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141</xdr:row>
      <xdr:rowOff>18345</xdr:rowOff>
    </xdr:from>
    <xdr:to>
      <xdr:col>12</xdr:col>
      <xdr:colOff>39510</xdr:colOff>
      <xdr:row>144</xdr:row>
      <xdr:rowOff>11290</xdr:rowOff>
    </xdr:to>
    <xdr:sp macro="" textlink="">
      <xdr:nvSpPr>
        <xdr:cNvPr id="200" name="Isosceles Triangle 199">
          <a:extLst>
            <a:ext uri="{FF2B5EF4-FFF2-40B4-BE49-F238E27FC236}">
              <a16:creationId xmlns:a16="http://schemas.microsoft.com/office/drawing/2014/main" id="{119E5F19-D852-4A3D-8215-8D982246BBEA}"/>
            </a:ext>
          </a:extLst>
        </xdr:cNvPr>
        <xdr:cNvSpPr/>
      </xdr:nvSpPr>
      <xdr:spPr>
        <a:xfrm>
          <a:off x="54197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141</xdr:row>
      <xdr:rowOff>7056</xdr:rowOff>
    </xdr:from>
    <xdr:to>
      <xdr:col>14</xdr:col>
      <xdr:colOff>42332</xdr:colOff>
      <xdr:row>144</xdr:row>
      <xdr:rowOff>1</xdr:rowOff>
    </xdr:to>
    <xdr:sp macro="" textlink="">
      <xdr:nvSpPr>
        <xdr:cNvPr id="201" name="Isosceles Triangle 200">
          <a:extLst>
            <a:ext uri="{FF2B5EF4-FFF2-40B4-BE49-F238E27FC236}">
              <a16:creationId xmlns:a16="http://schemas.microsoft.com/office/drawing/2014/main" id="{71BB3A16-CCBE-41D0-8613-57A4847E7F88}"/>
            </a:ext>
          </a:extLst>
        </xdr:cNvPr>
        <xdr:cNvSpPr/>
      </xdr:nvSpPr>
      <xdr:spPr>
        <a:xfrm>
          <a:off x="64513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141</xdr:row>
      <xdr:rowOff>18345</xdr:rowOff>
    </xdr:from>
    <xdr:to>
      <xdr:col>16</xdr:col>
      <xdr:colOff>39510</xdr:colOff>
      <xdr:row>144</xdr:row>
      <xdr:rowOff>11290</xdr:rowOff>
    </xdr:to>
    <xdr:sp macro="" textlink="">
      <xdr:nvSpPr>
        <xdr:cNvPr id="202" name="Isosceles Triangle 201">
          <a:extLst>
            <a:ext uri="{FF2B5EF4-FFF2-40B4-BE49-F238E27FC236}">
              <a16:creationId xmlns:a16="http://schemas.microsoft.com/office/drawing/2014/main" id="{D37A5143-9350-415E-877A-413B052431E1}"/>
            </a:ext>
          </a:extLst>
        </xdr:cNvPr>
        <xdr:cNvSpPr/>
      </xdr:nvSpPr>
      <xdr:spPr>
        <a:xfrm>
          <a:off x="74771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141</xdr:row>
      <xdr:rowOff>7056</xdr:rowOff>
    </xdr:from>
    <xdr:to>
      <xdr:col>18</xdr:col>
      <xdr:colOff>42332</xdr:colOff>
      <xdr:row>144</xdr:row>
      <xdr:rowOff>1</xdr:rowOff>
    </xdr:to>
    <xdr:sp macro="" textlink="">
      <xdr:nvSpPr>
        <xdr:cNvPr id="203" name="Isosceles Triangle 202">
          <a:extLst>
            <a:ext uri="{FF2B5EF4-FFF2-40B4-BE49-F238E27FC236}">
              <a16:creationId xmlns:a16="http://schemas.microsoft.com/office/drawing/2014/main" id="{D3056263-42D1-4BE8-8256-BFF9F3EF04EE}"/>
            </a:ext>
          </a:extLst>
        </xdr:cNvPr>
        <xdr:cNvSpPr/>
      </xdr:nvSpPr>
      <xdr:spPr>
        <a:xfrm>
          <a:off x="8508718" y="25457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141</xdr:row>
      <xdr:rowOff>18345</xdr:rowOff>
    </xdr:from>
    <xdr:to>
      <xdr:col>20</xdr:col>
      <xdr:colOff>39510</xdr:colOff>
      <xdr:row>144</xdr:row>
      <xdr:rowOff>11290</xdr:rowOff>
    </xdr:to>
    <xdr:sp macro="" textlink="">
      <xdr:nvSpPr>
        <xdr:cNvPr id="204" name="Isosceles Triangle 203">
          <a:extLst>
            <a:ext uri="{FF2B5EF4-FFF2-40B4-BE49-F238E27FC236}">
              <a16:creationId xmlns:a16="http://schemas.microsoft.com/office/drawing/2014/main" id="{C99F471F-F456-4543-B3FF-9829154D371B}"/>
            </a:ext>
          </a:extLst>
        </xdr:cNvPr>
        <xdr:cNvSpPr/>
      </xdr:nvSpPr>
      <xdr:spPr>
        <a:xfrm>
          <a:off x="9534596" y="25469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282226</xdr:colOff>
      <xdr:row>152</xdr:row>
      <xdr:rowOff>7055</xdr:rowOff>
    </xdr:from>
    <xdr:to>
      <xdr:col>2</xdr:col>
      <xdr:colOff>49392</xdr:colOff>
      <xdr:row>155</xdr:row>
      <xdr:rowOff>0</xdr:rowOff>
    </xdr:to>
    <xdr:sp macro="" textlink="">
      <xdr:nvSpPr>
        <xdr:cNvPr id="215" name="Isosceles Triangle 214">
          <a:extLst>
            <a:ext uri="{FF2B5EF4-FFF2-40B4-BE49-F238E27FC236}">
              <a16:creationId xmlns:a16="http://schemas.microsoft.com/office/drawing/2014/main" id="{0AE0FA74-57A9-4730-B1E3-B70AAB2A0789}"/>
            </a:ext>
          </a:extLst>
        </xdr:cNvPr>
        <xdr:cNvSpPr/>
      </xdr:nvSpPr>
      <xdr:spPr>
        <a:xfrm>
          <a:off x="282226" y="27324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4233</xdr:rowOff>
    </xdr:from>
    <xdr:to>
      <xdr:col>4</xdr:col>
      <xdr:colOff>46570</xdr:colOff>
      <xdr:row>154</xdr:row>
      <xdr:rowOff>173567</xdr:rowOff>
    </xdr:to>
    <xdr:sp macro="" textlink="">
      <xdr:nvSpPr>
        <xdr:cNvPr id="216" name="Isosceles Triangle 215">
          <a:extLst>
            <a:ext uri="{FF2B5EF4-FFF2-40B4-BE49-F238E27FC236}">
              <a16:creationId xmlns:a16="http://schemas.microsoft.com/office/drawing/2014/main" id="{EE709634-BDF0-4684-B4D7-3F6E25275135}"/>
            </a:ext>
          </a:extLst>
        </xdr:cNvPr>
        <xdr:cNvSpPr/>
      </xdr:nvSpPr>
      <xdr:spPr>
        <a:xfrm>
          <a:off x="1312055" y="27321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152</xdr:row>
      <xdr:rowOff>13304</xdr:rowOff>
    </xdr:from>
    <xdr:to>
      <xdr:col>8</xdr:col>
      <xdr:colOff>46570</xdr:colOff>
      <xdr:row>155</xdr:row>
      <xdr:rowOff>1209</xdr:rowOff>
    </xdr:to>
    <xdr:sp macro="" textlink="">
      <xdr:nvSpPr>
        <xdr:cNvPr id="217" name="Isosceles Triangle 216">
          <a:extLst>
            <a:ext uri="{FF2B5EF4-FFF2-40B4-BE49-F238E27FC236}">
              <a16:creationId xmlns:a16="http://schemas.microsoft.com/office/drawing/2014/main" id="{489AB8D7-5B4D-436A-B98E-FB74C22AF539}"/>
            </a:ext>
          </a:extLst>
        </xdr:cNvPr>
        <xdr:cNvSpPr/>
      </xdr:nvSpPr>
      <xdr:spPr>
        <a:xfrm>
          <a:off x="3369455" y="27331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152</xdr:row>
      <xdr:rowOff>13304</xdr:rowOff>
    </xdr:from>
    <xdr:to>
      <xdr:col>4</xdr:col>
      <xdr:colOff>46569</xdr:colOff>
      <xdr:row>155</xdr:row>
      <xdr:rowOff>1209</xdr:rowOff>
    </xdr:to>
    <xdr:sp macro="" textlink="">
      <xdr:nvSpPr>
        <xdr:cNvPr id="218" name="Isosceles Triangle 217">
          <a:extLst>
            <a:ext uri="{FF2B5EF4-FFF2-40B4-BE49-F238E27FC236}">
              <a16:creationId xmlns:a16="http://schemas.microsoft.com/office/drawing/2014/main" id="{B4723648-A21D-4BC1-A6BD-24BC3336EEDF}"/>
            </a:ext>
          </a:extLst>
        </xdr:cNvPr>
        <xdr:cNvSpPr/>
      </xdr:nvSpPr>
      <xdr:spPr>
        <a:xfrm>
          <a:off x="1312055" y="273310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152</xdr:row>
      <xdr:rowOff>15522</xdr:rowOff>
    </xdr:from>
    <xdr:to>
      <xdr:col>6</xdr:col>
      <xdr:colOff>43746</xdr:colOff>
      <xdr:row>155</xdr:row>
      <xdr:rowOff>8467</xdr:rowOff>
    </xdr:to>
    <xdr:sp macro="" textlink="">
      <xdr:nvSpPr>
        <xdr:cNvPr id="219" name="Isosceles Triangle 218">
          <a:extLst>
            <a:ext uri="{FF2B5EF4-FFF2-40B4-BE49-F238E27FC236}">
              <a16:creationId xmlns:a16="http://schemas.microsoft.com/office/drawing/2014/main" id="{117C744D-F7C4-471E-88D6-F20333771C3D}"/>
            </a:ext>
          </a:extLst>
        </xdr:cNvPr>
        <xdr:cNvSpPr/>
      </xdr:nvSpPr>
      <xdr:spPr>
        <a:xfrm>
          <a:off x="2337932" y="27333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152</xdr:row>
      <xdr:rowOff>7056</xdr:rowOff>
    </xdr:from>
    <xdr:to>
      <xdr:col>10</xdr:col>
      <xdr:colOff>42332</xdr:colOff>
      <xdr:row>155</xdr:row>
      <xdr:rowOff>1</xdr:rowOff>
    </xdr:to>
    <xdr:sp macro="" textlink="">
      <xdr:nvSpPr>
        <xdr:cNvPr id="220" name="Isosceles Triangle 219">
          <a:extLst>
            <a:ext uri="{FF2B5EF4-FFF2-40B4-BE49-F238E27FC236}">
              <a16:creationId xmlns:a16="http://schemas.microsoft.com/office/drawing/2014/main" id="{5337CB9C-C57B-4C4D-B35D-61D9C104C434}"/>
            </a:ext>
          </a:extLst>
        </xdr:cNvPr>
        <xdr:cNvSpPr/>
      </xdr:nvSpPr>
      <xdr:spPr>
        <a:xfrm>
          <a:off x="4393918" y="27324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152</xdr:row>
      <xdr:rowOff>18345</xdr:rowOff>
    </xdr:from>
    <xdr:to>
      <xdr:col>12</xdr:col>
      <xdr:colOff>39510</xdr:colOff>
      <xdr:row>155</xdr:row>
      <xdr:rowOff>11290</xdr:rowOff>
    </xdr:to>
    <xdr:sp macro="" textlink="">
      <xdr:nvSpPr>
        <xdr:cNvPr id="221" name="Isosceles Triangle 220">
          <a:extLst>
            <a:ext uri="{FF2B5EF4-FFF2-40B4-BE49-F238E27FC236}">
              <a16:creationId xmlns:a16="http://schemas.microsoft.com/office/drawing/2014/main" id="{AA0DBA02-03F5-498C-A8A9-3E54B709B231}"/>
            </a:ext>
          </a:extLst>
        </xdr:cNvPr>
        <xdr:cNvSpPr/>
      </xdr:nvSpPr>
      <xdr:spPr>
        <a:xfrm>
          <a:off x="54197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152</xdr:row>
      <xdr:rowOff>7056</xdr:rowOff>
    </xdr:from>
    <xdr:to>
      <xdr:col>14</xdr:col>
      <xdr:colOff>42332</xdr:colOff>
      <xdr:row>155</xdr:row>
      <xdr:rowOff>1</xdr:rowOff>
    </xdr:to>
    <xdr:sp macro="" textlink="">
      <xdr:nvSpPr>
        <xdr:cNvPr id="222" name="Isosceles Triangle 221">
          <a:extLst>
            <a:ext uri="{FF2B5EF4-FFF2-40B4-BE49-F238E27FC236}">
              <a16:creationId xmlns:a16="http://schemas.microsoft.com/office/drawing/2014/main" id="{F4E75355-F181-4537-92A2-BEF33C409B40}"/>
            </a:ext>
          </a:extLst>
        </xdr:cNvPr>
        <xdr:cNvSpPr/>
      </xdr:nvSpPr>
      <xdr:spPr>
        <a:xfrm>
          <a:off x="64513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152</xdr:row>
      <xdr:rowOff>18345</xdr:rowOff>
    </xdr:from>
    <xdr:to>
      <xdr:col>16</xdr:col>
      <xdr:colOff>39510</xdr:colOff>
      <xdr:row>155</xdr:row>
      <xdr:rowOff>11290</xdr:rowOff>
    </xdr:to>
    <xdr:sp macro="" textlink="">
      <xdr:nvSpPr>
        <xdr:cNvPr id="223" name="Isosceles Triangle 222">
          <a:extLst>
            <a:ext uri="{FF2B5EF4-FFF2-40B4-BE49-F238E27FC236}">
              <a16:creationId xmlns:a16="http://schemas.microsoft.com/office/drawing/2014/main" id="{8F977090-F378-4D2D-B795-BFA640B7CBC9}"/>
            </a:ext>
          </a:extLst>
        </xdr:cNvPr>
        <xdr:cNvSpPr/>
      </xdr:nvSpPr>
      <xdr:spPr>
        <a:xfrm>
          <a:off x="74771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152</xdr:row>
      <xdr:rowOff>7056</xdr:rowOff>
    </xdr:from>
    <xdr:to>
      <xdr:col>18</xdr:col>
      <xdr:colOff>42332</xdr:colOff>
      <xdr:row>155</xdr:row>
      <xdr:rowOff>1</xdr:rowOff>
    </xdr:to>
    <xdr:sp macro="" textlink="">
      <xdr:nvSpPr>
        <xdr:cNvPr id="224" name="Isosceles Triangle 223">
          <a:extLst>
            <a:ext uri="{FF2B5EF4-FFF2-40B4-BE49-F238E27FC236}">
              <a16:creationId xmlns:a16="http://schemas.microsoft.com/office/drawing/2014/main" id="{98CF24B0-9506-4E20-8537-612A0AA195BE}"/>
            </a:ext>
          </a:extLst>
        </xdr:cNvPr>
        <xdr:cNvSpPr/>
      </xdr:nvSpPr>
      <xdr:spPr>
        <a:xfrm>
          <a:off x="8508718" y="27324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152</xdr:row>
      <xdr:rowOff>18345</xdr:rowOff>
    </xdr:from>
    <xdr:to>
      <xdr:col>20</xdr:col>
      <xdr:colOff>39510</xdr:colOff>
      <xdr:row>155</xdr:row>
      <xdr:rowOff>11290</xdr:rowOff>
    </xdr:to>
    <xdr:sp macro="" textlink="">
      <xdr:nvSpPr>
        <xdr:cNvPr id="225" name="Isosceles Triangle 224">
          <a:extLst>
            <a:ext uri="{FF2B5EF4-FFF2-40B4-BE49-F238E27FC236}">
              <a16:creationId xmlns:a16="http://schemas.microsoft.com/office/drawing/2014/main" id="{728970E9-22D3-495C-8844-672656C60CE3}"/>
            </a:ext>
          </a:extLst>
        </xdr:cNvPr>
        <xdr:cNvSpPr/>
      </xdr:nvSpPr>
      <xdr:spPr>
        <a:xfrm>
          <a:off x="9534596" y="27336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163</xdr:row>
      <xdr:rowOff>7055</xdr:rowOff>
    </xdr:from>
    <xdr:to>
      <xdr:col>2</xdr:col>
      <xdr:colOff>49392</xdr:colOff>
      <xdr:row>166</xdr:row>
      <xdr:rowOff>0</xdr:rowOff>
    </xdr:to>
    <xdr:sp macro="" textlink="">
      <xdr:nvSpPr>
        <xdr:cNvPr id="236" name="Isosceles Triangle 235">
          <a:extLst>
            <a:ext uri="{FF2B5EF4-FFF2-40B4-BE49-F238E27FC236}">
              <a16:creationId xmlns:a16="http://schemas.microsoft.com/office/drawing/2014/main" id="{411431FC-177C-4BB8-97BC-9EE708DD39DC}"/>
            </a:ext>
          </a:extLst>
        </xdr:cNvPr>
        <xdr:cNvSpPr/>
      </xdr:nvSpPr>
      <xdr:spPr>
        <a:xfrm>
          <a:off x="282226" y="291916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163</xdr:row>
      <xdr:rowOff>13304</xdr:rowOff>
    </xdr:from>
    <xdr:to>
      <xdr:col>8</xdr:col>
      <xdr:colOff>46570</xdr:colOff>
      <xdr:row>166</xdr:row>
      <xdr:rowOff>1209</xdr:rowOff>
    </xdr:to>
    <xdr:sp macro="" textlink="">
      <xdr:nvSpPr>
        <xdr:cNvPr id="238" name="Isosceles Triangle 237">
          <a:extLst>
            <a:ext uri="{FF2B5EF4-FFF2-40B4-BE49-F238E27FC236}">
              <a16:creationId xmlns:a16="http://schemas.microsoft.com/office/drawing/2014/main" id="{EC8F8988-E44C-4AF4-98CF-89FB2A2DAD0D}"/>
            </a:ext>
          </a:extLst>
        </xdr:cNvPr>
        <xdr:cNvSpPr/>
      </xdr:nvSpPr>
      <xdr:spPr>
        <a:xfrm>
          <a:off x="3369455" y="291979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163</xdr:row>
      <xdr:rowOff>13304</xdr:rowOff>
    </xdr:from>
    <xdr:to>
      <xdr:col>4</xdr:col>
      <xdr:colOff>46569</xdr:colOff>
      <xdr:row>166</xdr:row>
      <xdr:rowOff>1209</xdr:rowOff>
    </xdr:to>
    <xdr:sp macro="" textlink="">
      <xdr:nvSpPr>
        <xdr:cNvPr id="239" name="Isosceles Triangle 238">
          <a:extLst>
            <a:ext uri="{FF2B5EF4-FFF2-40B4-BE49-F238E27FC236}">
              <a16:creationId xmlns:a16="http://schemas.microsoft.com/office/drawing/2014/main" id="{53C81112-87C5-4F38-920B-80FDDC489489}"/>
            </a:ext>
          </a:extLst>
        </xdr:cNvPr>
        <xdr:cNvSpPr/>
      </xdr:nvSpPr>
      <xdr:spPr>
        <a:xfrm>
          <a:off x="1312055" y="291979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163</xdr:row>
      <xdr:rowOff>15522</xdr:rowOff>
    </xdr:from>
    <xdr:to>
      <xdr:col>6</xdr:col>
      <xdr:colOff>43746</xdr:colOff>
      <xdr:row>166</xdr:row>
      <xdr:rowOff>8467</xdr:rowOff>
    </xdr:to>
    <xdr:sp macro="" textlink="">
      <xdr:nvSpPr>
        <xdr:cNvPr id="240" name="Isosceles Triangle 239">
          <a:extLst>
            <a:ext uri="{FF2B5EF4-FFF2-40B4-BE49-F238E27FC236}">
              <a16:creationId xmlns:a16="http://schemas.microsoft.com/office/drawing/2014/main" id="{18F7D53D-FC1B-4535-9DCD-50D89CFDEC85}"/>
            </a:ext>
          </a:extLst>
        </xdr:cNvPr>
        <xdr:cNvSpPr/>
      </xdr:nvSpPr>
      <xdr:spPr>
        <a:xfrm>
          <a:off x="2337932" y="292001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163</xdr:row>
      <xdr:rowOff>7056</xdr:rowOff>
    </xdr:from>
    <xdr:to>
      <xdr:col>10</xdr:col>
      <xdr:colOff>42332</xdr:colOff>
      <xdr:row>166</xdr:row>
      <xdr:rowOff>1</xdr:rowOff>
    </xdr:to>
    <xdr:sp macro="" textlink="">
      <xdr:nvSpPr>
        <xdr:cNvPr id="241" name="Isosceles Triangle 240">
          <a:extLst>
            <a:ext uri="{FF2B5EF4-FFF2-40B4-BE49-F238E27FC236}">
              <a16:creationId xmlns:a16="http://schemas.microsoft.com/office/drawing/2014/main" id="{68ACB219-F76D-43BC-B816-A7A5BFDCEA66}"/>
            </a:ext>
          </a:extLst>
        </xdr:cNvPr>
        <xdr:cNvSpPr/>
      </xdr:nvSpPr>
      <xdr:spPr>
        <a:xfrm>
          <a:off x="4393918" y="291916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163</xdr:row>
      <xdr:rowOff>18345</xdr:rowOff>
    </xdr:from>
    <xdr:to>
      <xdr:col>12</xdr:col>
      <xdr:colOff>39510</xdr:colOff>
      <xdr:row>166</xdr:row>
      <xdr:rowOff>11290</xdr:rowOff>
    </xdr:to>
    <xdr:sp macro="" textlink="">
      <xdr:nvSpPr>
        <xdr:cNvPr id="242" name="Isosceles Triangle 241">
          <a:extLst>
            <a:ext uri="{FF2B5EF4-FFF2-40B4-BE49-F238E27FC236}">
              <a16:creationId xmlns:a16="http://schemas.microsoft.com/office/drawing/2014/main" id="{97918F72-70F0-4CEF-81BA-74DC77FDEF11}"/>
            </a:ext>
          </a:extLst>
        </xdr:cNvPr>
        <xdr:cNvSpPr/>
      </xdr:nvSpPr>
      <xdr:spPr>
        <a:xfrm>
          <a:off x="54197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163</xdr:row>
      <xdr:rowOff>7056</xdr:rowOff>
    </xdr:from>
    <xdr:to>
      <xdr:col>14</xdr:col>
      <xdr:colOff>42332</xdr:colOff>
      <xdr:row>166</xdr:row>
      <xdr:rowOff>1</xdr:rowOff>
    </xdr:to>
    <xdr:sp macro="" textlink="">
      <xdr:nvSpPr>
        <xdr:cNvPr id="243" name="Isosceles Triangle 242">
          <a:extLst>
            <a:ext uri="{FF2B5EF4-FFF2-40B4-BE49-F238E27FC236}">
              <a16:creationId xmlns:a16="http://schemas.microsoft.com/office/drawing/2014/main" id="{97F2A98E-106D-4B20-A9B0-781E0867D48D}"/>
            </a:ext>
          </a:extLst>
        </xdr:cNvPr>
        <xdr:cNvSpPr/>
      </xdr:nvSpPr>
      <xdr:spPr>
        <a:xfrm>
          <a:off x="64513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163</xdr:row>
      <xdr:rowOff>18345</xdr:rowOff>
    </xdr:from>
    <xdr:to>
      <xdr:col>16</xdr:col>
      <xdr:colOff>39510</xdr:colOff>
      <xdr:row>166</xdr:row>
      <xdr:rowOff>11290</xdr:rowOff>
    </xdr:to>
    <xdr:sp macro="" textlink="">
      <xdr:nvSpPr>
        <xdr:cNvPr id="244" name="Isosceles Triangle 243">
          <a:extLst>
            <a:ext uri="{FF2B5EF4-FFF2-40B4-BE49-F238E27FC236}">
              <a16:creationId xmlns:a16="http://schemas.microsoft.com/office/drawing/2014/main" id="{A5AA3F5A-66BA-428F-9BE1-F9C0929D3669}"/>
            </a:ext>
          </a:extLst>
        </xdr:cNvPr>
        <xdr:cNvSpPr/>
      </xdr:nvSpPr>
      <xdr:spPr>
        <a:xfrm>
          <a:off x="74771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163</xdr:row>
      <xdr:rowOff>7056</xdr:rowOff>
    </xdr:from>
    <xdr:to>
      <xdr:col>18</xdr:col>
      <xdr:colOff>42332</xdr:colOff>
      <xdr:row>166</xdr:row>
      <xdr:rowOff>1</xdr:rowOff>
    </xdr:to>
    <xdr:sp macro="" textlink="">
      <xdr:nvSpPr>
        <xdr:cNvPr id="245" name="Isosceles Triangle 244">
          <a:extLst>
            <a:ext uri="{FF2B5EF4-FFF2-40B4-BE49-F238E27FC236}">
              <a16:creationId xmlns:a16="http://schemas.microsoft.com/office/drawing/2014/main" id="{2ED964B3-CAF9-4D1E-BC33-3D0648EE1B8B}"/>
            </a:ext>
          </a:extLst>
        </xdr:cNvPr>
        <xdr:cNvSpPr/>
      </xdr:nvSpPr>
      <xdr:spPr>
        <a:xfrm>
          <a:off x="8508718" y="291916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163</xdr:row>
      <xdr:rowOff>18345</xdr:rowOff>
    </xdr:from>
    <xdr:to>
      <xdr:col>20</xdr:col>
      <xdr:colOff>39510</xdr:colOff>
      <xdr:row>166</xdr:row>
      <xdr:rowOff>11290</xdr:rowOff>
    </xdr:to>
    <xdr:sp macro="" textlink="">
      <xdr:nvSpPr>
        <xdr:cNvPr id="246" name="Isosceles Triangle 245">
          <a:extLst>
            <a:ext uri="{FF2B5EF4-FFF2-40B4-BE49-F238E27FC236}">
              <a16:creationId xmlns:a16="http://schemas.microsoft.com/office/drawing/2014/main" id="{B3403010-0DC8-4AE8-BE14-E1F2697CE298}"/>
            </a:ext>
          </a:extLst>
        </xdr:cNvPr>
        <xdr:cNvSpPr/>
      </xdr:nvSpPr>
      <xdr:spPr>
        <a:xfrm>
          <a:off x="9534596" y="292029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174</xdr:row>
      <xdr:rowOff>7055</xdr:rowOff>
    </xdr:from>
    <xdr:to>
      <xdr:col>2</xdr:col>
      <xdr:colOff>49392</xdr:colOff>
      <xdr:row>177</xdr:row>
      <xdr:rowOff>0</xdr:rowOff>
    </xdr:to>
    <xdr:sp macro="" textlink="">
      <xdr:nvSpPr>
        <xdr:cNvPr id="257" name="Isosceles Triangle 256">
          <a:extLst>
            <a:ext uri="{FF2B5EF4-FFF2-40B4-BE49-F238E27FC236}">
              <a16:creationId xmlns:a16="http://schemas.microsoft.com/office/drawing/2014/main" id="{C317F698-3DB5-4DAE-ADAA-3E76FB39DACA}"/>
            </a:ext>
          </a:extLst>
        </xdr:cNvPr>
        <xdr:cNvSpPr/>
      </xdr:nvSpPr>
      <xdr:spPr>
        <a:xfrm>
          <a:off x="282226" y="310585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4233</xdr:rowOff>
    </xdr:from>
    <xdr:to>
      <xdr:col>4</xdr:col>
      <xdr:colOff>46570</xdr:colOff>
      <xdr:row>176</xdr:row>
      <xdr:rowOff>173567</xdr:rowOff>
    </xdr:to>
    <xdr:sp macro="" textlink="">
      <xdr:nvSpPr>
        <xdr:cNvPr id="258" name="Isosceles Triangle 257">
          <a:extLst>
            <a:ext uri="{FF2B5EF4-FFF2-40B4-BE49-F238E27FC236}">
              <a16:creationId xmlns:a16="http://schemas.microsoft.com/office/drawing/2014/main" id="{32FFDBA8-0F32-47EF-9917-769348187824}"/>
            </a:ext>
          </a:extLst>
        </xdr:cNvPr>
        <xdr:cNvSpPr/>
      </xdr:nvSpPr>
      <xdr:spPr>
        <a:xfrm>
          <a:off x="1312055" y="310557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174</xdr:row>
      <xdr:rowOff>13304</xdr:rowOff>
    </xdr:from>
    <xdr:to>
      <xdr:col>8</xdr:col>
      <xdr:colOff>46570</xdr:colOff>
      <xdr:row>177</xdr:row>
      <xdr:rowOff>1209</xdr:rowOff>
    </xdr:to>
    <xdr:sp macro="" textlink="">
      <xdr:nvSpPr>
        <xdr:cNvPr id="259" name="Isosceles Triangle 258">
          <a:extLst>
            <a:ext uri="{FF2B5EF4-FFF2-40B4-BE49-F238E27FC236}">
              <a16:creationId xmlns:a16="http://schemas.microsoft.com/office/drawing/2014/main" id="{16DB1061-5F32-4F00-B262-A160E21FB3EC}"/>
            </a:ext>
          </a:extLst>
        </xdr:cNvPr>
        <xdr:cNvSpPr/>
      </xdr:nvSpPr>
      <xdr:spPr>
        <a:xfrm>
          <a:off x="3369455" y="310648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174</xdr:row>
      <xdr:rowOff>13304</xdr:rowOff>
    </xdr:from>
    <xdr:to>
      <xdr:col>4</xdr:col>
      <xdr:colOff>46569</xdr:colOff>
      <xdr:row>177</xdr:row>
      <xdr:rowOff>1209</xdr:rowOff>
    </xdr:to>
    <xdr:sp macro="" textlink="">
      <xdr:nvSpPr>
        <xdr:cNvPr id="260" name="Isosceles Triangle 259">
          <a:extLst>
            <a:ext uri="{FF2B5EF4-FFF2-40B4-BE49-F238E27FC236}">
              <a16:creationId xmlns:a16="http://schemas.microsoft.com/office/drawing/2014/main" id="{E3F02CCC-1100-4C90-B34F-AF2DDCE3DB55}"/>
            </a:ext>
          </a:extLst>
        </xdr:cNvPr>
        <xdr:cNvSpPr/>
      </xdr:nvSpPr>
      <xdr:spPr>
        <a:xfrm>
          <a:off x="1312055" y="310648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174</xdr:row>
      <xdr:rowOff>15522</xdr:rowOff>
    </xdr:from>
    <xdr:to>
      <xdr:col>6</xdr:col>
      <xdr:colOff>43746</xdr:colOff>
      <xdr:row>177</xdr:row>
      <xdr:rowOff>8467</xdr:rowOff>
    </xdr:to>
    <xdr:sp macro="" textlink="">
      <xdr:nvSpPr>
        <xdr:cNvPr id="261" name="Isosceles Triangle 260">
          <a:extLst>
            <a:ext uri="{FF2B5EF4-FFF2-40B4-BE49-F238E27FC236}">
              <a16:creationId xmlns:a16="http://schemas.microsoft.com/office/drawing/2014/main" id="{0F5BFC32-DDAE-4BC0-8885-70BB1F47D1D0}"/>
            </a:ext>
          </a:extLst>
        </xdr:cNvPr>
        <xdr:cNvSpPr/>
      </xdr:nvSpPr>
      <xdr:spPr>
        <a:xfrm>
          <a:off x="2337932" y="310670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174</xdr:row>
      <xdr:rowOff>7056</xdr:rowOff>
    </xdr:from>
    <xdr:to>
      <xdr:col>10</xdr:col>
      <xdr:colOff>42332</xdr:colOff>
      <xdr:row>177</xdr:row>
      <xdr:rowOff>1</xdr:rowOff>
    </xdr:to>
    <xdr:sp macro="" textlink="">
      <xdr:nvSpPr>
        <xdr:cNvPr id="262" name="Isosceles Triangle 261">
          <a:extLst>
            <a:ext uri="{FF2B5EF4-FFF2-40B4-BE49-F238E27FC236}">
              <a16:creationId xmlns:a16="http://schemas.microsoft.com/office/drawing/2014/main" id="{ED386B89-17B0-49F5-84F4-A63900FA8CD8}"/>
            </a:ext>
          </a:extLst>
        </xdr:cNvPr>
        <xdr:cNvSpPr/>
      </xdr:nvSpPr>
      <xdr:spPr>
        <a:xfrm>
          <a:off x="4393918" y="310585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174</xdr:row>
      <xdr:rowOff>18345</xdr:rowOff>
    </xdr:from>
    <xdr:to>
      <xdr:col>12</xdr:col>
      <xdr:colOff>39510</xdr:colOff>
      <xdr:row>177</xdr:row>
      <xdr:rowOff>11290</xdr:rowOff>
    </xdr:to>
    <xdr:sp macro="" textlink="">
      <xdr:nvSpPr>
        <xdr:cNvPr id="263" name="Isosceles Triangle 262">
          <a:extLst>
            <a:ext uri="{FF2B5EF4-FFF2-40B4-BE49-F238E27FC236}">
              <a16:creationId xmlns:a16="http://schemas.microsoft.com/office/drawing/2014/main" id="{F56BF837-568A-44E4-8376-6B7D2E6DB631}"/>
            </a:ext>
          </a:extLst>
        </xdr:cNvPr>
        <xdr:cNvSpPr/>
      </xdr:nvSpPr>
      <xdr:spPr>
        <a:xfrm>
          <a:off x="54197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174</xdr:row>
      <xdr:rowOff>7056</xdr:rowOff>
    </xdr:from>
    <xdr:to>
      <xdr:col>14</xdr:col>
      <xdr:colOff>42332</xdr:colOff>
      <xdr:row>177</xdr:row>
      <xdr:rowOff>1</xdr:rowOff>
    </xdr:to>
    <xdr:sp macro="" textlink="">
      <xdr:nvSpPr>
        <xdr:cNvPr id="264" name="Isosceles Triangle 263">
          <a:extLst>
            <a:ext uri="{FF2B5EF4-FFF2-40B4-BE49-F238E27FC236}">
              <a16:creationId xmlns:a16="http://schemas.microsoft.com/office/drawing/2014/main" id="{FC2540BB-69FA-43D2-A585-6F6A0779F5C7}"/>
            </a:ext>
          </a:extLst>
        </xdr:cNvPr>
        <xdr:cNvSpPr/>
      </xdr:nvSpPr>
      <xdr:spPr>
        <a:xfrm>
          <a:off x="64513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174</xdr:row>
      <xdr:rowOff>18345</xdr:rowOff>
    </xdr:from>
    <xdr:to>
      <xdr:col>16</xdr:col>
      <xdr:colOff>39510</xdr:colOff>
      <xdr:row>177</xdr:row>
      <xdr:rowOff>11290</xdr:rowOff>
    </xdr:to>
    <xdr:sp macro="" textlink="">
      <xdr:nvSpPr>
        <xdr:cNvPr id="265" name="Isosceles Triangle 264">
          <a:extLst>
            <a:ext uri="{FF2B5EF4-FFF2-40B4-BE49-F238E27FC236}">
              <a16:creationId xmlns:a16="http://schemas.microsoft.com/office/drawing/2014/main" id="{8E4219EE-CFAC-43E6-AA9D-05529CDA10E2}"/>
            </a:ext>
          </a:extLst>
        </xdr:cNvPr>
        <xdr:cNvSpPr/>
      </xdr:nvSpPr>
      <xdr:spPr>
        <a:xfrm>
          <a:off x="74771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174</xdr:row>
      <xdr:rowOff>7056</xdr:rowOff>
    </xdr:from>
    <xdr:to>
      <xdr:col>18</xdr:col>
      <xdr:colOff>42332</xdr:colOff>
      <xdr:row>177</xdr:row>
      <xdr:rowOff>1</xdr:rowOff>
    </xdr:to>
    <xdr:sp macro="" textlink="">
      <xdr:nvSpPr>
        <xdr:cNvPr id="266" name="Isosceles Triangle 265">
          <a:extLst>
            <a:ext uri="{FF2B5EF4-FFF2-40B4-BE49-F238E27FC236}">
              <a16:creationId xmlns:a16="http://schemas.microsoft.com/office/drawing/2014/main" id="{090E6650-C18E-4CC2-9446-2B1891CDC26D}"/>
            </a:ext>
          </a:extLst>
        </xdr:cNvPr>
        <xdr:cNvSpPr/>
      </xdr:nvSpPr>
      <xdr:spPr>
        <a:xfrm>
          <a:off x="8508718" y="310585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174</xdr:row>
      <xdr:rowOff>18345</xdr:rowOff>
    </xdr:from>
    <xdr:to>
      <xdr:col>20</xdr:col>
      <xdr:colOff>39510</xdr:colOff>
      <xdr:row>177</xdr:row>
      <xdr:rowOff>11290</xdr:rowOff>
    </xdr:to>
    <xdr:sp macro="" textlink="">
      <xdr:nvSpPr>
        <xdr:cNvPr id="267" name="Isosceles Triangle 266">
          <a:extLst>
            <a:ext uri="{FF2B5EF4-FFF2-40B4-BE49-F238E27FC236}">
              <a16:creationId xmlns:a16="http://schemas.microsoft.com/office/drawing/2014/main" id="{FA7B27E9-2AC0-4B39-B523-099121FFEAF9}"/>
            </a:ext>
          </a:extLst>
        </xdr:cNvPr>
        <xdr:cNvSpPr/>
      </xdr:nvSpPr>
      <xdr:spPr>
        <a:xfrm>
          <a:off x="9534596" y="310698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185</xdr:row>
      <xdr:rowOff>7055</xdr:rowOff>
    </xdr:from>
    <xdr:to>
      <xdr:col>2</xdr:col>
      <xdr:colOff>49392</xdr:colOff>
      <xdr:row>188</xdr:row>
      <xdr:rowOff>0</xdr:rowOff>
    </xdr:to>
    <xdr:sp macro="" textlink="">
      <xdr:nvSpPr>
        <xdr:cNvPr id="278" name="Isosceles Triangle 277">
          <a:extLst>
            <a:ext uri="{FF2B5EF4-FFF2-40B4-BE49-F238E27FC236}">
              <a16:creationId xmlns:a16="http://schemas.microsoft.com/office/drawing/2014/main" id="{676D3955-6D36-484B-96C5-7ED12B58DC09}"/>
            </a:ext>
          </a:extLst>
        </xdr:cNvPr>
        <xdr:cNvSpPr/>
      </xdr:nvSpPr>
      <xdr:spPr>
        <a:xfrm>
          <a:off x="282226" y="329254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420515</xdr:colOff>
      <xdr:row>185</xdr:row>
      <xdr:rowOff>4233</xdr:rowOff>
    </xdr:from>
    <xdr:to>
      <xdr:col>4</xdr:col>
      <xdr:colOff>46570</xdr:colOff>
      <xdr:row>187</xdr:row>
      <xdr:rowOff>173567</xdr:rowOff>
    </xdr:to>
    <xdr:sp macro="" textlink="">
      <xdr:nvSpPr>
        <xdr:cNvPr id="279" name="Isosceles Triangle 278">
          <a:extLst>
            <a:ext uri="{FF2B5EF4-FFF2-40B4-BE49-F238E27FC236}">
              <a16:creationId xmlns:a16="http://schemas.microsoft.com/office/drawing/2014/main" id="{34949E42-E52D-4B51-AB24-E0D8D1C7872B}"/>
            </a:ext>
          </a:extLst>
        </xdr:cNvPr>
        <xdr:cNvSpPr/>
      </xdr:nvSpPr>
      <xdr:spPr>
        <a:xfrm>
          <a:off x="1312055" y="329226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185</xdr:row>
      <xdr:rowOff>13304</xdr:rowOff>
    </xdr:from>
    <xdr:to>
      <xdr:col>8</xdr:col>
      <xdr:colOff>46570</xdr:colOff>
      <xdr:row>188</xdr:row>
      <xdr:rowOff>1209</xdr:rowOff>
    </xdr:to>
    <xdr:sp macro="" textlink="">
      <xdr:nvSpPr>
        <xdr:cNvPr id="280" name="Isosceles Triangle 279">
          <a:extLst>
            <a:ext uri="{FF2B5EF4-FFF2-40B4-BE49-F238E27FC236}">
              <a16:creationId xmlns:a16="http://schemas.microsoft.com/office/drawing/2014/main" id="{652E2DAE-3B67-4D73-AA26-B0D7145C7604}"/>
            </a:ext>
          </a:extLst>
        </xdr:cNvPr>
        <xdr:cNvSpPr/>
      </xdr:nvSpPr>
      <xdr:spPr>
        <a:xfrm>
          <a:off x="3369455" y="329317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185</xdr:row>
      <xdr:rowOff>13304</xdr:rowOff>
    </xdr:from>
    <xdr:to>
      <xdr:col>4</xdr:col>
      <xdr:colOff>46569</xdr:colOff>
      <xdr:row>188</xdr:row>
      <xdr:rowOff>1209</xdr:rowOff>
    </xdr:to>
    <xdr:sp macro="" textlink="">
      <xdr:nvSpPr>
        <xdr:cNvPr id="281" name="Isosceles Triangle 280">
          <a:extLst>
            <a:ext uri="{FF2B5EF4-FFF2-40B4-BE49-F238E27FC236}">
              <a16:creationId xmlns:a16="http://schemas.microsoft.com/office/drawing/2014/main" id="{09BECA78-C2CD-4921-BC8F-B087D3785FBF}"/>
            </a:ext>
          </a:extLst>
        </xdr:cNvPr>
        <xdr:cNvSpPr/>
      </xdr:nvSpPr>
      <xdr:spPr>
        <a:xfrm>
          <a:off x="1312055" y="329317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185</xdr:row>
      <xdr:rowOff>15522</xdr:rowOff>
    </xdr:from>
    <xdr:to>
      <xdr:col>6</xdr:col>
      <xdr:colOff>43746</xdr:colOff>
      <xdr:row>188</xdr:row>
      <xdr:rowOff>8467</xdr:rowOff>
    </xdr:to>
    <xdr:sp macro="" textlink="">
      <xdr:nvSpPr>
        <xdr:cNvPr id="282" name="Isosceles Triangle 281">
          <a:extLst>
            <a:ext uri="{FF2B5EF4-FFF2-40B4-BE49-F238E27FC236}">
              <a16:creationId xmlns:a16="http://schemas.microsoft.com/office/drawing/2014/main" id="{8710394B-8EFC-4987-9A13-8B094931FD60}"/>
            </a:ext>
          </a:extLst>
        </xdr:cNvPr>
        <xdr:cNvSpPr/>
      </xdr:nvSpPr>
      <xdr:spPr>
        <a:xfrm>
          <a:off x="2337932" y="329339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185</xdr:row>
      <xdr:rowOff>7056</xdr:rowOff>
    </xdr:from>
    <xdr:to>
      <xdr:col>10</xdr:col>
      <xdr:colOff>42332</xdr:colOff>
      <xdr:row>188</xdr:row>
      <xdr:rowOff>1</xdr:rowOff>
    </xdr:to>
    <xdr:sp macro="" textlink="">
      <xdr:nvSpPr>
        <xdr:cNvPr id="283" name="Isosceles Triangle 282">
          <a:extLst>
            <a:ext uri="{FF2B5EF4-FFF2-40B4-BE49-F238E27FC236}">
              <a16:creationId xmlns:a16="http://schemas.microsoft.com/office/drawing/2014/main" id="{427B880D-837F-4EA7-83FE-E735D332B055}"/>
            </a:ext>
          </a:extLst>
        </xdr:cNvPr>
        <xdr:cNvSpPr/>
      </xdr:nvSpPr>
      <xdr:spPr>
        <a:xfrm>
          <a:off x="43939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185</xdr:row>
      <xdr:rowOff>18345</xdr:rowOff>
    </xdr:from>
    <xdr:to>
      <xdr:col>12</xdr:col>
      <xdr:colOff>39510</xdr:colOff>
      <xdr:row>188</xdr:row>
      <xdr:rowOff>11290</xdr:rowOff>
    </xdr:to>
    <xdr:sp macro="" textlink="">
      <xdr:nvSpPr>
        <xdr:cNvPr id="284" name="Isosceles Triangle 283">
          <a:extLst>
            <a:ext uri="{FF2B5EF4-FFF2-40B4-BE49-F238E27FC236}">
              <a16:creationId xmlns:a16="http://schemas.microsoft.com/office/drawing/2014/main" id="{EC69FD26-9182-4BF1-9902-200715E3A850}"/>
            </a:ext>
          </a:extLst>
        </xdr:cNvPr>
        <xdr:cNvSpPr/>
      </xdr:nvSpPr>
      <xdr:spPr>
        <a:xfrm>
          <a:off x="54197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185</xdr:row>
      <xdr:rowOff>7056</xdr:rowOff>
    </xdr:from>
    <xdr:to>
      <xdr:col>14</xdr:col>
      <xdr:colOff>42332</xdr:colOff>
      <xdr:row>188</xdr:row>
      <xdr:rowOff>1</xdr:rowOff>
    </xdr:to>
    <xdr:sp macro="" textlink="">
      <xdr:nvSpPr>
        <xdr:cNvPr id="285" name="Isosceles Triangle 284">
          <a:extLst>
            <a:ext uri="{FF2B5EF4-FFF2-40B4-BE49-F238E27FC236}">
              <a16:creationId xmlns:a16="http://schemas.microsoft.com/office/drawing/2014/main" id="{743B2D2A-0A7B-4764-B785-63AFF3A13DD6}"/>
            </a:ext>
          </a:extLst>
        </xdr:cNvPr>
        <xdr:cNvSpPr/>
      </xdr:nvSpPr>
      <xdr:spPr>
        <a:xfrm>
          <a:off x="64513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185</xdr:row>
      <xdr:rowOff>18345</xdr:rowOff>
    </xdr:from>
    <xdr:to>
      <xdr:col>16</xdr:col>
      <xdr:colOff>39510</xdr:colOff>
      <xdr:row>188</xdr:row>
      <xdr:rowOff>11290</xdr:rowOff>
    </xdr:to>
    <xdr:sp macro="" textlink="">
      <xdr:nvSpPr>
        <xdr:cNvPr id="286" name="Isosceles Triangle 285">
          <a:extLst>
            <a:ext uri="{FF2B5EF4-FFF2-40B4-BE49-F238E27FC236}">
              <a16:creationId xmlns:a16="http://schemas.microsoft.com/office/drawing/2014/main" id="{AA534FB1-91B3-4BBB-AFCF-FF6B638089AC}"/>
            </a:ext>
          </a:extLst>
        </xdr:cNvPr>
        <xdr:cNvSpPr/>
      </xdr:nvSpPr>
      <xdr:spPr>
        <a:xfrm>
          <a:off x="74771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185</xdr:row>
      <xdr:rowOff>7056</xdr:rowOff>
    </xdr:from>
    <xdr:to>
      <xdr:col>18</xdr:col>
      <xdr:colOff>42332</xdr:colOff>
      <xdr:row>188</xdr:row>
      <xdr:rowOff>1</xdr:rowOff>
    </xdr:to>
    <xdr:sp macro="" textlink="">
      <xdr:nvSpPr>
        <xdr:cNvPr id="287" name="Isosceles Triangle 286">
          <a:extLst>
            <a:ext uri="{FF2B5EF4-FFF2-40B4-BE49-F238E27FC236}">
              <a16:creationId xmlns:a16="http://schemas.microsoft.com/office/drawing/2014/main" id="{3BFBFEF5-0D06-4501-8E02-7898C976EE1C}"/>
            </a:ext>
          </a:extLst>
        </xdr:cNvPr>
        <xdr:cNvSpPr/>
      </xdr:nvSpPr>
      <xdr:spPr>
        <a:xfrm>
          <a:off x="8508718" y="329254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185</xdr:row>
      <xdr:rowOff>18345</xdr:rowOff>
    </xdr:from>
    <xdr:to>
      <xdr:col>20</xdr:col>
      <xdr:colOff>39510</xdr:colOff>
      <xdr:row>188</xdr:row>
      <xdr:rowOff>11290</xdr:rowOff>
    </xdr:to>
    <xdr:sp macro="" textlink="">
      <xdr:nvSpPr>
        <xdr:cNvPr id="288" name="Isosceles Triangle 287">
          <a:extLst>
            <a:ext uri="{FF2B5EF4-FFF2-40B4-BE49-F238E27FC236}">
              <a16:creationId xmlns:a16="http://schemas.microsoft.com/office/drawing/2014/main" id="{28BDE773-8E74-4B5E-BEE4-4BD02BA20AA4}"/>
            </a:ext>
          </a:extLst>
        </xdr:cNvPr>
        <xdr:cNvSpPr/>
      </xdr:nvSpPr>
      <xdr:spPr>
        <a:xfrm>
          <a:off x="9534596" y="329367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196</xdr:row>
      <xdr:rowOff>7055</xdr:rowOff>
    </xdr:from>
    <xdr:to>
      <xdr:col>2</xdr:col>
      <xdr:colOff>49392</xdr:colOff>
      <xdr:row>199</xdr:row>
      <xdr:rowOff>0</xdr:rowOff>
    </xdr:to>
    <xdr:sp macro="" textlink="">
      <xdr:nvSpPr>
        <xdr:cNvPr id="299" name="Isosceles Triangle 298">
          <a:extLst>
            <a:ext uri="{FF2B5EF4-FFF2-40B4-BE49-F238E27FC236}">
              <a16:creationId xmlns:a16="http://schemas.microsoft.com/office/drawing/2014/main" id="{3CEA1284-63A3-46F5-9E50-1A457E7C27E7}"/>
            </a:ext>
          </a:extLst>
        </xdr:cNvPr>
        <xdr:cNvSpPr/>
      </xdr:nvSpPr>
      <xdr:spPr>
        <a:xfrm>
          <a:off x="282226" y="347923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4233</xdr:rowOff>
    </xdr:from>
    <xdr:to>
      <xdr:col>4</xdr:col>
      <xdr:colOff>46570</xdr:colOff>
      <xdr:row>198</xdr:row>
      <xdr:rowOff>173567</xdr:rowOff>
    </xdr:to>
    <xdr:sp macro="" textlink="">
      <xdr:nvSpPr>
        <xdr:cNvPr id="300" name="Isosceles Triangle 299">
          <a:extLst>
            <a:ext uri="{FF2B5EF4-FFF2-40B4-BE49-F238E27FC236}">
              <a16:creationId xmlns:a16="http://schemas.microsoft.com/office/drawing/2014/main" id="{919D1561-14E0-4D75-B374-A1DB5F94AF92}"/>
            </a:ext>
          </a:extLst>
        </xdr:cNvPr>
        <xdr:cNvSpPr/>
      </xdr:nvSpPr>
      <xdr:spPr>
        <a:xfrm>
          <a:off x="1312055" y="347895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196</xdr:row>
      <xdr:rowOff>13304</xdr:rowOff>
    </xdr:from>
    <xdr:to>
      <xdr:col>8</xdr:col>
      <xdr:colOff>46570</xdr:colOff>
      <xdr:row>199</xdr:row>
      <xdr:rowOff>1209</xdr:rowOff>
    </xdr:to>
    <xdr:sp macro="" textlink="">
      <xdr:nvSpPr>
        <xdr:cNvPr id="301" name="Isosceles Triangle 300">
          <a:extLst>
            <a:ext uri="{FF2B5EF4-FFF2-40B4-BE49-F238E27FC236}">
              <a16:creationId xmlns:a16="http://schemas.microsoft.com/office/drawing/2014/main" id="{A6FA3B91-54F1-4696-BDB8-DED54BFD4B63}"/>
            </a:ext>
          </a:extLst>
        </xdr:cNvPr>
        <xdr:cNvSpPr/>
      </xdr:nvSpPr>
      <xdr:spPr>
        <a:xfrm>
          <a:off x="3369455" y="347986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196</xdr:row>
      <xdr:rowOff>13304</xdr:rowOff>
    </xdr:from>
    <xdr:to>
      <xdr:col>4</xdr:col>
      <xdr:colOff>46569</xdr:colOff>
      <xdr:row>199</xdr:row>
      <xdr:rowOff>1209</xdr:rowOff>
    </xdr:to>
    <xdr:sp macro="" textlink="">
      <xdr:nvSpPr>
        <xdr:cNvPr id="302" name="Isosceles Triangle 301">
          <a:extLst>
            <a:ext uri="{FF2B5EF4-FFF2-40B4-BE49-F238E27FC236}">
              <a16:creationId xmlns:a16="http://schemas.microsoft.com/office/drawing/2014/main" id="{E1E0533C-F353-41FE-9344-639D9B2E6492}"/>
            </a:ext>
          </a:extLst>
        </xdr:cNvPr>
        <xdr:cNvSpPr/>
      </xdr:nvSpPr>
      <xdr:spPr>
        <a:xfrm>
          <a:off x="1312055" y="347986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196</xdr:row>
      <xdr:rowOff>15522</xdr:rowOff>
    </xdr:from>
    <xdr:to>
      <xdr:col>6</xdr:col>
      <xdr:colOff>43746</xdr:colOff>
      <xdr:row>199</xdr:row>
      <xdr:rowOff>8467</xdr:rowOff>
    </xdr:to>
    <xdr:sp macro="" textlink="">
      <xdr:nvSpPr>
        <xdr:cNvPr id="303" name="Isosceles Triangle 302">
          <a:extLst>
            <a:ext uri="{FF2B5EF4-FFF2-40B4-BE49-F238E27FC236}">
              <a16:creationId xmlns:a16="http://schemas.microsoft.com/office/drawing/2014/main" id="{A63ED164-337E-4532-BE9E-8AEDFEABAFE5}"/>
            </a:ext>
          </a:extLst>
        </xdr:cNvPr>
        <xdr:cNvSpPr/>
      </xdr:nvSpPr>
      <xdr:spPr>
        <a:xfrm>
          <a:off x="2337932" y="348008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196</xdr:row>
      <xdr:rowOff>7056</xdr:rowOff>
    </xdr:from>
    <xdr:to>
      <xdr:col>10</xdr:col>
      <xdr:colOff>42332</xdr:colOff>
      <xdr:row>199</xdr:row>
      <xdr:rowOff>1</xdr:rowOff>
    </xdr:to>
    <xdr:sp macro="" textlink="">
      <xdr:nvSpPr>
        <xdr:cNvPr id="304" name="Isosceles Triangle 303">
          <a:extLst>
            <a:ext uri="{FF2B5EF4-FFF2-40B4-BE49-F238E27FC236}">
              <a16:creationId xmlns:a16="http://schemas.microsoft.com/office/drawing/2014/main" id="{58108BE7-EA66-4E9B-91C4-249B2DA00E4E}"/>
            </a:ext>
          </a:extLst>
        </xdr:cNvPr>
        <xdr:cNvSpPr/>
      </xdr:nvSpPr>
      <xdr:spPr>
        <a:xfrm>
          <a:off x="43939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196</xdr:row>
      <xdr:rowOff>18345</xdr:rowOff>
    </xdr:from>
    <xdr:to>
      <xdr:col>12</xdr:col>
      <xdr:colOff>39510</xdr:colOff>
      <xdr:row>199</xdr:row>
      <xdr:rowOff>11290</xdr:rowOff>
    </xdr:to>
    <xdr:sp macro="" textlink="">
      <xdr:nvSpPr>
        <xdr:cNvPr id="305" name="Isosceles Triangle 304">
          <a:extLst>
            <a:ext uri="{FF2B5EF4-FFF2-40B4-BE49-F238E27FC236}">
              <a16:creationId xmlns:a16="http://schemas.microsoft.com/office/drawing/2014/main" id="{02E039D2-CB30-409A-ACBD-B649FFF2A0FD}"/>
            </a:ext>
          </a:extLst>
        </xdr:cNvPr>
        <xdr:cNvSpPr/>
      </xdr:nvSpPr>
      <xdr:spPr>
        <a:xfrm>
          <a:off x="54197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196</xdr:row>
      <xdr:rowOff>7056</xdr:rowOff>
    </xdr:from>
    <xdr:to>
      <xdr:col>14</xdr:col>
      <xdr:colOff>42332</xdr:colOff>
      <xdr:row>199</xdr:row>
      <xdr:rowOff>1</xdr:rowOff>
    </xdr:to>
    <xdr:sp macro="" textlink="">
      <xdr:nvSpPr>
        <xdr:cNvPr id="306" name="Isosceles Triangle 305">
          <a:extLst>
            <a:ext uri="{FF2B5EF4-FFF2-40B4-BE49-F238E27FC236}">
              <a16:creationId xmlns:a16="http://schemas.microsoft.com/office/drawing/2014/main" id="{25E92B5E-03D7-4663-9C9B-C911EE71CC99}"/>
            </a:ext>
          </a:extLst>
        </xdr:cNvPr>
        <xdr:cNvSpPr/>
      </xdr:nvSpPr>
      <xdr:spPr>
        <a:xfrm>
          <a:off x="64513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196</xdr:row>
      <xdr:rowOff>18345</xdr:rowOff>
    </xdr:from>
    <xdr:to>
      <xdr:col>16</xdr:col>
      <xdr:colOff>39510</xdr:colOff>
      <xdr:row>199</xdr:row>
      <xdr:rowOff>11290</xdr:rowOff>
    </xdr:to>
    <xdr:sp macro="" textlink="">
      <xdr:nvSpPr>
        <xdr:cNvPr id="307" name="Isosceles Triangle 306">
          <a:extLst>
            <a:ext uri="{FF2B5EF4-FFF2-40B4-BE49-F238E27FC236}">
              <a16:creationId xmlns:a16="http://schemas.microsoft.com/office/drawing/2014/main" id="{86B246FA-FF22-49AA-A17C-8D6FA206CC32}"/>
            </a:ext>
          </a:extLst>
        </xdr:cNvPr>
        <xdr:cNvSpPr/>
      </xdr:nvSpPr>
      <xdr:spPr>
        <a:xfrm>
          <a:off x="74771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196</xdr:row>
      <xdr:rowOff>7056</xdr:rowOff>
    </xdr:from>
    <xdr:to>
      <xdr:col>18</xdr:col>
      <xdr:colOff>42332</xdr:colOff>
      <xdr:row>199</xdr:row>
      <xdr:rowOff>1</xdr:rowOff>
    </xdr:to>
    <xdr:sp macro="" textlink="">
      <xdr:nvSpPr>
        <xdr:cNvPr id="308" name="Isosceles Triangle 307">
          <a:extLst>
            <a:ext uri="{FF2B5EF4-FFF2-40B4-BE49-F238E27FC236}">
              <a16:creationId xmlns:a16="http://schemas.microsoft.com/office/drawing/2014/main" id="{CD7326E1-A6A0-4AA8-96EF-F4239A0DE501}"/>
            </a:ext>
          </a:extLst>
        </xdr:cNvPr>
        <xdr:cNvSpPr/>
      </xdr:nvSpPr>
      <xdr:spPr>
        <a:xfrm>
          <a:off x="8508718" y="347923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196</xdr:row>
      <xdr:rowOff>18345</xdr:rowOff>
    </xdr:from>
    <xdr:to>
      <xdr:col>20</xdr:col>
      <xdr:colOff>39510</xdr:colOff>
      <xdr:row>199</xdr:row>
      <xdr:rowOff>11290</xdr:rowOff>
    </xdr:to>
    <xdr:sp macro="" textlink="">
      <xdr:nvSpPr>
        <xdr:cNvPr id="309" name="Isosceles Triangle 308">
          <a:extLst>
            <a:ext uri="{FF2B5EF4-FFF2-40B4-BE49-F238E27FC236}">
              <a16:creationId xmlns:a16="http://schemas.microsoft.com/office/drawing/2014/main" id="{0BF41A7F-32F7-4757-BF15-20F27B5E7CCA}"/>
            </a:ext>
          </a:extLst>
        </xdr:cNvPr>
        <xdr:cNvSpPr/>
      </xdr:nvSpPr>
      <xdr:spPr>
        <a:xfrm>
          <a:off x="9534596" y="348036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207</xdr:row>
      <xdr:rowOff>7055</xdr:rowOff>
    </xdr:from>
    <xdr:to>
      <xdr:col>2</xdr:col>
      <xdr:colOff>49392</xdr:colOff>
      <xdr:row>210</xdr:row>
      <xdr:rowOff>0</xdr:rowOff>
    </xdr:to>
    <xdr:sp macro="" textlink="">
      <xdr:nvSpPr>
        <xdr:cNvPr id="320" name="Isosceles Triangle 319">
          <a:extLst>
            <a:ext uri="{FF2B5EF4-FFF2-40B4-BE49-F238E27FC236}">
              <a16:creationId xmlns:a16="http://schemas.microsoft.com/office/drawing/2014/main" id="{85378BF2-D169-432A-863D-D7C3B7F20F76}"/>
            </a:ext>
          </a:extLst>
        </xdr:cNvPr>
        <xdr:cNvSpPr/>
      </xdr:nvSpPr>
      <xdr:spPr>
        <a:xfrm>
          <a:off x="282226" y="366592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207</xdr:row>
      <xdr:rowOff>4233</xdr:rowOff>
    </xdr:from>
    <xdr:to>
      <xdr:col>4</xdr:col>
      <xdr:colOff>46570</xdr:colOff>
      <xdr:row>209</xdr:row>
      <xdr:rowOff>173567</xdr:rowOff>
    </xdr:to>
    <xdr:sp macro="" textlink="">
      <xdr:nvSpPr>
        <xdr:cNvPr id="321" name="Isosceles Triangle 320">
          <a:extLst>
            <a:ext uri="{FF2B5EF4-FFF2-40B4-BE49-F238E27FC236}">
              <a16:creationId xmlns:a16="http://schemas.microsoft.com/office/drawing/2014/main" id="{4C740D85-9F0B-4DF5-9F57-D459F476C010}"/>
            </a:ext>
          </a:extLst>
        </xdr:cNvPr>
        <xdr:cNvSpPr/>
      </xdr:nvSpPr>
      <xdr:spPr>
        <a:xfrm>
          <a:off x="1312055" y="366564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207</xdr:row>
      <xdr:rowOff>13304</xdr:rowOff>
    </xdr:from>
    <xdr:to>
      <xdr:col>8</xdr:col>
      <xdr:colOff>46570</xdr:colOff>
      <xdr:row>210</xdr:row>
      <xdr:rowOff>1209</xdr:rowOff>
    </xdr:to>
    <xdr:sp macro="" textlink="">
      <xdr:nvSpPr>
        <xdr:cNvPr id="322" name="Isosceles Triangle 321">
          <a:extLst>
            <a:ext uri="{FF2B5EF4-FFF2-40B4-BE49-F238E27FC236}">
              <a16:creationId xmlns:a16="http://schemas.microsoft.com/office/drawing/2014/main" id="{AB7583D6-A666-44AB-8E3E-2B91F63A59BF}"/>
            </a:ext>
          </a:extLst>
        </xdr:cNvPr>
        <xdr:cNvSpPr/>
      </xdr:nvSpPr>
      <xdr:spPr>
        <a:xfrm>
          <a:off x="3369455" y="366655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207</xdr:row>
      <xdr:rowOff>15522</xdr:rowOff>
    </xdr:from>
    <xdr:to>
      <xdr:col>6</xdr:col>
      <xdr:colOff>43746</xdr:colOff>
      <xdr:row>210</xdr:row>
      <xdr:rowOff>8467</xdr:rowOff>
    </xdr:to>
    <xdr:sp macro="" textlink="">
      <xdr:nvSpPr>
        <xdr:cNvPr id="324" name="Isosceles Triangle 323">
          <a:extLst>
            <a:ext uri="{FF2B5EF4-FFF2-40B4-BE49-F238E27FC236}">
              <a16:creationId xmlns:a16="http://schemas.microsoft.com/office/drawing/2014/main" id="{7C7B22D3-3F2F-42A0-8899-EE82967A9881}"/>
            </a:ext>
          </a:extLst>
        </xdr:cNvPr>
        <xdr:cNvSpPr/>
      </xdr:nvSpPr>
      <xdr:spPr>
        <a:xfrm>
          <a:off x="2337932" y="366677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207</xdr:row>
      <xdr:rowOff>7056</xdr:rowOff>
    </xdr:from>
    <xdr:to>
      <xdr:col>10</xdr:col>
      <xdr:colOff>42332</xdr:colOff>
      <xdr:row>210</xdr:row>
      <xdr:rowOff>1</xdr:rowOff>
    </xdr:to>
    <xdr:sp macro="" textlink="">
      <xdr:nvSpPr>
        <xdr:cNvPr id="325" name="Isosceles Triangle 324">
          <a:extLst>
            <a:ext uri="{FF2B5EF4-FFF2-40B4-BE49-F238E27FC236}">
              <a16:creationId xmlns:a16="http://schemas.microsoft.com/office/drawing/2014/main" id="{6CA3C13C-C5A9-487F-80A1-1DBE8248B0CF}"/>
            </a:ext>
          </a:extLst>
        </xdr:cNvPr>
        <xdr:cNvSpPr/>
      </xdr:nvSpPr>
      <xdr:spPr>
        <a:xfrm>
          <a:off x="43939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207</xdr:row>
      <xdr:rowOff>18345</xdr:rowOff>
    </xdr:from>
    <xdr:to>
      <xdr:col>12</xdr:col>
      <xdr:colOff>39510</xdr:colOff>
      <xdr:row>210</xdr:row>
      <xdr:rowOff>11290</xdr:rowOff>
    </xdr:to>
    <xdr:sp macro="" textlink="">
      <xdr:nvSpPr>
        <xdr:cNvPr id="326" name="Isosceles Triangle 325">
          <a:extLst>
            <a:ext uri="{FF2B5EF4-FFF2-40B4-BE49-F238E27FC236}">
              <a16:creationId xmlns:a16="http://schemas.microsoft.com/office/drawing/2014/main" id="{00651576-FC54-430D-9C20-C2392F6A6122}"/>
            </a:ext>
          </a:extLst>
        </xdr:cNvPr>
        <xdr:cNvSpPr/>
      </xdr:nvSpPr>
      <xdr:spPr>
        <a:xfrm>
          <a:off x="54197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207</xdr:row>
      <xdr:rowOff>7056</xdr:rowOff>
    </xdr:from>
    <xdr:to>
      <xdr:col>14</xdr:col>
      <xdr:colOff>42332</xdr:colOff>
      <xdr:row>210</xdr:row>
      <xdr:rowOff>1</xdr:rowOff>
    </xdr:to>
    <xdr:sp macro="" textlink="">
      <xdr:nvSpPr>
        <xdr:cNvPr id="327" name="Isosceles Triangle 326">
          <a:extLst>
            <a:ext uri="{FF2B5EF4-FFF2-40B4-BE49-F238E27FC236}">
              <a16:creationId xmlns:a16="http://schemas.microsoft.com/office/drawing/2014/main" id="{23E1F47C-4AFC-4962-BA1F-C0E82C4E3011}"/>
            </a:ext>
          </a:extLst>
        </xdr:cNvPr>
        <xdr:cNvSpPr/>
      </xdr:nvSpPr>
      <xdr:spPr>
        <a:xfrm>
          <a:off x="64513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207</xdr:row>
      <xdr:rowOff>18345</xdr:rowOff>
    </xdr:from>
    <xdr:to>
      <xdr:col>16</xdr:col>
      <xdr:colOff>39510</xdr:colOff>
      <xdr:row>210</xdr:row>
      <xdr:rowOff>11290</xdr:rowOff>
    </xdr:to>
    <xdr:sp macro="" textlink="">
      <xdr:nvSpPr>
        <xdr:cNvPr id="328" name="Isosceles Triangle 327">
          <a:extLst>
            <a:ext uri="{FF2B5EF4-FFF2-40B4-BE49-F238E27FC236}">
              <a16:creationId xmlns:a16="http://schemas.microsoft.com/office/drawing/2014/main" id="{A556AEF9-1ADB-4A1E-9EB1-EB9B9DDEA2D5}"/>
            </a:ext>
          </a:extLst>
        </xdr:cNvPr>
        <xdr:cNvSpPr/>
      </xdr:nvSpPr>
      <xdr:spPr>
        <a:xfrm>
          <a:off x="74771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207</xdr:row>
      <xdr:rowOff>7056</xdr:rowOff>
    </xdr:from>
    <xdr:to>
      <xdr:col>18</xdr:col>
      <xdr:colOff>42332</xdr:colOff>
      <xdr:row>210</xdr:row>
      <xdr:rowOff>1</xdr:rowOff>
    </xdr:to>
    <xdr:sp macro="" textlink="">
      <xdr:nvSpPr>
        <xdr:cNvPr id="329" name="Isosceles Triangle 328">
          <a:extLst>
            <a:ext uri="{FF2B5EF4-FFF2-40B4-BE49-F238E27FC236}">
              <a16:creationId xmlns:a16="http://schemas.microsoft.com/office/drawing/2014/main" id="{E2F91F38-D34F-4EF8-8778-980946F0CD5F}"/>
            </a:ext>
          </a:extLst>
        </xdr:cNvPr>
        <xdr:cNvSpPr/>
      </xdr:nvSpPr>
      <xdr:spPr>
        <a:xfrm>
          <a:off x="8508718" y="366592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207</xdr:row>
      <xdr:rowOff>18345</xdr:rowOff>
    </xdr:from>
    <xdr:to>
      <xdr:col>20</xdr:col>
      <xdr:colOff>39510</xdr:colOff>
      <xdr:row>210</xdr:row>
      <xdr:rowOff>11290</xdr:rowOff>
    </xdr:to>
    <xdr:sp macro="" textlink="">
      <xdr:nvSpPr>
        <xdr:cNvPr id="330" name="Isosceles Triangle 329">
          <a:extLst>
            <a:ext uri="{FF2B5EF4-FFF2-40B4-BE49-F238E27FC236}">
              <a16:creationId xmlns:a16="http://schemas.microsoft.com/office/drawing/2014/main" id="{1A85EC02-57FD-444F-9601-35834954A7BD}"/>
            </a:ext>
          </a:extLst>
        </xdr:cNvPr>
        <xdr:cNvSpPr/>
      </xdr:nvSpPr>
      <xdr:spPr>
        <a:xfrm>
          <a:off x="9534596" y="366705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218</xdr:row>
      <xdr:rowOff>7055</xdr:rowOff>
    </xdr:from>
    <xdr:to>
      <xdr:col>2</xdr:col>
      <xdr:colOff>49392</xdr:colOff>
      <xdr:row>221</xdr:row>
      <xdr:rowOff>0</xdr:rowOff>
    </xdr:to>
    <xdr:sp macro="" textlink="">
      <xdr:nvSpPr>
        <xdr:cNvPr id="341" name="Isosceles Triangle 340">
          <a:extLst>
            <a:ext uri="{FF2B5EF4-FFF2-40B4-BE49-F238E27FC236}">
              <a16:creationId xmlns:a16="http://schemas.microsoft.com/office/drawing/2014/main" id="{37592D79-808A-4317-A865-C126051CA996}"/>
            </a:ext>
          </a:extLst>
        </xdr:cNvPr>
        <xdr:cNvSpPr/>
      </xdr:nvSpPr>
      <xdr:spPr>
        <a:xfrm>
          <a:off x="282226" y="385261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4233</xdr:rowOff>
    </xdr:from>
    <xdr:to>
      <xdr:col>4</xdr:col>
      <xdr:colOff>46570</xdr:colOff>
      <xdr:row>220</xdr:row>
      <xdr:rowOff>173567</xdr:rowOff>
    </xdr:to>
    <xdr:sp macro="" textlink="">
      <xdr:nvSpPr>
        <xdr:cNvPr id="342" name="Isosceles Triangle 341">
          <a:extLst>
            <a:ext uri="{FF2B5EF4-FFF2-40B4-BE49-F238E27FC236}">
              <a16:creationId xmlns:a16="http://schemas.microsoft.com/office/drawing/2014/main" id="{311F5BE5-9E68-4C48-8479-9E2AD75D88A4}"/>
            </a:ext>
          </a:extLst>
        </xdr:cNvPr>
        <xdr:cNvSpPr/>
      </xdr:nvSpPr>
      <xdr:spPr>
        <a:xfrm>
          <a:off x="1312055" y="385233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218</xdr:row>
      <xdr:rowOff>13304</xdr:rowOff>
    </xdr:from>
    <xdr:to>
      <xdr:col>8</xdr:col>
      <xdr:colOff>46570</xdr:colOff>
      <xdr:row>221</xdr:row>
      <xdr:rowOff>1209</xdr:rowOff>
    </xdr:to>
    <xdr:sp macro="" textlink="">
      <xdr:nvSpPr>
        <xdr:cNvPr id="343" name="Isosceles Triangle 342">
          <a:extLst>
            <a:ext uri="{FF2B5EF4-FFF2-40B4-BE49-F238E27FC236}">
              <a16:creationId xmlns:a16="http://schemas.microsoft.com/office/drawing/2014/main" id="{0ED5922F-9455-44C6-8A52-0F5C97FFB6A1}"/>
            </a:ext>
          </a:extLst>
        </xdr:cNvPr>
        <xdr:cNvSpPr/>
      </xdr:nvSpPr>
      <xdr:spPr>
        <a:xfrm>
          <a:off x="3369455" y="385324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218</xdr:row>
      <xdr:rowOff>13304</xdr:rowOff>
    </xdr:from>
    <xdr:to>
      <xdr:col>4</xdr:col>
      <xdr:colOff>46569</xdr:colOff>
      <xdr:row>221</xdr:row>
      <xdr:rowOff>1209</xdr:rowOff>
    </xdr:to>
    <xdr:sp macro="" textlink="">
      <xdr:nvSpPr>
        <xdr:cNvPr id="344" name="Isosceles Triangle 343">
          <a:extLst>
            <a:ext uri="{FF2B5EF4-FFF2-40B4-BE49-F238E27FC236}">
              <a16:creationId xmlns:a16="http://schemas.microsoft.com/office/drawing/2014/main" id="{5DB66956-ECD8-4327-9B52-B17AED7BB757}"/>
            </a:ext>
          </a:extLst>
        </xdr:cNvPr>
        <xdr:cNvSpPr/>
      </xdr:nvSpPr>
      <xdr:spPr>
        <a:xfrm>
          <a:off x="1312055" y="385324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218</xdr:row>
      <xdr:rowOff>15522</xdr:rowOff>
    </xdr:from>
    <xdr:to>
      <xdr:col>6</xdr:col>
      <xdr:colOff>43746</xdr:colOff>
      <xdr:row>221</xdr:row>
      <xdr:rowOff>8467</xdr:rowOff>
    </xdr:to>
    <xdr:sp macro="" textlink="">
      <xdr:nvSpPr>
        <xdr:cNvPr id="345" name="Isosceles Triangle 344">
          <a:extLst>
            <a:ext uri="{FF2B5EF4-FFF2-40B4-BE49-F238E27FC236}">
              <a16:creationId xmlns:a16="http://schemas.microsoft.com/office/drawing/2014/main" id="{57BCFE72-975D-4889-BB41-B331FAE82CC8}"/>
            </a:ext>
          </a:extLst>
        </xdr:cNvPr>
        <xdr:cNvSpPr/>
      </xdr:nvSpPr>
      <xdr:spPr>
        <a:xfrm>
          <a:off x="2337932" y="385346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218</xdr:row>
      <xdr:rowOff>7056</xdr:rowOff>
    </xdr:from>
    <xdr:to>
      <xdr:col>10</xdr:col>
      <xdr:colOff>42332</xdr:colOff>
      <xdr:row>221</xdr:row>
      <xdr:rowOff>1</xdr:rowOff>
    </xdr:to>
    <xdr:sp macro="" textlink="">
      <xdr:nvSpPr>
        <xdr:cNvPr id="346" name="Isosceles Triangle 345">
          <a:extLst>
            <a:ext uri="{FF2B5EF4-FFF2-40B4-BE49-F238E27FC236}">
              <a16:creationId xmlns:a16="http://schemas.microsoft.com/office/drawing/2014/main" id="{A026F3AE-320B-42A1-BC3C-68ACA9BC14A6}"/>
            </a:ext>
          </a:extLst>
        </xdr:cNvPr>
        <xdr:cNvSpPr/>
      </xdr:nvSpPr>
      <xdr:spPr>
        <a:xfrm>
          <a:off x="43939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218</xdr:row>
      <xdr:rowOff>18345</xdr:rowOff>
    </xdr:from>
    <xdr:to>
      <xdr:col>12</xdr:col>
      <xdr:colOff>39510</xdr:colOff>
      <xdr:row>221</xdr:row>
      <xdr:rowOff>11290</xdr:rowOff>
    </xdr:to>
    <xdr:sp macro="" textlink="">
      <xdr:nvSpPr>
        <xdr:cNvPr id="347" name="Isosceles Triangle 346">
          <a:extLst>
            <a:ext uri="{FF2B5EF4-FFF2-40B4-BE49-F238E27FC236}">
              <a16:creationId xmlns:a16="http://schemas.microsoft.com/office/drawing/2014/main" id="{56A84AC4-5D5D-4B81-8C79-9CAD23D6FE05}"/>
            </a:ext>
          </a:extLst>
        </xdr:cNvPr>
        <xdr:cNvSpPr/>
      </xdr:nvSpPr>
      <xdr:spPr>
        <a:xfrm>
          <a:off x="54197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218</xdr:row>
      <xdr:rowOff>7056</xdr:rowOff>
    </xdr:from>
    <xdr:to>
      <xdr:col>14</xdr:col>
      <xdr:colOff>42332</xdr:colOff>
      <xdr:row>221</xdr:row>
      <xdr:rowOff>1</xdr:rowOff>
    </xdr:to>
    <xdr:sp macro="" textlink="">
      <xdr:nvSpPr>
        <xdr:cNvPr id="348" name="Isosceles Triangle 347">
          <a:extLst>
            <a:ext uri="{FF2B5EF4-FFF2-40B4-BE49-F238E27FC236}">
              <a16:creationId xmlns:a16="http://schemas.microsoft.com/office/drawing/2014/main" id="{A175E1C4-0A3D-4597-A4FB-CA19228C4EAF}"/>
            </a:ext>
          </a:extLst>
        </xdr:cNvPr>
        <xdr:cNvSpPr/>
      </xdr:nvSpPr>
      <xdr:spPr>
        <a:xfrm>
          <a:off x="64513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218</xdr:row>
      <xdr:rowOff>18345</xdr:rowOff>
    </xdr:from>
    <xdr:to>
      <xdr:col>16</xdr:col>
      <xdr:colOff>39510</xdr:colOff>
      <xdr:row>221</xdr:row>
      <xdr:rowOff>11290</xdr:rowOff>
    </xdr:to>
    <xdr:sp macro="" textlink="">
      <xdr:nvSpPr>
        <xdr:cNvPr id="349" name="Isosceles Triangle 348">
          <a:extLst>
            <a:ext uri="{FF2B5EF4-FFF2-40B4-BE49-F238E27FC236}">
              <a16:creationId xmlns:a16="http://schemas.microsoft.com/office/drawing/2014/main" id="{8D3B7ACD-C805-4229-859C-1BB477C3889D}"/>
            </a:ext>
          </a:extLst>
        </xdr:cNvPr>
        <xdr:cNvSpPr/>
      </xdr:nvSpPr>
      <xdr:spPr>
        <a:xfrm>
          <a:off x="74771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218</xdr:row>
      <xdr:rowOff>7056</xdr:rowOff>
    </xdr:from>
    <xdr:to>
      <xdr:col>18</xdr:col>
      <xdr:colOff>42332</xdr:colOff>
      <xdr:row>221</xdr:row>
      <xdr:rowOff>1</xdr:rowOff>
    </xdr:to>
    <xdr:sp macro="" textlink="">
      <xdr:nvSpPr>
        <xdr:cNvPr id="350" name="Isosceles Triangle 349">
          <a:extLst>
            <a:ext uri="{FF2B5EF4-FFF2-40B4-BE49-F238E27FC236}">
              <a16:creationId xmlns:a16="http://schemas.microsoft.com/office/drawing/2014/main" id="{9B6980F8-6266-4B91-B74A-967312174945}"/>
            </a:ext>
          </a:extLst>
        </xdr:cNvPr>
        <xdr:cNvSpPr/>
      </xdr:nvSpPr>
      <xdr:spPr>
        <a:xfrm>
          <a:off x="8508718" y="385261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218</xdr:row>
      <xdr:rowOff>18345</xdr:rowOff>
    </xdr:from>
    <xdr:to>
      <xdr:col>20</xdr:col>
      <xdr:colOff>39510</xdr:colOff>
      <xdr:row>221</xdr:row>
      <xdr:rowOff>11290</xdr:rowOff>
    </xdr:to>
    <xdr:sp macro="" textlink="">
      <xdr:nvSpPr>
        <xdr:cNvPr id="351" name="Isosceles Triangle 350">
          <a:extLst>
            <a:ext uri="{FF2B5EF4-FFF2-40B4-BE49-F238E27FC236}">
              <a16:creationId xmlns:a16="http://schemas.microsoft.com/office/drawing/2014/main" id="{EEC9389D-B74D-44A6-8F31-3D26FCC0618D}"/>
            </a:ext>
          </a:extLst>
        </xdr:cNvPr>
        <xdr:cNvSpPr/>
      </xdr:nvSpPr>
      <xdr:spPr>
        <a:xfrm>
          <a:off x="9534596" y="385374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229</xdr:row>
      <xdr:rowOff>7055</xdr:rowOff>
    </xdr:from>
    <xdr:to>
      <xdr:col>2</xdr:col>
      <xdr:colOff>49392</xdr:colOff>
      <xdr:row>232</xdr:row>
      <xdr:rowOff>0</xdr:rowOff>
    </xdr:to>
    <xdr:sp macro="" textlink="">
      <xdr:nvSpPr>
        <xdr:cNvPr id="362" name="Isosceles Triangle 361">
          <a:extLst>
            <a:ext uri="{FF2B5EF4-FFF2-40B4-BE49-F238E27FC236}">
              <a16:creationId xmlns:a16="http://schemas.microsoft.com/office/drawing/2014/main" id="{563D80DE-E61C-4EF3-9865-1FAFD8D63E17}"/>
            </a:ext>
          </a:extLst>
        </xdr:cNvPr>
        <xdr:cNvSpPr/>
      </xdr:nvSpPr>
      <xdr:spPr>
        <a:xfrm>
          <a:off x="282226" y="403930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4233</xdr:rowOff>
    </xdr:from>
    <xdr:to>
      <xdr:col>4</xdr:col>
      <xdr:colOff>46570</xdr:colOff>
      <xdr:row>231</xdr:row>
      <xdr:rowOff>173567</xdr:rowOff>
    </xdr:to>
    <xdr:sp macro="" textlink="">
      <xdr:nvSpPr>
        <xdr:cNvPr id="363" name="Isosceles Triangle 362">
          <a:extLst>
            <a:ext uri="{FF2B5EF4-FFF2-40B4-BE49-F238E27FC236}">
              <a16:creationId xmlns:a16="http://schemas.microsoft.com/office/drawing/2014/main" id="{71F45E2D-FEF8-4EB5-B6C9-58373C120246}"/>
            </a:ext>
          </a:extLst>
        </xdr:cNvPr>
        <xdr:cNvSpPr/>
      </xdr:nvSpPr>
      <xdr:spPr>
        <a:xfrm>
          <a:off x="1312055" y="4039023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229</xdr:row>
      <xdr:rowOff>13304</xdr:rowOff>
    </xdr:from>
    <xdr:to>
      <xdr:col>8</xdr:col>
      <xdr:colOff>46570</xdr:colOff>
      <xdr:row>232</xdr:row>
      <xdr:rowOff>1209</xdr:rowOff>
    </xdr:to>
    <xdr:sp macro="" textlink="">
      <xdr:nvSpPr>
        <xdr:cNvPr id="364" name="Isosceles Triangle 363">
          <a:extLst>
            <a:ext uri="{FF2B5EF4-FFF2-40B4-BE49-F238E27FC236}">
              <a16:creationId xmlns:a16="http://schemas.microsoft.com/office/drawing/2014/main" id="{304BAD46-0728-42AF-9589-3F95B1D69707}"/>
            </a:ext>
          </a:extLst>
        </xdr:cNvPr>
        <xdr:cNvSpPr/>
      </xdr:nvSpPr>
      <xdr:spPr>
        <a:xfrm>
          <a:off x="3369455" y="403993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229</xdr:row>
      <xdr:rowOff>13304</xdr:rowOff>
    </xdr:from>
    <xdr:to>
      <xdr:col>4</xdr:col>
      <xdr:colOff>46569</xdr:colOff>
      <xdr:row>232</xdr:row>
      <xdr:rowOff>1209</xdr:rowOff>
    </xdr:to>
    <xdr:sp macro="" textlink="">
      <xdr:nvSpPr>
        <xdr:cNvPr id="365" name="Isosceles Triangle 364">
          <a:extLst>
            <a:ext uri="{FF2B5EF4-FFF2-40B4-BE49-F238E27FC236}">
              <a16:creationId xmlns:a16="http://schemas.microsoft.com/office/drawing/2014/main" id="{88E7F69D-87E6-4006-95AF-1E7387E0E6CD}"/>
            </a:ext>
          </a:extLst>
        </xdr:cNvPr>
        <xdr:cNvSpPr/>
      </xdr:nvSpPr>
      <xdr:spPr>
        <a:xfrm>
          <a:off x="1312055" y="403993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229</xdr:row>
      <xdr:rowOff>15522</xdr:rowOff>
    </xdr:from>
    <xdr:to>
      <xdr:col>6</xdr:col>
      <xdr:colOff>43746</xdr:colOff>
      <xdr:row>232</xdr:row>
      <xdr:rowOff>8467</xdr:rowOff>
    </xdr:to>
    <xdr:sp macro="" textlink="">
      <xdr:nvSpPr>
        <xdr:cNvPr id="366" name="Isosceles Triangle 365">
          <a:extLst>
            <a:ext uri="{FF2B5EF4-FFF2-40B4-BE49-F238E27FC236}">
              <a16:creationId xmlns:a16="http://schemas.microsoft.com/office/drawing/2014/main" id="{A2103EE0-6DAE-40C4-8EA5-926A5E904562}"/>
            </a:ext>
          </a:extLst>
        </xdr:cNvPr>
        <xdr:cNvSpPr/>
      </xdr:nvSpPr>
      <xdr:spPr>
        <a:xfrm>
          <a:off x="2337932" y="404015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229</xdr:row>
      <xdr:rowOff>7056</xdr:rowOff>
    </xdr:from>
    <xdr:to>
      <xdr:col>10</xdr:col>
      <xdr:colOff>42332</xdr:colOff>
      <xdr:row>232</xdr:row>
      <xdr:rowOff>1</xdr:rowOff>
    </xdr:to>
    <xdr:sp macro="" textlink="">
      <xdr:nvSpPr>
        <xdr:cNvPr id="367" name="Isosceles Triangle 366">
          <a:extLst>
            <a:ext uri="{FF2B5EF4-FFF2-40B4-BE49-F238E27FC236}">
              <a16:creationId xmlns:a16="http://schemas.microsoft.com/office/drawing/2014/main" id="{5607E627-363F-4D0B-A045-842950AFA1B3}"/>
            </a:ext>
          </a:extLst>
        </xdr:cNvPr>
        <xdr:cNvSpPr/>
      </xdr:nvSpPr>
      <xdr:spPr>
        <a:xfrm>
          <a:off x="43939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229</xdr:row>
      <xdr:rowOff>18345</xdr:rowOff>
    </xdr:from>
    <xdr:to>
      <xdr:col>12</xdr:col>
      <xdr:colOff>39510</xdr:colOff>
      <xdr:row>232</xdr:row>
      <xdr:rowOff>11290</xdr:rowOff>
    </xdr:to>
    <xdr:sp macro="" textlink="">
      <xdr:nvSpPr>
        <xdr:cNvPr id="368" name="Isosceles Triangle 367">
          <a:extLst>
            <a:ext uri="{FF2B5EF4-FFF2-40B4-BE49-F238E27FC236}">
              <a16:creationId xmlns:a16="http://schemas.microsoft.com/office/drawing/2014/main" id="{154DABE5-E7D2-4C2E-9618-DFCD5EEF40A7}"/>
            </a:ext>
          </a:extLst>
        </xdr:cNvPr>
        <xdr:cNvSpPr/>
      </xdr:nvSpPr>
      <xdr:spPr>
        <a:xfrm>
          <a:off x="54197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229</xdr:row>
      <xdr:rowOff>7056</xdr:rowOff>
    </xdr:from>
    <xdr:to>
      <xdr:col>14</xdr:col>
      <xdr:colOff>42332</xdr:colOff>
      <xdr:row>232</xdr:row>
      <xdr:rowOff>1</xdr:rowOff>
    </xdr:to>
    <xdr:sp macro="" textlink="">
      <xdr:nvSpPr>
        <xdr:cNvPr id="369" name="Isosceles Triangle 368">
          <a:extLst>
            <a:ext uri="{FF2B5EF4-FFF2-40B4-BE49-F238E27FC236}">
              <a16:creationId xmlns:a16="http://schemas.microsoft.com/office/drawing/2014/main" id="{D105FCF9-C844-49A2-BD73-EE4CA121B8C8}"/>
            </a:ext>
          </a:extLst>
        </xdr:cNvPr>
        <xdr:cNvSpPr/>
      </xdr:nvSpPr>
      <xdr:spPr>
        <a:xfrm>
          <a:off x="64513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435227</xdr:colOff>
      <xdr:row>228</xdr:row>
      <xdr:rowOff>159860</xdr:rowOff>
    </xdr:from>
    <xdr:to>
      <xdr:col>16</xdr:col>
      <xdr:colOff>61281</xdr:colOff>
      <xdr:row>231</xdr:row>
      <xdr:rowOff>152805</xdr:rowOff>
    </xdr:to>
    <xdr:sp macro="" textlink="">
      <xdr:nvSpPr>
        <xdr:cNvPr id="370" name="Isosceles Triangle 369">
          <a:extLst>
            <a:ext uri="{FF2B5EF4-FFF2-40B4-BE49-F238E27FC236}">
              <a16:creationId xmlns:a16="http://schemas.microsoft.com/office/drawing/2014/main" id="{D1BA9207-FFF1-4196-B73C-FF7A6CD2F31A}"/>
            </a:ext>
          </a:extLst>
        </xdr:cNvPr>
        <xdr:cNvSpPr/>
      </xdr:nvSpPr>
      <xdr:spPr>
        <a:xfrm>
          <a:off x="7498967" y="40378220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229</xdr:row>
      <xdr:rowOff>7056</xdr:rowOff>
    </xdr:from>
    <xdr:to>
      <xdr:col>18</xdr:col>
      <xdr:colOff>42332</xdr:colOff>
      <xdr:row>232</xdr:row>
      <xdr:rowOff>1</xdr:rowOff>
    </xdr:to>
    <xdr:sp macro="" textlink="">
      <xdr:nvSpPr>
        <xdr:cNvPr id="371" name="Isosceles Triangle 370">
          <a:extLst>
            <a:ext uri="{FF2B5EF4-FFF2-40B4-BE49-F238E27FC236}">
              <a16:creationId xmlns:a16="http://schemas.microsoft.com/office/drawing/2014/main" id="{18211DB8-021A-4724-86FC-590A52FCAF66}"/>
            </a:ext>
          </a:extLst>
        </xdr:cNvPr>
        <xdr:cNvSpPr/>
      </xdr:nvSpPr>
      <xdr:spPr>
        <a:xfrm>
          <a:off x="8508718" y="403930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229</xdr:row>
      <xdr:rowOff>18345</xdr:rowOff>
    </xdr:from>
    <xdr:to>
      <xdr:col>20</xdr:col>
      <xdr:colOff>39510</xdr:colOff>
      <xdr:row>232</xdr:row>
      <xdr:rowOff>11290</xdr:rowOff>
    </xdr:to>
    <xdr:sp macro="" textlink="">
      <xdr:nvSpPr>
        <xdr:cNvPr id="372" name="Isosceles Triangle 371">
          <a:extLst>
            <a:ext uri="{FF2B5EF4-FFF2-40B4-BE49-F238E27FC236}">
              <a16:creationId xmlns:a16="http://schemas.microsoft.com/office/drawing/2014/main" id="{5FEE62B5-D4D9-498C-B2D7-DD14E996712B}"/>
            </a:ext>
          </a:extLst>
        </xdr:cNvPr>
        <xdr:cNvSpPr/>
      </xdr:nvSpPr>
      <xdr:spPr>
        <a:xfrm>
          <a:off x="9534596" y="404043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240</xdr:row>
      <xdr:rowOff>7055</xdr:rowOff>
    </xdr:from>
    <xdr:to>
      <xdr:col>2</xdr:col>
      <xdr:colOff>49392</xdr:colOff>
      <xdr:row>243</xdr:row>
      <xdr:rowOff>0</xdr:rowOff>
    </xdr:to>
    <xdr:sp macro="" textlink="">
      <xdr:nvSpPr>
        <xdr:cNvPr id="383" name="Isosceles Triangle 382">
          <a:extLst>
            <a:ext uri="{FF2B5EF4-FFF2-40B4-BE49-F238E27FC236}">
              <a16:creationId xmlns:a16="http://schemas.microsoft.com/office/drawing/2014/main" id="{E60CB96A-BF8C-40B6-B61D-D9A54211E218}"/>
            </a:ext>
          </a:extLst>
        </xdr:cNvPr>
        <xdr:cNvSpPr/>
      </xdr:nvSpPr>
      <xdr:spPr>
        <a:xfrm>
          <a:off x="282226" y="422599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4233</xdr:rowOff>
    </xdr:from>
    <xdr:to>
      <xdr:col>4</xdr:col>
      <xdr:colOff>46570</xdr:colOff>
      <xdr:row>242</xdr:row>
      <xdr:rowOff>173567</xdr:rowOff>
    </xdr:to>
    <xdr:sp macro="" textlink="">
      <xdr:nvSpPr>
        <xdr:cNvPr id="384" name="Isosceles Triangle 383">
          <a:extLst>
            <a:ext uri="{FF2B5EF4-FFF2-40B4-BE49-F238E27FC236}">
              <a16:creationId xmlns:a16="http://schemas.microsoft.com/office/drawing/2014/main" id="{7ABF9D43-31F6-4D65-A835-D05819928648}"/>
            </a:ext>
          </a:extLst>
        </xdr:cNvPr>
        <xdr:cNvSpPr/>
      </xdr:nvSpPr>
      <xdr:spPr>
        <a:xfrm>
          <a:off x="1312055" y="422571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240</xdr:row>
      <xdr:rowOff>13304</xdr:rowOff>
    </xdr:from>
    <xdr:to>
      <xdr:col>8</xdr:col>
      <xdr:colOff>46570</xdr:colOff>
      <xdr:row>243</xdr:row>
      <xdr:rowOff>1209</xdr:rowOff>
    </xdr:to>
    <xdr:sp macro="" textlink="">
      <xdr:nvSpPr>
        <xdr:cNvPr id="385" name="Isosceles Triangle 384">
          <a:extLst>
            <a:ext uri="{FF2B5EF4-FFF2-40B4-BE49-F238E27FC236}">
              <a16:creationId xmlns:a16="http://schemas.microsoft.com/office/drawing/2014/main" id="{18E8259F-6A56-4BE9-BC72-FD91E637FDD3}"/>
            </a:ext>
          </a:extLst>
        </xdr:cNvPr>
        <xdr:cNvSpPr/>
      </xdr:nvSpPr>
      <xdr:spPr>
        <a:xfrm>
          <a:off x="3369455" y="422662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240</xdr:row>
      <xdr:rowOff>13304</xdr:rowOff>
    </xdr:from>
    <xdr:to>
      <xdr:col>4</xdr:col>
      <xdr:colOff>46569</xdr:colOff>
      <xdr:row>243</xdr:row>
      <xdr:rowOff>1209</xdr:rowOff>
    </xdr:to>
    <xdr:sp macro="" textlink="">
      <xdr:nvSpPr>
        <xdr:cNvPr id="386" name="Isosceles Triangle 385">
          <a:extLst>
            <a:ext uri="{FF2B5EF4-FFF2-40B4-BE49-F238E27FC236}">
              <a16:creationId xmlns:a16="http://schemas.microsoft.com/office/drawing/2014/main" id="{4E72B66B-4728-455A-8EA7-25AA693C0478}"/>
            </a:ext>
          </a:extLst>
        </xdr:cNvPr>
        <xdr:cNvSpPr/>
      </xdr:nvSpPr>
      <xdr:spPr>
        <a:xfrm>
          <a:off x="1312055" y="422662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240</xdr:row>
      <xdr:rowOff>15522</xdr:rowOff>
    </xdr:from>
    <xdr:to>
      <xdr:col>6</xdr:col>
      <xdr:colOff>43746</xdr:colOff>
      <xdr:row>243</xdr:row>
      <xdr:rowOff>8467</xdr:rowOff>
    </xdr:to>
    <xdr:sp macro="" textlink="">
      <xdr:nvSpPr>
        <xdr:cNvPr id="387" name="Isosceles Triangle 386">
          <a:extLst>
            <a:ext uri="{FF2B5EF4-FFF2-40B4-BE49-F238E27FC236}">
              <a16:creationId xmlns:a16="http://schemas.microsoft.com/office/drawing/2014/main" id="{01F1F0FE-C272-467B-8B34-A94CCDBFAF76}"/>
            </a:ext>
          </a:extLst>
        </xdr:cNvPr>
        <xdr:cNvSpPr/>
      </xdr:nvSpPr>
      <xdr:spPr>
        <a:xfrm>
          <a:off x="2337932" y="422684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240</xdr:row>
      <xdr:rowOff>7056</xdr:rowOff>
    </xdr:from>
    <xdr:to>
      <xdr:col>10</xdr:col>
      <xdr:colOff>42332</xdr:colOff>
      <xdr:row>243</xdr:row>
      <xdr:rowOff>1</xdr:rowOff>
    </xdr:to>
    <xdr:sp macro="" textlink="">
      <xdr:nvSpPr>
        <xdr:cNvPr id="388" name="Isosceles Triangle 387">
          <a:extLst>
            <a:ext uri="{FF2B5EF4-FFF2-40B4-BE49-F238E27FC236}">
              <a16:creationId xmlns:a16="http://schemas.microsoft.com/office/drawing/2014/main" id="{B1B724A8-CD40-499E-8DAA-EEF99319F00D}"/>
            </a:ext>
          </a:extLst>
        </xdr:cNvPr>
        <xdr:cNvSpPr/>
      </xdr:nvSpPr>
      <xdr:spPr>
        <a:xfrm>
          <a:off x="4393918" y="422599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240</xdr:row>
      <xdr:rowOff>18345</xdr:rowOff>
    </xdr:from>
    <xdr:to>
      <xdr:col>12</xdr:col>
      <xdr:colOff>39510</xdr:colOff>
      <xdr:row>243</xdr:row>
      <xdr:rowOff>11290</xdr:rowOff>
    </xdr:to>
    <xdr:sp macro="" textlink="">
      <xdr:nvSpPr>
        <xdr:cNvPr id="389" name="Isosceles Triangle 388">
          <a:extLst>
            <a:ext uri="{FF2B5EF4-FFF2-40B4-BE49-F238E27FC236}">
              <a16:creationId xmlns:a16="http://schemas.microsoft.com/office/drawing/2014/main" id="{D46EFD33-50ED-48CD-AF8E-7ABD959BF771}"/>
            </a:ext>
          </a:extLst>
        </xdr:cNvPr>
        <xdr:cNvSpPr/>
      </xdr:nvSpPr>
      <xdr:spPr>
        <a:xfrm>
          <a:off x="54197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240</xdr:row>
      <xdr:rowOff>7056</xdr:rowOff>
    </xdr:from>
    <xdr:to>
      <xdr:col>14</xdr:col>
      <xdr:colOff>42332</xdr:colOff>
      <xdr:row>243</xdr:row>
      <xdr:rowOff>1</xdr:rowOff>
    </xdr:to>
    <xdr:sp macro="" textlink="">
      <xdr:nvSpPr>
        <xdr:cNvPr id="390" name="Isosceles Triangle 389">
          <a:extLst>
            <a:ext uri="{FF2B5EF4-FFF2-40B4-BE49-F238E27FC236}">
              <a16:creationId xmlns:a16="http://schemas.microsoft.com/office/drawing/2014/main" id="{7CE2C36A-5E30-4F7E-93ED-47B3851F4CC3}"/>
            </a:ext>
          </a:extLst>
        </xdr:cNvPr>
        <xdr:cNvSpPr/>
      </xdr:nvSpPr>
      <xdr:spPr>
        <a:xfrm>
          <a:off x="64513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240</xdr:row>
      <xdr:rowOff>18345</xdr:rowOff>
    </xdr:from>
    <xdr:to>
      <xdr:col>16</xdr:col>
      <xdr:colOff>39510</xdr:colOff>
      <xdr:row>243</xdr:row>
      <xdr:rowOff>11290</xdr:rowOff>
    </xdr:to>
    <xdr:sp macro="" textlink="">
      <xdr:nvSpPr>
        <xdr:cNvPr id="391" name="Isosceles Triangle 390">
          <a:extLst>
            <a:ext uri="{FF2B5EF4-FFF2-40B4-BE49-F238E27FC236}">
              <a16:creationId xmlns:a16="http://schemas.microsoft.com/office/drawing/2014/main" id="{41AF9FE8-F61B-40F7-97C0-B4478E165925}"/>
            </a:ext>
          </a:extLst>
        </xdr:cNvPr>
        <xdr:cNvSpPr/>
      </xdr:nvSpPr>
      <xdr:spPr>
        <a:xfrm>
          <a:off x="74771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240</xdr:row>
      <xdr:rowOff>7056</xdr:rowOff>
    </xdr:from>
    <xdr:to>
      <xdr:col>18</xdr:col>
      <xdr:colOff>42332</xdr:colOff>
      <xdr:row>243</xdr:row>
      <xdr:rowOff>1</xdr:rowOff>
    </xdr:to>
    <xdr:sp macro="" textlink="">
      <xdr:nvSpPr>
        <xdr:cNvPr id="392" name="Isosceles Triangle 391">
          <a:extLst>
            <a:ext uri="{FF2B5EF4-FFF2-40B4-BE49-F238E27FC236}">
              <a16:creationId xmlns:a16="http://schemas.microsoft.com/office/drawing/2014/main" id="{98105A8A-5C4C-47F2-8FAB-D47241DF09F7}"/>
            </a:ext>
          </a:extLst>
        </xdr:cNvPr>
        <xdr:cNvSpPr/>
      </xdr:nvSpPr>
      <xdr:spPr>
        <a:xfrm>
          <a:off x="8508718" y="422599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240</xdr:row>
      <xdr:rowOff>18345</xdr:rowOff>
    </xdr:from>
    <xdr:to>
      <xdr:col>20</xdr:col>
      <xdr:colOff>39510</xdr:colOff>
      <xdr:row>243</xdr:row>
      <xdr:rowOff>11290</xdr:rowOff>
    </xdr:to>
    <xdr:sp macro="" textlink="">
      <xdr:nvSpPr>
        <xdr:cNvPr id="393" name="Isosceles Triangle 392">
          <a:extLst>
            <a:ext uri="{FF2B5EF4-FFF2-40B4-BE49-F238E27FC236}">
              <a16:creationId xmlns:a16="http://schemas.microsoft.com/office/drawing/2014/main" id="{C7075D6B-9434-4876-B731-EB45D17B0A36}"/>
            </a:ext>
          </a:extLst>
        </xdr:cNvPr>
        <xdr:cNvSpPr/>
      </xdr:nvSpPr>
      <xdr:spPr>
        <a:xfrm>
          <a:off x="9534596" y="422712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251</xdr:row>
      <xdr:rowOff>7055</xdr:rowOff>
    </xdr:from>
    <xdr:to>
      <xdr:col>2</xdr:col>
      <xdr:colOff>49392</xdr:colOff>
      <xdr:row>254</xdr:row>
      <xdr:rowOff>0</xdr:rowOff>
    </xdr:to>
    <xdr:sp macro="" textlink="">
      <xdr:nvSpPr>
        <xdr:cNvPr id="404" name="Isosceles Triangle 403">
          <a:extLst>
            <a:ext uri="{FF2B5EF4-FFF2-40B4-BE49-F238E27FC236}">
              <a16:creationId xmlns:a16="http://schemas.microsoft.com/office/drawing/2014/main" id="{8ECEEC06-7F43-43B5-858D-78812A472F88}"/>
            </a:ext>
          </a:extLst>
        </xdr:cNvPr>
        <xdr:cNvSpPr/>
      </xdr:nvSpPr>
      <xdr:spPr>
        <a:xfrm>
          <a:off x="282226" y="44126855"/>
          <a:ext cx="65870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4233</xdr:rowOff>
    </xdr:from>
    <xdr:to>
      <xdr:col>4</xdr:col>
      <xdr:colOff>46570</xdr:colOff>
      <xdr:row>253</xdr:row>
      <xdr:rowOff>173567</xdr:rowOff>
    </xdr:to>
    <xdr:sp macro="" textlink="">
      <xdr:nvSpPr>
        <xdr:cNvPr id="405" name="Isosceles Triangle 404">
          <a:extLst>
            <a:ext uri="{FF2B5EF4-FFF2-40B4-BE49-F238E27FC236}">
              <a16:creationId xmlns:a16="http://schemas.microsoft.com/office/drawing/2014/main" id="{50AB4040-C9FD-4A79-A6BC-C0451388EB19}"/>
            </a:ext>
          </a:extLst>
        </xdr:cNvPr>
        <xdr:cNvSpPr/>
      </xdr:nvSpPr>
      <xdr:spPr>
        <a:xfrm>
          <a:off x="1312055" y="441240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251</xdr:row>
      <xdr:rowOff>13304</xdr:rowOff>
    </xdr:from>
    <xdr:to>
      <xdr:col>8</xdr:col>
      <xdr:colOff>46570</xdr:colOff>
      <xdr:row>254</xdr:row>
      <xdr:rowOff>1209</xdr:rowOff>
    </xdr:to>
    <xdr:sp macro="" textlink="">
      <xdr:nvSpPr>
        <xdr:cNvPr id="406" name="Isosceles Triangle 405">
          <a:extLst>
            <a:ext uri="{FF2B5EF4-FFF2-40B4-BE49-F238E27FC236}">
              <a16:creationId xmlns:a16="http://schemas.microsoft.com/office/drawing/2014/main" id="{85805B5A-AD09-4E05-AC39-96DBAA5E7D00}"/>
            </a:ext>
          </a:extLst>
        </xdr:cNvPr>
        <xdr:cNvSpPr/>
      </xdr:nvSpPr>
      <xdr:spPr>
        <a:xfrm>
          <a:off x="3369455" y="4413310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251</xdr:row>
      <xdr:rowOff>13304</xdr:rowOff>
    </xdr:from>
    <xdr:to>
      <xdr:col>4</xdr:col>
      <xdr:colOff>46569</xdr:colOff>
      <xdr:row>254</xdr:row>
      <xdr:rowOff>1209</xdr:rowOff>
    </xdr:to>
    <xdr:sp macro="" textlink="">
      <xdr:nvSpPr>
        <xdr:cNvPr id="407" name="Isosceles Triangle 406">
          <a:extLst>
            <a:ext uri="{FF2B5EF4-FFF2-40B4-BE49-F238E27FC236}">
              <a16:creationId xmlns:a16="http://schemas.microsoft.com/office/drawing/2014/main" id="{8950CF9A-F36B-45EA-903C-5643D2516F96}"/>
            </a:ext>
          </a:extLst>
        </xdr:cNvPr>
        <xdr:cNvSpPr/>
      </xdr:nvSpPr>
      <xdr:spPr>
        <a:xfrm>
          <a:off x="1312055" y="4413310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251</xdr:row>
      <xdr:rowOff>15522</xdr:rowOff>
    </xdr:from>
    <xdr:to>
      <xdr:col>6</xdr:col>
      <xdr:colOff>43746</xdr:colOff>
      <xdr:row>254</xdr:row>
      <xdr:rowOff>8467</xdr:rowOff>
    </xdr:to>
    <xdr:sp macro="" textlink="">
      <xdr:nvSpPr>
        <xdr:cNvPr id="408" name="Isosceles Triangle 407">
          <a:extLst>
            <a:ext uri="{FF2B5EF4-FFF2-40B4-BE49-F238E27FC236}">
              <a16:creationId xmlns:a16="http://schemas.microsoft.com/office/drawing/2014/main" id="{C780123C-A3B4-4E58-B53F-8774BBFF280B}"/>
            </a:ext>
          </a:extLst>
        </xdr:cNvPr>
        <xdr:cNvSpPr/>
      </xdr:nvSpPr>
      <xdr:spPr>
        <a:xfrm>
          <a:off x="2337932" y="4413532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251</xdr:row>
      <xdr:rowOff>7056</xdr:rowOff>
    </xdr:from>
    <xdr:to>
      <xdr:col>10</xdr:col>
      <xdr:colOff>42332</xdr:colOff>
      <xdr:row>254</xdr:row>
      <xdr:rowOff>1</xdr:rowOff>
    </xdr:to>
    <xdr:sp macro="" textlink="">
      <xdr:nvSpPr>
        <xdr:cNvPr id="409" name="Isosceles Triangle 408">
          <a:extLst>
            <a:ext uri="{FF2B5EF4-FFF2-40B4-BE49-F238E27FC236}">
              <a16:creationId xmlns:a16="http://schemas.microsoft.com/office/drawing/2014/main" id="{6208D3CE-6A8F-4452-B873-6FCFF8CAAF42}"/>
            </a:ext>
          </a:extLst>
        </xdr:cNvPr>
        <xdr:cNvSpPr/>
      </xdr:nvSpPr>
      <xdr:spPr>
        <a:xfrm>
          <a:off x="43939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251</xdr:row>
      <xdr:rowOff>18345</xdr:rowOff>
    </xdr:from>
    <xdr:to>
      <xdr:col>12</xdr:col>
      <xdr:colOff>39510</xdr:colOff>
      <xdr:row>254</xdr:row>
      <xdr:rowOff>11290</xdr:rowOff>
    </xdr:to>
    <xdr:sp macro="" textlink="">
      <xdr:nvSpPr>
        <xdr:cNvPr id="410" name="Isosceles Triangle 409">
          <a:extLst>
            <a:ext uri="{FF2B5EF4-FFF2-40B4-BE49-F238E27FC236}">
              <a16:creationId xmlns:a16="http://schemas.microsoft.com/office/drawing/2014/main" id="{AF994629-E811-4C82-B50D-ABE060A9420A}"/>
            </a:ext>
          </a:extLst>
        </xdr:cNvPr>
        <xdr:cNvSpPr/>
      </xdr:nvSpPr>
      <xdr:spPr>
        <a:xfrm>
          <a:off x="54197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251</xdr:row>
      <xdr:rowOff>7056</xdr:rowOff>
    </xdr:from>
    <xdr:to>
      <xdr:col>14</xdr:col>
      <xdr:colOff>42332</xdr:colOff>
      <xdr:row>254</xdr:row>
      <xdr:rowOff>1</xdr:rowOff>
    </xdr:to>
    <xdr:sp macro="" textlink="">
      <xdr:nvSpPr>
        <xdr:cNvPr id="411" name="Isosceles Triangle 410">
          <a:extLst>
            <a:ext uri="{FF2B5EF4-FFF2-40B4-BE49-F238E27FC236}">
              <a16:creationId xmlns:a16="http://schemas.microsoft.com/office/drawing/2014/main" id="{C49CF9C5-7047-4F2B-8A1D-DFADD52AB0C1}"/>
            </a:ext>
          </a:extLst>
        </xdr:cNvPr>
        <xdr:cNvSpPr/>
      </xdr:nvSpPr>
      <xdr:spPr>
        <a:xfrm>
          <a:off x="64513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251</xdr:row>
      <xdr:rowOff>18345</xdr:rowOff>
    </xdr:from>
    <xdr:to>
      <xdr:col>16</xdr:col>
      <xdr:colOff>39510</xdr:colOff>
      <xdr:row>254</xdr:row>
      <xdr:rowOff>11290</xdr:rowOff>
    </xdr:to>
    <xdr:sp macro="" textlink="">
      <xdr:nvSpPr>
        <xdr:cNvPr id="412" name="Isosceles Triangle 411">
          <a:extLst>
            <a:ext uri="{FF2B5EF4-FFF2-40B4-BE49-F238E27FC236}">
              <a16:creationId xmlns:a16="http://schemas.microsoft.com/office/drawing/2014/main" id="{3C751349-6E68-4628-818E-25BC7D8EC69E}"/>
            </a:ext>
          </a:extLst>
        </xdr:cNvPr>
        <xdr:cNvSpPr/>
      </xdr:nvSpPr>
      <xdr:spPr>
        <a:xfrm>
          <a:off x="74771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251</xdr:row>
      <xdr:rowOff>7056</xdr:rowOff>
    </xdr:from>
    <xdr:to>
      <xdr:col>18</xdr:col>
      <xdr:colOff>42332</xdr:colOff>
      <xdr:row>254</xdr:row>
      <xdr:rowOff>1</xdr:rowOff>
    </xdr:to>
    <xdr:sp macro="" textlink="">
      <xdr:nvSpPr>
        <xdr:cNvPr id="413" name="Isosceles Triangle 412">
          <a:extLst>
            <a:ext uri="{FF2B5EF4-FFF2-40B4-BE49-F238E27FC236}">
              <a16:creationId xmlns:a16="http://schemas.microsoft.com/office/drawing/2014/main" id="{0AFA5C3F-806C-4BE6-AC20-D3EF35790553}"/>
            </a:ext>
          </a:extLst>
        </xdr:cNvPr>
        <xdr:cNvSpPr/>
      </xdr:nvSpPr>
      <xdr:spPr>
        <a:xfrm>
          <a:off x="8508718" y="441268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413456</xdr:colOff>
      <xdr:row>251</xdr:row>
      <xdr:rowOff>18345</xdr:rowOff>
    </xdr:from>
    <xdr:to>
      <xdr:col>20</xdr:col>
      <xdr:colOff>39510</xdr:colOff>
      <xdr:row>254</xdr:row>
      <xdr:rowOff>11290</xdr:rowOff>
    </xdr:to>
    <xdr:sp macro="" textlink="">
      <xdr:nvSpPr>
        <xdr:cNvPr id="414" name="Isosceles Triangle 413">
          <a:extLst>
            <a:ext uri="{FF2B5EF4-FFF2-40B4-BE49-F238E27FC236}">
              <a16:creationId xmlns:a16="http://schemas.microsoft.com/office/drawing/2014/main" id="{C8603624-95D4-4EA6-8518-8F1A97AB42ED}"/>
            </a:ext>
          </a:extLst>
        </xdr:cNvPr>
        <xdr:cNvSpPr/>
      </xdr:nvSpPr>
      <xdr:spPr>
        <a:xfrm>
          <a:off x="9534596" y="441381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282226</xdr:colOff>
      <xdr:row>262</xdr:row>
      <xdr:rowOff>7055</xdr:rowOff>
    </xdr:from>
    <xdr:to>
      <xdr:col>2</xdr:col>
      <xdr:colOff>49392</xdr:colOff>
      <xdr:row>265</xdr:row>
      <xdr:rowOff>0</xdr:rowOff>
    </xdr:to>
    <xdr:sp macro="" textlink="">
      <xdr:nvSpPr>
        <xdr:cNvPr id="425" name="Isosceles Triangle 424">
          <a:extLst>
            <a:ext uri="{FF2B5EF4-FFF2-40B4-BE49-F238E27FC236}">
              <a16:creationId xmlns:a16="http://schemas.microsoft.com/office/drawing/2014/main" id="{5D02AA44-A595-4234-81B1-B22498759A50}"/>
            </a:ext>
          </a:extLst>
        </xdr:cNvPr>
        <xdr:cNvSpPr/>
      </xdr:nvSpPr>
      <xdr:spPr>
        <a:xfrm>
          <a:off x="282226" y="45993755"/>
          <a:ext cx="658706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4233</xdr:rowOff>
    </xdr:from>
    <xdr:to>
      <xdr:col>4</xdr:col>
      <xdr:colOff>46570</xdr:colOff>
      <xdr:row>264</xdr:row>
      <xdr:rowOff>173567</xdr:rowOff>
    </xdr:to>
    <xdr:sp macro="" textlink="">
      <xdr:nvSpPr>
        <xdr:cNvPr id="426" name="Isosceles Triangle 425">
          <a:extLst>
            <a:ext uri="{FF2B5EF4-FFF2-40B4-BE49-F238E27FC236}">
              <a16:creationId xmlns:a16="http://schemas.microsoft.com/office/drawing/2014/main" id="{FF3CC807-FC3D-4183-841F-8C23A38C3A4F}"/>
            </a:ext>
          </a:extLst>
        </xdr:cNvPr>
        <xdr:cNvSpPr/>
      </xdr:nvSpPr>
      <xdr:spPr>
        <a:xfrm>
          <a:off x="1312055" y="459909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420515</xdr:colOff>
      <xdr:row>262</xdr:row>
      <xdr:rowOff>13304</xdr:rowOff>
    </xdr:from>
    <xdr:to>
      <xdr:col>8</xdr:col>
      <xdr:colOff>46570</xdr:colOff>
      <xdr:row>265</xdr:row>
      <xdr:rowOff>1209</xdr:rowOff>
    </xdr:to>
    <xdr:sp macro="" textlink="">
      <xdr:nvSpPr>
        <xdr:cNvPr id="427" name="Isosceles Triangle 426">
          <a:extLst>
            <a:ext uri="{FF2B5EF4-FFF2-40B4-BE49-F238E27FC236}">
              <a16:creationId xmlns:a16="http://schemas.microsoft.com/office/drawing/2014/main" id="{80FA84BC-DC61-43F5-89CA-62C024CB6772}"/>
            </a:ext>
          </a:extLst>
        </xdr:cNvPr>
        <xdr:cNvSpPr/>
      </xdr:nvSpPr>
      <xdr:spPr>
        <a:xfrm>
          <a:off x="33694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420515</xdr:colOff>
      <xdr:row>262</xdr:row>
      <xdr:rowOff>13304</xdr:rowOff>
    </xdr:from>
    <xdr:to>
      <xdr:col>4</xdr:col>
      <xdr:colOff>46569</xdr:colOff>
      <xdr:row>265</xdr:row>
      <xdr:rowOff>1209</xdr:rowOff>
    </xdr:to>
    <xdr:sp macro="" textlink="">
      <xdr:nvSpPr>
        <xdr:cNvPr id="428" name="Isosceles Triangle 427">
          <a:extLst>
            <a:ext uri="{FF2B5EF4-FFF2-40B4-BE49-F238E27FC236}">
              <a16:creationId xmlns:a16="http://schemas.microsoft.com/office/drawing/2014/main" id="{568DE5A5-E203-49FC-A84E-A403E3B668D3}"/>
            </a:ext>
          </a:extLst>
        </xdr:cNvPr>
        <xdr:cNvSpPr/>
      </xdr:nvSpPr>
      <xdr:spPr>
        <a:xfrm>
          <a:off x="1312055" y="4600000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417692</xdr:colOff>
      <xdr:row>262</xdr:row>
      <xdr:rowOff>15522</xdr:rowOff>
    </xdr:from>
    <xdr:to>
      <xdr:col>6</xdr:col>
      <xdr:colOff>43746</xdr:colOff>
      <xdr:row>265</xdr:row>
      <xdr:rowOff>8467</xdr:rowOff>
    </xdr:to>
    <xdr:sp macro="" textlink="">
      <xdr:nvSpPr>
        <xdr:cNvPr id="429" name="Isosceles Triangle 428">
          <a:extLst>
            <a:ext uri="{FF2B5EF4-FFF2-40B4-BE49-F238E27FC236}">
              <a16:creationId xmlns:a16="http://schemas.microsoft.com/office/drawing/2014/main" id="{85727860-9191-4E85-8BCB-AA3CDCEB4FF6}"/>
            </a:ext>
          </a:extLst>
        </xdr:cNvPr>
        <xdr:cNvSpPr/>
      </xdr:nvSpPr>
      <xdr:spPr>
        <a:xfrm>
          <a:off x="2337932" y="4600222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416278</xdr:colOff>
      <xdr:row>262</xdr:row>
      <xdr:rowOff>7056</xdr:rowOff>
    </xdr:from>
    <xdr:to>
      <xdr:col>10</xdr:col>
      <xdr:colOff>42332</xdr:colOff>
      <xdr:row>265</xdr:row>
      <xdr:rowOff>1</xdr:rowOff>
    </xdr:to>
    <xdr:sp macro="" textlink="">
      <xdr:nvSpPr>
        <xdr:cNvPr id="430" name="Isosceles Triangle 429">
          <a:extLst>
            <a:ext uri="{FF2B5EF4-FFF2-40B4-BE49-F238E27FC236}">
              <a16:creationId xmlns:a16="http://schemas.microsoft.com/office/drawing/2014/main" id="{EB21A1CE-719F-4F75-BEFA-09922C0BFB30}"/>
            </a:ext>
          </a:extLst>
        </xdr:cNvPr>
        <xdr:cNvSpPr/>
      </xdr:nvSpPr>
      <xdr:spPr>
        <a:xfrm>
          <a:off x="43939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413456</xdr:colOff>
      <xdr:row>262</xdr:row>
      <xdr:rowOff>18345</xdr:rowOff>
    </xdr:from>
    <xdr:to>
      <xdr:col>12</xdr:col>
      <xdr:colOff>39510</xdr:colOff>
      <xdr:row>265</xdr:row>
      <xdr:rowOff>11290</xdr:rowOff>
    </xdr:to>
    <xdr:sp macro="" textlink="">
      <xdr:nvSpPr>
        <xdr:cNvPr id="431" name="Isosceles Triangle 430">
          <a:extLst>
            <a:ext uri="{FF2B5EF4-FFF2-40B4-BE49-F238E27FC236}">
              <a16:creationId xmlns:a16="http://schemas.microsoft.com/office/drawing/2014/main" id="{7F3E65D8-8BBB-4D8E-84BE-705DDB1E1AAB}"/>
            </a:ext>
          </a:extLst>
        </xdr:cNvPr>
        <xdr:cNvSpPr/>
      </xdr:nvSpPr>
      <xdr:spPr>
        <a:xfrm>
          <a:off x="54197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416278</xdr:colOff>
      <xdr:row>262</xdr:row>
      <xdr:rowOff>7056</xdr:rowOff>
    </xdr:from>
    <xdr:to>
      <xdr:col>14</xdr:col>
      <xdr:colOff>42332</xdr:colOff>
      <xdr:row>265</xdr:row>
      <xdr:rowOff>1</xdr:rowOff>
    </xdr:to>
    <xdr:sp macro="" textlink="">
      <xdr:nvSpPr>
        <xdr:cNvPr id="432" name="Isosceles Triangle 431">
          <a:extLst>
            <a:ext uri="{FF2B5EF4-FFF2-40B4-BE49-F238E27FC236}">
              <a16:creationId xmlns:a16="http://schemas.microsoft.com/office/drawing/2014/main" id="{E85D4E94-1DFE-4DD0-8660-4A5D235487C7}"/>
            </a:ext>
          </a:extLst>
        </xdr:cNvPr>
        <xdr:cNvSpPr/>
      </xdr:nvSpPr>
      <xdr:spPr>
        <a:xfrm>
          <a:off x="64513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413456</xdr:colOff>
      <xdr:row>262</xdr:row>
      <xdr:rowOff>18345</xdr:rowOff>
    </xdr:from>
    <xdr:to>
      <xdr:col>16</xdr:col>
      <xdr:colOff>39510</xdr:colOff>
      <xdr:row>265</xdr:row>
      <xdr:rowOff>11290</xdr:rowOff>
    </xdr:to>
    <xdr:sp macro="" textlink="">
      <xdr:nvSpPr>
        <xdr:cNvPr id="433" name="Isosceles Triangle 432">
          <a:extLst>
            <a:ext uri="{FF2B5EF4-FFF2-40B4-BE49-F238E27FC236}">
              <a16:creationId xmlns:a16="http://schemas.microsoft.com/office/drawing/2014/main" id="{670580AA-A5EC-496E-B986-C5DFCD2F43CF}"/>
            </a:ext>
          </a:extLst>
        </xdr:cNvPr>
        <xdr:cNvSpPr/>
      </xdr:nvSpPr>
      <xdr:spPr>
        <a:xfrm>
          <a:off x="74771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416278</xdr:colOff>
      <xdr:row>262</xdr:row>
      <xdr:rowOff>7056</xdr:rowOff>
    </xdr:from>
    <xdr:to>
      <xdr:col>18</xdr:col>
      <xdr:colOff>42332</xdr:colOff>
      <xdr:row>265</xdr:row>
      <xdr:rowOff>1</xdr:rowOff>
    </xdr:to>
    <xdr:sp macro="" textlink="">
      <xdr:nvSpPr>
        <xdr:cNvPr id="434" name="Isosceles Triangle 433">
          <a:extLst>
            <a:ext uri="{FF2B5EF4-FFF2-40B4-BE49-F238E27FC236}">
              <a16:creationId xmlns:a16="http://schemas.microsoft.com/office/drawing/2014/main" id="{7BB01D51-CB37-4FFE-A7FA-D83F0A5BC495}"/>
            </a:ext>
          </a:extLst>
        </xdr:cNvPr>
        <xdr:cNvSpPr/>
      </xdr:nvSpPr>
      <xdr:spPr>
        <a:xfrm>
          <a:off x="85087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272</xdr:row>
      <xdr:rowOff>18346</xdr:rowOff>
    </xdr:from>
    <xdr:to>
      <xdr:col>2</xdr:col>
      <xdr:colOff>39510</xdr:colOff>
      <xdr:row>274</xdr:row>
      <xdr:rowOff>172358</xdr:rowOff>
    </xdr:to>
    <xdr:sp macro="" textlink="">
      <xdr:nvSpPr>
        <xdr:cNvPr id="435" name="Isosceles Triangle 434">
          <a:extLst>
            <a:ext uri="{FF2B5EF4-FFF2-40B4-BE49-F238E27FC236}">
              <a16:creationId xmlns:a16="http://schemas.microsoft.com/office/drawing/2014/main" id="{1D69CD94-A864-42D5-BE05-99B586374D21}"/>
            </a:ext>
          </a:extLst>
        </xdr:cNvPr>
        <xdr:cNvSpPr/>
      </xdr:nvSpPr>
      <xdr:spPr>
        <a:xfrm>
          <a:off x="290286" y="47704306"/>
          <a:ext cx="640764" cy="51977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272</xdr:row>
      <xdr:rowOff>7056</xdr:rowOff>
    </xdr:from>
    <xdr:to>
      <xdr:col>4</xdr:col>
      <xdr:colOff>49392</xdr:colOff>
      <xdr:row>274</xdr:row>
      <xdr:rowOff>181428</xdr:rowOff>
    </xdr:to>
    <xdr:sp macro="" textlink="">
      <xdr:nvSpPr>
        <xdr:cNvPr id="445" name="Isosceles Triangle 444">
          <a:extLst>
            <a:ext uri="{FF2B5EF4-FFF2-40B4-BE49-F238E27FC236}">
              <a16:creationId xmlns:a16="http://schemas.microsoft.com/office/drawing/2014/main" id="{96FD2B19-E622-44AE-A83F-998FF986BC05}"/>
            </a:ext>
          </a:extLst>
        </xdr:cNvPr>
        <xdr:cNvSpPr/>
      </xdr:nvSpPr>
      <xdr:spPr>
        <a:xfrm>
          <a:off x="1308826" y="47693016"/>
          <a:ext cx="660806" cy="540132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4233</xdr:rowOff>
    </xdr:from>
    <xdr:to>
      <xdr:col>6</xdr:col>
      <xdr:colOff>46570</xdr:colOff>
      <xdr:row>274</xdr:row>
      <xdr:rowOff>173567</xdr:rowOff>
    </xdr:to>
    <xdr:sp macro="" textlink="">
      <xdr:nvSpPr>
        <xdr:cNvPr id="446" name="Isosceles Triangle 445">
          <a:extLst>
            <a:ext uri="{FF2B5EF4-FFF2-40B4-BE49-F238E27FC236}">
              <a16:creationId xmlns:a16="http://schemas.microsoft.com/office/drawing/2014/main" id="{974A2840-6C62-4801-A296-4A4D0CD6046D}"/>
            </a:ext>
          </a:extLst>
        </xdr:cNvPr>
        <xdr:cNvSpPr/>
      </xdr:nvSpPr>
      <xdr:spPr>
        <a:xfrm>
          <a:off x="2340755" y="47690193"/>
          <a:ext cx="654755" cy="5350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272</xdr:row>
      <xdr:rowOff>13304</xdr:rowOff>
    </xdr:from>
    <xdr:to>
      <xdr:col>10</xdr:col>
      <xdr:colOff>46570</xdr:colOff>
      <xdr:row>275</xdr:row>
      <xdr:rowOff>1209</xdr:rowOff>
    </xdr:to>
    <xdr:sp macro="" textlink="">
      <xdr:nvSpPr>
        <xdr:cNvPr id="447" name="Isosceles Triangle 446">
          <a:extLst>
            <a:ext uri="{FF2B5EF4-FFF2-40B4-BE49-F238E27FC236}">
              <a16:creationId xmlns:a16="http://schemas.microsoft.com/office/drawing/2014/main" id="{0BB493EC-4488-4F3B-8C7D-A7B9E95B7A95}"/>
            </a:ext>
          </a:extLst>
        </xdr:cNvPr>
        <xdr:cNvSpPr/>
      </xdr:nvSpPr>
      <xdr:spPr>
        <a:xfrm>
          <a:off x="4398155" y="47699264"/>
          <a:ext cx="654755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272</xdr:row>
      <xdr:rowOff>13304</xdr:rowOff>
    </xdr:from>
    <xdr:to>
      <xdr:col>6</xdr:col>
      <xdr:colOff>46569</xdr:colOff>
      <xdr:row>275</xdr:row>
      <xdr:rowOff>1209</xdr:rowOff>
    </xdr:to>
    <xdr:sp macro="" textlink="">
      <xdr:nvSpPr>
        <xdr:cNvPr id="448" name="Isosceles Triangle 447">
          <a:extLst>
            <a:ext uri="{FF2B5EF4-FFF2-40B4-BE49-F238E27FC236}">
              <a16:creationId xmlns:a16="http://schemas.microsoft.com/office/drawing/2014/main" id="{8103920C-980B-4B08-BF62-8A380879BAAC}"/>
            </a:ext>
          </a:extLst>
        </xdr:cNvPr>
        <xdr:cNvSpPr/>
      </xdr:nvSpPr>
      <xdr:spPr>
        <a:xfrm>
          <a:off x="2340755" y="47699264"/>
          <a:ext cx="654754" cy="5441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272</xdr:row>
      <xdr:rowOff>15522</xdr:rowOff>
    </xdr:from>
    <xdr:to>
      <xdr:col>8</xdr:col>
      <xdr:colOff>43746</xdr:colOff>
      <xdr:row>275</xdr:row>
      <xdr:rowOff>8467</xdr:rowOff>
    </xdr:to>
    <xdr:sp macro="" textlink="">
      <xdr:nvSpPr>
        <xdr:cNvPr id="449" name="Isosceles Triangle 448">
          <a:extLst>
            <a:ext uri="{FF2B5EF4-FFF2-40B4-BE49-F238E27FC236}">
              <a16:creationId xmlns:a16="http://schemas.microsoft.com/office/drawing/2014/main" id="{94A7940A-ADA5-486E-B36A-2399915E9858}"/>
            </a:ext>
          </a:extLst>
        </xdr:cNvPr>
        <xdr:cNvSpPr/>
      </xdr:nvSpPr>
      <xdr:spPr>
        <a:xfrm>
          <a:off x="3366632" y="47701482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272</xdr:row>
      <xdr:rowOff>7056</xdr:rowOff>
    </xdr:from>
    <xdr:to>
      <xdr:col>12</xdr:col>
      <xdr:colOff>42332</xdr:colOff>
      <xdr:row>275</xdr:row>
      <xdr:rowOff>1</xdr:rowOff>
    </xdr:to>
    <xdr:sp macro="" textlink="">
      <xdr:nvSpPr>
        <xdr:cNvPr id="450" name="Isosceles Triangle 449">
          <a:extLst>
            <a:ext uri="{FF2B5EF4-FFF2-40B4-BE49-F238E27FC236}">
              <a16:creationId xmlns:a16="http://schemas.microsoft.com/office/drawing/2014/main" id="{3750D7D3-A696-4BCF-9D30-4931BE8F699B}"/>
            </a:ext>
          </a:extLst>
        </xdr:cNvPr>
        <xdr:cNvSpPr/>
      </xdr:nvSpPr>
      <xdr:spPr>
        <a:xfrm>
          <a:off x="5422618" y="47693016"/>
          <a:ext cx="654754" cy="54920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272</xdr:row>
      <xdr:rowOff>18345</xdr:rowOff>
    </xdr:from>
    <xdr:to>
      <xdr:col>14</xdr:col>
      <xdr:colOff>39510</xdr:colOff>
      <xdr:row>275</xdr:row>
      <xdr:rowOff>11290</xdr:rowOff>
    </xdr:to>
    <xdr:sp macro="" textlink="">
      <xdr:nvSpPr>
        <xdr:cNvPr id="451" name="Isosceles Triangle 450">
          <a:extLst>
            <a:ext uri="{FF2B5EF4-FFF2-40B4-BE49-F238E27FC236}">
              <a16:creationId xmlns:a16="http://schemas.microsoft.com/office/drawing/2014/main" id="{C32A44BE-78BB-4F24-A1A0-5876650D6AE5}"/>
            </a:ext>
          </a:extLst>
        </xdr:cNvPr>
        <xdr:cNvSpPr/>
      </xdr:nvSpPr>
      <xdr:spPr>
        <a:xfrm>
          <a:off x="64484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272</xdr:row>
      <xdr:rowOff>7056</xdr:rowOff>
    </xdr:from>
    <xdr:to>
      <xdr:col>16</xdr:col>
      <xdr:colOff>42332</xdr:colOff>
      <xdr:row>275</xdr:row>
      <xdr:rowOff>1</xdr:rowOff>
    </xdr:to>
    <xdr:sp macro="" textlink="">
      <xdr:nvSpPr>
        <xdr:cNvPr id="452" name="Isosceles Triangle 451">
          <a:extLst>
            <a:ext uri="{FF2B5EF4-FFF2-40B4-BE49-F238E27FC236}">
              <a16:creationId xmlns:a16="http://schemas.microsoft.com/office/drawing/2014/main" id="{92767541-CFE3-48B1-AE14-178B0BCA97E3}"/>
            </a:ext>
          </a:extLst>
        </xdr:cNvPr>
        <xdr:cNvSpPr/>
      </xdr:nvSpPr>
      <xdr:spPr>
        <a:xfrm>
          <a:off x="74800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272</xdr:row>
      <xdr:rowOff>18345</xdr:rowOff>
    </xdr:from>
    <xdr:to>
      <xdr:col>18</xdr:col>
      <xdr:colOff>39510</xdr:colOff>
      <xdr:row>275</xdr:row>
      <xdr:rowOff>11290</xdr:rowOff>
    </xdr:to>
    <xdr:sp macro="" textlink="">
      <xdr:nvSpPr>
        <xdr:cNvPr id="453" name="Isosceles Triangle 452">
          <a:extLst>
            <a:ext uri="{FF2B5EF4-FFF2-40B4-BE49-F238E27FC236}">
              <a16:creationId xmlns:a16="http://schemas.microsoft.com/office/drawing/2014/main" id="{FBF30D91-0325-47A6-B4E9-2099BBE30138}"/>
            </a:ext>
          </a:extLst>
        </xdr:cNvPr>
        <xdr:cNvSpPr/>
      </xdr:nvSpPr>
      <xdr:spPr>
        <a:xfrm>
          <a:off x="8505896" y="47704305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272</xdr:row>
      <xdr:rowOff>7056</xdr:rowOff>
    </xdr:from>
    <xdr:to>
      <xdr:col>20</xdr:col>
      <xdr:colOff>42332</xdr:colOff>
      <xdr:row>275</xdr:row>
      <xdr:rowOff>1</xdr:rowOff>
    </xdr:to>
    <xdr:sp macro="" textlink="">
      <xdr:nvSpPr>
        <xdr:cNvPr id="454" name="Isosceles Triangle 453">
          <a:extLst>
            <a:ext uri="{FF2B5EF4-FFF2-40B4-BE49-F238E27FC236}">
              <a16:creationId xmlns:a16="http://schemas.microsoft.com/office/drawing/2014/main" id="{1BB61837-01F6-4715-965C-7DB94FFF0349}"/>
            </a:ext>
          </a:extLst>
        </xdr:cNvPr>
        <xdr:cNvSpPr/>
      </xdr:nvSpPr>
      <xdr:spPr>
        <a:xfrm>
          <a:off x="9537418" y="47693016"/>
          <a:ext cx="654754" cy="54920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281214</xdr:colOff>
      <xdr:row>283</xdr:row>
      <xdr:rowOff>18346</xdr:rowOff>
    </xdr:from>
    <xdr:to>
      <xdr:col>2</xdr:col>
      <xdr:colOff>39510</xdr:colOff>
      <xdr:row>286</xdr:row>
      <xdr:rowOff>9072</xdr:rowOff>
    </xdr:to>
    <xdr:sp macro="" textlink="">
      <xdr:nvSpPr>
        <xdr:cNvPr id="455" name="Isosceles Triangle 454">
          <a:extLst>
            <a:ext uri="{FF2B5EF4-FFF2-40B4-BE49-F238E27FC236}">
              <a16:creationId xmlns:a16="http://schemas.microsoft.com/office/drawing/2014/main" id="{4A6F636A-C35C-4877-A4BD-9B0270740954}"/>
            </a:ext>
          </a:extLst>
        </xdr:cNvPr>
        <xdr:cNvSpPr/>
      </xdr:nvSpPr>
      <xdr:spPr>
        <a:xfrm>
          <a:off x="281214" y="49632166"/>
          <a:ext cx="649836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471714</xdr:colOff>
      <xdr:row>283</xdr:row>
      <xdr:rowOff>25197</xdr:rowOff>
    </xdr:from>
    <xdr:to>
      <xdr:col>4</xdr:col>
      <xdr:colOff>45358</xdr:colOff>
      <xdr:row>286</xdr:row>
      <xdr:rowOff>0</xdr:rowOff>
    </xdr:to>
    <xdr:sp macro="" textlink="">
      <xdr:nvSpPr>
        <xdr:cNvPr id="465" name="Isosceles Triangle 464">
          <a:extLst>
            <a:ext uri="{FF2B5EF4-FFF2-40B4-BE49-F238E27FC236}">
              <a16:creationId xmlns:a16="http://schemas.microsoft.com/office/drawing/2014/main" id="{69A60686-782C-4328-B314-08282F89134E}"/>
            </a:ext>
          </a:extLst>
        </xdr:cNvPr>
        <xdr:cNvSpPr/>
      </xdr:nvSpPr>
      <xdr:spPr>
        <a:xfrm>
          <a:off x="1351643" y="50598411"/>
          <a:ext cx="662215" cy="4918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4233</xdr:rowOff>
    </xdr:from>
    <xdr:to>
      <xdr:col>6</xdr:col>
      <xdr:colOff>46570</xdr:colOff>
      <xdr:row>285</xdr:row>
      <xdr:rowOff>173567</xdr:rowOff>
    </xdr:to>
    <xdr:sp macro="" textlink="">
      <xdr:nvSpPr>
        <xdr:cNvPr id="466" name="Isosceles Triangle 465">
          <a:extLst>
            <a:ext uri="{FF2B5EF4-FFF2-40B4-BE49-F238E27FC236}">
              <a16:creationId xmlns:a16="http://schemas.microsoft.com/office/drawing/2014/main" id="{438D92AC-2069-431E-808C-70027FB41EC8}"/>
            </a:ext>
          </a:extLst>
        </xdr:cNvPr>
        <xdr:cNvSpPr/>
      </xdr:nvSpPr>
      <xdr:spPr>
        <a:xfrm>
          <a:off x="2340755" y="496180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283</xdr:row>
      <xdr:rowOff>13304</xdr:rowOff>
    </xdr:from>
    <xdr:to>
      <xdr:col>10</xdr:col>
      <xdr:colOff>46570</xdr:colOff>
      <xdr:row>286</xdr:row>
      <xdr:rowOff>1209</xdr:rowOff>
    </xdr:to>
    <xdr:sp macro="" textlink="">
      <xdr:nvSpPr>
        <xdr:cNvPr id="467" name="Isosceles Triangle 466">
          <a:extLst>
            <a:ext uri="{FF2B5EF4-FFF2-40B4-BE49-F238E27FC236}">
              <a16:creationId xmlns:a16="http://schemas.microsoft.com/office/drawing/2014/main" id="{C810A055-6F99-4D41-907D-3AA796B2417E}"/>
            </a:ext>
          </a:extLst>
        </xdr:cNvPr>
        <xdr:cNvSpPr/>
      </xdr:nvSpPr>
      <xdr:spPr>
        <a:xfrm>
          <a:off x="4398155" y="4962712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283</xdr:row>
      <xdr:rowOff>13304</xdr:rowOff>
    </xdr:from>
    <xdr:to>
      <xdr:col>6</xdr:col>
      <xdr:colOff>46569</xdr:colOff>
      <xdr:row>286</xdr:row>
      <xdr:rowOff>1209</xdr:rowOff>
    </xdr:to>
    <xdr:sp macro="" textlink="">
      <xdr:nvSpPr>
        <xdr:cNvPr id="468" name="Isosceles Triangle 467">
          <a:extLst>
            <a:ext uri="{FF2B5EF4-FFF2-40B4-BE49-F238E27FC236}">
              <a16:creationId xmlns:a16="http://schemas.microsoft.com/office/drawing/2014/main" id="{F2E1EC56-76CF-45CF-9D7D-626D5599F7D5}"/>
            </a:ext>
          </a:extLst>
        </xdr:cNvPr>
        <xdr:cNvSpPr/>
      </xdr:nvSpPr>
      <xdr:spPr>
        <a:xfrm>
          <a:off x="2340755" y="496271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283</xdr:row>
      <xdr:rowOff>15522</xdr:rowOff>
    </xdr:from>
    <xdr:to>
      <xdr:col>8</xdr:col>
      <xdr:colOff>43746</xdr:colOff>
      <xdr:row>286</xdr:row>
      <xdr:rowOff>8467</xdr:rowOff>
    </xdr:to>
    <xdr:sp macro="" textlink="">
      <xdr:nvSpPr>
        <xdr:cNvPr id="469" name="Isosceles Triangle 468">
          <a:extLst>
            <a:ext uri="{FF2B5EF4-FFF2-40B4-BE49-F238E27FC236}">
              <a16:creationId xmlns:a16="http://schemas.microsoft.com/office/drawing/2014/main" id="{0A10FC78-9D9C-42A0-9EEA-BAC72BAD083E}"/>
            </a:ext>
          </a:extLst>
        </xdr:cNvPr>
        <xdr:cNvSpPr/>
      </xdr:nvSpPr>
      <xdr:spPr>
        <a:xfrm>
          <a:off x="3366632" y="4962934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283</xdr:row>
      <xdr:rowOff>7056</xdr:rowOff>
    </xdr:from>
    <xdr:to>
      <xdr:col>12</xdr:col>
      <xdr:colOff>42332</xdr:colOff>
      <xdr:row>286</xdr:row>
      <xdr:rowOff>1</xdr:rowOff>
    </xdr:to>
    <xdr:sp macro="" textlink="">
      <xdr:nvSpPr>
        <xdr:cNvPr id="470" name="Isosceles Triangle 469">
          <a:extLst>
            <a:ext uri="{FF2B5EF4-FFF2-40B4-BE49-F238E27FC236}">
              <a16:creationId xmlns:a16="http://schemas.microsoft.com/office/drawing/2014/main" id="{7836B498-B20A-4F94-85DE-07AC6A870159}"/>
            </a:ext>
          </a:extLst>
        </xdr:cNvPr>
        <xdr:cNvSpPr/>
      </xdr:nvSpPr>
      <xdr:spPr>
        <a:xfrm>
          <a:off x="54226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283</xdr:row>
      <xdr:rowOff>18345</xdr:rowOff>
    </xdr:from>
    <xdr:to>
      <xdr:col>14</xdr:col>
      <xdr:colOff>39510</xdr:colOff>
      <xdr:row>286</xdr:row>
      <xdr:rowOff>11290</xdr:rowOff>
    </xdr:to>
    <xdr:sp macro="" textlink="">
      <xdr:nvSpPr>
        <xdr:cNvPr id="471" name="Isosceles Triangle 470">
          <a:extLst>
            <a:ext uri="{FF2B5EF4-FFF2-40B4-BE49-F238E27FC236}">
              <a16:creationId xmlns:a16="http://schemas.microsoft.com/office/drawing/2014/main" id="{945391CC-91FF-4327-BFC1-6232E0E5F15F}"/>
            </a:ext>
          </a:extLst>
        </xdr:cNvPr>
        <xdr:cNvSpPr/>
      </xdr:nvSpPr>
      <xdr:spPr>
        <a:xfrm>
          <a:off x="64484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283</xdr:row>
      <xdr:rowOff>7056</xdr:rowOff>
    </xdr:from>
    <xdr:to>
      <xdr:col>16</xdr:col>
      <xdr:colOff>42332</xdr:colOff>
      <xdr:row>286</xdr:row>
      <xdr:rowOff>1</xdr:rowOff>
    </xdr:to>
    <xdr:sp macro="" textlink="">
      <xdr:nvSpPr>
        <xdr:cNvPr id="472" name="Isosceles Triangle 471">
          <a:extLst>
            <a:ext uri="{FF2B5EF4-FFF2-40B4-BE49-F238E27FC236}">
              <a16:creationId xmlns:a16="http://schemas.microsoft.com/office/drawing/2014/main" id="{8297D979-4F7A-4E75-8296-46C369BBE4DB}"/>
            </a:ext>
          </a:extLst>
        </xdr:cNvPr>
        <xdr:cNvSpPr/>
      </xdr:nvSpPr>
      <xdr:spPr>
        <a:xfrm>
          <a:off x="74800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283</xdr:row>
      <xdr:rowOff>18345</xdr:rowOff>
    </xdr:from>
    <xdr:to>
      <xdr:col>18</xdr:col>
      <xdr:colOff>39510</xdr:colOff>
      <xdr:row>286</xdr:row>
      <xdr:rowOff>11290</xdr:rowOff>
    </xdr:to>
    <xdr:sp macro="" textlink="">
      <xdr:nvSpPr>
        <xdr:cNvPr id="473" name="Isosceles Triangle 472">
          <a:extLst>
            <a:ext uri="{FF2B5EF4-FFF2-40B4-BE49-F238E27FC236}">
              <a16:creationId xmlns:a16="http://schemas.microsoft.com/office/drawing/2014/main" id="{ACBABD62-4D73-4BEE-AD08-14B0B12B972C}"/>
            </a:ext>
          </a:extLst>
        </xdr:cNvPr>
        <xdr:cNvSpPr/>
      </xdr:nvSpPr>
      <xdr:spPr>
        <a:xfrm>
          <a:off x="8505896" y="496321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283</xdr:row>
      <xdr:rowOff>7056</xdr:rowOff>
    </xdr:from>
    <xdr:to>
      <xdr:col>20</xdr:col>
      <xdr:colOff>42332</xdr:colOff>
      <xdr:row>286</xdr:row>
      <xdr:rowOff>1</xdr:rowOff>
    </xdr:to>
    <xdr:sp macro="" textlink="">
      <xdr:nvSpPr>
        <xdr:cNvPr id="474" name="Isosceles Triangle 473">
          <a:extLst>
            <a:ext uri="{FF2B5EF4-FFF2-40B4-BE49-F238E27FC236}">
              <a16:creationId xmlns:a16="http://schemas.microsoft.com/office/drawing/2014/main" id="{F8A34629-D2E5-40F7-8994-F87A3E2D7CCC}"/>
            </a:ext>
          </a:extLst>
        </xdr:cNvPr>
        <xdr:cNvSpPr/>
      </xdr:nvSpPr>
      <xdr:spPr>
        <a:xfrm>
          <a:off x="9537418" y="496208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294</xdr:row>
      <xdr:rowOff>18345</xdr:rowOff>
    </xdr:from>
    <xdr:to>
      <xdr:col>2</xdr:col>
      <xdr:colOff>39511</xdr:colOff>
      <xdr:row>297</xdr:row>
      <xdr:rowOff>0</xdr:rowOff>
    </xdr:to>
    <xdr:sp macro="" textlink="">
      <xdr:nvSpPr>
        <xdr:cNvPr id="475" name="Isosceles Triangle 474">
          <a:extLst>
            <a:ext uri="{FF2B5EF4-FFF2-40B4-BE49-F238E27FC236}">
              <a16:creationId xmlns:a16="http://schemas.microsoft.com/office/drawing/2014/main" id="{461C5253-BCCC-4686-B942-CA9F107ED181}"/>
            </a:ext>
          </a:extLst>
        </xdr:cNvPr>
        <xdr:cNvSpPr/>
      </xdr:nvSpPr>
      <xdr:spPr>
        <a:xfrm>
          <a:off x="272144" y="51499065"/>
          <a:ext cx="658907" cy="48457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427367</xdr:colOff>
      <xdr:row>293</xdr:row>
      <xdr:rowOff>161268</xdr:rowOff>
    </xdr:from>
    <xdr:to>
      <xdr:col>4</xdr:col>
      <xdr:colOff>45356</xdr:colOff>
      <xdr:row>296</xdr:row>
      <xdr:rowOff>163284</xdr:rowOff>
    </xdr:to>
    <xdr:sp macro="" textlink="">
      <xdr:nvSpPr>
        <xdr:cNvPr id="485" name="Isosceles Triangle 484">
          <a:extLst>
            <a:ext uri="{FF2B5EF4-FFF2-40B4-BE49-F238E27FC236}">
              <a16:creationId xmlns:a16="http://schemas.microsoft.com/office/drawing/2014/main" id="{7F4AEEDA-8DA6-471A-9186-9BEB3484E099}"/>
            </a:ext>
          </a:extLst>
        </xdr:cNvPr>
        <xdr:cNvSpPr/>
      </xdr:nvSpPr>
      <xdr:spPr>
        <a:xfrm>
          <a:off x="1318907" y="51474348"/>
          <a:ext cx="646689" cy="504936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4233</xdr:rowOff>
    </xdr:from>
    <xdr:to>
      <xdr:col>6</xdr:col>
      <xdr:colOff>46570</xdr:colOff>
      <xdr:row>296</xdr:row>
      <xdr:rowOff>173567</xdr:rowOff>
    </xdr:to>
    <xdr:sp macro="" textlink="">
      <xdr:nvSpPr>
        <xdr:cNvPr id="486" name="Isosceles Triangle 485">
          <a:extLst>
            <a:ext uri="{FF2B5EF4-FFF2-40B4-BE49-F238E27FC236}">
              <a16:creationId xmlns:a16="http://schemas.microsoft.com/office/drawing/2014/main" id="{B5EB9918-A3D6-4E31-B17B-560DE2F92F8B}"/>
            </a:ext>
          </a:extLst>
        </xdr:cNvPr>
        <xdr:cNvSpPr/>
      </xdr:nvSpPr>
      <xdr:spPr>
        <a:xfrm>
          <a:off x="2340755" y="5148495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294</xdr:row>
      <xdr:rowOff>13304</xdr:rowOff>
    </xdr:from>
    <xdr:to>
      <xdr:col>10</xdr:col>
      <xdr:colOff>46570</xdr:colOff>
      <xdr:row>297</xdr:row>
      <xdr:rowOff>1209</xdr:rowOff>
    </xdr:to>
    <xdr:sp macro="" textlink="">
      <xdr:nvSpPr>
        <xdr:cNvPr id="487" name="Isosceles Triangle 486">
          <a:extLst>
            <a:ext uri="{FF2B5EF4-FFF2-40B4-BE49-F238E27FC236}">
              <a16:creationId xmlns:a16="http://schemas.microsoft.com/office/drawing/2014/main" id="{36CA8BCC-AAFF-401F-A0FE-7F47EE11CAF2}"/>
            </a:ext>
          </a:extLst>
        </xdr:cNvPr>
        <xdr:cNvSpPr/>
      </xdr:nvSpPr>
      <xdr:spPr>
        <a:xfrm>
          <a:off x="4398155" y="51494024"/>
          <a:ext cx="654755" cy="49082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294</xdr:row>
      <xdr:rowOff>13304</xdr:rowOff>
    </xdr:from>
    <xdr:to>
      <xdr:col>6</xdr:col>
      <xdr:colOff>46569</xdr:colOff>
      <xdr:row>297</xdr:row>
      <xdr:rowOff>1209</xdr:rowOff>
    </xdr:to>
    <xdr:sp macro="" textlink="">
      <xdr:nvSpPr>
        <xdr:cNvPr id="488" name="Isosceles Triangle 487">
          <a:extLst>
            <a:ext uri="{FF2B5EF4-FFF2-40B4-BE49-F238E27FC236}">
              <a16:creationId xmlns:a16="http://schemas.microsoft.com/office/drawing/2014/main" id="{4497D393-5D90-483F-9B3C-827A2D10C1D8}"/>
            </a:ext>
          </a:extLst>
        </xdr:cNvPr>
        <xdr:cNvSpPr/>
      </xdr:nvSpPr>
      <xdr:spPr>
        <a:xfrm>
          <a:off x="2340755" y="514940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294</xdr:row>
      <xdr:rowOff>15522</xdr:rowOff>
    </xdr:from>
    <xdr:to>
      <xdr:col>8</xdr:col>
      <xdr:colOff>43746</xdr:colOff>
      <xdr:row>297</xdr:row>
      <xdr:rowOff>8467</xdr:rowOff>
    </xdr:to>
    <xdr:sp macro="" textlink="">
      <xdr:nvSpPr>
        <xdr:cNvPr id="489" name="Isosceles Triangle 488">
          <a:extLst>
            <a:ext uri="{FF2B5EF4-FFF2-40B4-BE49-F238E27FC236}">
              <a16:creationId xmlns:a16="http://schemas.microsoft.com/office/drawing/2014/main" id="{92114091-B031-43F5-A2DA-57220F7E2E4B}"/>
            </a:ext>
          </a:extLst>
        </xdr:cNvPr>
        <xdr:cNvSpPr/>
      </xdr:nvSpPr>
      <xdr:spPr>
        <a:xfrm>
          <a:off x="3366632" y="514962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294</xdr:row>
      <xdr:rowOff>7056</xdr:rowOff>
    </xdr:from>
    <xdr:to>
      <xdr:col>12</xdr:col>
      <xdr:colOff>42332</xdr:colOff>
      <xdr:row>297</xdr:row>
      <xdr:rowOff>1</xdr:rowOff>
    </xdr:to>
    <xdr:sp macro="" textlink="">
      <xdr:nvSpPr>
        <xdr:cNvPr id="490" name="Isosceles Triangle 489">
          <a:extLst>
            <a:ext uri="{FF2B5EF4-FFF2-40B4-BE49-F238E27FC236}">
              <a16:creationId xmlns:a16="http://schemas.microsoft.com/office/drawing/2014/main" id="{5F3F41A2-F052-4FC6-92A2-63EA29F3979E}"/>
            </a:ext>
          </a:extLst>
        </xdr:cNvPr>
        <xdr:cNvSpPr/>
      </xdr:nvSpPr>
      <xdr:spPr>
        <a:xfrm>
          <a:off x="5422618" y="5148777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294</xdr:row>
      <xdr:rowOff>18345</xdr:rowOff>
    </xdr:from>
    <xdr:to>
      <xdr:col>14</xdr:col>
      <xdr:colOff>39510</xdr:colOff>
      <xdr:row>297</xdr:row>
      <xdr:rowOff>11290</xdr:rowOff>
    </xdr:to>
    <xdr:sp macro="" textlink="">
      <xdr:nvSpPr>
        <xdr:cNvPr id="491" name="Isosceles Triangle 490">
          <a:extLst>
            <a:ext uri="{FF2B5EF4-FFF2-40B4-BE49-F238E27FC236}">
              <a16:creationId xmlns:a16="http://schemas.microsoft.com/office/drawing/2014/main" id="{61ADBB3E-463A-4440-809A-431104187C11}"/>
            </a:ext>
          </a:extLst>
        </xdr:cNvPr>
        <xdr:cNvSpPr/>
      </xdr:nvSpPr>
      <xdr:spPr>
        <a:xfrm>
          <a:off x="64484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294</xdr:row>
      <xdr:rowOff>7056</xdr:rowOff>
    </xdr:from>
    <xdr:to>
      <xdr:col>16</xdr:col>
      <xdr:colOff>42332</xdr:colOff>
      <xdr:row>297</xdr:row>
      <xdr:rowOff>1</xdr:rowOff>
    </xdr:to>
    <xdr:sp macro="" textlink="">
      <xdr:nvSpPr>
        <xdr:cNvPr id="492" name="Isosceles Triangle 491">
          <a:extLst>
            <a:ext uri="{FF2B5EF4-FFF2-40B4-BE49-F238E27FC236}">
              <a16:creationId xmlns:a16="http://schemas.microsoft.com/office/drawing/2014/main" id="{798710C4-5846-475E-9D39-73071F7B0DE7}"/>
            </a:ext>
          </a:extLst>
        </xdr:cNvPr>
        <xdr:cNvSpPr/>
      </xdr:nvSpPr>
      <xdr:spPr>
        <a:xfrm>
          <a:off x="74800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294</xdr:row>
      <xdr:rowOff>18345</xdr:rowOff>
    </xdr:from>
    <xdr:to>
      <xdr:col>18</xdr:col>
      <xdr:colOff>39510</xdr:colOff>
      <xdr:row>297</xdr:row>
      <xdr:rowOff>11290</xdr:rowOff>
    </xdr:to>
    <xdr:sp macro="" textlink="">
      <xdr:nvSpPr>
        <xdr:cNvPr id="493" name="Isosceles Triangle 492">
          <a:extLst>
            <a:ext uri="{FF2B5EF4-FFF2-40B4-BE49-F238E27FC236}">
              <a16:creationId xmlns:a16="http://schemas.microsoft.com/office/drawing/2014/main" id="{E885B307-8886-421D-BADA-E58C8FA2E74E}"/>
            </a:ext>
          </a:extLst>
        </xdr:cNvPr>
        <xdr:cNvSpPr/>
      </xdr:nvSpPr>
      <xdr:spPr>
        <a:xfrm>
          <a:off x="8505896" y="514990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294</xdr:row>
      <xdr:rowOff>7056</xdr:rowOff>
    </xdr:from>
    <xdr:to>
      <xdr:col>20</xdr:col>
      <xdr:colOff>42332</xdr:colOff>
      <xdr:row>297</xdr:row>
      <xdr:rowOff>1</xdr:rowOff>
    </xdr:to>
    <xdr:sp macro="" textlink="">
      <xdr:nvSpPr>
        <xdr:cNvPr id="494" name="Isosceles Triangle 493">
          <a:extLst>
            <a:ext uri="{FF2B5EF4-FFF2-40B4-BE49-F238E27FC236}">
              <a16:creationId xmlns:a16="http://schemas.microsoft.com/office/drawing/2014/main" id="{D0372F07-B0D2-4708-A30B-2C60708B2916}"/>
            </a:ext>
          </a:extLst>
        </xdr:cNvPr>
        <xdr:cNvSpPr/>
      </xdr:nvSpPr>
      <xdr:spPr>
        <a:xfrm>
          <a:off x="9537418" y="514877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263072</xdr:colOff>
      <xdr:row>305</xdr:row>
      <xdr:rowOff>18346</xdr:rowOff>
    </xdr:from>
    <xdr:to>
      <xdr:col>2</xdr:col>
      <xdr:colOff>39511</xdr:colOff>
      <xdr:row>308</xdr:row>
      <xdr:rowOff>9072</xdr:rowOff>
    </xdr:to>
    <xdr:sp macro="" textlink="">
      <xdr:nvSpPr>
        <xdr:cNvPr id="495" name="Isosceles Triangle 494">
          <a:extLst>
            <a:ext uri="{FF2B5EF4-FFF2-40B4-BE49-F238E27FC236}">
              <a16:creationId xmlns:a16="http://schemas.microsoft.com/office/drawing/2014/main" id="{CBBDC8CE-EF29-4A55-9B85-0BD44E4F8391}"/>
            </a:ext>
          </a:extLst>
        </xdr:cNvPr>
        <xdr:cNvSpPr/>
      </xdr:nvSpPr>
      <xdr:spPr>
        <a:xfrm>
          <a:off x="263072" y="53365966"/>
          <a:ext cx="667979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408215</xdr:colOff>
      <xdr:row>304</xdr:row>
      <xdr:rowOff>170341</xdr:rowOff>
    </xdr:from>
    <xdr:to>
      <xdr:col>4</xdr:col>
      <xdr:colOff>63500</xdr:colOff>
      <xdr:row>307</xdr:row>
      <xdr:rowOff>163286</xdr:rowOff>
    </xdr:to>
    <xdr:sp macro="" textlink="">
      <xdr:nvSpPr>
        <xdr:cNvPr id="505" name="Isosceles Triangle 504">
          <a:extLst>
            <a:ext uri="{FF2B5EF4-FFF2-40B4-BE49-F238E27FC236}">
              <a16:creationId xmlns:a16="http://schemas.microsoft.com/office/drawing/2014/main" id="{E4488A05-D7EF-4A85-AD48-ECFBEEDEB9BC}"/>
            </a:ext>
          </a:extLst>
        </xdr:cNvPr>
        <xdr:cNvSpPr/>
      </xdr:nvSpPr>
      <xdr:spPr>
        <a:xfrm>
          <a:off x="1299755" y="53350321"/>
          <a:ext cx="683985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4233</xdr:rowOff>
    </xdr:from>
    <xdr:to>
      <xdr:col>6</xdr:col>
      <xdr:colOff>46570</xdr:colOff>
      <xdr:row>307</xdr:row>
      <xdr:rowOff>173567</xdr:rowOff>
    </xdr:to>
    <xdr:sp macro="" textlink="">
      <xdr:nvSpPr>
        <xdr:cNvPr id="506" name="Isosceles Triangle 505">
          <a:extLst>
            <a:ext uri="{FF2B5EF4-FFF2-40B4-BE49-F238E27FC236}">
              <a16:creationId xmlns:a16="http://schemas.microsoft.com/office/drawing/2014/main" id="{FF1287DA-9CEF-4F41-BEA5-53D285CD7275}"/>
            </a:ext>
          </a:extLst>
        </xdr:cNvPr>
        <xdr:cNvSpPr/>
      </xdr:nvSpPr>
      <xdr:spPr>
        <a:xfrm>
          <a:off x="2340755" y="533518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305</xdr:row>
      <xdr:rowOff>13304</xdr:rowOff>
    </xdr:from>
    <xdr:to>
      <xdr:col>10</xdr:col>
      <xdr:colOff>46570</xdr:colOff>
      <xdr:row>308</xdr:row>
      <xdr:rowOff>1209</xdr:rowOff>
    </xdr:to>
    <xdr:sp macro="" textlink="">
      <xdr:nvSpPr>
        <xdr:cNvPr id="507" name="Isosceles Triangle 506">
          <a:extLst>
            <a:ext uri="{FF2B5EF4-FFF2-40B4-BE49-F238E27FC236}">
              <a16:creationId xmlns:a16="http://schemas.microsoft.com/office/drawing/2014/main" id="{9A5848DE-704C-4CF3-B23B-447CC3F8CA5C}"/>
            </a:ext>
          </a:extLst>
        </xdr:cNvPr>
        <xdr:cNvSpPr/>
      </xdr:nvSpPr>
      <xdr:spPr>
        <a:xfrm>
          <a:off x="4398155" y="533609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305</xdr:row>
      <xdr:rowOff>13304</xdr:rowOff>
    </xdr:from>
    <xdr:to>
      <xdr:col>6</xdr:col>
      <xdr:colOff>46569</xdr:colOff>
      <xdr:row>308</xdr:row>
      <xdr:rowOff>1209</xdr:rowOff>
    </xdr:to>
    <xdr:sp macro="" textlink="">
      <xdr:nvSpPr>
        <xdr:cNvPr id="508" name="Isosceles Triangle 507">
          <a:extLst>
            <a:ext uri="{FF2B5EF4-FFF2-40B4-BE49-F238E27FC236}">
              <a16:creationId xmlns:a16="http://schemas.microsoft.com/office/drawing/2014/main" id="{99360D10-2C9B-4808-AD29-A692511F2913}"/>
            </a:ext>
          </a:extLst>
        </xdr:cNvPr>
        <xdr:cNvSpPr/>
      </xdr:nvSpPr>
      <xdr:spPr>
        <a:xfrm>
          <a:off x="2340755" y="53360924"/>
          <a:ext cx="654754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305</xdr:row>
      <xdr:rowOff>15522</xdr:rowOff>
    </xdr:from>
    <xdr:to>
      <xdr:col>8</xdr:col>
      <xdr:colOff>43746</xdr:colOff>
      <xdr:row>308</xdr:row>
      <xdr:rowOff>8467</xdr:rowOff>
    </xdr:to>
    <xdr:sp macro="" textlink="">
      <xdr:nvSpPr>
        <xdr:cNvPr id="509" name="Isosceles Triangle 508">
          <a:extLst>
            <a:ext uri="{FF2B5EF4-FFF2-40B4-BE49-F238E27FC236}">
              <a16:creationId xmlns:a16="http://schemas.microsoft.com/office/drawing/2014/main" id="{6F6D34C7-F5B2-4645-9873-0CFC971D66E9}"/>
            </a:ext>
          </a:extLst>
        </xdr:cNvPr>
        <xdr:cNvSpPr/>
      </xdr:nvSpPr>
      <xdr:spPr>
        <a:xfrm>
          <a:off x="3366632" y="533631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305</xdr:row>
      <xdr:rowOff>7056</xdr:rowOff>
    </xdr:from>
    <xdr:to>
      <xdr:col>12</xdr:col>
      <xdr:colOff>42332</xdr:colOff>
      <xdr:row>308</xdr:row>
      <xdr:rowOff>1</xdr:rowOff>
    </xdr:to>
    <xdr:sp macro="" textlink="">
      <xdr:nvSpPr>
        <xdr:cNvPr id="510" name="Isosceles Triangle 509">
          <a:extLst>
            <a:ext uri="{FF2B5EF4-FFF2-40B4-BE49-F238E27FC236}">
              <a16:creationId xmlns:a16="http://schemas.microsoft.com/office/drawing/2014/main" id="{704344A6-03D7-4694-8F33-95E434CB0698}"/>
            </a:ext>
          </a:extLst>
        </xdr:cNvPr>
        <xdr:cNvSpPr/>
      </xdr:nvSpPr>
      <xdr:spPr>
        <a:xfrm>
          <a:off x="54226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305</xdr:row>
      <xdr:rowOff>18345</xdr:rowOff>
    </xdr:from>
    <xdr:to>
      <xdr:col>14</xdr:col>
      <xdr:colOff>39510</xdr:colOff>
      <xdr:row>308</xdr:row>
      <xdr:rowOff>11290</xdr:rowOff>
    </xdr:to>
    <xdr:sp macro="" textlink="">
      <xdr:nvSpPr>
        <xdr:cNvPr id="511" name="Isosceles Triangle 510">
          <a:extLst>
            <a:ext uri="{FF2B5EF4-FFF2-40B4-BE49-F238E27FC236}">
              <a16:creationId xmlns:a16="http://schemas.microsoft.com/office/drawing/2014/main" id="{D6722A8B-B26C-4830-B405-9B9DC60787F7}"/>
            </a:ext>
          </a:extLst>
        </xdr:cNvPr>
        <xdr:cNvSpPr/>
      </xdr:nvSpPr>
      <xdr:spPr>
        <a:xfrm>
          <a:off x="64484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305</xdr:row>
      <xdr:rowOff>7056</xdr:rowOff>
    </xdr:from>
    <xdr:to>
      <xdr:col>16</xdr:col>
      <xdr:colOff>42332</xdr:colOff>
      <xdr:row>308</xdr:row>
      <xdr:rowOff>1</xdr:rowOff>
    </xdr:to>
    <xdr:sp macro="" textlink="">
      <xdr:nvSpPr>
        <xdr:cNvPr id="512" name="Isosceles Triangle 511">
          <a:extLst>
            <a:ext uri="{FF2B5EF4-FFF2-40B4-BE49-F238E27FC236}">
              <a16:creationId xmlns:a16="http://schemas.microsoft.com/office/drawing/2014/main" id="{96B6F65D-46F9-4899-8CBC-5B0BC63601BE}"/>
            </a:ext>
          </a:extLst>
        </xdr:cNvPr>
        <xdr:cNvSpPr/>
      </xdr:nvSpPr>
      <xdr:spPr>
        <a:xfrm>
          <a:off x="74800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305</xdr:row>
      <xdr:rowOff>18345</xdr:rowOff>
    </xdr:from>
    <xdr:to>
      <xdr:col>18</xdr:col>
      <xdr:colOff>39510</xdr:colOff>
      <xdr:row>308</xdr:row>
      <xdr:rowOff>11290</xdr:rowOff>
    </xdr:to>
    <xdr:sp macro="" textlink="">
      <xdr:nvSpPr>
        <xdr:cNvPr id="513" name="Isosceles Triangle 512">
          <a:extLst>
            <a:ext uri="{FF2B5EF4-FFF2-40B4-BE49-F238E27FC236}">
              <a16:creationId xmlns:a16="http://schemas.microsoft.com/office/drawing/2014/main" id="{56B03F60-8EF2-4DE1-BD3A-DCD872CD95C6}"/>
            </a:ext>
          </a:extLst>
        </xdr:cNvPr>
        <xdr:cNvSpPr/>
      </xdr:nvSpPr>
      <xdr:spPr>
        <a:xfrm>
          <a:off x="8505896" y="533659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305</xdr:row>
      <xdr:rowOff>7056</xdr:rowOff>
    </xdr:from>
    <xdr:to>
      <xdr:col>20</xdr:col>
      <xdr:colOff>42332</xdr:colOff>
      <xdr:row>308</xdr:row>
      <xdr:rowOff>1</xdr:rowOff>
    </xdr:to>
    <xdr:sp macro="" textlink="">
      <xdr:nvSpPr>
        <xdr:cNvPr id="514" name="Isosceles Triangle 513">
          <a:extLst>
            <a:ext uri="{FF2B5EF4-FFF2-40B4-BE49-F238E27FC236}">
              <a16:creationId xmlns:a16="http://schemas.microsoft.com/office/drawing/2014/main" id="{AFF6D172-CA17-4EF9-ACAD-A20A612D34CA}"/>
            </a:ext>
          </a:extLst>
        </xdr:cNvPr>
        <xdr:cNvSpPr/>
      </xdr:nvSpPr>
      <xdr:spPr>
        <a:xfrm>
          <a:off x="9537418" y="533546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316</xdr:row>
      <xdr:rowOff>18345</xdr:rowOff>
    </xdr:from>
    <xdr:to>
      <xdr:col>2</xdr:col>
      <xdr:colOff>39510</xdr:colOff>
      <xdr:row>319</xdr:row>
      <xdr:rowOff>11290</xdr:rowOff>
    </xdr:to>
    <xdr:sp macro="" textlink="">
      <xdr:nvSpPr>
        <xdr:cNvPr id="515" name="Isosceles Triangle 514">
          <a:extLst>
            <a:ext uri="{FF2B5EF4-FFF2-40B4-BE49-F238E27FC236}">
              <a16:creationId xmlns:a16="http://schemas.microsoft.com/office/drawing/2014/main" id="{03944802-0C31-49B7-8FCA-896E4AB0E026}"/>
            </a:ext>
          </a:extLst>
        </xdr:cNvPr>
        <xdr:cNvSpPr/>
      </xdr:nvSpPr>
      <xdr:spPr>
        <a:xfrm>
          <a:off x="281214" y="5523286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316</xdr:row>
      <xdr:rowOff>16126</xdr:rowOff>
    </xdr:from>
    <xdr:to>
      <xdr:col>4</xdr:col>
      <xdr:colOff>27215</xdr:colOff>
      <xdr:row>319</xdr:row>
      <xdr:rowOff>9071</xdr:rowOff>
    </xdr:to>
    <xdr:sp macro="" textlink="">
      <xdr:nvSpPr>
        <xdr:cNvPr id="526" name="Isosceles Triangle 525">
          <a:extLst>
            <a:ext uri="{FF2B5EF4-FFF2-40B4-BE49-F238E27FC236}">
              <a16:creationId xmlns:a16="http://schemas.microsoft.com/office/drawing/2014/main" id="{6B2DFB97-52DB-40F5-9A11-C66A4D59EB15}"/>
            </a:ext>
          </a:extLst>
        </xdr:cNvPr>
        <xdr:cNvSpPr/>
      </xdr:nvSpPr>
      <xdr:spPr>
        <a:xfrm>
          <a:off x="1309838" y="55230646"/>
          <a:ext cx="637617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4233</xdr:rowOff>
    </xdr:from>
    <xdr:to>
      <xdr:col>6</xdr:col>
      <xdr:colOff>46570</xdr:colOff>
      <xdr:row>318</xdr:row>
      <xdr:rowOff>173567</xdr:rowOff>
    </xdr:to>
    <xdr:sp macro="" textlink="">
      <xdr:nvSpPr>
        <xdr:cNvPr id="527" name="Isosceles Triangle 526">
          <a:extLst>
            <a:ext uri="{FF2B5EF4-FFF2-40B4-BE49-F238E27FC236}">
              <a16:creationId xmlns:a16="http://schemas.microsoft.com/office/drawing/2014/main" id="{90ECA84A-9BD8-4C20-BC77-E305D08E068E}"/>
            </a:ext>
          </a:extLst>
        </xdr:cNvPr>
        <xdr:cNvSpPr/>
      </xdr:nvSpPr>
      <xdr:spPr>
        <a:xfrm>
          <a:off x="2340755" y="5521875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316</xdr:row>
      <xdr:rowOff>13304</xdr:rowOff>
    </xdr:from>
    <xdr:to>
      <xdr:col>10</xdr:col>
      <xdr:colOff>46570</xdr:colOff>
      <xdr:row>319</xdr:row>
      <xdr:rowOff>1209</xdr:rowOff>
    </xdr:to>
    <xdr:sp macro="" textlink="">
      <xdr:nvSpPr>
        <xdr:cNvPr id="528" name="Isosceles Triangle 527">
          <a:extLst>
            <a:ext uri="{FF2B5EF4-FFF2-40B4-BE49-F238E27FC236}">
              <a16:creationId xmlns:a16="http://schemas.microsoft.com/office/drawing/2014/main" id="{271587C4-5875-4997-83D9-06B4EEB0BB8F}"/>
            </a:ext>
          </a:extLst>
        </xdr:cNvPr>
        <xdr:cNvSpPr/>
      </xdr:nvSpPr>
      <xdr:spPr>
        <a:xfrm>
          <a:off x="4398155" y="5522782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316</xdr:row>
      <xdr:rowOff>13304</xdr:rowOff>
    </xdr:from>
    <xdr:to>
      <xdr:col>6</xdr:col>
      <xdr:colOff>46569</xdr:colOff>
      <xdr:row>319</xdr:row>
      <xdr:rowOff>1209</xdr:rowOff>
    </xdr:to>
    <xdr:sp macro="" textlink="">
      <xdr:nvSpPr>
        <xdr:cNvPr id="529" name="Isosceles Triangle 528">
          <a:extLst>
            <a:ext uri="{FF2B5EF4-FFF2-40B4-BE49-F238E27FC236}">
              <a16:creationId xmlns:a16="http://schemas.microsoft.com/office/drawing/2014/main" id="{DF9E52EA-C545-4F99-85E4-88CBFF3F4B2C}"/>
            </a:ext>
          </a:extLst>
        </xdr:cNvPr>
        <xdr:cNvSpPr/>
      </xdr:nvSpPr>
      <xdr:spPr>
        <a:xfrm>
          <a:off x="2340755" y="5522782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316</xdr:row>
      <xdr:rowOff>15522</xdr:rowOff>
    </xdr:from>
    <xdr:to>
      <xdr:col>8</xdr:col>
      <xdr:colOff>43746</xdr:colOff>
      <xdr:row>319</xdr:row>
      <xdr:rowOff>8467</xdr:rowOff>
    </xdr:to>
    <xdr:sp macro="" textlink="">
      <xdr:nvSpPr>
        <xdr:cNvPr id="530" name="Isosceles Triangle 529">
          <a:extLst>
            <a:ext uri="{FF2B5EF4-FFF2-40B4-BE49-F238E27FC236}">
              <a16:creationId xmlns:a16="http://schemas.microsoft.com/office/drawing/2014/main" id="{9A2C3504-25AF-4CE6-BBD9-EA2BAAA9FD6B}"/>
            </a:ext>
          </a:extLst>
        </xdr:cNvPr>
        <xdr:cNvSpPr/>
      </xdr:nvSpPr>
      <xdr:spPr>
        <a:xfrm>
          <a:off x="3366632" y="5523004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316</xdr:row>
      <xdr:rowOff>7056</xdr:rowOff>
    </xdr:from>
    <xdr:to>
      <xdr:col>12</xdr:col>
      <xdr:colOff>42332</xdr:colOff>
      <xdr:row>319</xdr:row>
      <xdr:rowOff>1</xdr:rowOff>
    </xdr:to>
    <xdr:sp macro="" textlink="">
      <xdr:nvSpPr>
        <xdr:cNvPr id="531" name="Isosceles Triangle 530">
          <a:extLst>
            <a:ext uri="{FF2B5EF4-FFF2-40B4-BE49-F238E27FC236}">
              <a16:creationId xmlns:a16="http://schemas.microsoft.com/office/drawing/2014/main" id="{91F594D1-A11D-4900-81F7-D8B46B91EAAC}"/>
            </a:ext>
          </a:extLst>
        </xdr:cNvPr>
        <xdr:cNvSpPr/>
      </xdr:nvSpPr>
      <xdr:spPr>
        <a:xfrm>
          <a:off x="54226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413456</xdr:colOff>
      <xdr:row>316</xdr:row>
      <xdr:rowOff>18345</xdr:rowOff>
    </xdr:from>
    <xdr:to>
      <xdr:col>14</xdr:col>
      <xdr:colOff>39510</xdr:colOff>
      <xdr:row>319</xdr:row>
      <xdr:rowOff>11290</xdr:rowOff>
    </xdr:to>
    <xdr:sp macro="" textlink="">
      <xdr:nvSpPr>
        <xdr:cNvPr id="532" name="Isosceles Triangle 531">
          <a:extLst>
            <a:ext uri="{FF2B5EF4-FFF2-40B4-BE49-F238E27FC236}">
              <a16:creationId xmlns:a16="http://schemas.microsoft.com/office/drawing/2014/main" id="{607A9790-565B-41CB-A477-D6DED7CCAA4B}"/>
            </a:ext>
          </a:extLst>
        </xdr:cNvPr>
        <xdr:cNvSpPr/>
      </xdr:nvSpPr>
      <xdr:spPr>
        <a:xfrm>
          <a:off x="64484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316</xdr:row>
      <xdr:rowOff>7056</xdr:rowOff>
    </xdr:from>
    <xdr:to>
      <xdr:col>16</xdr:col>
      <xdr:colOff>42332</xdr:colOff>
      <xdr:row>319</xdr:row>
      <xdr:rowOff>1</xdr:rowOff>
    </xdr:to>
    <xdr:sp macro="" textlink="">
      <xdr:nvSpPr>
        <xdr:cNvPr id="533" name="Isosceles Triangle 532">
          <a:extLst>
            <a:ext uri="{FF2B5EF4-FFF2-40B4-BE49-F238E27FC236}">
              <a16:creationId xmlns:a16="http://schemas.microsoft.com/office/drawing/2014/main" id="{DF525D08-0E80-4632-9E61-A66862DDFC93}"/>
            </a:ext>
          </a:extLst>
        </xdr:cNvPr>
        <xdr:cNvSpPr/>
      </xdr:nvSpPr>
      <xdr:spPr>
        <a:xfrm>
          <a:off x="74800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316</xdr:row>
      <xdr:rowOff>18345</xdr:rowOff>
    </xdr:from>
    <xdr:to>
      <xdr:col>18</xdr:col>
      <xdr:colOff>39510</xdr:colOff>
      <xdr:row>319</xdr:row>
      <xdr:rowOff>11290</xdr:rowOff>
    </xdr:to>
    <xdr:sp macro="" textlink="">
      <xdr:nvSpPr>
        <xdr:cNvPr id="534" name="Isosceles Triangle 533">
          <a:extLst>
            <a:ext uri="{FF2B5EF4-FFF2-40B4-BE49-F238E27FC236}">
              <a16:creationId xmlns:a16="http://schemas.microsoft.com/office/drawing/2014/main" id="{24600093-56DA-4B4E-9920-D0EDD06C1008}"/>
            </a:ext>
          </a:extLst>
        </xdr:cNvPr>
        <xdr:cNvSpPr/>
      </xdr:nvSpPr>
      <xdr:spPr>
        <a:xfrm>
          <a:off x="8505896" y="5523286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316</xdr:row>
      <xdr:rowOff>7056</xdr:rowOff>
    </xdr:from>
    <xdr:to>
      <xdr:col>20</xdr:col>
      <xdr:colOff>42332</xdr:colOff>
      <xdr:row>319</xdr:row>
      <xdr:rowOff>1</xdr:rowOff>
    </xdr:to>
    <xdr:sp macro="" textlink="">
      <xdr:nvSpPr>
        <xdr:cNvPr id="535" name="Isosceles Triangle 534">
          <a:extLst>
            <a:ext uri="{FF2B5EF4-FFF2-40B4-BE49-F238E27FC236}">
              <a16:creationId xmlns:a16="http://schemas.microsoft.com/office/drawing/2014/main" id="{573E1C0A-622F-484F-89A3-09CB3D387B71}"/>
            </a:ext>
          </a:extLst>
        </xdr:cNvPr>
        <xdr:cNvSpPr/>
      </xdr:nvSpPr>
      <xdr:spPr>
        <a:xfrm>
          <a:off x="9537418" y="5522157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328</xdr:row>
      <xdr:rowOff>18345</xdr:rowOff>
    </xdr:from>
    <xdr:to>
      <xdr:col>2</xdr:col>
      <xdr:colOff>39510</xdr:colOff>
      <xdr:row>331</xdr:row>
      <xdr:rowOff>11290</xdr:rowOff>
    </xdr:to>
    <xdr:sp macro="" textlink="">
      <xdr:nvSpPr>
        <xdr:cNvPr id="536" name="Isosceles Triangle 535">
          <a:extLst>
            <a:ext uri="{FF2B5EF4-FFF2-40B4-BE49-F238E27FC236}">
              <a16:creationId xmlns:a16="http://schemas.microsoft.com/office/drawing/2014/main" id="{AD45D594-763A-49ED-860B-35B1EA328ED8}"/>
            </a:ext>
          </a:extLst>
        </xdr:cNvPr>
        <xdr:cNvSpPr/>
      </xdr:nvSpPr>
      <xdr:spPr>
        <a:xfrm>
          <a:off x="281214" y="57297885"/>
          <a:ext cx="649836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327</xdr:row>
      <xdr:rowOff>170340</xdr:rowOff>
    </xdr:from>
    <xdr:to>
      <xdr:col>4</xdr:col>
      <xdr:colOff>67534</xdr:colOff>
      <xdr:row>330</xdr:row>
      <xdr:rowOff>163286</xdr:rowOff>
    </xdr:to>
    <xdr:sp macro="" textlink="">
      <xdr:nvSpPr>
        <xdr:cNvPr id="547" name="Isosceles Triangle 546">
          <a:extLst>
            <a:ext uri="{FF2B5EF4-FFF2-40B4-BE49-F238E27FC236}">
              <a16:creationId xmlns:a16="http://schemas.microsoft.com/office/drawing/2014/main" id="{BAF29B09-FC51-45C1-B314-9B614875BB7F}"/>
            </a:ext>
          </a:extLst>
        </xdr:cNvPr>
        <xdr:cNvSpPr/>
      </xdr:nvSpPr>
      <xdr:spPr>
        <a:xfrm>
          <a:off x="1281611" y="57282240"/>
          <a:ext cx="706163" cy="49586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4233</xdr:rowOff>
    </xdr:from>
    <xdr:to>
      <xdr:col>6</xdr:col>
      <xdr:colOff>46570</xdr:colOff>
      <xdr:row>330</xdr:row>
      <xdr:rowOff>173567</xdr:rowOff>
    </xdr:to>
    <xdr:sp macro="" textlink="">
      <xdr:nvSpPr>
        <xdr:cNvPr id="548" name="Isosceles Triangle 547">
          <a:extLst>
            <a:ext uri="{FF2B5EF4-FFF2-40B4-BE49-F238E27FC236}">
              <a16:creationId xmlns:a16="http://schemas.microsoft.com/office/drawing/2014/main" id="{AA13CECB-8821-4457-BE9A-1410C2F6EE47}"/>
            </a:ext>
          </a:extLst>
        </xdr:cNvPr>
        <xdr:cNvSpPr/>
      </xdr:nvSpPr>
      <xdr:spPr>
        <a:xfrm>
          <a:off x="2340755" y="572837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328</xdr:row>
      <xdr:rowOff>13304</xdr:rowOff>
    </xdr:from>
    <xdr:to>
      <xdr:col>10</xdr:col>
      <xdr:colOff>46570</xdr:colOff>
      <xdr:row>331</xdr:row>
      <xdr:rowOff>1209</xdr:rowOff>
    </xdr:to>
    <xdr:sp macro="" textlink="">
      <xdr:nvSpPr>
        <xdr:cNvPr id="549" name="Isosceles Triangle 548">
          <a:extLst>
            <a:ext uri="{FF2B5EF4-FFF2-40B4-BE49-F238E27FC236}">
              <a16:creationId xmlns:a16="http://schemas.microsoft.com/office/drawing/2014/main" id="{10BDDDD3-D9CD-4F2B-868A-C89B04D3F005}"/>
            </a:ext>
          </a:extLst>
        </xdr:cNvPr>
        <xdr:cNvSpPr/>
      </xdr:nvSpPr>
      <xdr:spPr>
        <a:xfrm>
          <a:off x="4398155" y="572928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328</xdr:row>
      <xdr:rowOff>13304</xdr:rowOff>
    </xdr:from>
    <xdr:to>
      <xdr:col>6</xdr:col>
      <xdr:colOff>46569</xdr:colOff>
      <xdr:row>331</xdr:row>
      <xdr:rowOff>1209</xdr:rowOff>
    </xdr:to>
    <xdr:sp macro="" textlink="">
      <xdr:nvSpPr>
        <xdr:cNvPr id="550" name="Isosceles Triangle 549">
          <a:extLst>
            <a:ext uri="{FF2B5EF4-FFF2-40B4-BE49-F238E27FC236}">
              <a16:creationId xmlns:a16="http://schemas.microsoft.com/office/drawing/2014/main" id="{BB6D1B5A-4B34-442C-B941-526EF9369AB8}"/>
            </a:ext>
          </a:extLst>
        </xdr:cNvPr>
        <xdr:cNvSpPr/>
      </xdr:nvSpPr>
      <xdr:spPr>
        <a:xfrm>
          <a:off x="2340755" y="572928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328</xdr:row>
      <xdr:rowOff>15522</xdr:rowOff>
    </xdr:from>
    <xdr:to>
      <xdr:col>8</xdr:col>
      <xdr:colOff>43746</xdr:colOff>
      <xdr:row>331</xdr:row>
      <xdr:rowOff>8467</xdr:rowOff>
    </xdr:to>
    <xdr:sp macro="" textlink="">
      <xdr:nvSpPr>
        <xdr:cNvPr id="551" name="Isosceles Triangle 550">
          <a:extLst>
            <a:ext uri="{FF2B5EF4-FFF2-40B4-BE49-F238E27FC236}">
              <a16:creationId xmlns:a16="http://schemas.microsoft.com/office/drawing/2014/main" id="{7848C7FE-43DD-4DE0-8DD6-583C18920532}"/>
            </a:ext>
          </a:extLst>
        </xdr:cNvPr>
        <xdr:cNvSpPr/>
      </xdr:nvSpPr>
      <xdr:spPr>
        <a:xfrm>
          <a:off x="3366632" y="572950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328</xdr:row>
      <xdr:rowOff>7056</xdr:rowOff>
    </xdr:from>
    <xdr:to>
      <xdr:col>12</xdr:col>
      <xdr:colOff>42332</xdr:colOff>
      <xdr:row>331</xdr:row>
      <xdr:rowOff>1</xdr:rowOff>
    </xdr:to>
    <xdr:sp macro="" textlink="">
      <xdr:nvSpPr>
        <xdr:cNvPr id="552" name="Isosceles Triangle 551">
          <a:extLst>
            <a:ext uri="{FF2B5EF4-FFF2-40B4-BE49-F238E27FC236}">
              <a16:creationId xmlns:a16="http://schemas.microsoft.com/office/drawing/2014/main" id="{0023EDE0-5D91-48EC-865E-B721E93A2EC2}"/>
            </a:ext>
          </a:extLst>
        </xdr:cNvPr>
        <xdr:cNvSpPr/>
      </xdr:nvSpPr>
      <xdr:spPr>
        <a:xfrm>
          <a:off x="54226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328</xdr:row>
      <xdr:rowOff>18345</xdr:rowOff>
    </xdr:from>
    <xdr:to>
      <xdr:col>14</xdr:col>
      <xdr:colOff>39510</xdr:colOff>
      <xdr:row>331</xdr:row>
      <xdr:rowOff>11290</xdr:rowOff>
    </xdr:to>
    <xdr:sp macro="" textlink="">
      <xdr:nvSpPr>
        <xdr:cNvPr id="553" name="Isosceles Triangle 552">
          <a:extLst>
            <a:ext uri="{FF2B5EF4-FFF2-40B4-BE49-F238E27FC236}">
              <a16:creationId xmlns:a16="http://schemas.microsoft.com/office/drawing/2014/main" id="{8120F3D8-DEAF-4D46-A250-9BE9F48BCE77}"/>
            </a:ext>
          </a:extLst>
        </xdr:cNvPr>
        <xdr:cNvSpPr/>
      </xdr:nvSpPr>
      <xdr:spPr>
        <a:xfrm>
          <a:off x="64484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328</xdr:row>
      <xdr:rowOff>7056</xdr:rowOff>
    </xdr:from>
    <xdr:to>
      <xdr:col>16</xdr:col>
      <xdr:colOff>42332</xdr:colOff>
      <xdr:row>331</xdr:row>
      <xdr:rowOff>1</xdr:rowOff>
    </xdr:to>
    <xdr:sp macro="" textlink="">
      <xdr:nvSpPr>
        <xdr:cNvPr id="554" name="Isosceles Triangle 553">
          <a:extLst>
            <a:ext uri="{FF2B5EF4-FFF2-40B4-BE49-F238E27FC236}">
              <a16:creationId xmlns:a16="http://schemas.microsoft.com/office/drawing/2014/main" id="{0F69C48D-29D9-4CC0-BBEC-92779661FCC7}"/>
            </a:ext>
          </a:extLst>
        </xdr:cNvPr>
        <xdr:cNvSpPr/>
      </xdr:nvSpPr>
      <xdr:spPr>
        <a:xfrm>
          <a:off x="74800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328</xdr:row>
      <xdr:rowOff>18345</xdr:rowOff>
    </xdr:from>
    <xdr:to>
      <xdr:col>18</xdr:col>
      <xdr:colOff>39510</xdr:colOff>
      <xdr:row>331</xdr:row>
      <xdr:rowOff>11290</xdr:rowOff>
    </xdr:to>
    <xdr:sp macro="" textlink="">
      <xdr:nvSpPr>
        <xdr:cNvPr id="555" name="Isosceles Triangle 554">
          <a:extLst>
            <a:ext uri="{FF2B5EF4-FFF2-40B4-BE49-F238E27FC236}">
              <a16:creationId xmlns:a16="http://schemas.microsoft.com/office/drawing/2014/main" id="{CE968372-EBD6-4890-A981-BB6F77833ED8}"/>
            </a:ext>
          </a:extLst>
        </xdr:cNvPr>
        <xdr:cNvSpPr/>
      </xdr:nvSpPr>
      <xdr:spPr>
        <a:xfrm>
          <a:off x="8505896" y="572978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328</xdr:row>
      <xdr:rowOff>7056</xdr:rowOff>
    </xdr:from>
    <xdr:to>
      <xdr:col>20</xdr:col>
      <xdr:colOff>42332</xdr:colOff>
      <xdr:row>331</xdr:row>
      <xdr:rowOff>1</xdr:rowOff>
    </xdr:to>
    <xdr:sp macro="" textlink="">
      <xdr:nvSpPr>
        <xdr:cNvPr id="556" name="Isosceles Triangle 555">
          <a:extLst>
            <a:ext uri="{FF2B5EF4-FFF2-40B4-BE49-F238E27FC236}">
              <a16:creationId xmlns:a16="http://schemas.microsoft.com/office/drawing/2014/main" id="{27ED251F-38D2-4D66-AE25-95334DDAA739}"/>
            </a:ext>
          </a:extLst>
        </xdr:cNvPr>
        <xdr:cNvSpPr/>
      </xdr:nvSpPr>
      <xdr:spPr>
        <a:xfrm>
          <a:off x="9537418" y="57286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263073</xdr:colOff>
      <xdr:row>339</xdr:row>
      <xdr:rowOff>9274</xdr:rowOff>
    </xdr:from>
    <xdr:to>
      <xdr:col>2</xdr:col>
      <xdr:colOff>57654</xdr:colOff>
      <xdr:row>342</xdr:row>
      <xdr:rowOff>0</xdr:rowOff>
    </xdr:to>
    <xdr:sp macro="" textlink="">
      <xdr:nvSpPr>
        <xdr:cNvPr id="557" name="Isosceles Triangle 556">
          <a:extLst>
            <a:ext uri="{FF2B5EF4-FFF2-40B4-BE49-F238E27FC236}">
              <a16:creationId xmlns:a16="http://schemas.microsoft.com/office/drawing/2014/main" id="{133EF96F-FEA7-4C6B-949A-85049BC3B9EF}"/>
            </a:ext>
          </a:extLst>
        </xdr:cNvPr>
        <xdr:cNvSpPr/>
      </xdr:nvSpPr>
      <xdr:spPr>
        <a:xfrm>
          <a:off x="263073" y="59155714"/>
          <a:ext cx="686121" cy="49364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372940</xdr:colOff>
      <xdr:row>339</xdr:row>
      <xdr:rowOff>7055</xdr:rowOff>
    </xdr:from>
    <xdr:to>
      <xdr:col>4</xdr:col>
      <xdr:colOff>63500</xdr:colOff>
      <xdr:row>342</xdr:row>
      <xdr:rowOff>27214</xdr:rowOff>
    </xdr:to>
    <xdr:sp macro="" textlink="">
      <xdr:nvSpPr>
        <xdr:cNvPr id="568" name="Isosceles Triangle 567">
          <a:extLst>
            <a:ext uri="{FF2B5EF4-FFF2-40B4-BE49-F238E27FC236}">
              <a16:creationId xmlns:a16="http://schemas.microsoft.com/office/drawing/2014/main" id="{A4B4886B-DAE9-4FC6-8950-3F6B8E27845D}"/>
            </a:ext>
          </a:extLst>
        </xdr:cNvPr>
        <xdr:cNvSpPr/>
      </xdr:nvSpPr>
      <xdr:spPr>
        <a:xfrm>
          <a:off x="1264480" y="59153495"/>
          <a:ext cx="719260" cy="523079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339</xdr:row>
      <xdr:rowOff>4233</xdr:rowOff>
    </xdr:from>
    <xdr:to>
      <xdr:col>6</xdr:col>
      <xdr:colOff>46570</xdr:colOff>
      <xdr:row>341</xdr:row>
      <xdr:rowOff>173567</xdr:rowOff>
    </xdr:to>
    <xdr:sp macro="" textlink="">
      <xdr:nvSpPr>
        <xdr:cNvPr id="569" name="Isosceles Triangle 568">
          <a:extLst>
            <a:ext uri="{FF2B5EF4-FFF2-40B4-BE49-F238E27FC236}">
              <a16:creationId xmlns:a16="http://schemas.microsoft.com/office/drawing/2014/main" id="{39C4B781-01C9-4866-BADF-90971C7C6669}"/>
            </a:ext>
          </a:extLst>
        </xdr:cNvPr>
        <xdr:cNvSpPr/>
      </xdr:nvSpPr>
      <xdr:spPr>
        <a:xfrm>
          <a:off x="2340755" y="59150673"/>
          <a:ext cx="654755" cy="496994"/>
        </a:xfrm>
        <a:prstGeom prst="triangle">
          <a:avLst/>
        </a:prstGeom>
        <a:noFill/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339</xdr:row>
      <xdr:rowOff>13304</xdr:rowOff>
    </xdr:from>
    <xdr:to>
      <xdr:col>10</xdr:col>
      <xdr:colOff>46570</xdr:colOff>
      <xdr:row>342</xdr:row>
      <xdr:rowOff>1209</xdr:rowOff>
    </xdr:to>
    <xdr:sp macro="" textlink="">
      <xdr:nvSpPr>
        <xdr:cNvPr id="570" name="Isosceles Triangle 569">
          <a:extLst>
            <a:ext uri="{FF2B5EF4-FFF2-40B4-BE49-F238E27FC236}">
              <a16:creationId xmlns:a16="http://schemas.microsoft.com/office/drawing/2014/main" id="{F499792B-509C-468F-B039-AA3B2164EE46}"/>
            </a:ext>
          </a:extLst>
        </xdr:cNvPr>
        <xdr:cNvSpPr/>
      </xdr:nvSpPr>
      <xdr:spPr>
        <a:xfrm>
          <a:off x="4398155" y="591597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339</xdr:row>
      <xdr:rowOff>13304</xdr:rowOff>
    </xdr:from>
    <xdr:to>
      <xdr:col>6</xdr:col>
      <xdr:colOff>46569</xdr:colOff>
      <xdr:row>342</xdr:row>
      <xdr:rowOff>1209</xdr:rowOff>
    </xdr:to>
    <xdr:sp macro="" textlink="">
      <xdr:nvSpPr>
        <xdr:cNvPr id="571" name="Isosceles Triangle 570">
          <a:extLst>
            <a:ext uri="{FF2B5EF4-FFF2-40B4-BE49-F238E27FC236}">
              <a16:creationId xmlns:a16="http://schemas.microsoft.com/office/drawing/2014/main" id="{EC8B5F89-18B1-46FD-945D-018D5D0098AC}"/>
            </a:ext>
          </a:extLst>
        </xdr:cNvPr>
        <xdr:cNvSpPr/>
      </xdr:nvSpPr>
      <xdr:spPr>
        <a:xfrm>
          <a:off x="2340755" y="591597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339</xdr:row>
      <xdr:rowOff>15522</xdr:rowOff>
    </xdr:from>
    <xdr:to>
      <xdr:col>8</xdr:col>
      <xdr:colOff>43746</xdr:colOff>
      <xdr:row>342</xdr:row>
      <xdr:rowOff>8467</xdr:rowOff>
    </xdr:to>
    <xdr:sp macro="" textlink="">
      <xdr:nvSpPr>
        <xdr:cNvPr id="572" name="Isosceles Triangle 571">
          <a:extLst>
            <a:ext uri="{FF2B5EF4-FFF2-40B4-BE49-F238E27FC236}">
              <a16:creationId xmlns:a16="http://schemas.microsoft.com/office/drawing/2014/main" id="{753E8F1D-F1C0-41FA-986E-9E51D3CC2A92}"/>
            </a:ext>
          </a:extLst>
        </xdr:cNvPr>
        <xdr:cNvSpPr/>
      </xdr:nvSpPr>
      <xdr:spPr>
        <a:xfrm>
          <a:off x="3366632" y="591619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339</xdr:row>
      <xdr:rowOff>7056</xdr:rowOff>
    </xdr:from>
    <xdr:to>
      <xdr:col>12</xdr:col>
      <xdr:colOff>42332</xdr:colOff>
      <xdr:row>342</xdr:row>
      <xdr:rowOff>1</xdr:rowOff>
    </xdr:to>
    <xdr:sp macro="" textlink="">
      <xdr:nvSpPr>
        <xdr:cNvPr id="573" name="Isosceles Triangle 572">
          <a:extLst>
            <a:ext uri="{FF2B5EF4-FFF2-40B4-BE49-F238E27FC236}">
              <a16:creationId xmlns:a16="http://schemas.microsoft.com/office/drawing/2014/main" id="{147152B6-3A5C-4C29-9B6E-D55BDB3157F0}"/>
            </a:ext>
          </a:extLst>
        </xdr:cNvPr>
        <xdr:cNvSpPr/>
      </xdr:nvSpPr>
      <xdr:spPr>
        <a:xfrm>
          <a:off x="5422618" y="591534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339</xdr:row>
      <xdr:rowOff>18345</xdr:rowOff>
    </xdr:from>
    <xdr:to>
      <xdr:col>14</xdr:col>
      <xdr:colOff>39510</xdr:colOff>
      <xdr:row>342</xdr:row>
      <xdr:rowOff>11290</xdr:rowOff>
    </xdr:to>
    <xdr:sp macro="" textlink="">
      <xdr:nvSpPr>
        <xdr:cNvPr id="574" name="Isosceles Triangle 573">
          <a:extLst>
            <a:ext uri="{FF2B5EF4-FFF2-40B4-BE49-F238E27FC236}">
              <a16:creationId xmlns:a16="http://schemas.microsoft.com/office/drawing/2014/main" id="{1EA50C57-DF68-48CF-B576-9D183B439B93}"/>
            </a:ext>
          </a:extLst>
        </xdr:cNvPr>
        <xdr:cNvSpPr/>
      </xdr:nvSpPr>
      <xdr:spPr>
        <a:xfrm>
          <a:off x="64484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339</xdr:row>
      <xdr:rowOff>7056</xdr:rowOff>
    </xdr:from>
    <xdr:to>
      <xdr:col>16</xdr:col>
      <xdr:colOff>42332</xdr:colOff>
      <xdr:row>342</xdr:row>
      <xdr:rowOff>1</xdr:rowOff>
    </xdr:to>
    <xdr:sp macro="" textlink="">
      <xdr:nvSpPr>
        <xdr:cNvPr id="575" name="Isosceles Triangle 574">
          <a:extLst>
            <a:ext uri="{FF2B5EF4-FFF2-40B4-BE49-F238E27FC236}">
              <a16:creationId xmlns:a16="http://schemas.microsoft.com/office/drawing/2014/main" id="{3C2BF160-1CF4-4E6D-BFEB-0483649D65E6}"/>
            </a:ext>
          </a:extLst>
        </xdr:cNvPr>
        <xdr:cNvSpPr/>
      </xdr:nvSpPr>
      <xdr:spPr>
        <a:xfrm>
          <a:off x="74800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339</xdr:row>
      <xdr:rowOff>18345</xdr:rowOff>
    </xdr:from>
    <xdr:to>
      <xdr:col>18</xdr:col>
      <xdr:colOff>39510</xdr:colOff>
      <xdr:row>342</xdr:row>
      <xdr:rowOff>11290</xdr:rowOff>
    </xdr:to>
    <xdr:sp macro="" textlink="">
      <xdr:nvSpPr>
        <xdr:cNvPr id="576" name="Isosceles Triangle 575">
          <a:extLst>
            <a:ext uri="{FF2B5EF4-FFF2-40B4-BE49-F238E27FC236}">
              <a16:creationId xmlns:a16="http://schemas.microsoft.com/office/drawing/2014/main" id="{A142A120-60BF-4524-98A1-0B37F199792F}"/>
            </a:ext>
          </a:extLst>
        </xdr:cNvPr>
        <xdr:cNvSpPr/>
      </xdr:nvSpPr>
      <xdr:spPr>
        <a:xfrm>
          <a:off x="8505896" y="591647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339</xdr:row>
      <xdr:rowOff>7056</xdr:rowOff>
    </xdr:from>
    <xdr:to>
      <xdr:col>20</xdr:col>
      <xdr:colOff>42332</xdr:colOff>
      <xdr:row>342</xdr:row>
      <xdr:rowOff>1</xdr:rowOff>
    </xdr:to>
    <xdr:sp macro="" textlink="">
      <xdr:nvSpPr>
        <xdr:cNvPr id="577" name="Isosceles Triangle 576">
          <a:extLst>
            <a:ext uri="{FF2B5EF4-FFF2-40B4-BE49-F238E27FC236}">
              <a16:creationId xmlns:a16="http://schemas.microsoft.com/office/drawing/2014/main" id="{904339BC-1A23-4C99-BEC5-8DA256BB9C31}"/>
            </a:ext>
          </a:extLst>
        </xdr:cNvPr>
        <xdr:cNvSpPr/>
      </xdr:nvSpPr>
      <xdr:spPr>
        <a:xfrm>
          <a:off x="9537418" y="591534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299356</xdr:colOff>
      <xdr:row>349</xdr:row>
      <xdr:rowOff>109057</xdr:rowOff>
    </xdr:from>
    <xdr:to>
      <xdr:col>2</xdr:col>
      <xdr:colOff>27213</xdr:colOff>
      <xdr:row>352</xdr:row>
      <xdr:rowOff>154214</xdr:rowOff>
    </xdr:to>
    <xdr:sp macro="" textlink="">
      <xdr:nvSpPr>
        <xdr:cNvPr id="578" name="Isosceles Triangle 577">
          <a:extLst>
            <a:ext uri="{FF2B5EF4-FFF2-40B4-BE49-F238E27FC236}">
              <a16:creationId xmlns:a16="http://schemas.microsoft.com/office/drawing/2014/main" id="{3B591433-7ECD-43D6-8BBC-5BAE8BE6254B}"/>
            </a:ext>
          </a:extLst>
        </xdr:cNvPr>
        <xdr:cNvSpPr/>
      </xdr:nvSpPr>
      <xdr:spPr>
        <a:xfrm>
          <a:off x="299356" y="60954757"/>
          <a:ext cx="619397" cy="54807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350</xdr:row>
      <xdr:rowOff>7055</xdr:rowOff>
    </xdr:from>
    <xdr:to>
      <xdr:col>4</xdr:col>
      <xdr:colOff>49392</xdr:colOff>
      <xdr:row>353</xdr:row>
      <xdr:rowOff>0</xdr:rowOff>
    </xdr:to>
    <xdr:sp macro="" textlink="">
      <xdr:nvSpPr>
        <xdr:cNvPr id="589" name="Isosceles Triangle 588">
          <a:extLst>
            <a:ext uri="{FF2B5EF4-FFF2-40B4-BE49-F238E27FC236}">
              <a16:creationId xmlns:a16="http://schemas.microsoft.com/office/drawing/2014/main" id="{A68128F2-C6CD-4C35-8C04-37015D0E9FE2}"/>
            </a:ext>
          </a:extLst>
        </xdr:cNvPr>
        <xdr:cNvSpPr/>
      </xdr:nvSpPr>
      <xdr:spPr>
        <a:xfrm>
          <a:off x="1299754" y="61020395"/>
          <a:ext cx="669878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4233</xdr:rowOff>
    </xdr:from>
    <xdr:to>
      <xdr:col>6</xdr:col>
      <xdr:colOff>46570</xdr:colOff>
      <xdr:row>352</xdr:row>
      <xdr:rowOff>173567</xdr:rowOff>
    </xdr:to>
    <xdr:sp macro="" textlink="">
      <xdr:nvSpPr>
        <xdr:cNvPr id="590" name="Isosceles Triangle 589">
          <a:extLst>
            <a:ext uri="{FF2B5EF4-FFF2-40B4-BE49-F238E27FC236}">
              <a16:creationId xmlns:a16="http://schemas.microsoft.com/office/drawing/2014/main" id="{72ED9918-1D79-482B-8C8C-A149AFD785EC}"/>
            </a:ext>
          </a:extLst>
        </xdr:cNvPr>
        <xdr:cNvSpPr/>
      </xdr:nvSpPr>
      <xdr:spPr>
        <a:xfrm>
          <a:off x="2340755" y="610175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350</xdr:row>
      <xdr:rowOff>13304</xdr:rowOff>
    </xdr:from>
    <xdr:to>
      <xdr:col>10</xdr:col>
      <xdr:colOff>46570</xdr:colOff>
      <xdr:row>353</xdr:row>
      <xdr:rowOff>1209</xdr:rowOff>
    </xdr:to>
    <xdr:sp macro="" textlink="">
      <xdr:nvSpPr>
        <xdr:cNvPr id="591" name="Isosceles Triangle 590">
          <a:extLst>
            <a:ext uri="{FF2B5EF4-FFF2-40B4-BE49-F238E27FC236}">
              <a16:creationId xmlns:a16="http://schemas.microsoft.com/office/drawing/2014/main" id="{73342ECC-D4C9-4414-AC62-D064EE9F7576}"/>
            </a:ext>
          </a:extLst>
        </xdr:cNvPr>
        <xdr:cNvSpPr/>
      </xdr:nvSpPr>
      <xdr:spPr>
        <a:xfrm>
          <a:off x="4398155" y="610266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350</xdr:row>
      <xdr:rowOff>13304</xdr:rowOff>
    </xdr:from>
    <xdr:to>
      <xdr:col>6</xdr:col>
      <xdr:colOff>46569</xdr:colOff>
      <xdr:row>353</xdr:row>
      <xdr:rowOff>1209</xdr:rowOff>
    </xdr:to>
    <xdr:sp macro="" textlink="">
      <xdr:nvSpPr>
        <xdr:cNvPr id="592" name="Isosceles Triangle 591">
          <a:extLst>
            <a:ext uri="{FF2B5EF4-FFF2-40B4-BE49-F238E27FC236}">
              <a16:creationId xmlns:a16="http://schemas.microsoft.com/office/drawing/2014/main" id="{B227D56D-547A-4893-946F-C549B818754F}"/>
            </a:ext>
          </a:extLst>
        </xdr:cNvPr>
        <xdr:cNvSpPr/>
      </xdr:nvSpPr>
      <xdr:spPr>
        <a:xfrm>
          <a:off x="2340755" y="610266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350</xdr:row>
      <xdr:rowOff>15522</xdr:rowOff>
    </xdr:from>
    <xdr:to>
      <xdr:col>8</xdr:col>
      <xdr:colOff>43746</xdr:colOff>
      <xdr:row>353</xdr:row>
      <xdr:rowOff>8467</xdr:rowOff>
    </xdr:to>
    <xdr:sp macro="" textlink="">
      <xdr:nvSpPr>
        <xdr:cNvPr id="593" name="Isosceles Triangle 592">
          <a:extLst>
            <a:ext uri="{FF2B5EF4-FFF2-40B4-BE49-F238E27FC236}">
              <a16:creationId xmlns:a16="http://schemas.microsoft.com/office/drawing/2014/main" id="{51FF0ED9-A920-4CAE-89A5-E78A3E6DC0F4}"/>
            </a:ext>
          </a:extLst>
        </xdr:cNvPr>
        <xdr:cNvSpPr/>
      </xdr:nvSpPr>
      <xdr:spPr>
        <a:xfrm>
          <a:off x="3366632" y="610288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350</xdr:row>
      <xdr:rowOff>7056</xdr:rowOff>
    </xdr:from>
    <xdr:to>
      <xdr:col>12</xdr:col>
      <xdr:colOff>42332</xdr:colOff>
      <xdr:row>353</xdr:row>
      <xdr:rowOff>1</xdr:rowOff>
    </xdr:to>
    <xdr:sp macro="" textlink="">
      <xdr:nvSpPr>
        <xdr:cNvPr id="594" name="Isosceles Triangle 593">
          <a:extLst>
            <a:ext uri="{FF2B5EF4-FFF2-40B4-BE49-F238E27FC236}">
              <a16:creationId xmlns:a16="http://schemas.microsoft.com/office/drawing/2014/main" id="{8F3C1A65-EB62-4252-8341-2A28A599FAF0}"/>
            </a:ext>
          </a:extLst>
        </xdr:cNvPr>
        <xdr:cNvSpPr/>
      </xdr:nvSpPr>
      <xdr:spPr>
        <a:xfrm>
          <a:off x="5422618" y="6102039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350</xdr:row>
      <xdr:rowOff>18345</xdr:rowOff>
    </xdr:from>
    <xdr:to>
      <xdr:col>14</xdr:col>
      <xdr:colOff>39510</xdr:colOff>
      <xdr:row>353</xdr:row>
      <xdr:rowOff>11290</xdr:rowOff>
    </xdr:to>
    <xdr:sp macro="" textlink="">
      <xdr:nvSpPr>
        <xdr:cNvPr id="595" name="Isosceles Triangle 594">
          <a:extLst>
            <a:ext uri="{FF2B5EF4-FFF2-40B4-BE49-F238E27FC236}">
              <a16:creationId xmlns:a16="http://schemas.microsoft.com/office/drawing/2014/main" id="{126C60F4-6352-4D40-A61A-AD290DF0E16A}"/>
            </a:ext>
          </a:extLst>
        </xdr:cNvPr>
        <xdr:cNvSpPr/>
      </xdr:nvSpPr>
      <xdr:spPr>
        <a:xfrm>
          <a:off x="64484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350</xdr:row>
      <xdr:rowOff>7056</xdr:rowOff>
    </xdr:from>
    <xdr:to>
      <xdr:col>16</xdr:col>
      <xdr:colOff>42332</xdr:colOff>
      <xdr:row>353</xdr:row>
      <xdr:rowOff>1</xdr:rowOff>
    </xdr:to>
    <xdr:sp macro="" textlink="">
      <xdr:nvSpPr>
        <xdr:cNvPr id="596" name="Isosceles Triangle 595">
          <a:extLst>
            <a:ext uri="{FF2B5EF4-FFF2-40B4-BE49-F238E27FC236}">
              <a16:creationId xmlns:a16="http://schemas.microsoft.com/office/drawing/2014/main" id="{66738A02-870D-4937-8DA3-B9A13C58E035}"/>
            </a:ext>
          </a:extLst>
        </xdr:cNvPr>
        <xdr:cNvSpPr/>
      </xdr:nvSpPr>
      <xdr:spPr>
        <a:xfrm>
          <a:off x="74800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350</xdr:row>
      <xdr:rowOff>18345</xdr:rowOff>
    </xdr:from>
    <xdr:to>
      <xdr:col>18</xdr:col>
      <xdr:colOff>39510</xdr:colOff>
      <xdr:row>353</xdr:row>
      <xdr:rowOff>11290</xdr:rowOff>
    </xdr:to>
    <xdr:sp macro="" textlink="">
      <xdr:nvSpPr>
        <xdr:cNvPr id="597" name="Isosceles Triangle 596">
          <a:extLst>
            <a:ext uri="{FF2B5EF4-FFF2-40B4-BE49-F238E27FC236}">
              <a16:creationId xmlns:a16="http://schemas.microsoft.com/office/drawing/2014/main" id="{234438E2-E624-43D8-83D8-3584E9A10551}"/>
            </a:ext>
          </a:extLst>
        </xdr:cNvPr>
        <xdr:cNvSpPr/>
      </xdr:nvSpPr>
      <xdr:spPr>
        <a:xfrm>
          <a:off x="8505896" y="610316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350</xdr:row>
      <xdr:rowOff>7056</xdr:rowOff>
    </xdr:from>
    <xdr:to>
      <xdr:col>20</xdr:col>
      <xdr:colOff>42332</xdr:colOff>
      <xdr:row>353</xdr:row>
      <xdr:rowOff>1</xdr:rowOff>
    </xdr:to>
    <xdr:sp macro="" textlink="">
      <xdr:nvSpPr>
        <xdr:cNvPr id="598" name="Isosceles Triangle 597">
          <a:extLst>
            <a:ext uri="{FF2B5EF4-FFF2-40B4-BE49-F238E27FC236}">
              <a16:creationId xmlns:a16="http://schemas.microsoft.com/office/drawing/2014/main" id="{53A9DC09-8E3B-4B53-9226-465029FA2034}"/>
            </a:ext>
          </a:extLst>
        </xdr:cNvPr>
        <xdr:cNvSpPr/>
      </xdr:nvSpPr>
      <xdr:spPr>
        <a:xfrm>
          <a:off x="9537418" y="610203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272849</xdr:colOff>
      <xdr:row>360</xdr:row>
      <xdr:rowOff>154417</xdr:rowOff>
    </xdr:from>
    <xdr:to>
      <xdr:col>2</xdr:col>
      <xdr:colOff>45357</xdr:colOff>
      <xdr:row>364</xdr:row>
      <xdr:rowOff>0</xdr:rowOff>
    </xdr:to>
    <xdr:sp macro="" textlink="">
      <xdr:nvSpPr>
        <xdr:cNvPr id="599" name="Isosceles Triangle 598">
          <a:extLst>
            <a:ext uri="{FF2B5EF4-FFF2-40B4-BE49-F238E27FC236}">
              <a16:creationId xmlns:a16="http://schemas.microsoft.com/office/drawing/2014/main" id="{B57EC768-9A3C-4121-8869-81AC7E6EE804}"/>
            </a:ext>
          </a:extLst>
        </xdr:cNvPr>
        <xdr:cNvSpPr/>
      </xdr:nvSpPr>
      <xdr:spPr>
        <a:xfrm>
          <a:off x="272849" y="62867017"/>
          <a:ext cx="664048" cy="51614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4233</xdr:rowOff>
    </xdr:from>
    <xdr:to>
      <xdr:col>6</xdr:col>
      <xdr:colOff>46570</xdr:colOff>
      <xdr:row>363</xdr:row>
      <xdr:rowOff>173567</xdr:rowOff>
    </xdr:to>
    <xdr:sp macro="" textlink="">
      <xdr:nvSpPr>
        <xdr:cNvPr id="610" name="Isosceles Triangle 609">
          <a:extLst>
            <a:ext uri="{FF2B5EF4-FFF2-40B4-BE49-F238E27FC236}">
              <a16:creationId xmlns:a16="http://schemas.microsoft.com/office/drawing/2014/main" id="{6F28BBFA-998B-455E-A956-00DC6493551B}"/>
            </a:ext>
          </a:extLst>
        </xdr:cNvPr>
        <xdr:cNvSpPr/>
      </xdr:nvSpPr>
      <xdr:spPr>
        <a:xfrm>
          <a:off x="2340755" y="628844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361</xdr:row>
      <xdr:rowOff>13304</xdr:rowOff>
    </xdr:from>
    <xdr:to>
      <xdr:col>10</xdr:col>
      <xdr:colOff>46570</xdr:colOff>
      <xdr:row>364</xdr:row>
      <xdr:rowOff>1209</xdr:rowOff>
    </xdr:to>
    <xdr:sp macro="" textlink="">
      <xdr:nvSpPr>
        <xdr:cNvPr id="611" name="Isosceles Triangle 610">
          <a:extLst>
            <a:ext uri="{FF2B5EF4-FFF2-40B4-BE49-F238E27FC236}">
              <a16:creationId xmlns:a16="http://schemas.microsoft.com/office/drawing/2014/main" id="{A05F8416-C7D0-4AAB-884D-840148F42395}"/>
            </a:ext>
          </a:extLst>
        </xdr:cNvPr>
        <xdr:cNvSpPr/>
      </xdr:nvSpPr>
      <xdr:spPr>
        <a:xfrm>
          <a:off x="4398155" y="628935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361</xdr:row>
      <xdr:rowOff>13304</xdr:rowOff>
    </xdr:from>
    <xdr:to>
      <xdr:col>6</xdr:col>
      <xdr:colOff>46569</xdr:colOff>
      <xdr:row>364</xdr:row>
      <xdr:rowOff>1209</xdr:rowOff>
    </xdr:to>
    <xdr:sp macro="" textlink="">
      <xdr:nvSpPr>
        <xdr:cNvPr id="612" name="Isosceles Triangle 611">
          <a:extLst>
            <a:ext uri="{FF2B5EF4-FFF2-40B4-BE49-F238E27FC236}">
              <a16:creationId xmlns:a16="http://schemas.microsoft.com/office/drawing/2014/main" id="{E56D0F99-EC1F-4242-9306-127276A5FC85}"/>
            </a:ext>
          </a:extLst>
        </xdr:cNvPr>
        <xdr:cNvSpPr/>
      </xdr:nvSpPr>
      <xdr:spPr>
        <a:xfrm>
          <a:off x="2340755" y="628935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361</xdr:row>
      <xdr:rowOff>15522</xdr:rowOff>
    </xdr:from>
    <xdr:to>
      <xdr:col>8</xdr:col>
      <xdr:colOff>43746</xdr:colOff>
      <xdr:row>364</xdr:row>
      <xdr:rowOff>8467</xdr:rowOff>
    </xdr:to>
    <xdr:sp macro="" textlink="">
      <xdr:nvSpPr>
        <xdr:cNvPr id="613" name="Isosceles Triangle 612">
          <a:extLst>
            <a:ext uri="{FF2B5EF4-FFF2-40B4-BE49-F238E27FC236}">
              <a16:creationId xmlns:a16="http://schemas.microsoft.com/office/drawing/2014/main" id="{D2ACA476-F0AD-4054-90EA-BA2AAF622085}"/>
            </a:ext>
          </a:extLst>
        </xdr:cNvPr>
        <xdr:cNvSpPr/>
      </xdr:nvSpPr>
      <xdr:spPr>
        <a:xfrm>
          <a:off x="3366632" y="62895762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361</xdr:row>
      <xdr:rowOff>7056</xdr:rowOff>
    </xdr:from>
    <xdr:to>
      <xdr:col>12</xdr:col>
      <xdr:colOff>42332</xdr:colOff>
      <xdr:row>364</xdr:row>
      <xdr:rowOff>1</xdr:rowOff>
    </xdr:to>
    <xdr:sp macro="" textlink="">
      <xdr:nvSpPr>
        <xdr:cNvPr id="614" name="Isosceles Triangle 613">
          <a:extLst>
            <a:ext uri="{FF2B5EF4-FFF2-40B4-BE49-F238E27FC236}">
              <a16:creationId xmlns:a16="http://schemas.microsoft.com/office/drawing/2014/main" id="{509A1E62-B52F-4AA2-8948-B2AEAE839B80}"/>
            </a:ext>
          </a:extLst>
        </xdr:cNvPr>
        <xdr:cNvSpPr/>
      </xdr:nvSpPr>
      <xdr:spPr>
        <a:xfrm>
          <a:off x="54226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361</xdr:row>
      <xdr:rowOff>18345</xdr:rowOff>
    </xdr:from>
    <xdr:to>
      <xdr:col>14</xdr:col>
      <xdr:colOff>39510</xdr:colOff>
      <xdr:row>364</xdr:row>
      <xdr:rowOff>11290</xdr:rowOff>
    </xdr:to>
    <xdr:sp macro="" textlink="">
      <xdr:nvSpPr>
        <xdr:cNvPr id="615" name="Isosceles Triangle 614">
          <a:extLst>
            <a:ext uri="{FF2B5EF4-FFF2-40B4-BE49-F238E27FC236}">
              <a16:creationId xmlns:a16="http://schemas.microsoft.com/office/drawing/2014/main" id="{C9095962-89A0-4741-9EBD-85D2C66511D3}"/>
            </a:ext>
          </a:extLst>
        </xdr:cNvPr>
        <xdr:cNvSpPr/>
      </xdr:nvSpPr>
      <xdr:spPr>
        <a:xfrm>
          <a:off x="64484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361</xdr:row>
      <xdr:rowOff>7056</xdr:rowOff>
    </xdr:from>
    <xdr:to>
      <xdr:col>16</xdr:col>
      <xdr:colOff>42332</xdr:colOff>
      <xdr:row>364</xdr:row>
      <xdr:rowOff>1</xdr:rowOff>
    </xdr:to>
    <xdr:sp macro="" textlink="">
      <xdr:nvSpPr>
        <xdr:cNvPr id="616" name="Isosceles Triangle 620">
          <a:extLst>
            <a:ext uri="{FF2B5EF4-FFF2-40B4-BE49-F238E27FC236}">
              <a16:creationId xmlns:a16="http://schemas.microsoft.com/office/drawing/2014/main" id="{C4E6C421-0AEA-4393-90E1-1F0D17C4355D}"/>
            </a:ext>
          </a:extLst>
        </xdr:cNvPr>
        <xdr:cNvSpPr/>
      </xdr:nvSpPr>
      <xdr:spPr>
        <a:xfrm>
          <a:off x="74800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361</xdr:row>
      <xdr:rowOff>18345</xdr:rowOff>
    </xdr:from>
    <xdr:to>
      <xdr:col>18</xdr:col>
      <xdr:colOff>39510</xdr:colOff>
      <xdr:row>364</xdr:row>
      <xdr:rowOff>11290</xdr:rowOff>
    </xdr:to>
    <xdr:sp macro="" textlink="">
      <xdr:nvSpPr>
        <xdr:cNvPr id="617" name="Isosceles Triangle 616">
          <a:extLst>
            <a:ext uri="{FF2B5EF4-FFF2-40B4-BE49-F238E27FC236}">
              <a16:creationId xmlns:a16="http://schemas.microsoft.com/office/drawing/2014/main" id="{91AC1C00-F47A-4ED0-ADEF-C02720AA4DB9}"/>
            </a:ext>
          </a:extLst>
        </xdr:cNvPr>
        <xdr:cNvSpPr/>
      </xdr:nvSpPr>
      <xdr:spPr>
        <a:xfrm>
          <a:off x="8505896" y="628985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361</xdr:row>
      <xdr:rowOff>7056</xdr:rowOff>
    </xdr:from>
    <xdr:to>
      <xdr:col>20</xdr:col>
      <xdr:colOff>42332</xdr:colOff>
      <xdr:row>364</xdr:row>
      <xdr:rowOff>1</xdr:rowOff>
    </xdr:to>
    <xdr:sp macro="" textlink="">
      <xdr:nvSpPr>
        <xdr:cNvPr id="618" name="Isosceles Triangle 617">
          <a:extLst>
            <a:ext uri="{FF2B5EF4-FFF2-40B4-BE49-F238E27FC236}">
              <a16:creationId xmlns:a16="http://schemas.microsoft.com/office/drawing/2014/main" id="{C1294036-426B-42E0-9DF5-80405F05CEAF}"/>
            </a:ext>
          </a:extLst>
        </xdr:cNvPr>
        <xdr:cNvSpPr/>
      </xdr:nvSpPr>
      <xdr:spPr>
        <a:xfrm>
          <a:off x="9537418" y="628872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281214</xdr:colOff>
      <xdr:row>372</xdr:row>
      <xdr:rowOff>18345</xdr:rowOff>
    </xdr:from>
    <xdr:to>
      <xdr:col>2</xdr:col>
      <xdr:colOff>39510</xdr:colOff>
      <xdr:row>375</xdr:row>
      <xdr:rowOff>9072</xdr:rowOff>
    </xdr:to>
    <xdr:sp macro="" textlink="">
      <xdr:nvSpPr>
        <xdr:cNvPr id="619" name="Isosceles Triangle 618">
          <a:extLst>
            <a:ext uri="{FF2B5EF4-FFF2-40B4-BE49-F238E27FC236}">
              <a16:creationId xmlns:a16="http://schemas.microsoft.com/office/drawing/2014/main" id="{D1AD79F0-30A3-477F-BCB0-792A6B30EACC}"/>
            </a:ext>
          </a:extLst>
        </xdr:cNvPr>
        <xdr:cNvSpPr/>
      </xdr:nvSpPr>
      <xdr:spPr>
        <a:xfrm>
          <a:off x="281214" y="64765485"/>
          <a:ext cx="649836" cy="493647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372</xdr:row>
      <xdr:rowOff>7055</xdr:rowOff>
    </xdr:from>
    <xdr:to>
      <xdr:col>4</xdr:col>
      <xdr:colOff>49392</xdr:colOff>
      <xdr:row>375</xdr:row>
      <xdr:rowOff>9072</xdr:rowOff>
    </xdr:to>
    <xdr:sp macro="" textlink="">
      <xdr:nvSpPr>
        <xdr:cNvPr id="630" name="Isosceles Triangle 629">
          <a:extLst>
            <a:ext uri="{FF2B5EF4-FFF2-40B4-BE49-F238E27FC236}">
              <a16:creationId xmlns:a16="http://schemas.microsoft.com/office/drawing/2014/main" id="{463BE52F-6701-44F1-8BFD-BD725B29C0B7}"/>
            </a:ext>
          </a:extLst>
        </xdr:cNvPr>
        <xdr:cNvSpPr/>
      </xdr:nvSpPr>
      <xdr:spPr>
        <a:xfrm>
          <a:off x="1299754" y="64754195"/>
          <a:ext cx="669878" cy="504937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4233</xdr:rowOff>
    </xdr:from>
    <xdr:to>
      <xdr:col>6</xdr:col>
      <xdr:colOff>46570</xdr:colOff>
      <xdr:row>374</xdr:row>
      <xdr:rowOff>173567</xdr:rowOff>
    </xdr:to>
    <xdr:sp macro="" textlink="">
      <xdr:nvSpPr>
        <xdr:cNvPr id="631" name="Isosceles Triangle 630">
          <a:extLst>
            <a:ext uri="{FF2B5EF4-FFF2-40B4-BE49-F238E27FC236}">
              <a16:creationId xmlns:a16="http://schemas.microsoft.com/office/drawing/2014/main" id="{6B07E4C0-3CBA-4D5A-984F-7F9057842DB8}"/>
            </a:ext>
          </a:extLst>
        </xdr:cNvPr>
        <xdr:cNvSpPr/>
      </xdr:nvSpPr>
      <xdr:spPr>
        <a:xfrm>
          <a:off x="2340755" y="64751373"/>
          <a:ext cx="654755" cy="496994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420515</xdr:colOff>
      <xdr:row>372</xdr:row>
      <xdr:rowOff>13304</xdr:rowOff>
    </xdr:from>
    <xdr:to>
      <xdr:col>10</xdr:col>
      <xdr:colOff>46570</xdr:colOff>
      <xdr:row>375</xdr:row>
      <xdr:rowOff>1209</xdr:rowOff>
    </xdr:to>
    <xdr:sp macro="" textlink="">
      <xdr:nvSpPr>
        <xdr:cNvPr id="632" name="Isosceles Triangle 631">
          <a:extLst>
            <a:ext uri="{FF2B5EF4-FFF2-40B4-BE49-F238E27FC236}">
              <a16:creationId xmlns:a16="http://schemas.microsoft.com/office/drawing/2014/main" id="{D7F45A4D-2640-4B8E-A70F-C35DE271D2CC}"/>
            </a:ext>
          </a:extLst>
        </xdr:cNvPr>
        <xdr:cNvSpPr/>
      </xdr:nvSpPr>
      <xdr:spPr>
        <a:xfrm>
          <a:off x="4398155" y="6476044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372</xdr:row>
      <xdr:rowOff>13304</xdr:rowOff>
    </xdr:from>
    <xdr:to>
      <xdr:col>6</xdr:col>
      <xdr:colOff>46569</xdr:colOff>
      <xdr:row>375</xdr:row>
      <xdr:rowOff>1209</xdr:rowOff>
    </xdr:to>
    <xdr:sp macro="" textlink="">
      <xdr:nvSpPr>
        <xdr:cNvPr id="633" name="Isosceles Triangle 632">
          <a:extLst>
            <a:ext uri="{FF2B5EF4-FFF2-40B4-BE49-F238E27FC236}">
              <a16:creationId xmlns:a16="http://schemas.microsoft.com/office/drawing/2014/main" id="{EC938584-4050-491D-BF4E-168907D8ACC9}"/>
            </a:ext>
          </a:extLst>
        </xdr:cNvPr>
        <xdr:cNvSpPr/>
      </xdr:nvSpPr>
      <xdr:spPr>
        <a:xfrm>
          <a:off x="2340755" y="647604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372</xdr:row>
      <xdr:rowOff>15522</xdr:rowOff>
    </xdr:from>
    <xdr:to>
      <xdr:col>8</xdr:col>
      <xdr:colOff>43746</xdr:colOff>
      <xdr:row>375</xdr:row>
      <xdr:rowOff>8467</xdr:rowOff>
    </xdr:to>
    <xdr:sp macro="" textlink="">
      <xdr:nvSpPr>
        <xdr:cNvPr id="634" name="Isosceles Triangle 633">
          <a:extLst>
            <a:ext uri="{FF2B5EF4-FFF2-40B4-BE49-F238E27FC236}">
              <a16:creationId xmlns:a16="http://schemas.microsoft.com/office/drawing/2014/main" id="{46A5339B-8D96-4DD2-A668-5D7C8D5C14B7}"/>
            </a:ext>
          </a:extLst>
        </xdr:cNvPr>
        <xdr:cNvSpPr/>
      </xdr:nvSpPr>
      <xdr:spPr>
        <a:xfrm>
          <a:off x="3366632" y="647626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372</xdr:row>
      <xdr:rowOff>7056</xdr:rowOff>
    </xdr:from>
    <xdr:to>
      <xdr:col>12</xdr:col>
      <xdr:colOff>42332</xdr:colOff>
      <xdr:row>375</xdr:row>
      <xdr:rowOff>1</xdr:rowOff>
    </xdr:to>
    <xdr:sp macro="" textlink="">
      <xdr:nvSpPr>
        <xdr:cNvPr id="635" name="Isosceles Triangle 634">
          <a:extLst>
            <a:ext uri="{FF2B5EF4-FFF2-40B4-BE49-F238E27FC236}">
              <a16:creationId xmlns:a16="http://schemas.microsoft.com/office/drawing/2014/main" id="{FE142DFC-37F2-4772-BDA5-46F0C9891634}"/>
            </a:ext>
          </a:extLst>
        </xdr:cNvPr>
        <xdr:cNvSpPr/>
      </xdr:nvSpPr>
      <xdr:spPr>
        <a:xfrm>
          <a:off x="54226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372</xdr:row>
      <xdr:rowOff>18345</xdr:rowOff>
    </xdr:from>
    <xdr:to>
      <xdr:col>14</xdr:col>
      <xdr:colOff>39510</xdr:colOff>
      <xdr:row>375</xdr:row>
      <xdr:rowOff>11290</xdr:rowOff>
    </xdr:to>
    <xdr:sp macro="" textlink="">
      <xdr:nvSpPr>
        <xdr:cNvPr id="636" name="Isosceles Triangle 635">
          <a:extLst>
            <a:ext uri="{FF2B5EF4-FFF2-40B4-BE49-F238E27FC236}">
              <a16:creationId xmlns:a16="http://schemas.microsoft.com/office/drawing/2014/main" id="{978F2F34-90F8-4957-80EB-DD8588EF870E}"/>
            </a:ext>
          </a:extLst>
        </xdr:cNvPr>
        <xdr:cNvSpPr/>
      </xdr:nvSpPr>
      <xdr:spPr>
        <a:xfrm>
          <a:off x="64484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372</xdr:row>
      <xdr:rowOff>7056</xdr:rowOff>
    </xdr:from>
    <xdr:to>
      <xdr:col>16</xdr:col>
      <xdr:colOff>42332</xdr:colOff>
      <xdr:row>375</xdr:row>
      <xdr:rowOff>1</xdr:rowOff>
    </xdr:to>
    <xdr:sp macro="" textlink="">
      <xdr:nvSpPr>
        <xdr:cNvPr id="637" name="Isosceles Triangle 636">
          <a:extLst>
            <a:ext uri="{FF2B5EF4-FFF2-40B4-BE49-F238E27FC236}">
              <a16:creationId xmlns:a16="http://schemas.microsoft.com/office/drawing/2014/main" id="{AFEA340B-3027-4B89-B19B-854F3A8C2281}"/>
            </a:ext>
          </a:extLst>
        </xdr:cNvPr>
        <xdr:cNvSpPr/>
      </xdr:nvSpPr>
      <xdr:spPr>
        <a:xfrm>
          <a:off x="74800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372</xdr:row>
      <xdr:rowOff>18345</xdr:rowOff>
    </xdr:from>
    <xdr:to>
      <xdr:col>18</xdr:col>
      <xdr:colOff>39510</xdr:colOff>
      <xdr:row>375</xdr:row>
      <xdr:rowOff>11290</xdr:rowOff>
    </xdr:to>
    <xdr:sp macro="" textlink="">
      <xdr:nvSpPr>
        <xdr:cNvPr id="638" name="Isosceles Triangle 637">
          <a:extLst>
            <a:ext uri="{FF2B5EF4-FFF2-40B4-BE49-F238E27FC236}">
              <a16:creationId xmlns:a16="http://schemas.microsoft.com/office/drawing/2014/main" id="{263F7BF4-AEDA-4B9B-8FDD-C7C8461F3AA3}"/>
            </a:ext>
          </a:extLst>
        </xdr:cNvPr>
        <xdr:cNvSpPr/>
      </xdr:nvSpPr>
      <xdr:spPr>
        <a:xfrm>
          <a:off x="8505896" y="647654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372</xdr:row>
      <xdr:rowOff>7056</xdr:rowOff>
    </xdr:from>
    <xdr:to>
      <xdr:col>20</xdr:col>
      <xdr:colOff>42332</xdr:colOff>
      <xdr:row>375</xdr:row>
      <xdr:rowOff>1</xdr:rowOff>
    </xdr:to>
    <xdr:sp macro="" textlink="">
      <xdr:nvSpPr>
        <xdr:cNvPr id="639" name="Isosceles Triangle 638">
          <a:extLst>
            <a:ext uri="{FF2B5EF4-FFF2-40B4-BE49-F238E27FC236}">
              <a16:creationId xmlns:a16="http://schemas.microsoft.com/office/drawing/2014/main" id="{22AB2AB7-E7BF-4A71-A165-31BB5E5B6196}"/>
            </a:ext>
          </a:extLst>
        </xdr:cNvPr>
        <xdr:cNvSpPr/>
      </xdr:nvSpPr>
      <xdr:spPr>
        <a:xfrm>
          <a:off x="9537418" y="647541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383</xdr:row>
      <xdr:rowOff>18345</xdr:rowOff>
    </xdr:from>
    <xdr:to>
      <xdr:col>2</xdr:col>
      <xdr:colOff>39510</xdr:colOff>
      <xdr:row>386</xdr:row>
      <xdr:rowOff>0</xdr:rowOff>
    </xdr:to>
    <xdr:sp macro="" textlink="">
      <xdr:nvSpPr>
        <xdr:cNvPr id="640" name="Isosceles Triangle 639">
          <a:extLst>
            <a:ext uri="{FF2B5EF4-FFF2-40B4-BE49-F238E27FC236}">
              <a16:creationId xmlns:a16="http://schemas.microsoft.com/office/drawing/2014/main" id="{AFF7FE95-87E7-42C9-A072-A23987DF3551}"/>
            </a:ext>
          </a:extLst>
        </xdr:cNvPr>
        <xdr:cNvSpPr/>
      </xdr:nvSpPr>
      <xdr:spPr>
        <a:xfrm>
          <a:off x="290286" y="6663238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417286</xdr:colOff>
      <xdr:row>383</xdr:row>
      <xdr:rowOff>7055</xdr:rowOff>
    </xdr:from>
    <xdr:to>
      <xdr:col>4</xdr:col>
      <xdr:colOff>49392</xdr:colOff>
      <xdr:row>385</xdr:row>
      <xdr:rowOff>163285</xdr:rowOff>
    </xdr:to>
    <xdr:sp macro="" textlink="">
      <xdr:nvSpPr>
        <xdr:cNvPr id="651" name="Isosceles Triangle 650">
          <a:extLst>
            <a:ext uri="{FF2B5EF4-FFF2-40B4-BE49-F238E27FC236}">
              <a16:creationId xmlns:a16="http://schemas.microsoft.com/office/drawing/2014/main" id="{3C533FAB-F6CF-482F-B8DD-BFACA9E84044}"/>
            </a:ext>
          </a:extLst>
        </xdr:cNvPr>
        <xdr:cNvSpPr/>
      </xdr:nvSpPr>
      <xdr:spPr>
        <a:xfrm>
          <a:off x="1308826" y="66621095"/>
          <a:ext cx="660806" cy="49151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4233</xdr:rowOff>
    </xdr:from>
    <xdr:to>
      <xdr:col>6</xdr:col>
      <xdr:colOff>46570</xdr:colOff>
      <xdr:row>385</xdr:row>
      <xdr:rowOff>173567</xdr:rowOff>
    </xdr:to>
    <xdr:sp macro="" textlink="">
      <xdr:nvSpPr>
        <xdr:cNvPr id="652" name="Isosceles Triangle 651">
          <a:extLst>
            <a:ext uri="{FF2B5EF4-FFF2-40B4-BE49-F238E27FC236}">
              <a16:creationId xmlns:a16="http://schemas.microsoft.com/office/drawing/2014/main" id="{BFFD522A-E2A6-45BB-94CB-CF390E7CFE17}"/>
            </a:ext>
          </a:extLst>
        </xdr:cNvPr>
        <xdr:cNvSpPr/>
      </xdr:nvSpPr>
      <xdr:spPr>
        <a:xfrm>
          <a:off x="2340755" y="6661827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383</xdr:row>
      <xdr:rowOff>13304</xdr:rowOff>
    </xdr:from>
    <xdr:to>
      <xdr:col>10</xdr:col>
      <xdr:colOff>46570</xdr:colOff>
      <xdr:row>386</xdr:row>
      <xdr:rowOff>1209</xdr:rowOff>
    </xdr:to>
    <xdr:sp macro="" textlink="">
      <xdr:nvSpPr>
        <xdr:cNvPr id="653" name="Isosceles Triangle 652">
          <a:extLst>
            <a:ext uri="{FF2B5EF4-FFF2-40B4-BE49-F238E27FC236}">
              <a16:creationId xmlns:a16="http://schemas.microsoft.com/office/drawing/2014/main" id="{481228BB-51CE-4134-A399-3977AF930B38}"/>
            </a:ext>
          </a:extLst>
        </xdr:cNvPr>
        <xdr:cNvSpPr/>
      </xdr:nvSpPr>
      <xdr:spPr>
        <a:xfrm>
          <a:off x="4398155" y="6662734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383</xdr:row>
      <xdr:rowOff>13304</xdr:rowOff>
    </xdr:from>
    <xdr:to>
      <xdr:col>6</xdr:col>
      <xdr:colOff>46569</xdr:colOff>
      <xdr:row>386</xdr:row>
      <xdr:rowOff>1209</xdr:rowOff>
    </xdr:to>
    <xdr:sp macro="" textlink="">
      <xdr:nvSpPr>
        <xdr:cNvPr id="654" name="Isosceles Triangle 653">
          <a:extLst>
            <a:ext uri="{FF2B5EF4-FFF2-40B4-BE49-F238E27FC236}">
              <a16:creationId xmlns:a16="http://schemas.microsoft.com/office/drawing/2014/main" id="{3FFF0565-CA08-4612-94B9-50F1960A4885}"/>
            </a:ext>
          </a:extLst>
        </xdr:cNvPr>
        <xdr:cNvSpPr/>
      </xdr:nvSpPr>
      <xdr:spPr>
        <a:xfrm>
          <a:off x="2340755" y="6662734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383</xdr:row>
      <xdr:rowOff>15522</xdr:rowOff>
    </xdr:from>
    <xdr:to>
      <xdr:col>8</xdr:col>
      <xdr:colOff>43746</xdr:colOff>
      <xdr:row>386</xdr:row>
      <xdr:rowOff>8467</xdr:rowOff>
    </xdr:to>
    <xdr:sp macro="" textlink="">
      <xdr:nvSpPr>
        <xdr:cNvPr id="655" name="Isosceles Triangle 654">
          <a:extLst>
            <a:ext uri="{FF2B5EF4-FFF2-40B4-BE49-F238E27FC236}">
              <a16:creationId xmlns:a16="http://schemas.microsoft.com/office/drawing/2014/main" id="{3F2661E0-C845-4CE5-A82C-3FE60637A37D}"/>
            </a:ext>
          </a:extLst>
        </xdr:cNvPr>
        <xdr:cNvSpPr/>
      </xdr:nvSpPr>
      <xdr:spPr>
        <a:xfrm>
          <a:off x="3366632" y="6662956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383</xdr:row>
      <xdr:rowOff>7056</xdr:rowOff>
    </xdr:from>
    <xdr:to>
      <xdr:col>12</xdr:col>
      <xdr:colOff>42332</xdr:colOff>
      <xdr:row>386</xdr:row>
      <xdr:rowOff>1</xdr:rowOff>
    </xdr:to>
    <xdr:sp macro="" textlink="">
      <xdr:nvSpPr>
        <xdr:cNvPr id="656" name="Isosceles Triangle 655">
          <a:extLst>
            <a:ext uri="{FF2B5EF4-FFF2-40B4-BE49-F238E27FC236}">
              <a16:creationId xmlns:a16="http://schemas.microsoft.com/office/drawing/2014/main" id="{4BDFF389-9F6A-4883-8252-06CE17535371}"/>
            </a:ext>
          </a:extLst>
        </xdr:cNvPr>
        <xdr:cNvSpPr/>
      </xdr:nvSpPr>
      <xdr:spPr>
        <a:xfrm>
          <a:off x="54226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383</xdr:row>
      <xdr:rowOff>18345</xdr:rowOff>
    </xdr:from>
    <xdr:to>
      <xdr:col>14</xdr:col>
      <xdr:colOff>39510</xdr:colOff>
      <xdr:row>386</xdr:row>
      <xdr:rowOff>11290</xdr:rowOff>
    </xdr:to>
    <xdr:sp macro="" textlink="">
      <xdr:nvSpPr>
        <xdr:cNvPr id="657" name="Isosceles Triangle 656">
          <a:extLst>
            <a:ext uri="{FF2B5EF4-FFF2-40B4-BE49-F238E27FC236}">
              <a16:creationId xmlns:a16="http://schemas.microsoft.com/office/drawing/2014/main" id="{55E1B943-6E5A-4F0A-8780-231730CABBB1}"/>
            </a:ext>
          </a:extLst>
        </xdr:cNvPr>
        <xdr:cNvSpPr/>
      </xdr:nvSpPr>
      <xdr:spPr>
        <a:xfrm>
          <a:off x="64484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383</xdr:row>
      <xdr:rowOff>7056</xdr:rowOff>
    </xdr:from>
    <xdr:to>
      <xdr:col>16</xdr:col>
      <xdr:colOff>42332</xdr:colOff>
      <xdr:row>386</xdr:row>
      <xdr:rowOff>1</xdr:rowOff>
    </xdr:to>
    <xdr:sp macro="" textlink="">
      <xdr:nvSpPr>
        <xdr:cNvPr id="658" name="Isosceles Triangle 657">
          <a:extLst>
            <a:ext uri="{FF2B5EF4-FFF2-40B4-BE49-F238E27FC236}">
              <a16:creationId xmlns:a16="http://schemas.microsoft.com/office/drawing/2014/main" id="{D3E46DD1-5BD7-43EF-88D2-D0EF1E384776}"/>
            </a:ext>
          </a:extLst>
        </xdr:cNvPr>
        <xdr:cNvSpPr/>
      </xdr:nvSpPr>
      <xdr:spPr>
        <a:xfrm>
          <a:off x="7480018" y="6662109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383</xdr:row>
      <xdr:rowOff>18345</xdr:rowOff>
    </xdr:from>
    <xdr:to>
      <xdr:col>18</xdr:col>
      <xdr:colOff>39510</xdr:colOff>
      <xdr:row>386</xdr:row>
      <xdr:rowOff>11290</xdr:rowOff>
    </xdr:to>
    <xdr:sp macro="" textlink="">
      <xdr:nvSpPr>
        <xdr:cNvPr id="659" name="Isosceles Triangle 658">
          <a:extLst>
            <a:ext uri="{FF2B5EF4-FFF2-40B4-BE49-F238E27FC236}">
              <a16:creationId xmlns:a16="http://schemas.microsoft.com/office/drawing/2014/main" id="{76B06DE4-1165-42AB-9A6B-A3D17C55A263}"/>
            </a:ext>
          </a:extLst>
        </xdr:cNvPr>
        <xdr:cNvSpPr/>
      </xdr:nvSpPr>
      <xdr:spPr>
        <a:xfrm>
          <a:off x="8505896" y="6663238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383</xdr:row>
      <xdr:rowOff>7056</xdr:rowOff>
    </xdr:from>
    <xdr:to>
      <xdr:col>20</xdr:col>
      <xdr:colOff>42332</xdr:colOff>
      <xdr:row>386</xdr:row>
      <xdr:rowOff>1</xdr:rowOff>
    </xdr:to>
    <xdr:sp macro="" textlink="">
      <xdr:nvSpPr>
        <xdr:cNvPr id="660" name="Isosceles Triangle 659">
          <a:extLst>
            <a:ext uri="{FF2B5EF4-FFF2-40B4-BE49-F238E27FC236}">
              <a16:creationId xmlns:a16="http://schemas.microsoft.com/office/drawing/2014/main" id="{AB9C9C0D-9AB5-4BD4-A409-438D5F98AA7F}"/>
            </a:ext>
          </a:extLst>
        </xdr:cNvPr>
        <xdr:cNvSpPr/>
      </xdr:nvSpPr>
      <xdr:spPr>
        <a:xfrm>
          <a:off x="9537418" y="666210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395</xdr:row>
      <xdr:rowOff>18345</xdr:rowOff>
    </xdr:from>
    <xdr:to>
      <xdr:col>2</xdr:col>
      <xdr:colOff>39510</xdr:colOff>
      <xdr:row>398</xdr:row>
      <xdr:rowOff>0</xdr:rowOff>
    </xdr:to>
    <xdr:sp macro="" textlink="">
      <xdr:nvSpPr>
        <xdr:cNvPr id="661" name="Isosceles Triangle 660">
          <a:extLst>
            <a:ext uri="{FF2B5EF4-FFF2-40B4-BE49-F238E27FC236}">
              <a16:creationId xmlns:a16="http://schemas.microsoft.com/office/drawing/2014/main" id="{696B57F3-FF61-4F1D-9137-DFAF18F8C75F}"/>
            </a:ext>
          </a:extLst>
        </xdr:cNvPr>
        <xdr:cNvSpPr/>
      </xdr:nvSpPr>
      <xdr:spPr>
        <a:xfrm>
          <a:off x="290286" y="68697405"/>
          <a:ext cx="640764" cy="48457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395</xdr:row>
      <xdr:rowOff>7055</xdr:rowOff>
    </xdr:from>
    <xdr:to>
      <xdr:col>4</xdr:col>
      <xdr:colOff>49392</xdr:colOff>
      <xdr:row>398</xdr:row>
      <xdr:rowOff>9072</xdr:rowOff>
    </xdr:to>
    <xdr:sp macro="" textlink="">
      <xdr:nvSpPr>
        <xdr:cNvPr id="672" name="Isosceles Triangle 671">
          <a:extLst>
            <a:ext uri="{FF2B5EF4-FFF2-40B4-BE49-F238E27FC236}">
              <a16:creationId xmlns:a16="http://schemas.microsoft.com/office/drawing/2014/main" id="{FBAEDE8A-131D-436B-B910-817E6DDA546E}"/>
            </a:ext>
          </a:extLst>
        </xdr:cNvPr>
        <xdr:cNvSpPr/>
      </xdr:nvSpPr>
      <xdr:spPr>
        <a:xfrm>
          <a:off x="1299754" y="68686115"/>
          <a:ext cx="669878" cy="504937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4233</xdr:rowOff>
    </xdr:from>
    <xdr:to>
      <xdr:col>6</xdr:col>
      <xdr:colOff>46570</xdr:colOff>
      <xdr:row>397</xdr:row>
      <xdr:rowOff>173567</xdr:rowOff>
    </xdr:to>
    <xdr:sp macro="" textlink="">
      <xdr:nvSpPr>
        <xdr:cNvPr id="673" name="Isosceles Triangle 672">
          <a:extLst>
            <a:ext uri="{FF2B5EF4-FFF2-40B4-BE49-F238E27FC236}">
              <a16:creationId xmlns:a16="http://schemas.microsoft.com/office/drawing/2014/main" id="{AB74C150-575A-48DB-89EE-F8AA19ADA604}"/>
            </a:ext>
          </a:extLst>
        </xdr:cNvPr>
        <xdr:cNvSpPr/>
      </xdr:nvSpPr>
      <xdr:spPr>
        <a:xfrm>
          <a:off x="2340755" y="686832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395</xdr:row>
      <xdr:rowOff>13304</xdr:rowOff>
    </xdr:from>
    <xdr:to>
      <xdr:col>10</xdr:col>
      <xdr:colOff>46570</xdr:colOff>
      <xdr:row>398</xdr:row>
      <xdr:rowOff>1209</xdr:rowOff>
    </xdr:to>
    <xdr:sp macro="" textlink="">
      <xdr:nvSpPr>
        <xdr:cNvPr id="674" name="Isosceles Triangle 673">
          <a:extLst>
            <a:ext uri="{FF2B5EF4-FFF2-40B4-BE49-F238E27FC236}">
              <a16:creationId xmlns:a16="http://schemas.microsoft.com/office/drawing/2014/main" id="{9F44AA83-40C7-49E0-8776-F139C0C05991}"/>
            </a:ext>
          </a:extLst>
        </xdr:cNvPr>
        <xdr:cNvSpPr/>
      </xdr:nvSpPr>
      <xdr:spPr>
        <a:xfrm>
          <a:off x="4398155" y="686923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395</xdr:row>
      <xdr:rowOff>13304</xdr:rowOff>
    </xdr:from>
    <xdr:to>
      <xdr:col>6</xdr:col>
      <xdr:colOff>46569</xdr:colOff>
      <xdr:row>398</xdr:row>
      <xdr:rowOff>1209</xdr:rowOff>
    </xdr:to>
    <xdr:sp macro="" textlink="">
      <xdr:nvSpPr>
        <xdr:cNvPr id="675" name="Isosceles Triangle 674">
          <a:extLst>
            <a:ext uri="{FF2B5EF4-FFF2-40B4-BE49-F238E27FC236}">
              <a16:creationId xmlns:a16="http://schemas.microsoft.com/office/drawing/2014/main" id="{2290A68D-CD09-4315-866D-7B86A8A6F641}"/>
            </a:ext>
          </a:extLst>
        </xdr:cNvPr>
        <xdr:cNvSpPr/>
      </xdr:nvSpPr>
      <xdr:spPr>
        <a:xfrm>
          <a:off x="2340755" y="68692364"/>
          <a:ext cx="654754" cy="49082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395</xdr:row>
      <xdr:rowOff>15522</xdr:rowOff>
    </xdr:from>
    <xdr:to>
      <xdr:col>8</xdr:col>
      <xdr:colOff>43746</xdr:colOff>
      <xdr:row>398</xdr:row>
      <xdr:rowOff>8467</xdr:rowOff>
    </xdr:to>
    <xdr:sp macro="" textlink="">
      <xdr:nvSpPr>
        <xdr:cNvPr id="676" name="Isosceles Triangle 675">
          <a:extLst>
            <a:ext uri="{FF2B5EF4-FFF2-40B4-BE49-F238E27FC236}">
              <a16:creationId xmlns:a16="http://schemas.microsoft.com/office/drawing/2014/main" id="{DDCD221C-6C7A-4062-B836-FE9631073DDC}"/>
            </a:ext>
          </a:extLst>
        </xdr:cNvPr>
        <xdr:cNvSpPr/>
      </xdr:nvSpPr>
      <xdr:spPr>
        <a:xfrm>
          <a:off x="3366632" y="68694582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395</xdr:row>
      <xdr:rowOff>7056</xdr:rowOff>
    </xdr:from>
    <xdr:to>
      <xdr:col>12</xdr:col>
      <xdr:colOff>42332</xdr:colOff>
      <xdr:row>398</xdr:row>
      <xdr:rowOff>1</xdr:rowOff>
    </xdr:to>
    <xdr:sp macro="" textlink="">
      <xdr:nvSpPr>
        <xdr:cNvPr id="677" name="Isosceles Triangle 676">
          <a:extLst>
            <a:ext uri="{FF2B5EF4-FFF2-40B4-BE49-F238E27FC236}">
              <a16:creationId xmlns:a16="http://schemas.microsoft.com/office/drawing/2014/main" id="{4FDC78EC-3128-4187-8630-F74D9F1CAA12}"/>
            </a:ext>
          </a:extLst>
        </xdr:cNvPr>
        <xdr:cNvSpPr/>
      </xdr:nvSpPr>
      <xdr:spPr>
        <a:xfrm>
          <a:off x="5422618" y="6868611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395</xdr:row>
      <xdr:rowOff>18345</xdr:rowOff>
    </xdr:from>
    <xdr:to>
      <xdr:col>14</xdr:col>
      <xdr:colOff>39510</xdr:colOff>
      <xdr:row>398</xdr:row>
      <xdr:rowOff>11290</xdr:rowOff>
    </xdr:to>
    <xdr:sp macro="" textlink="">
      <xdr:nvSpPr>
        <xdr:cNvPr id="678" name="Isosceles Triangle 677">
          <a:extLst>
            <a:ext uri="{FF2B5EF4-FFF2-40B4-BE49-F238E27FC236}">
              <a16:creationId xmlns:a16="http://schemas.microsoft.com/office/drawing/2014/main" id="{3BA9B1DB-529D-4CC2-94D6-D32764CCB49C}"/>
            </a:ext>
          </a:extLst>
        </xdr:cNvPr>
        <xdr:cNvSpPr/>
      </xdr:nvSpPr>
      <xdr:spPr>
        <a:xfrm>
          <a:off x="6448496" y="686974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395</xdr:row>
      <xdr:rowOff>7056</xdr:rowOff>
    </xdr:from>
    <xdr:to>
      <xdr:col>16</xdr:col>
      <xdr:colOff>42332</xdr:colOff>
      <xdr:row>398</xdr:row>
      <xdr:rowOff>1</xdr:rowOff>
    </xdr:to>
    <xdr:sp macro="" textlink="">
      <xdr:nvSpPr>
        <xdr:cNvPr id="679" name="Isosceles Triangle 678">
          <a:extLst>
            <a:ext uri="{FF2B5EF4-FFF2-40B4-BE49-F238E27FC236}">
              <a16:creationId xmlns:a16="http://schemas.microsoft.com/office/drawing/2014/main" id="{4C547B2D-3292-4644-9581-FE9FF6C398AF}"/>
            </a:ext>
          </a:extLst>
        </xdr:cNvPr>
        <xdr:cNvSpPr/>
      </xdr:nvSpPr>
      <xdr:spPr>
        <a:xfrm>
          <a:off x="74800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395</xdr:row>
      <xdr:rowOff>18345</xdr:rowOff>
    </xdr:from>
    <xdr:to>
      <xdr:col>18</xdr:col>
      <xdr:colOff>39510</xdr:colOff>
      <xdr:row>398</xdr:row>
      <xdr:rowOff>11290</xdr:rowOff>
    </xdr:to>
    <xdr:sp macro="" textlink="">
      <xdr:nvSpPr>
        <xdr:cNvPr id="680" name="Isosceles Triangle 679">
          <a:extLst>
            <a:ext uri="{FF2B5EF4-FFF2-40B4-BE49-F238E27FC236}">
              <a16:creationId xmlns:a16="http://schemas.microsoft.com/office/drawing/2014/main" id="{8DD8CE12-FE46-4960-8A50-ED4C1B52070B}"/>
            </a:ext>
          </a:extLst>
        </xdr:cNvPr>
        <xdr:cNvSpPr/>
      </xdr:nvSpPr>
      <xdr:spPr>
        <a:xfrm>
          <a:off x="8505896" y="686974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395</xdr:row>
      <xdr:rowOff>7056</xdr:rowOff>
    </xdr:from>
    <xdr:to>
      <xdr:col>20</xdr:col>
      <xdr:colOff>42332</xdr:colOff>
      <xdr:row>398</xdr:row>
      <xdr:rowOff>1</xdr:rowOff>
    </xdr:to>
    <xdr:sp macro="" textlink="">
      <xdr:nvSpPr>
        <xdr:cNvPr id="681" name="Isosceles Triangle 680">
          <a:extLst>
            <a:ext uri="{FF2B5EF4-FFF2-40B4-BE49-F238E27FC236}">
              <a16:creationId xmlns:a16="http://schemas.microsoft.com/office/drawing/2014/main" id="{7C8969E3-7DCD-45C9-AC2B-CB1D85D366F7}"/>
            </a:ext>
          </a:extLst>
        </xdr:cNvPr>
        <xdr:cNvSpPr/>
      </xdr:nvSpPr>
      <xdr:spPr>
        <a:xfrm>
          <a:off x="9537418" y="686861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272144</xdr:colOff>
      <xdr:row>406</xdr:row>
      <xdr:rowOff>18345</xdr:rowOff>
    </xdr:from>
    <xdr:to>
      <xdr:col>2</xdr:col>
      <xdr:colOff>39511</xdr:colOff>
      <xdr:row>408</xdr:row>
      <xdr:rowOff>163286</xdr:rowOff>
    </xdr:to>
    <xdr:sp macro="" textlink="">
      <xdr:nvSpPr>
        <xdr:cNvPr id="682" name="Isosceles Triangle 681">
          <a:extLst>
            <a:ext uri="{FF2B5EF4-FFF2-40B4-BE49-F238E27FC236}">
              <a16:creationId xmlns:a16="http://schemas.microsoft.com/office/drawing/2014/main" id="{058220E4-C9E8-4680-9A3A-CAC8D61F9E09}"/>
            </a:ext>
          </a:extLst>
        </xdr:cNvPr>
        <xdr:cNvSpPr/>
      </xdr:nvSpPr>
      <xdr:spPr>
        <a:xfrm>
          <a:off x="272144" y="70564305"/>
          <a:ext cx="658907" cy="48022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418298</xdr:colOff>
      <xdr:row>405</xdr:row>
      <xdr:rowOff>161269</xdr:rowOff>
    </xdr:from>
    <xdr:to>
      <xdr:col>4</xdr:col>
      <xdr:colOff>45358</xdr:colOff>
      <xdr:row>409</xdr:row>
      <xdr:rowOff>0</xdr:rowOff>
    </xdr:to>
    <xdr:sp macro="" textlink="">
      <xdr:nvSpPr>
        <xdr:cNvPr id="693" name="Isosceles Triangle 692">
          <a:extLst>
            <a:ext uri="{FF2B5EF4-FFF2-40B4-BE49-F238E27FC236}">
              <a16:creationId xmlns:a16="http://schemas.microsoft.com/office/drawing/2014/main" id="{DF96E09B-158D-4B55-9FC6-C0E842668D90}"/>
            </a:ext>
          </a:extLst>
        </xdr:cNvPr>
        <xdr:cNvSpPr/>
      </xdr:nvSpPr>
      <xdr:spPr>
        <a:xfrm>
          <a:off x="1309838" y="70539589"/>
          <a:ext cx="655760" cy="509291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4233</xdr:rowOff>
    </xdr:from>
    <xdr:to>
      <xdr:col>6</xdr:col>
      <xdr:colOff>46570</xdr:colOff>
      <xdr:row>408</xdr:row>
      <xdr:rowOff>173567</xdr:rowOff>
    </xdr:to>
    <xdr:sp macro="" textlink="">
      <xdr:nvSpPr>
        <xdr:cNvPr id="694" name="Isosceles Triangle 693">
          <a:extLst>
            <a:ext uri="{FF2B5EF4-FFF2-40B4-BE49-F238E27FC236}">
              <a16:creationId xmlns:a16="http://schemas.microsoft.com/office/drawing/2014/main" id="{4C9AF047-38D2-4983-862C-01B9B25909DF}"/>
            </a:ext>
          </a:extLst>
        </xdr:cNvPr>
        <xdr:cNvSpPr/>
      </xdr:nvSpPr>
      <xdr:spPr>
        <a:xfrm>
          <a:off x="2340755" y="70550193"/>
          <a:ext cx="654755" cy="496994"/>
        </a:xfrm>
        <a:prstGeom prst="triangle">
          <a:avLst/>
        </a:prstGeom>
        <a:solidFill>
          <a:srgbClr val="FFC000"/>
        </a:solidFill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406</xdr:row>
      <xdr:rowOff>13304</xdr:rowOff>
    </xdr:from>
    <xdr:to>
      <xdr:col>10</xdr:col>
      <xdr:colOff>46570</xdr:colOff>
      <xdr:row>409</xdr:row>
      <xdr:rowOff>1209</xdr:rowOff>
    </xdr:to>
    <xdr:sp macro="" textlink="">
      <xdr:nvSpPr>
        <xdr:cNvPr id="695" name="Isosceles Triangle 694">
          <a:extLst>
            <a:ext uri="{FF2B5EF4-FFF2-40B4-BE49-F238E27FC236}">
              <a16:creationId xmlns:a16="http://schemas.microsoft.com/office/drawing/2014/main" id="{B0C3D647-5020-477F-AF55-126E8B5D959B}"/>
            </a:ext>
          </a:extLst>
        </xdr:cNvPr>
        <xdr:cNvSpPr/>
      </xdr:nvSpPr>
      <xdr:spPr>
        <a:xfrm>
          <a:off x="4398155" y="70559264"/>
          <a:ext cx="654755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406</xdr:row>
      <xdr:rowOff>13304</xdr:rowOff>
    </xdr:from>
    <xdr:to>
      <xdr:col>6</xdr:col>
      <xdr:colOff>46569</xdr:colOff>
      <xdr:row>409</xdr:row>
      <xdr:rowOff>1209</xdr:rowOff>
    </xdr:to>
    <xdr:sp macro="" textlink="">
      <xdr:nvSpPr>
        <xdr:cNvPr id="696" name="Isosceles Triangle 695">
          <a:extLst>
            <a:ext uri="{FF2B5EF4-FFF2-40B4-BE49-F238E27FC236}">
              <a16:creationId xmlns:a16="http://schemas.microsoft.com/office/drawing/2014/main" id="{2D3988E2-92C0-40F8-B658-AAA5F7965919}"/>
            </a:ext>
          </a:extLst>
        </xdr:cNvPr>
        <xdr:cNvSpPr/>
      </xdr:nvSpPr>
      <xdr:spPr>
        <a:xfrm>
          <a:off x="2340755" y="705592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406</xdr:row>
      <xdr:rowOff>15522</xdr:rowOff>
    </xdr:from>
    <xdr:to>
      <xdr:col>8</xdr:col>
      <xdr:colOff>43746</xdr:colOff>
      <xdr:row>409</xdr:row>
      <xdr:rowOff>8467</xdr:rowOff>
    </xdr:to>
    <xdr:sp macro="" textlink="">
      <xdr:nvSpPr>
        <xdr:cNvPr id="697" name="Isosceles Triangle 696">
          <a:extLst>
            <a:ext uri="{FF2B5EF4-FFF2-40B4-BE49-F238E27FC236}">
              <a16:creationId xmlns:a16="http://schemas.microsoft.com/office/drawing/2014/main" id="{D1C430FB-B4C8-4C0A-BE49-6F374F36725A}"/>
            </a:ext>
          </a:extLst>
        </xdr:cNvPr>
        <xdr:cNvSpPr/>
      </xdr:nvSpPr>
      <xdr:spPr>
        <a:xfrm>
          <a:off x="3366632" y="705614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406</xdr:row>
      <xdr:rowOff>7056</xdr:rowOff>
    </xdr:from>
    <xdr:to>
      <xdr:col>12</xdr:col>
      <xdr:colOff>42332</xdr:colOff>
      <xdr:row>409</xdr:row>
      <xdr:rowOff>1</xdr:rowOff>
    </xdr:to>
    <xdr:sp macro="" textlink="">
      <xdr:nvSpPr>
        <xdr:cNvPr id="698" name="Isosceles Triangle 697">
          <a:extLst>
            <a:ext uri="{FF2B5EF4-FFF2-40B4-BE49-F238E27FC236}">
              <a16:creationId xmlns:a16="http://schemas.microsoft.com/office/drawing/2014/main" id="{3F1842EC-AA6D-4184-8E0C-106DD3BA76EA}"/>
            </a:ext>
          </a:extLst>
        </xdr:cNvPr>
        <xdr:cNvSpPr/>
      </xdr:nvSpPr>
      <xdr:spPr>
        <a:xfrm>
          <a:off x="54226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406</xdr:row>
      <xdr:rowOff>18345</xdr:rowOff>
    </xdr:from>
    <xdr:to>
      <xdr:col>14</xdr:col>
      <xdr:colOff>39510</xdr:colOff>
      <xdr:row>409</xdr:row>
      <xdr:rowOff>11290</xdr:rowOff>
    </xdr:to>
    <xdr:sp macro="" textlink="">
      <xdr:nvSpPr>
        <xdr:cNvPr id="699" name="Isosceles Triangle 698">
          <a:extLst>
            <a:ext uri="{FF2B5EF4-FFF2-40B4-BE49-F238E27FC236}">
              <a16:creationId xmlns:a16="http://schemas.microsoft.com/office/drawing/2014/main" id="{48667B0B-54B7-4F89-AEA8-89404230084F}"/>
            </a:ext>
          </a:extLst>
        </xdr:cNvPr>
        <xdr:cNvSpPr/>
      </xdr:nvSpPr>
      <xdr:spPr>
        <a:xfrm>
          <a:off x="6448496" y="705643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406</xdr:row>
      <xdr:rowOff>7056</xdr:rowOff>
    </xdr:from>
    <xdr:to>
      <xdr:col>16</xdr:col>
      <xdr:colOff>42332</xdr:colOff>
      <xdr:row>409</xdr:row>
      <xdr:rowOff>1</xdr:rowOff>
    </xdr:to>
    <xdr:sp macro="" textlink="">
      <xdr:nvSpPr>
        <xdr:cNvPr id="700" name="Isosceles Triangle 699">
          <a:extLst>
            <a:ext uri="{FF2B5EF4-FFF2-40B4-BE49-F238E27FC236}">
              <a16:creationId xmlns:a16="http://schemas.microsoft.com/office/drawing/2014/main" id="{4FE0C998-E6A3-4A92-B702-D783C7AF0A7C}"/>
            </a:ext>
          </a:extLst>
        </xdr:cNvPr>
        <xdr:cNvSpPr/>
      </xdr:nvSpPr>
      <xdr:spPr>
        <a:xfrm>
          <a:off x="7480018" y="705530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406</xdr:row>
      <xdr:rowOff>18345</xdr:rowOff>
    </xdr:from>
    <xdr:to>
      <xdr:col>18</xdr:col>
      <xdr:colOff>39510</xdr:colOff>
      <xdr:row>409</xdr:row>
      <xdr:rowOff>11290</xdr:rowOff>
    </xdr:to>
    <xdr:sp macro="" textlink="">
      <xdr:nvSpPr>
        <xdr:cNvPr id="701" name="Isosceles Triangle 700">
          <a:extLst>
            <a:ext uri="{FF2B5EF4-FFF2-40B4-BE49-F238E27FC236}">
              <a16:creationId xmlns:a16="http://schemas.microsoft.com/office/drawing/2014/main" id="{E3C25F8D-3B90-4989-BE09-2CA6F3AFE2A4}"/>
            </a:ext>
          </a:extLst>
        </xdr:cNvPr>
        <xdr:cNvSpPr/>
      </xdr:nvSpPr>
      <xdr:spPr>
        <a:xfrm>
          <a:off x="8505896" y="7056430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406</xdr:row>
      <xdr:rowOff>7056</xdr:rowOff>
    </xdr:from>
    <xdr:to>
      <xdr:col>20</xdr:col>
      <xdr:colOff>42332</xdr:colOff>
      <xdr:row>409</xdr:row>
      <xdr:rowOff>1</xdr:rowOff>
    </xdr:to>
    <xdr:sp macro="" textlink="">
      <xdr:nvSpPr>
        <xdr:cNvPr id="702" name="Isosceles Triangle 701">
          <a:extLst>
            <a:ext uri="{FF2B5EF4-FFF2-40B4-BE49-F238E27FC236}">
              <a16:creationId xmlns:a16="http://schemas.microsoft.com/office/drawing/2014/main" id="{C390612B-B967-47E1-A06B-4D449BD827FB}"/>
            </a:ext>
          </a:extLst>
        </xdr:cNvPr>
        <xdr:cNvSpPr/>
      </xdr:nvSpPr>
      <xdr:spPr>
        <a:xfrm>
          <a:off x="9537418" y="705530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290286</xdr:colOff>
      <xdr:row>417</xdr:row>
      <xdr:rowOff>18345</xdr:rowOff>
    </xdr:from>
    <xdr:to>
      <xdr:col>2</xdr:col>
      <xdr:colOff>39510</xdr:colOff>
      <xdr:row>420</xdr:row>
      <xdr:rowOff>0</xdr:rowOff>
    </xdr:to>
    <xdr:sp macro="" textlink="">
      <xdr:nvSpPr>
        <xdr:cNvPr id="703" name="Isosceles Triangle 702">
          <a:extLst>
            <a:ext uri="{FF2B5EF4-FFF2-40B4-BE49-F238E27FC236}">
              <a16:creationId xmlns:a16="http://schemas.microsoft.com/office/drawing/2014/main" id="{1B7B3AC7-7377-4972-B446-B658A223CDC0}"/>
            </a:ext>
          </a:extLst>
        </xdr:cNvPr>
        <xdr:cNvSpPr/>
      </xdr:nvSpPr>
      <xdr:spPr>
        <a:xfrm>
          <a:off x="290286" y="7243120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408214</xdr:colOff>
      <xdr:row>417</xdr:row>
      <xdr:rowOff>7055</xdr:rowOff>
    </xdr:from>
    <xdr:to>
      <xdr:col>4</xdr:col>
      <xdr:colOff>49392</xdr:colOff>
      <xdr:row>419</xdr:row>
      <xdr:rowOff>163286</xdr:rowOff>
    </xdr:to>
    <xdr:sp macro="" textlink="">
      <xdr:nvSpPr>
        <xdr:cNvPr id="714" name="Isosceles Triangle 713">
          <a:extLst>
            <a:ext uri="{FF2B5EF4-FFF2-40B4-BE49-F238E27FC236}">
              <a16:creationId xmlns:a16="http://schemas.microsoft.com/office/drawing/2014/main" id="{FB9A275D-3FFC-4FE4-9A7B-89CC6EA34D99}"/>
            </a:ext>
          </a:extLst>
        </xdr:cNvPr>
        <xdr:cNvSpPr/>
      </xdr:nvSpPr>
      <xdr:spPr>
        <a:xfrm>
          <a:off x="1299754" y="72419915"/>
          <a:ext cx="669878" cy="491511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420515</xdr:colOff>
      <xdr:row>417</xdr:row>
      <xdr:rowOff>4233</xdr:rowOff>
    </xdr:from>
    <xdr:to>
      <xdr:col>6</xdr:col>
      <xdr:colOff>46570</xdr:colOff>
      <xdr:row>419</xdr:row>
      <xdr:rowOff>173567</xdr:rowOff>
    </xdr:to>
    <xdr:sp macro="" textlink="">
      <xdr:nvSpPr>
        <xdr:cNvPr id="715" name="Isosceles Triangle 714">
          <a:extLst>
            <a:ext uri="{FF2B5EF4-FFF2-40B4-BE49-F238E27FC236}">
              <a16:creationId xmlns:a16="http://schemas.microsoft.com/office/drawing/2014/main" id="{28BB0D17-DB3D-4240-BC2A-1F12C7BFC72E}"/>
            </a:ext>
          </a:extLst>
        </xdr:cNvPr>
        <xdr:cNvSpPr/>
      </xdr:nvSpPr>
      <xdr:spPr>
        <a:xfrm>
          <a:off x="2340755" y="7241709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417</xdr:row>
      <xdr:rowOff>13304</xdr:rowOff>
    </xdr:from>
    <xdr:to>
      <xdr:col>10</xdr:col>
      <xdr:colOff>46570</xdr:colOff>
      <xdr:row>420</xdr:row>
      <xdr:rowOff>1209</xdr:rowOff>
    </xdr:to>
    <xdr:sp macro="" textlink="">
      <xdr:nvSpPr>
        <xdr:cNvPr id="716" name="Isosceles Triangle 715">
          <a:extLst>
            <a:ext uri="{FF2B5EF4-FFF2-40B4-BE49-F238E27FC236}">
              <a16:creationId xmlns:a16="http://schemas.microsoft.com/office/drawing/2014/main" id="{B4FEDAAF-5941-4F15-AA2A-0434295CCC5A}"/>
            </a:ext>
          </a:extLst>
        </xdr:cNvPr>
        <xdr:cNvSpPr/>
      </xdr:nvSpPr>
      <xdr:spPr>
        <a:xfrm>
          <a:off x="4398155" y="7242616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417</xdr:row>
      <xdr:rowOff>13304</xdr:rowOff>
    </xdr:from>
    <xdr:to>
      <xdr:col>6</xdr:col>
      <xdr:colOff>46569</xdr:colOff>
      <xdr:row>420</xdr:row>
      <xdr:rowOff>1209</xdr:rowOff>
    </xdr:to>
    <xdr:sp macro="" textlink="">
      <xdr:nvSpPr>
        <xdr:cNvPr id="717" name="Isosceles Triangle 716">
          <a:extLst>
            <a:ext uri="{FF2B5EF4-FFF2-40B4-BE49-F238E27FC236}">
              <a16:creationId xmlns:a16="http://schemas.microsoft.com/office/drawing/2014/main" id="{B77A6921-952B-4944-87E2-A928ECC3C1E1}"/>
            </a:ext>
          </a:extLst>
        </xdr:cNvPr>
        <xdr:cNvSpPr/>
      </xdr:nvSpPr>
      <xdr:spPr>
        <a:xfrm>
          <a:off x="2340755" y="72426164"/>
          <a:ext cx="654754" cy="49082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417</xdr:row>
      <xdr:rowOff>15522</xdr:rowOff>
    </xdr:from>
    <xdr:to>
      <xdr:col>8</xdr:col>
      <xdr:colOff>43746</xdr:colOff>
      <xdr:row>420</xdr:row>
      <xdr:rowOff>8467</xdr:rowOff>
    </xdr:to>
    <xdr:sp macro="" textlink="">
      <xdr:nvSpPr>
        <xdr:cNvPr id="718" name="Isosceles Triangle 717">
          <a:extLst>
            <a:ext uri="{FF2B5EF4-FFF2-40B4-BE49-F238E27FC236}">
              <a16:creationId xmlns:a16="http://schemas.microsoft.com/office/drawing/2014/main" id="{3A2A5262-487B-433E-91D0-E094B18B3AF2}"/>
            </a:ext>
          </a:extLst>
        </xdr:cNvPr>
        <xdr:cNvSpPr/>
      </xdr:nvSpPr>
      <xdr:spPr>
        <a:xfrm>
          <a:off x="3366632" y="72428382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417</xdr:row>
      <xdr:rowOff>7056</xdr:rowOff>
    </xdr:from>
    <xdr:to>
      <xdr:col>12</xdr:col>
      <xdr:colOff>42332</xdr:colOff>
      <xdr:row>420</xdr:row>
      <xdr:rowOff>1</xdr:rowOff>
    </xdr:to>
    <xdr:sp macro="" textlink="">
      <xdr:nvSpPr>
        <xdr:cNvPr id="719" name="Isosceles Triangle 718">
          <a:extLst>
            <a:ext uri="{FF2B5EF4-FFF2-40B4-BE49-F238E27FC236}">
              <a16:creationId xmlns:a16="http://schemas.microsoft.com/office/drawing/2014/main" id="{B837ABD7-8415-4BA9-9F91-DB62AA0B81A6}"/>
            </a:ext>
          </a:extLst>
        </xdr:cNvPr>
        <xdr:cNvSpPr/>
      </xdr:nvSpPr>
      <xdr:spPr>
        <a:xfrm>
          <a:off x="54226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417</xdr:row>
      <xdr:rowOff>18345</xdr:rowOff>
    </xdr:from>
    <xdr:to>
      <xdr:col>14</xdr:col>
      <xdr:colOff>39510</xdr:colOff>
      <xdr:row>420</xdr:row>
      <xdr:rowOff>11290</xdr:rowOff>
    </xdr:to>
    <xdr:sp macro="" textlink="">
      <xdr:nvSpPr>
        <xdr:cNvPr id="720" name="Isosceles Triangle 719">
          <a:extLst>
            <a:ext uri="{FF2B5EF4-FFF2-40B4-BE49-F238E27FC236}">
              <a16:creationId xmlns:a16="http://schemas.microsoft.com/office/drawing/2014/main" id="{9787EF52-EB36-48BD-8EB9-F711DA52DC41}"/>
            </a:ext>
          </a:extLst>
        </xdr:cNvPr>
        <xdr:cNvSpPr/>
      </xdr:nvSpPr>
      <xdr:spPr>
        <a:xfrm>
          <a:off x="64484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417</xdr:row>
      <xdr:rowOff>7056</xdr:rowOff>
    </xdr:from>
    <xdr:to>
      <xdr:col>16</xdr:col>
      <xdr:colOff>42332</xdr:colOff>
      <xdr:row>420</xdr:row>
      <xdr:rowOff>1</xdr:rowOff>
    </xdr:to>
    <xdr:sp macro="" textlink="">
      <xdr:nvSpPr>
        <xdr:cNvPr id="721" name="Isosceles Triangle 720">
          <a:extLst>
            <a:ext uri="{FF2B5EF4-FFF2-40B4-BE49-F238E27FC236}">
              <a16:creationId xmlns:a16="http://schemas.microsoft.com/office/drawing/2014/main" id="{75A4A3D1-A76B-43DA-83FE-785AFE2BF350}"/>
            </a:ext>
          </a:extLst>
        </xdr:cNvPr>
        <xdr:cNvSpPr/>
      </xdr:nvSpPr>
      <xdr:spPr>
        <a:xfrm>
          <a:off x="7480018" y="7241991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417</xdr:row>
      <xdr:rowOff>18345</xdr:rowOff>
    </xdr:from>
    <xdr:to>
      <xdr:col>18</xdr:col>
      <xdr:colOff>39510</xdr:colOff>
      <xdr:row>420</xdr:row>
      <xdr:rowOff>11290</xdr:rowOff>
    </xdr:to>
    <xdr:sp macro="" textlink="">
      <xdr:nvSpPr>
        <xdr:cNvPr id="722" name="Isosceles Triangle 721">
          <a:extLst>
            <a:ext uri="{FF2B5EF4-FFF2-40B4-BE49-F238E27FC236}">
              <a16:creationId xmlns:a16="http://schemas.microsoft.com/office/drawing/2014/main" id="{F37F9D8B-E61C-4F5A-9050-EFBFB8CB3923}"/>
            </a:ext>
          </a:extLst>
        </xdr:cNvPr>
        <xdr:cNvSpPr/>
      </xdr:nvSpPr>
      <xdr:spPr>
        <a:xfrm>
          <a:off x="8505896" y="72431205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417</xdr:row>
      <xdr:rowOff>7056</xdr:rowOff>
    </xdr:from>
    <xdr:to>
      <xdr:col>20</xdr:col>
      <xdr:colOff>42332</xdr:colOff>
      <xdr:row>420</xdr:row>
      <xdr:rowOff>1</xdr:rowOff>
    </xdr:to>
    <xdr:sp macro="" textlink="">
      <xdr:nvSpPr>
        <xdr:cNvPr id="723" name="Isosceles Triangle 722">
          <a:extLst>
            <a:ext uri="{FF2B5EF4-FFF2-40B4-BE49-F238E27FC236}">
              <a16:creationId xmlns:a16="http://schemas.microsoft.com/office/drawing/2014/main" id="{221D4D61-6C5D-4EFE-A64A-71C800A7B01B}"/>
            </a:ext>
          </a:extLst>
        </xdr:cNvPr>
        <xdr:cNvSpPr/>
      </xdr:nvSpPr>
      <xdr:spPr>
        <a:xfrm>
          <a:off x="9537418" y="72419916"/>
          <a:ext cx="654754" cy="49586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428</xdr:row>
      <xdr:rowOff>18345</xdr:rowOff>
    </xdr:from>
    <xdr:to>
      <xdr:col>2</xdr:col>
      <xdr:colOff>21367</xdr:colOff>
      <xdr:row>431</xdr:row>
      <xdr:rowOff>0</xdr:rowOff>
    </xdr:to>
    <xdr:sp macro="" textlink="">
      <xdr:nvSpPr>
        <xdr:cNvPr id="724" name="Isosceles Triangle 723">
          <a:extLst>
            <a:ext uri="{FF2B5EF4-FFF2-40B4-BE49-F238E27FC236}">
              <a16:creationId xmlns:a16="http://schemas.microsoft.com/office/drawing/2014/main" id="{63A52829-2AFC-4F2E-B907-F33CABFC7F92}"/>
            </a:ext>
          </a:extLst>
        </xdr:cNvPr>
        <xdr:cNvSpPr/>
      </xdr:nvSpPr>
      <xdr:spPr>
        <a:xfrm>
          <a:off x="272143" y="74313345"/>
          <a:ext cx="640764" cy="48457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428</xdr:row>
      <xdr:rowOff>7055</xdr:rowOff>
    </xdr:from>
    <xdr:to>
      <xdr:col>4</xdr:col>
      <xdr:colOff>72571</xdr:colOff>
      <xdr:row>431</xdr:row>
      <xdr:rowOff>9070</xdr:rowOff>
    </xdr:to>
    <xdr:sp macro="" textlink="">
      <xdr:nvSpPr>
        <xdr:cNvPr id="735" name="Isosceles Triangle 734">
          <a:extLst>
            <a:ext uri="{FF2B5EF4-FFF2-40B4-BE49-F238E27FC236}">
              <a16:creationId xmlns:a16="http://schemas.microsoft.com/office/drawing/2014/main" id="{5167003F-B64D-4E51-852D-72A37A3CA4FE}"/>
            </a:ext>
          </a:extLst>
        </xdr:cNvPr>
        <xdr:cNvSpPr/>
      </xdr:nvSpPr>
      <xdr:spPr>
        <a:xfrm>
          <a:off x="1273551" y="74302055"/>
          <a:ext cx="719260" cy="50493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4233</xdr:rowOff>
    </xdr:from>
    <xdr:to>
      <xdr:col>6</xdr:col>
      <xdr:colOff>46570</xdr:colOff>
      <xdr:row>430</xdr:row>
      <xdr:rowOff>173567</xdr:rowOff>
    </xdr:to>
    <xdr:sp macro="" textlink="">
      <xdr:nvSpPr>
        <xdr:cNvPr id="736" name="Isosceles Triangle 735">
          <a:extLst>
            <a:ext uri="{FF2B5EF4-FFF2-40B4-BE49-F238E27FC236}">
              <a16:creationId xmlns:a16="http://schemas.microsoft.com/office/drawing/2014/main" id="{6E4EFBF1-8393-4624-97B7-9772AF0AA42C}"/>
            </a:ext>
          </a:extLst>
        </xdr:cNvPr>
        <xdr:cNvSpPr/>
      </xdr:nvSpPr>
      <xdr:spPr>
        <a:xfrm>
          <a:off x="2340755" y="74299233"/>
          <a:ext cx="654755" cy="496994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428</xdr:row>
      <xdr:rowOff>13304</xdr:rowOff>
    </xdr:from>
    <xdr:to>
      <xdr:col>6</xdr:col>
      <xdr:colOff>46569</xdr:colOff>
      <xdr:row>431</xdr:row>
      <xdr:rowOff>1209</xdr:rowOff>
    </xdr:to>
    <xdr:sp macro="" textlink="">
      <xdr:nvSpPr>
        <xdr:cNvPr id="737" name="Isosceles Triangle 736">
          <a:extLst>
            <a:ext uri="{FF2B5EF4-FFF2-40B4-BE49-F238E27FC236}">
              <a16:creationId xmlns:a16="http://schemas.microsoft.com/office/drawing/2014/main" id="{161B3A88-BC2A-4808-B915-AC21B2DA050F}"/>
            </a:ext>
          </a:extLst>
        </xdr:cNvPr>
        <xdr:cNvSpPr/>
      </xdr:nvSpPr>
      <xdr:spPr>
        <a:xfrm>
          <a:off x="2340755" y="74308304"/>
          <a:ext cx="654754" cy="49082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408621</xdr:colOff>
      <xdr:row>428</xdr:row>
      <xdr:rowOff>15522</xdr:rowOff>
    </xdr:from>
    <xdr:to>
      <xdr:col>8</xdr:col>
      <xdr:colOff>34675</xdr:colOff>
      <xdr:row>431</xdr:row>
      <xdr:rowOff>8467</xdr:rowOff>
    </xdr:to>
    <xdr:sp macro="" textlink="">
      <xdr:nvSpPr>
        <xdr:cNvPr id="738" name="Isosceles Triangle 737">
          <a:extLst>
            <a:ext uri="{FF2B5EF4-FFF2-40B4-BE49-F238E27FC236}">
              <a16:creationId xmlns:a16="http://schemas.microsoft.com/office/drawing/2014/main" id="{B9FD0EF7-484E-4BEC-BE0B-F43D3BBD6D8E}"/>
            </a:ext>
          </a:extLst>
        </xdr:cNvPr>
        <xdr:cNvSpPr/>
      </xdr:nvSpPr>
      <xdr:spPr>
        <a:xfrm>
          <a:off x="3420335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425349</xdr:colOff>
      <xdr:row>24</xdr:row>
      <xdr:rowOff>7056</xdr:rowOff>
    </xdr:from>
    <xdr:to>
      <xdr:col>10</xdr:col>
      <xdr:colOff>51403</xdr:colOff>
      <xdr:row>27</xdr:row>
      <xdr:rowOff>1</xdr:rowOff>
    </xdr:to>
    <xdr:sp macro="" textlink="">
      <xdr:nvSpPr>
        <xdr:cNvPr id="750" name="Isosceles Triangle 749">
          <a:extLst>
            <a:ext uri="{FF2B5EF4-FFF2-40B4-BE49-F238E27FC236}">
              <a16:creationId xmlns:a16="http://schemas.microsoft.com/office/drawing/2014/main" id="{68ADFA0F-1D8B-49E7-8F5B-7532D0615750}"/>
            </a:ext>
          </a:extLst>
        </xdr:cNvPr>
        <xdr:cNvSpPr/>
      </xdr:nvSpPr>
      <xdr:spPr>
        <a:xfrm>
          <a:off x="4402989" y="508959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19</xdr:row>
      <xdr:rowOff>108857</xdr:rowOff>
    </xdr:from>
    <xdr:to>
      <xdr:col>1</xdr:col>
      <xdr:colOff>324756</xdr:colOff>
      <xdr:row>21</xdr:row>
      <xdr:rowOff>73478</xdr:rowOff>
    </xdr:to>
    <xdr:sp macro="" textlink="">
      <xdr:nvSpPr>
        <xdr:cNvPr id="1301" name="Callout: Right Arrow 1300">
          <a:extLst>
            <a:ext uri="{FF2B5EF4-FFF2-40B4-BE49-F238E27FC236}">
              <a16:creationId xmlns:a16="http://schemas.microsoft.com/office/drawing/2014/main" id="{926BA49F-E4D2-46E2-92C6-EBFBEEF628FA}"/>
            </a:ext>
          </a:extLst>
        </xdr:cNvPr>
        <xdr:cNvSpPr/>
      </xdr:nvSpPr>
      <xdr:spPr>
        <a:xfrm>
          <a:off x="312420" y="4276997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18144</xdr:colOff>
      <xdr:row>19</xdr:row>
      <xdr:rowOff>108859</xdr:rowOff>
    </xdr:from>
    <xdr:to>
      <xdr:col>1</xdr:col>
      <xdr:colOff>342900</xdr:colOff>
      <xdr:row>21</xdr:row>
      <xdr:rowOff>73480</xdr:rowOff>
    </xdr:to>
    <xdr:sp macro="" textlink="">
      <xdr:nvSpPr>
        <xdr:cNvPr id="1302" name="Callout: Right Arrow 1301">
          <a:extLst>
            <a:ext uri="{FF2B5EF4-FFF2-40B4-BE49-F238E27FC236}">
              <a16:creationId xmlns:a16="http://schemas.microsoft.com/office/drawing/2014/main" id="{37AD41B6-90F6-4A2B-A1F5-99F56702099B}"/>
            </a:ext>
          </a:extLst>
        </xdr:cNvPr>
        <xdr:cNvSpPr/>
      </xdr:nvSpPr>
      <xdr:spPr>
        <a:xfrm>
          <a:off x="330564" y="4276999"/>
          <a:ext cx="324756" cy="345621"/>
        </a:xfrm>
        <a:prstGeom prst="rightArrowCallout">
          <a:avLst>
            <a:gd name="adj1" fmla="val 6522"/>
            <a:gd name="adj2" fmla="val 17501"/>
            <a:gd name="adj3" fmla="val 32445"/>
            <a:gd name="adj4" fmla="val 5329"/>
          </a:avLst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420515</xdr:colOff>
      <xdr:row>262</xdr:row>
      <xdr:rowOff>13304</xdr:rowOff>
    </xdr:from>
    <xdr:to>
      <xdr:col>10</xdr:col>
      <xdr:colOff>46570</xdr:colOff>
      <xdr:row>265</xdr:row>
      <xdr:rowOff>1209</xdr:rowOff>
    </xdr:to>
    <xdr:sp macro="" textlink="">
      <xdr:nvSpPr>
        <xdr:cNvPr id="3096" name="Isosceles Triangle 3095">
          <a:extLst>
            <a:ext uri="{FF2B5EF4-FFF2-40B4-BE49-F238E27FC236}">
              <a16:creationId xmlns:a16="http://schemas.microsoft.com/office/drawing/2014/main" id="{19A5183C-9494-4272-A818-9C15A01DA56E}"/>
            </a:ext>
          </a:extLst>
        </xdr:cNvPr>
        <xdr:cNvSpPr/>
      </xdr:nvSpPr>
      <xdr:spPr>
        <a:xfrm>
          <a:off x="4398155" y="46000004"/>
          <a:ext cx="654755" cy="49082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416278</xdr:colOff>
      <xdr:row>262</xdr:row>
      <xdr:rowOff>7056</xdr:rowOff>
    </xdr:from>
    <xdr:to>
      <xdr:col>12</xdr:col>
      <xdr:colOff>42332</xdr:colOff>
      <xdr:row>265</xdr:row>
      <xdr:rowOff>1</xdr:rowOff>
    </xdr:to>
    <xdr:sp macro="" textlink="">
      <xdr:nvSpPr>
        <xdr:cNvPr id="3097" name="Isosceles Triangle 3096">
          <a:extLst>
            <a:ext uri="{FF2B5EF4-FFF2-40B4-BE49-F238E27FC236}">
              <a16:creationId xmlns:a16="http://schemas.microsoft.com/office/drawing/2014/main" id="{E50BEAE0-36A9-4321-89FC-029D0CB65854}"/>
            </a:ext>
          </a:extLst>
        </xdr:cNvPr>
        <xdr:cNvSpPr/>
      </xdr:nvSpPr>
      <xdr:spPr>
        <a:xfrm>
          <a:off x="5422618" y="45993756"/>
          <a:ext cx="654754" cy="49586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413456</xdr:colOff>
      <xdr:row>262</xdr:row>
      <xdr:rowOff>18345</xdr:rowOff>
    </xdr:from>
    <xdr:to>
      <xdr:col>14</xdr:col>
      <xdr:colOff>39510</xdr:colOff>
      <xdr:row>265</xdr:row>
      <xdr:rowOff>11290</xdr:rowOff>
    </xdr:to>
    <xdr:sp macro="" textlink="">
      <xdr:nvSpPr>
        <xdr:cNvPr id="3098" name="Isosceles Triangle 3097">
          <a:extLst>
            <a:ext uri="{FF2B5EF4-FFF2-40B4-BE49-F238E27FC236}">
              <a16:creationId xmlns:a16="http://schemas.microsoft.com/office/drawing/2014/main" id="{52D5BF88-6697-4AD6-8158-8E4068524FE3}"/>
            </a:ext>
          </a:extLst>
        </xdr:cNvPr>
        <xdr:cNvSpPr/>
      </xdr:nvSpPr>
      <xdr:spPr>
        <a:xfrm>
          <a:off x="64484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416278</xdr:colOff>
      <xdr:row>262</xdr:row>
      <xdr:rowOff>7056</xdr:rowOff>
    </xdr:from>
    <xdr:to>
      <xdr:col>16</xdr:col>
      <xdr:colOff>42332</xdr:colOff>
      <xdr:row>265</xdr:row>
      <xdr:rowOff>1</xdr:rowOff>
    </xdr:to>
    <xdr:sp macro="" textlink="">
      <xdr:nvSpPr>
        <xdr:cNvPr id="3099" name="Isosceles Triangle 3098">
          <a:extLst>
            <a:ext uri="{FF2B5EF4-FFF2-40B4-BE49-F238E27FC236}">
              <a16:creationId xmlns:a16="http://schemas.microsoft.com/office/drawing/2014/main" id="{9B082128-3460-44C7-8234-C4855BB922D3}"/>
            </a:ext>
          </a:extLst>
        </xdr:cNvPr>
        <xdr:cNvSpPr/>
      </xdr:nvSpPr>
      <xdr:spPr>
        <a:xfrm>
          <a:off x="74800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413456</xdr:colOff>
      <xdr:row>262</xdr:row>
      <xdr:rowOff>18345</xdr:rowOff>
    </xdr:from>
    <xdr:to>
      <xdr:col>18</xdr:col>
      <xdr:colOff>39510</xdr:colOff>
      <xdr:row>265</xdr:row>
      <xdr:rowOff>11290</xdr:rowOff>
    </xdr:to>
    <xdr:sp macro="" textlink="">
      <xdr:nvSpPr>
        <xdr:cNvPr id="3100" name="Isosceles Triangle 3099">
          <a:extLst>
            <a:ext uri="{FF2B5EF4-FFF2-40B4-BE49-F238E27FC236}">
              <a16:creationId xmlns:a16="http://schemas.microsoft.com/office/drawing/2014/main" id="{CF96754E-213A-4C21-96EE-618C36D85CFF}"/>
            </a:ext>
          </a:extLst>
        </xdr:cNvPr>
        <xdr:cNvSpPr/>
      </xdr:nvSpPr>
      <xdr:spPr>
        <a:xfrm>
          <a:off x="8505896" y="46005045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416278</xdr:colOff>
      <xdr:row>262</xdr:row>
      <xdr:rowOff>7056</xdr:rowOff>
    </xdr:from>
    <xdr:to>
      <xdr:col>20</xdr:col>
      <xdr:colOff>42332</xdr:colOff>
      <xdr:row>265</xdr:row>
      <xdr:rowOff>1</xdr:rowOff>
    </xdr:to>
    <xdr:sp macro="" textlink="">
      <xdr:nvSpPr>
        <xdr:cNvPr id="3101" name="Isosceles Triangle 3100">
          <a:extLst>
            <a:ext uri="{FF2B5EF4-FFF2-40B4-BE49-F238E27FC236}">
              <a16:creationId xmlns:a16="http://schemas.microsoft.com/office/drawing/2014/main" id="{1884184C-4D86-4858-8DA4-7F9079ECB81F}"/>
            </a:ext>
          </a:extLst>
        </xdr:cNvPr>
        <xdr:cNvSpPr/>
      </xdr:nvSpPr>
      <xdr:spPr>
        <a:xfrm>
          <a:off x="9537418" y="45993756"/>
          <a:ext cx="654754" cy="495865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390071</xdr:colOff>
      <xdr:row>361</xdr:row>
      <xdr:rowOff>9072</xdr:rowOff>
    </xdr:from>
    <xdr:to>
      <xdr:col>4</xdr:col>
      <xdr:colOff>70553</xdr:colOff>
      <xdr:row>363</xdr:row>
      <xdr:rowOff>169334</xdr:rowOff>
    </xdr:to>
    <xdr:sp macro="" textlink="">
      <xdr:nvSpPr>
        <xdr:cNvPr id="3112" name="Isosceles Triangle 3111">
          <a:extLst>
            <a:ext uri="{FF2B5EF4-FFF2-40B4-BE49-F238E27FC236}">
              <a16:creationId xmlns:a16="http://schemas.microsoft.com/office/drawing/2014/main" id="{0413263B-EEE0-4B84-8630-DE49022F45C2}"/>
            </a:ext>
          </a:extLst>
        </xdr:cNvPr>
        <xdr:cNvSpPr/>
      </xdr:nvSpPr>
      <xdr:spPr>
        <a:xfrm>
          <a:off x="1281611" y="62889312"/>
          <a:ext cx="709182" cy="495542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439</xdr:row>
      <xdr:rowOff>18345</xdr:rowOff>
    </xdr:from>
    <xdr:to>
      <xdr:col>2</xdr:col>
      <xdr:colOff>21367</xdr:colOff>
      <xdr:row>442</xdr:row>
      <xdr:rowOff>0</xdr:rowOff>
    </xdr:to>
    <xdr:sp macro="" textlink="">
      <xdr:nvSpPr>
        <xdr:cNvPr id="3634" name="Isosceles Triangle 3633">
          <a:extLst>
            <a:ext uri="{FF2B5EF4-FFF2-40B4-BE49-F238E27FC236}">
              <a16:creationId xmlns:a16="http://schemas.microsoft.com/office/drawing/2014/main" id="{3133C6BB-0D9E-4493-8BF6-449C1AF6E4EF}"/>
            </a:ext>
          </a:extLst>
        </xdr:cNvPr>
        <xdr:cNvSpPr/>
      </xdr:nvSpPr>
      <xdr:spPr>
        <a:xfrm>
          <a:off x="272143" y="75664988"/>
          <a:ext cx="629153" cy="498726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439</xdr:row>
      <xdr:rowOff>7055</xdr:rowOff>
    </xdr:from>
    <xdr:to>
      <xdr:col>4</xdr:col>
      <xdr:colOff>72571</xdr:colOff>
      <xdr:row>442</xdr:row>
      <xdr:rowOff>9070</xdr:rowOff>
    </xdr:to>
    <xdr:sp macro="" textlink="">
      <xdr:nvSpPr>
        <xdr:cNvPr id="3636" name="Isosceles Triangle 3635">
          <a:extLst>
            <a:ext uri="{FF2B5EF4-FFF2-40B4-BE49-F238E27FC236}">
              <a16:creationId xmlns:a16="http://schemas.microsoft.com/office/drawing/2014/main" id="{2A743C79-D8DE-4B55-A213-AE689020F0E3}"/>
            </a:ext>
          </a:extLst>
        </xdr:cNvPr>
        <xdr:cNvSpPr/>
      </xdr:nvSpPr>
      <xdr:spPr>
        <a:xfrm>
          <a:off x="1261940" y="75653698"/>
          <a:ext cx="779131" cy="51908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4233</xdr:rowOff>
    </xdr:from>
    <xdr:to>
      <xdr:col>6</xdr:col>
      <xdr:colOff>46570</xdr:colOff>
      <xdr:row>441</xdr:row>
      <xdr:rowOff>173567</xdr:rowOff>
    </xdr:to>
    <xdr:sp macro="" textlink="">
      <xdr:nvSpPr>
        <xdr:cNvPr id="3637" name="Isosceles Triangle 3636">
          <a:extLst>
            <a:ext uri="{FF2B5EF4-FFF2-40B4-BE49-F238E27FC236}">
              <a16:creationId xmlns:a16="http://schemas.microsoft.com/office/drawing/2014/main" id="{18FE1908-E75A-49C5-B010-2B83C65C972A}"/>
            </a:ext>
          </a:extLst>
        </xdr:cNvPr>
        <xdr:cNvSpPr/>
      </xdr:nvSpPr>
      <xdr:spPr>
        <a:xfrm>
          <a:off x="2389015" y="75650876"/>
          <a:ext cx="669269" cy="514048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439</xdr:row>
      <xdr:rowOff>13304</xdr:rowOff>
    </xdr:from>
    <xdr:to>
      <xdr:col>6</xdr:col>
      <xdr:colOff>46569</xdr:colOff>
      <xdr:row>442</xdr:row>
      <xdr:rowOff>1209</xdr:rowOff>
    </xdr:to>
    <xdr:sp macro="" textlink="">
      <xdr:nvSpPr>
        <xdr:cNvPr id="3638" name="Isosceles Triangle 3637">
          <a:extLst>
            <a:ext uri="{FF2B5EF4-FFF2-40B4-BE49-F238E27FC236}">
              <a16:creationId xmlns:a16="http://schemas.microsoft.com/office/drawing/2014/main" id="{FF8D32CC-1A30-4567-A459-4442148EC7AF}"/>
            </a:ext>
          </a:extLst>
        </xdr:cNvPr>
        <xdr:cNvSpPr/>
      </xdr:nvSpPr>
      <xdr:spPr>
        <a:xfrm>
          <a:off x="2389015" y="75659947"/>
          <a:ext cx="669268" cy="50497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439</xdr:row>
      <xdr:rowOff>15522</xdr:rowOff>
    </xdr:from>
    <xdr:to>
      <xdr:col>8</xdr:col>
      <xdr:colOff>43746</xdr:colOff>
      <xdr:row>442</xdr:row>
      <xdr:rowOff>8467</xdr:rowOff>
    </xdr:to>
    <xdr:sp macro="" textlink="">
      <xdr:nvSpPr>
        <xdr:cNvPr id="3639" name="Isosceles Triangle 3638">
          <a:extLst>
            <a:ext uri="{FF2B5EF4-FFF2-40B4-BE49-F238E27FC236}">
              <a16:creationId xmlns:a16="http://schemas.microsoft.com/office/drawing/2014/main" id="{A5148190-8852-4D11-85ED-EB8C3F6FC09A}"/>
            </a:ext>
          </a:extLst>
        </xdr:cNvPr>
        <xdr:cNvSpPr/>
      </xdr:nvSpPr>
      <xdr:spPr>
        <a:xfrm>
          <a:off x="3429406" y="7566216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450</xdr:row>
      <xdr:rowOff>18345</xdr:rowOff>
    </xdr:from>
    <xdr:to>
      <xdr:col>2</xdr:col>
      <xdr:colOff>21367</xdr:colOff>
      <xdr:row>453</xdr:row>
      <xdr:rowOff>0</xdr:rowOff>
    </xdr:to>
    <xdr:sp macro="" textlink="">
      <xdr:nvSpPr>
        <xdr:cNvPr id="3727" name="Isosceles Triangle 3726">
          <a:extLst>
            <a:ext uri="{FF2B5EF4-FFF2-40B4-BE49-F238E27FC236}">
              <a16:creationId xmlns:a16="http://schemas.microsoft.com/office/drawing/2014/main" id="{1F7C0144-D6E4-4EC3-8FEE-4762BE10D467}"/>
            </a:ext>
          </a:extLst>
        </xdr:cNvPr>
        <xdr:cNvSpPr/>
      </xdr:nvSpPr>
      <xdr:spPr>
        <a:xfrm>
          <a:off x="272143" y="7756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450</xdr:row>
      <xdr:rowOff>7055</xdr:rowOff>
    </xdr:from>
    <xdr:to>
      <xdr:col>4</xdr:col>
      <xdr:colOff>72571</xdr:colOff>
      <xdr:row>453</xdr:row>
      <xdr:rowOff>9070</xdr:rowOff>
    </xdr:to>
    <xdr:sp macro="" textlink="">
      <xdr:nvSpPr>
        <xdr:cNvPr id="3729" name="Isosceles Triangle 3728">
          <a:extLst>
            <a:ext uri="{FF2B5EF4-FFF2-40B4-BE49-F238E27FC236}">
              <a16:creationId xmlns:a16="http://schemas.microsoft.com/office/drawing/2014/main" id="{586AC73E-4CFB-4D3A-91F2-1A038299F980}"/>
            </a:ext>
          </a:extLst>
        </xdr:cNvPr>
        <xdr:cNvSpPr/>
      </xdr:nvSpPr>
      <xdr:spPr>
        <a:xfrm>
          <a:off x="1261940" y="77549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4233</xdr:rowOff>
    </xdr:from>
    <xdr:to>
      <xdr:col>6</xdr:col>
      <xdr:colOff>46570</xdr:colOff>
      <xdr:row>452</xdr:row>
      <xdr:rowOff>173567</xdr:rowOff>
    </xdr:to>
    <xdr:sp macro="" textlink="">
      <xdr:nvSpPr>
        <xdr:cNvPr id="3730" name="Isosceles Triangle 3729">
          <a:extLst>
            <a:ext uri="{FF2B5EF4-FFF2-40B4-BE49-F238E27FC236}">
              <a16:creationId xmlns:a16="http://schemas.microsoft.com/office/drawing/2014/main" id="{FBFD379D-2199-4620-A8F6-D3F890848ED5}"/>
            </a:ext>
          </a:extLst>
        </xdr:cNvPr>
        <xdr:cNvSpPr/>
      </xdr:nvSpPr>
      <xdr:spPr>
        <a:xfrm>
          <a:off x="2389015" y="7754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450</xdr:row>
      <xdr:rowOff>13304</xdr:rowOff>
    </xdr:from>
    <xdr:to>
      <xdr:col>6</xdr:col>
      <xdr:colOff>46569</xdr:colOff>
      <xdr:row>453</xdr:row>
      <xdr:rowOff>1209</xdr:rowOff>
    </xdr:to>
    <xdr:sp macro="" textlink="">
      <xdr:nvSpPr>
        <xdr:cNvPr id="3731" name="Isosceles Triangle 3730">
          <a:extLst>
            <a:ext uri="{FF2B5EF4-FFF2-40B4-BE49-F238E27FC236}">
              <a16:creationId xmlns:a16="http://schemas.microsoft.com/office/drawing/2014/main" id="{FC024FA1-B7DF-4818-AD79-5DDE4C59D4F7}"/>
            </a:ext>
          </a:extLst>
        </xdr:cNvPr>
        <xdr:cNvSpPr/>
      </xdr:nvSpPr>
      <xdr:spPr>
        <a:xfrm>
          <a:off x="2389015" y="7755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450</xdr:row>
      <xdr:rowOff>15522</xdr:rowOff>
    </xdr:from>
    <xdr:to>
      <xdr:col>8</xdr:col>
      <xdr:colOff>43746</xdr:colOff>
      <xdr:row>453</xdr:row>
      <xdr:rowOff>8467</xdr:rowOff>
    </xdr:to>
    <xdr:sp macro="" textlink="">
      <xdr:nvSpPr>
        <xdr:cNvPr id="3732" name="Isosceles Triangle 3731">
          <a:extLst>
            <a:ext uri="{FF2B5EF4-FFF2-40B4-BE49-F238E27FC236}">
              <a16:creationId xmlns:a16="http://schemas.microsoft.com/office/drawing/2014/main" id="{4EC97345-636E-42B3-9764-BBAEBBB88B30}"/>
            </a:ext>
          </a:extLst>
        </xdr:cNvPr>
        <xdr:cNvSpPr/>
      </xdr:nvSpPr>
      <xdr:spPr>
        <a:xfrm>
          <a:off x="3429406" y="7755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461</xdr:row>
      <xdr:rowOff>18345</xdr:rowOff>
    </xdr:from>
    <xdr:to>
      <xdr:col>2</xdr:col>
      <xdr:colOff>21367</xdr:colOff>
      <xdr:row>464</xdr:row>
      <xdr:rowOff>0</xdr:rowOff>
    </xdr:to>
    <xdr:sp macro="" textlink="">
      <xdr:nvSpPr>
        <xdr:cNvPr id="3821" name="Isosceles Triangle 3820">
          <a:extLst>
            <a:ext uri="{FF2B5EF4-FFF2-40B4-BE49-F238E27FC236}">
              <a16:creationId xmlns:a16="http://schemas.microsoft.com/office/drawing/2014/main" id="{68095D5F-9904-47D4-AD8B-C2B29F06D547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461</xdr:row>
      <xdr:rowOff>7055</xdr:rowOff>
    </xdr:from>
    <xdr:to>
      <xdr:col>4</xdr:col>
      <xdr:colOff>72571</xdr:colOff>
      <xdr:row>464</xdr:row>
      <xdr:rowOff>9070</xdr:rowOff>
    </xdr:to>
    <xdr:sp macro="" textlink="">
      <xdr:nvSpPr>
        <xdr:cNvPr id="3823" name="Isosceles Triangle 3822">
          <a:extLst>
            <a:ext uri="{FF2B5EF4-FFF2-40B4-BE49-F238E27FC236}">
              <a16:creationId xmlns:a16="http://schemas.microsoft.com/office/drawing/2014/main" id="{06F54334-A0E6-4FC0-9615-CBFC3085B6BD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4233</xdr:rowOff>
    </xdr:from>
    <xdr:to>
      <xdr:col>6</xdr:col>
      <xdr:colOff>46570</xdr:colOff>
      <xdr:row>463</xdr:row>
      <xdr:rowOff>173567</xdr:rowOff>
    </xdr:to>
    <xdr:sp macro="" textlink="">
      <xdr:nvSpPr>
        <xdr:cNvPr id="3824" name="Isosceles Triangle 3823">
          <a:extLst>
            <a:ext uri="{FF2B5EF4-FFF2-40B4-BE49-F238E27FC236}">
              <a16:creationId xmlns:a16="http://schemas.microsoft.com/office/drawing/2014/main" id="{04937457-C68B-4BEB-961D-CC3427C54ED6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461</xdr:row>
      <xdr:rowOff>13304</xdr:rowOff>
    </xdr:from>
    <xdr:to>
      <xdr:col>6</xdr:col>
      <xdr:colOff>46569</xdr:colOff>
      <xdr:row>464</xdr:row>
      <xdr:rowOff>1209</xdr:rowOff>
    </xdr:to>
    <xdr:sp macro="" textlink="">
      <xdr:nvSpPr>
        <xdr:cNvPr id="3825" name="Isosceles Triangle 3824">
          <a:extLst>
            <a:ext uri="{FF2B5EF4-FFF2-40B4-BE49-F238E27FC236}">
              <a16:creationId xmlns:a16="http://schemas.microsoft.com/office/drawing/2014/main" id="{8A1197BF-B619-4C19-96DA-E35283D406B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461</xdr:row>
      <xdr:rowOff>15522</xdr:rowOff>
    </xdr:from>
    <xdr:to>
      <xdr:col>8</xdr:col>
      <xdr:colOff>43746</xdr:colOff>
      <xdr:row>464</xdr:row>
      <xdr:rowOff>8467</xdr:rowOff>
    </xdr:to>
    <xdr:sp macro="" textlink="">
      <xdr:nvSpPr>
        <xdr:cNvPr id="3826" name="Isosceles Triangle 3825">
          <a:extLst>
            <a:ext uri="{FF2B5EF4-FFF2-40B4-BE49-F238E27FC236}">
              <a16:creationId xmlns:a16="http://schemas.microsoft.com/office/drawing/2014/main" id="{C7C78DBF-FCFD-4C0C-9515-DA771F9EFD1C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472</xdr:row>
      <xdr:rowOff>18345</xdr:rowOff>
    </xdr:from>
    <xdr:to>
      <xdr:col>2</xdr:col>
      <xdr:colOff>21367</xdr:colOff>
      <xdr:row>475</xdr:row>
      <xdr:rowOff>0</xdr:rowOff>
    </xdr:to>
    <xdr:sp macro="" textlink="">
      <xdr:nvSpPr>
        <xdr:cNvPr id="3916" name="Isosceles Triangle 3915">
          <a:extLst>
            <a:ext uri="{FF2B5EF4-FFF2-40B4-BE49-F238E27FC236}">
              <a16:creationId xmlns:a16="http://schemas.microsoft.com/office/drawing/2014/main" id="{D322A8D8-4C81-49F3-B5F1-5B29A62AB145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472</xdr:row>
      <xdr:rowOff>7055</xdr:rowOff>
    </xdr:from>
    <xdr:to>
      <xdr:col>4</xdr:col>
      <xdr:colOff>72571</xdr:colOff>
      <xdr:row>475</xdr:row>
      <xdr:rowOff>9070</xdr:rowOff>
    </xdr:to>
    <xdr:sp macro="" textlink="">
      <xdr:nvSpPr>
        <xdr:cNvPr id="3918" name="Isosceles Triangle 3917">
          <a:extLst>
            <a:ext uri="{FF2B5EF4-FFF2-40B4-BE49-F238E27FC236}">
              <a16:creationId xmlns:a16="http://schemas.microsoft.com/office/drawing/2014/main" id="{A4FA616D-EE0D-458A-A153-9A038E3304E6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4233</xdr:rowOff>
    </xdr:from>
    <xdr:to>
      <xdr:col>6</xdr:col>
      <xdr:colOff>46570</xdr:colOff>
      <xdr:row>474</xdr:row>
      <xdr:rowOff>173567</xdr:rowOff>
    </xdr:to>
    <xdr:sp macro="" textlink="">
      <xdr:nvSpPr>
        <xdr:cNvPr id="3919" name="Isosceles Triangle 3918">
          <a:extLst>
            <a:ext uri="{FF2B5EF4-FFF2-40B4-BE49-F238E27FC236}">
              <a16:creationId xmlns:a16="http://schemas.microsoft.com/office/drawing/2014/main" id="{422BBB14-C7B6-4A77-BBA5-518773ABC3C2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472</xdr:row>
      <xdr:rowOff>13304</xdr:rowOff>
    </xdr:from>
    <xdr:to>
      <xdr:col>6</xdr:col>
      <xdr:colOff>46569</xdr:colOff>
      <xdr:row>475</xdr:row>
      <xdr:rowOff>1209</xdr:rowOff>
    </xdr:to>
    <xdr:sp macro="" textlink="">
      <xdr:nvSpPr>
        <xdr:cNvPr id="3920" name="Isosceles Triangle 3919">
          <a:extLst>
            <a:ext uri="{FF2B5EF4-FFF2-40B4-BE49-F238E27FC236}">
              <a16:creationId xmlns:a16="http://schemas.microsoft.com/office/drawing/2014/main" id="{E3D040D3-F4A6-455F-AFD3-0EB5946E1AD6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472</xdr:row>
      <xdr:rowOff>15522</xdr:rowOff>
    </xdr:from>
    <xdr:to>
      <xdr:col>8</xdr:col>
      <xdr:colOff>43746</xdr:colOff>
      <xdr:row>475</xdr:row>
      <xdr:rowOff>8467</xdr:rowOff>
    </xdr:to>
    <xdr:sp macro="" textlink="">
      <xdr:nvSpPr>
        <xdr:cNvPr id="3921" name="Isosceles Triangle 3920">
          <a:extLst>
            <a:ext uri="{FF2B5EF4-FFF2-40B4-BE49-F238E27FC236}">
              <a16:creationId xmlns:a16="http://schemas.microsoft.com/office/drawing/2014/main" id="{4FC8D826-6739-4F34-8831-EB54D61BD988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272143</xdr:colOff>
      <xdr:row>483</xdr:row>
      <xdr:rowOff>18345</xdr:rowOff>
    </xdr:from>
    <xdr:to>
      <xdr:col>2</xdr:col>
      <xdr:colOff>21367</xdr:colOff>
      <xdr:row>486</xdr:row>
      <xdr:rowOff>0</xdr:rowOff>
    </xdr:to>
    <xdr:sp macro="" textlink="">
      <xdr:nvSpPr>
        <xdr:cNvPr id="4010" name="Isosceles Triangle 4009">
          <a:extLst>
            <a:ext uri="{FF2B5EF4-FFF2-40B4-BE49-F238E27FC236}">
              <a16:creationId xmlns:a16="http://schemas.microsoft.com/office/drawing/2014/main" id="{1ABA3797-5B97-4060-9F50-1B9771471F4A}"/>
            </a:ext>
          </a:extLst>
        </xdr:cNvPr>
        <xdr:cNvSpPr/>
      </xdr:nvSpPr>
      <xdr:spPr>
        <a:xfrm>
          <a:off x="272143" y="79592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483</xdr:row>
      <xdr:rowOff>7055</xdr:rowOff>
    </xdr:from>
    <xdr:to>
      <xdr:col>4</xdr:col>
      <xdr:colOff>72571</xdr:colOff>
      <xdr:row>486</xdr:row>
      <xdr:rowOff>9070</xdr:rowOff>
    </xdr:to>
    <xdr:sp macro="" textlink="">
      <xdr:nvSpPr>
        <xdr:cNvPr id="4012" name="Isosceles Triangle 4011">
          <a:extLst>
            <a:ext uri="{FF2B5EF4-FFF2-40B4-BE49-F238E27FC236}">
              <a16:creationId xmlns:a16="http://schemas.microsoft.com/office/drawing/2014/main" id="{F9AA6A44-FA4D-4313-A7A4-2ADA8EE35E8A}"/>
            </a:ext>
          </a:extLst>
        </xdr:cNvPr>
        <xdr:cNvSpPr/>
      </xdr:nvSpPr>
      <xdr:spPr>
        <a:xfrm>
          <a:off x="1261940" y="79581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4233</xdr:rowOff>
    </xdr:from>
    <xdr:to>
      <xdr:col>6</xdr:col>
      <xdr:colOff>46570</xdr:colOff>
      <xdr:row>485</xdr:row>
      <xdr:rowOff>173567</xdr:rowOff>
    </xdr:to>
    <xdr:sp macro="" textlink="">
      <xdr:nvSpPr>
        <xdr:cNvPr id="4013" name="Isosceles Triangle 4012">
          <a:extLst>
            <a:ext uri="{FF2B5EF4-FFF2-40B4-BE49-F238E27FC236}">
              <a16:creationId xmlns:a16="http://schemas.microsoft.com/office/drawing/2014/main" id="{E60DD260-C6E9-4982-A813-ED798AB9DE45}"/>
            </a:ext>
          </a:extLst>
        </xdr:cNvPr>
        <xdr:cNvSpPr/>
      </xdr:nvSpPr>
      <xdr:spPr>
        <a:xfrm>
          <a:off x="2389015" y="7957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483</xdr:row>
      <xdr:rowOff>13304</xdr:rowOff>
    </xdr:from>
    <xdr:to>
      <xdr:col>6</xdr:col>
      <xdr:colOff>46569</xdr:colOff>
      <xdr:row>486</xdr:row>
      <xdr:rowOff>1209</xdr:rowOff>
    </xdr:to>
    <xdr:sp macro="" textlink="">
      <xdr:nvSpPr>
        <xdr:cNvPr id="4014" name="Isosceles Triangle 4013">
          <a:extLst>
            <a:ext uri="{FF2B5EF4-FFF2-40B4-BE49-F238E27FC236}">
              <a16:creationId xmlns:a16="http://schemas.microsoft.com/office/drawing/2014/main" id="{5B66E578-DE01-4EEF-8252-D6CD46CCF199}"/>
            </a:ext>
          </a:extLst>
        </xdr:cNvPr>
        <xdr:cNvSpPr/>
      </xdr:nvSpPr>
      <xdr:spPr>
        <a:xfrm>
          <a:off x="2389015" y="7958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483</xdr:row>
      <xdr:rowOff>15522</xdr:rowOff>
    </xdr:from>
    <xdr:to>
      <xdr:col>8</xdr:col>
      <xdr:colOff>43746</xdr:colOff>
      <xdr:row>486</xdr:row>
      <xdr:rowOff>8467</xdr:rowOff>
    </xdr:to>
    <xdr:sp macro="" textlink="">
      <xdr:nvSpPr>
        <xdr:cNvPr id="4015" name="Isosceles Triangle 4014">
          <a:extLst>
            <a:ext uri="{FF2B5EF4-FFF2-40B4-BE49-F238E27FC236}">
              <a16:creationId xmlns:a16="http://schemas.microsoft.com/office/drawing/2014/main" id="{8B34C58E-42A1-4BE8-87AA-578E0C21869B}"/>
            </a:ext>
          </a:extLst>
        </xdr:cNvPr>
        <xdr:cNvSpPr/>
      </xdr:nvSpPr>
      <xdr:spPr>
        <a:xfrm>
          <a:off x="3429406" y="79590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494</xdr:row>
      <xdr:rowOff>18345</xdr:rowOff>
    </xdr:from>
    <xdr:to>
      <xdr:col>2</xdr:col>
      <xdr:colOff>21367</xdr:colOff>
      <xdr:row>497</xdr:row>
      <xdr:rowOff>0</xdr:rowOff>
    </xdr:to>
    <xdr:sp macro="" textlink="">
      <xdr:nvSpPr>
        <xdr:cNvPr id="4104" name="Isosceles Triangle 4103">
          <a:extLst>
            <a:ext uri="{FF2B5EF4-FFF2-40B4-BE49-F238E27FC236}">
              <a16:creationId xmlns:a16="http://schemas.microsoft.com/office/drawing/2014/main" id="{D5731A27-1AA3-48F8-B345-960B5BDC2483}"/>
            </a:ext>
          </a:extLst>
        </xdr:cNvPr>
        <xdr:cNvSpPr/>
      </xdr:nvSpPr>
      <xdr:spPr>
        <a:xfrm>
          <a:off x="272143" y="81624916"/>
          <a:ext cx="629153" cy="535013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494</xdr:row>
      <xdr:rowOff>7055</xdr:rowOff>
    </xdr:from>
    <xdr:to>
      <xdr:col>4</xdr:col>
      <xdr:colOff>72571</xdr:colOff>
      <xdr:row>497</xdr:row>
      <xdr:rowOff>9070</xdr:rowOff>
    </xdr:to>
    <xdr:sp macro="" textlink="">
      <xdr:nvSpPr>
        <xdr:cNvPr id="4106" name="Isosceles Triangle 4105">
          <a:extLst>
            <a:ext uri="{FF2B5EF4-FFF2-40B4-BE49-F238E27FC236}">
              <a16:creationId xmlns:a16="http://schemas.microsoft.com/office/drawing/2014/main" id="{C5F71079-1392-437D-956D-3B5C8F12C28C}"/>
            </a:ext>
          </a:extLst>
        </xdr:cNvPr>
        <xdr:cNvSpPr/>
      </xdr:nvSpPr>
      <xdr:spPr>
        <a:xfrm>
          <a:off x="1261940" y="81613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4233</xdr:rowOff>
    </xdr:from>
    <xdr:to>
      <xdr:col>6</xdr:col>
      <xdr:colOff>46570</xdr:colOff>
      <xdr:row>496</xdr:row>
      <xdr:rowOff>173567</xdr:rowOff>
    </xdr:to>
    <xdr:sp macro="" textlink="">
      <xdr:nvSpPr>
        <xdr:cNvPr id="4107" name="Isosceles Triangle 4106">
          <a:extLst>
            <a:ext uri="{FF2B5EF4-FFF2-40B4-BE49-F238E27FC236}">
              <a16:creationId xmlns:a16="http://schemas.microsoft.com/office/drawing/2014/main" id="{1C7FA0B3-A7C5-4E3C-AEBB-1E49F560BBC7}"/>
            </a:ext>
          </a:extLst>
        </xdr:cNvPr>
        <xdr:cNvSpPr/>
      </xdr:nvSpPr>
      <xdr:spPr>
        <a:xfrm>
          <a:off x="2389015" y="81610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494</xdr:row>
      <xdr:rowOff>13304</xdr:rowOff>
    </xdr:from>
    <xdr:to>
      <xdr:col>6</xdr:col>
      <xdr:colOff>46569</xdr:colOff>
      <xdr:row>497</xdr:row>
      <xdr:rowOff>1209</xdr:rowOff>
    </xdr:to>
    <xdr:sp macro="" textlink="">
      <xdr:nvSpPr>
        <xdr:cNvPr id="4108" name="Isosceles Triangle 4107">
          <a:extLst>
            <a:ext uri="{FF2B5EF4-FFF2-40B4-BE49-F238E27FC236}">
              <a16:creationId xmlns:a16="http://schemas.microsoft.com/office/drawing/2014/main" id="{07A371E9-19E2-471D-A93F-EB36D8F8F78B}"/>
            </a:ext>
          </a:extLst>
        </xdr:cNvPr>
        <xdr:cNvSpPr/>
      </xdr:nvSpPr>
      <xdr:spPr>
        <a:xfrm>
          <a:off x="2389015" y="81619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494</xdr:row>
      <xdr:rowOff>15522</xdr:rowOff>
    </xdr:from>
    <xdr:to>
      <xdr:col>8</xdr:col>
      <xdr:colOff>43746</xdr:colOff>
      <xdr:row>497</xdr:row>
      <xdr:rowOff>8467</xdr:rowOff>
    </xdr:to>
    <xdr:sp macro="" textlink="">
      <xdr:nvSpPr>
        <xdr:cNvPr id="4109" name="Isosceles Triangle 4108">
          <a:extLst>
            <a:ext uri="{FF2B5EF4-FFF2-40B4-BE49-F238E27FC236}">
              <a16:creationId xmlns:a16="http://schemas.microsoft.com/office/drawing/2014/main" id="{094D234C-680C-4CE5-83D1-8EA1D73C58EB}"/>
            </a:ext>
          </a:extLst>
        </xdr:cNvPr>
        <xdr:cNvSpPr/>
      </xdr:nvSpPr>
      <xdr:spPr>
        <a:xfrm>
          <a:off x="3429406" y="81622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505</xdr:row>
      <xdr:rowOff>18345</xdr:rowOff>
    </xdr:from>
    <xdr:to>
      <xdr:col>2</xdr:col>
      <xdr:colOff>21367</xdr:colOff>
      <xdr:row>508</xdr:row>
      <xdr:rowOff>0</xdr:rowOff>
    </xdr:to>
    <xdr:sp macro="" textlink="">
      <xdr:nvSpPr>
        <xdr:cNvPr id="4199" name="Isosceles Triangle 4198">
          <a:extLst>
            <a:ext uri="{FF2B5EF4-FFF2-40B4-BE49-F238E27FC236}">
              <a16:creationId xmlns:a16="http://schemas.microsoft.com/office/drawing/2014/main" id="{FFD8D202-D763-4BED-BF57-68D98602F925}"/>
            </a:ext>
          </a:extLst>
        </xdr:cNvPr>
        <xdr:cNvSpPr/>
      </xdr:nvSpPr>
      <xdr:spPr>
        <a:xfrm>
          <a:off x="272143" y="83656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505</xdr:row>
      <xdr:rowOff>7055</xdr:rowOff>
    </xdr:from>
    <xdr:to>
      <xdr:col>4</xdr:col>
      <xdr:colOff>72571</xdr:colOff>
      <xdr:row>508</xdr:row>
      <xdr:rowOff>9070</xdr:rowOff>
    </xdr:to>
    <xdr:sp macro="" textlink="">
      <xdr:nvSpPr>
        <xdr:cNvPr id="4201" name="Isosceles Triangle 4200">
          <a:extLst>
            <a:ext uri="{FF2B5EF4-FFF2-40B4-BE49-F238E27FC236}">
              <a16:creationId xmlns:a16="http://schemas.microsoft.com/office/drawing/2014/main" id="{69F7A4DF-721A-4B5B-8CD7-ABCDE13CF7ED}"/>
            </a:ext>
          </a:extLst>
        </xdr:cNvPr>
        <xdr:cNvSpPr/>
      </xdr:nvSpPr>
      <xdr:spPr>
        <a:xfrm>
          <a:off x="1261940" y="83645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4233</xdr:rowOff>
    </xdr:from>
    <xdr:to>
      <xdr:col>6</xdr:col>
      <xdr:colOff>46570</xdr:colOff>
      <xdr:row>507</xdr:row>
      <xdr:rowOff>173567</xdr:rowOff>
    </xdr:to>
    <xdr:sp macro="" textlink="">
      <xdr:nvSpPr>
        <xdr:cNvPr id="4202" name="Isosceles Triangle 4201">
          <a:extLst>
            <a:ext uri="{FF2B5EF4-FFF2-40B4-BE49-F238E27FC236}">
              <a16:creationId xmlns:a16="http://schemas.microsoft.com/office/drawing/2014/main" id="{C88504A5-A808-4498-906D-91CA30B5DF5A}"/>
            </a:ext>
          </a:extLst>
        </xdr:cNvPr>
        <xdr:cNvSpPr/>
      </xdr:nvSpPr>
      <xdr:spPr>
        <a:xfrm>
          <a:off x="2389015" y="83642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505</xdr:row>
      <xdr:rowOff>13304</xdr:rowOff>
    </xdr:from>
    <xdr:to>
      <xdr:col>6</xdr:col>
      <xdr:colOff>46569</xdr:colOff>
      <xdr:row>508</xdr:row>
      <xdr:rowOff>1209</xdr:rowOff>
    </xdr:to>
    <xdr:sp macro="" textlink="">
      <xdr:nvSpPr>
        <xdr:cNvPr id="4203" name="Isosceles Triangle 4202">
          <a:extLst>
            <a:ext uri="{FF2B5EF4-FFF2-40B4-BE49-F238E27FC236}">
              <a16:creationId xmlns:a16="http://schemas.microsoft.com/office/drawing/2014/main" id="{D7062418-E93E-4EC3-AF5A-9F216BC3C323}"/>
            </a:ext>
          </a:extLst>
        </xdr:cNvPr>
        <xdr:cNvSpPr/>
      </xdr:nvSpPr>
      <xdr:spPr>
        <a:xfrm>
          <a:off x="2389015" y="83651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505</xdr:row>
      <xdr:rowOff>15522</xdr:rowOff>
    </xdr:from>
    <xdr:to>
      <xdr:col>8</xdr:col>
      <xdr:colOff>43746</xdr:colOff>
      <xdr:row>508</xdr:row>
      <xdr:rowOff>8467</xdr:rowOff>
    </xdr:to>
    <xdr:sp macro="" textlink="">
      <xdr:nvSpPr>
        <xdr:cNvPr id="4204" name="Isosceles Triangle 4203">
          <a:extLst>
            <a:ext uri="{FF2B5EF4-FFF2-40B4-BE49-F238E27FC236}">
              <a16:creationId xmlns:a16="http://schemas.microsoft.com/office/drawing/2014/main" id="{2617828D-B68F-409A-B676-6015399D44ED}"/>
            </a:ext>
          </a:extLst>
        </xdr:cNvPr>
        <xdr:cNvSpPr/>
      </xdr:nvSpPr>
      <xdr:spPr>
        <a:xfrm>
          <a:off x="3429406" y="83654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516</xdr:row>
      <xdr:rowOff>18345</xdr:rowOff>
    </xdr:from>
    <xdr:to>
      <xdr:col>2</xdr:col>
      <xdr:colOff>21367</xdr:colOff>
      <xdr:row>519</xdr:row>
      <xdr:rowOff>0</xdr:rowOff>
    </xdr:to>
    <xdr:sp macro="" textlink="">
      <xdr:nvSpPr>
        <xdr:cNvPr id="4294" name="Isosceles Triangle 4293">
          <a:extLst>
            <a:ext uri="{FF2B5EF4-FFF2-40B4-BE49-F238E27FC236}">
              <a16:creationId xmlns:a16="http://schemas.microsoft.com/office/drawing/2014/main" id="{0909A549-31BA-4A24-A62B-6B4779DE9466}"/>
            </a:ext>
          </a:extLst>
        </xdr:cNvPr>
        <xdr:cNvSpPr/>
      </xdr:nvSpPr>
      <xdr:spPr>
        <a:xfrm>
          <a:off x="272143" y="85688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516</xdr:row>
      <xdr:rowOff>7055</xdr:rowOff>
    </xdr:from>
    <xdr:to>
      <xdr:col>4</xdr:col>
      <xdr:colOff>72571</xdr:colOff>
      <xdr:row>519</xdr:row>
      <xdr:rowOff>9070</xdr:rowOff>
    </xdr:to>
    <xdr:sp macro="" textlink="">
      <xdr:nvSpPr>
        <xdr:cNvPr id="4296" name="Isosceles Triangle 4295">
          <a:extLst>
            <a:ext uri="{FF2B5EF4-FFF2-40B4-BE49-F238E27FC236}">
              <a16:creationId xmlns:a16="http://schemas.microsoft.com/office/drawing/2014/main" id="{1305124C-980C-4741-B1BD-913E588EBFCE}"/>
            </a:ext>
          </a:extLst>
        </xdr:cNvPr>
        <xdr:cNvSpPr/>
      </xdr:nvSpPr>
      <xdr:spPr>
        <a:xfrm>
          <a:off x="1261940" y="85677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4233</xdr:rowOff>
    </xdr:from>
    <xdr:to>
      <xdr:col>6</xdr:col>
      <xdr:colOff>46570</xdr:colOff>
      <xdr:row>518</xdr:row>
      <xdr:rowOff>173567</xdr:rowOff>
    </xdr:to>
    <xdr:sp macro="" textlink="">
      <xdr:nvSpPr>
        <xdr:cNvPr id="4297" name="Isosceles Triangle 4296">
          <a:extLst>
            <a:ext uri="{FF2B5EF4-FFF2-40B4-BE49-F238E27FC236}">
              <a16:creationId xmlns:a16="http://schemas.microsoft.com/office/drawing/2014/main" id="{C7233A4B-8CB3-4775-BF39-71BBF0030DE5}"/>
            </a:ext>
          </a:extLst>
        </xdr:cNvPr>
        <xdr:cNvSpPr/>
      </xdr:nvSpPr>
      <xdr:spPr>
        <a:xfrm>
          <a:off x="2389015" y="85674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516</xdr:row>
      <xdr:rowOff>13304</xdr:rowOff>
    </xdr:from>
    <xdr:to>
      <xdr:col>6</xdr:col>
      <xdr:colOff>46569</xdr:colOff>
      <xdr:row>519</xdr:row>
      <xdr:rowOff>1209</xdr:rowOff>
    </xdr:to>
    <xdr:sp macro="" textlink="">
      <xdr:nvSpPr>
        <xdr:cNvPr id="4298" name="Isosceles Triangle 4297">
          <a:extLst>
            <a:ext uri="{FF2B5EF4-FFF2-40B4-BE49-F238E27FC236}">
              <a16:creationId xmlns:a16="http://schemas.microsoft.com/office/drawing/2014/main" id="{072FAEF3-BFBE-4C34-94A4-DF22E06AF4B6}"/>
            </a:ext>
          </a:extLst>
        </xdr:cNvPr>
        <xdr:cNvSpPr/>
      </xdr:nvSpPr>
      <xdr:spPr>
        <a:xfrm>
          <a:off x="2389015" y="85683875"/>
          <a:ext cx="669268" cy="541263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516</xdr:row>
      <xdr:rowOff>15522</xdr:rowOff>
    </xdr:from>
    <xdr:to>
      <xdr:col>8</xdr:col>
      <xdr:colOff>43746</xdr:colOff>
      <xdr:row>519</xdr:row>
      <xdr:rowOff>8467</xdr:rowOff>
    </xdr:to>
    <xdr:sp macro="" textlink="">
      <xdr:nvSpPr>
        <xdr:cNvPr id="4299" name="Isosceles Triangle 4298">
          <a:extLst>
            <a:ext uri="{FF2B5EF4-FFF2-40B4-BE49-F238E27FC236}">
              <a16:creationId xmlns:a16="http://schemas.microsoft.com/office/drawing/2014/main" id="{0123DF36-2E03-4B52-97CE-10793D0DAE58}"/>
            </a:ext>
          </a:extLst>
        </xdr:cNvPr>
        <xdr:cNvSpPr/>
      </xdr:nvSpPr>
      <xdr:spPr>
        <a:xfrm>
          <a:off x="3429406" y="85686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527</xdr:row>
      <xdr:rowOff>18345</xdr:rowOff>
    </xdr:from>
    <xdr:to>
      <xdr:col>2</xdr:col>
      <xdr:colOff>21367</xdr:colOff>
      <xdr:row>530</xdr:row>
      <xdr:rowOff>0</xdr:rowOff>
    </xdr:to>
    <xdr:sp macro="" textlink="">
      <xdr:nvSpPr>
        <xdr:cNvPr id="4388" name="Isosceles Triangle 4387">
          <a:extLst>
            <a:ext uri="{FF2B5EF4-FFF2-40B4-BE49-F238E27FC236}">
              <a16:creationId xmlns:a16="http://schemas.microsoft.com/office/drawing/2014/main" id="{F7268A8F-0F17-4147-A55C-7A3C11D12B06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527</xdr:row>
      <xdr:rowOff>7055</xdr:rowOff>
    </xdr:from>
    <xdr:to>
      <xdr:col>4</xdr:col>
      <xdr:colOff>72571</xdr:colOff>
      <xdr:row>530</xdr:row>
      <xdr:rowOff>9070</xdr:rowOff>
    </xdr:to>
    <xdr:sp macro="" textlink="">
      <xdr:nvSpPr>
        <xdr:cNvPr id="4390" name="Isosceles Triangle 4389">
          <a:extLst>
            <a:ext uri="{FF2B5EF4-FFF2-40B4-BE49-F238E27FC236}">
              <a16:creationId xmlns:a16="http://schemas.microsoft.com/office/drawing/2014/main" id="{8D402F75-D093-4D02-AF56-B0EE5F97450A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4233</xdr:rowOff>
    </xdr:from>
    <xdr:to>
      <xdr:col>6</xdr:col>
      <xdr:colOff>46570</xdr:colOff>
      <xdr:row>529</xdr:row>
      <xdr:rowOff>173567</xdr:rowOff>
    </xdr:to>
    <xdr:sp macro="" textlink="">
      <xdr:nvSpPr>
        <xdr:cNvPr id="4391" name="Isosceles Triangle 4390">
          <a:extLst>
            <a:ext uri="{FF2B5EF4-FFF2-40B4-BE49-F238E27FC236}">
              <a16:creationId xmlns:a16="http://schemas.microsoft.com/office/drawing/2014/main" id="{75B8C498-2CA4-46EF-8492-87B30E6F933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527</xdr:row>
      <xdr:rowOff>13304</xdr:rowOff>
    </xdr:from>
    <xdr:to>
      <xdr:col>6</xdr:col>
      <xdr:colOff>46569</xdr:colOff>
      <xdr:row>530</xdr:row>
      <xdr:rowOff>1209</xdr:rowOff>
    </xdr:to>
    <xdr:sp macro="" textlink="">
      <xdr:nvSpPr>
        <xdr:cNvPr id="4392" name="Isosceles Triangle 4391">
          <a:extLst>
            <a:ext uri="{FF2B5EF4-FFF2-40B4-BE49-F238E27FC236}">
              <a16:creationId xmlns:a16="http://schemas.microsoft.com/office/drawing/2014/main" id="{530FAAAD-91FA-453E-9515-D14E8B0EF5AF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527</xdr:row>
      <xdr:rowOff>15522</xdr:rowOff>
    </xdr:from>
    <xdr:to>
      <xdr:col>8</xdr:col>
      <xdr:colOff>43746</xdr:colOff>
      <xdr:row>530</xdr:row>
      <xdr:rowOff>8467</xdr:rowOff>
    </xdr:to>
    <xdr:sp macro="" textlink="">
      <xdr:nvSpPr>
        <xdr:cNvPr id="4393" name="Isosceles Triangle 4392">
          <a:extLst>
            <a:ext uri="{FF2B5EF4-FFF2-40B4-BE49-F238E27FC236}">
              <a16:creationId xmlns:a16="http://schemas.microsoft.com/office/drawing/2014/main" id="{3ADA3C32-6C71-4545-8253-0F49CCBFC747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538</xdr:row>
      <xdr:rowOff>18345</xdr:rowOff>
    </xdr:from>
    <xdr:to>
      <xdr:col>2</xdr:col>
      <xdr:colOff>21367</xdr:colOff>
      <xdr:row>541</xdr:row>
      <xdr:rowOff>0</xdr:rowOff>
    </xdr:to>
    <xdr:sp macro="" textlink="">
      <xdr:nvSpPr>
        <xdr:cNvPr id="4483" name="Isosceles Triangle 4482">
          <a:extLst>
            <a:ext uri="{FF2B5EF4-FFF2-40B4-BE49-F238E27FC236}">
              <a16:creationId xmlns:a16="http://schemas.microsoft.com/office/drawing/2014/main" id="{16821B52-CBC3-4419-A530-D8D679C0DFF2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538</xdr:row>
      <xdr:rowOff>7055</xdr:rowOff>
    </xdr:from>
    <xdr:to>
      <xdr:col>4</xdr:col>
      <xdr:colOff>72571</xdr:colOff>
      <xdr:row>541</xdr:row>
      <xdr:rowOff>9070</xdr:rowOff>
    </xdr:to>
    <xdr:sp macro="" textlink="">
      <xdr:nvSpPr>
        <xdr:cNvPr id="4485" name="Isosceles Triangle 4484">
          <a:extLst>
            <a:ext uri="{FF2B5EF4-FFF2-40B4-BE49-F238E27FC236}">
              <a16:creationId xmlns:a16="http://schemas.microsoft.com/office/drawing/2014/main" id="{EF6A0D45-BFC7-4589-9A98-666CB290B81E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4233</xdr:rowOff>
    </xdr:from>
    <xdr:to>
      <xdr:col>6</xdr:col>
      <xdr:colOff>46570</xdr:colOff>
      <xdr:row>540</xdr:row>
      <xdr:rowOff>173567</xdr:rowOff>
    </xdr:to>
    <xdr:sp macro="" textlink="">
      <xdr:nvSpPr>
        <xdr:cNvPr id="4486" name="Isosceles Triangle 4485">
          <a:extLst>
            <a:ext uri="{FF2B5EF4-FFF2-40B4-BE49-F238E27FC236}">
              <a16:creationId xmlns:a16="http://schemas.microsoft.com/office/drawing/2014/main" id="{155F5B6A-D891-44BF-A5FF-96D86C686B29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538</xdr:row>
      <xdr:rowOff>13304</xdr:rowOff>
    </xdr:from>
    <xdr:to>
      <xdr:col>6</xdr:col>
      <xdr:colOff>46569</xdr:colOff>
      <xdr:row>541</xdr:row>
      <xdr:rowOff>1209</xdr:rowOff>
    </xdr:to>
    <xdr:sp macro="" textlink="">
      <xdr:nvSpPr>
        <xdr:cNvPr id="4487" name="Isosceles Triangle 4486">
          <a:extLst>
            <a:ext uri="{FF2B5EF4-FFF2-40B4-BE49-F238E27FC236}">
              <a16:creationId xmlns:a16="http://schemas.microsoft.com/office/drawing/2014/main" id="{F7593C0C-1ADF-44D3-A931-635E30292147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538</xdr:row>
      <xdr:rowOff>15522</xdr:rowOff>
    </xdr:from>
    <xdr:to>
      <xdr:col>8</xdr:col>
      <xdr:colOff>43746</xdr:colOff>
      <xdr:row>541</xdr:row>
      <xdr:rowOff>8467</xdr:rowOff>
    </xdr:to>
    <xdr:sp macro="" textlink="">
      <xdr:nvSpPr>
        <xdr:cNvPr id="4488" name="Isosceles Triangle 4487">
          <a:extLst>
            <a:ext uri="{FF2B5EF4-FFF2-40B4-BE49-F238E27FC236}">
              <a16:creationId xmlns:a16="http://schemas.microsoft.com/office/drawing/2014/main" id="{2FB58A5A-C21E-4409-BA79-C319D351351E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408216</xdr:colOff>
      <xdr:row>428</xdr:row>
      <xdr:rowOff>9075</xdr:rowOff>
    </xdr:from>
    <xdr:to>
      <xdr:col>10</xdr:col>
      <xdr:colOff>34271</xdr:colOff>
      <xdr:row>431</xdr:row>
      <xdr:rowOff>2020</xdr:rowOff>
    </xdr:to>
    <xdr:sp macro="" textlink="">
      <xdr:nvSpPr>
        <xdr:cNvPr id="4557" name="Isosceles Triangle 4556">
          <a:extLst>
            <a:ext uri="{FF2B5EF4-FFF2-40B4-BE49-F238E27FC236}">
              <a16:creationId xmlns:a16="http://schemas.microsoft.com/office/drawing/2014/main" id="{4CA62F93-3437-43EA-9136-3497E266F2FF}"/>
            </a:ext>
          </a:extLst>
        </xdr:cNvPr>
        <xdr:cNvSpPr/>
      </xdr:nvSpPr>
      <xdr:spPr>
        <a:xfrm>
          <a:off x="4463145" y="75655718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417287</xdr:colOff>
      <xdr:row>428</xdr:row>
      <xdr:rowOff>18142</xdr:rowOff>
    </xdr:from>
    <xdr:to>
      <xdr:col>12</xdr:col>
      <xdr:colOff>43342</xdr:colOff>
      <xdr:row>431</xdr:row>
      <xdr:rowOff>11087</xdr:rowOff>
    </xdr:to>
    <xdr:sp macro="" textlink="">
      <xdr:nvSpPr>
        <xdr:cNvPr id="4558" name="Isosceles Triangle 4557">
          <a:extLst>
            <a:ext uri="{FF2B5EF4-FFF2-40B4-BE49-F238E27FC236}">
              <a16:creationId xmlns:a16="http://schemas.microsoft.com/office/drawing/2014/main" id="{917CCBCD-4C3A-499B-AF1D-D64AC83524B9}"/>
            </a:ext>
          </a:extLst>
        </xdr:cNvPr>
        <xdr:cNvSpPr/>
      </xdr:nvSpPr>
      <xdr:spPr>
        <a:xfrm>
          <a:off x="5515430" y="75664785"/>
          <a:ext cx="669269" cy="510016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426359</xdr:colOff>
      <xdr:row>428</xdr:row>
      <xdr:rowOff>9063</xdr:rowOff>
    </xdr:from>
    <xdr:to>
      <xdr:col>14</xdr:col>
      <xdr:colOff>52414</xdr:colOff>
      <xdr:row>431</xdr:row>
      <xdr:rowOff>2008</xdr:rowOff>
    </xdr:to>
    <xdr:sp macro="" textlink="">
      <xdr:nvSpPr>
        <xdr:cNvPr id="4559" name="Isosceles Triangle 4558">
          <a:extLst>
            <a:ext uri="{FF2B5EF4-FFF2-40B4-BE49-F238E27FC236}">
              <a16:creationId xmlns:a16="http://schemas.microsoft.com/office/drawing/2014/main" id="{D41DAF70-3E7B-4F03-AB73-7F791F664D19}"/>
            </a:ext>
          </a:extLst>
        </xdr:cNvPr>
        <xdr:cNvSpPr/>
      </xdr:nvSpPr>
      <xdr:spPr>
        <a:xfrm>
          <a:off x="6585859" y="75907438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549</xdr:row>
      <xdr:rowOff>18345</xdr:rowOff>
    </xdr:from>
    <xdr:to>
      <xdr:col>2</xdr:col>
      <xdr:colOff>21367</xdr:colOff>
      <xdr:row>552</xdr:row>
      <xdr:rowOff>0</xdr:rowOff>
    </xdr:to>
    <xdr:sp macro="" textlink="">
      <xdr:nvSpPr>
        <xdr:cNvPr id="4581" name="Isosceles Triangle 4580">
          <a:extLst>
            <a:ext uri="{FF2B5EF4-FFF2-40B4-BE49-F238E27FC236}">
              <a16:creationId xmlns:a16="http://schemas.microsoft.com/office/drawing/2014/main" id="{71696E34-9FAE-4103-8768-12016F7B49D0}"/>
            </a:ext>
          </a:extLst>
        </xdr:cNvPr>
        <xdr:cNvSpPr/>
      </xdr:nvSpPr>
      <xdr:spPr>
        <a:xfrm>
          <a:off x="272143" y="87720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549</xdr:row>
      <xdr:rowOff>7055</xdr:rowOff>
    </xdr:from>
    <xdr:to>
      <xdr:col>4</xdr:col>
      <xdr:colOff>72571</xdr:colOff>
      <xdr:row>552</xdr:row>
      <xdr:rowOff>9070</xdr:rowOff>
    </xdr:to>
    <xdr:sp macro="" textlink="">
      <xdr:nvSpPr>
        <xdr:cNvPr id="4583" name="Isosceles Triangle 4582">
          <a:extLst>
            <a:ext uri="{FF2B5EF4-FFF2-40B4-BE49-F238E27FC236}">
              <a16:creationId xmlns:a16="http://schemas.microsoft.com/office/drawing/2014/main" id="{6CED5992-5BD6-4DC6-8E87-01231C6EC4F7}"/>
            </a:ext>
          </a:extLst>
        </xdr:cNvPr>
        <xdr:cNvSpPr/>
      </xdr:nvSpPr>
      <xdr:spPr>
        <a:xfrm>
          <a:off x="1261940" y="87709626"/>
          <a:ext cx="779131" cy="55537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4233</xdr:rowOff>
    </xdr:from>
    <xdr:to>
      <xdr:col>6</xdr:col>
      <xdr:colOff>46570</xdr:colOff>
      <xdr:row>551</xdr:row>
      <xdr:rowOff>173567</xdr:rowOff>
    </xdr:to>
    <xdr:sp macro="" textlink="">
      <xdr:nvSpPr>
        <xdr:cNvPr id="4584" name="Isosceles Triangle 4583">
          <a:extLst>
            <a:ext uri="{FF2B5EF4-FFF2-40B4-BE49-F238E27FC236}">
              <a16:creationId xmlns:a16="http://schemas.microsoft.com/office/drawing/2014/main" id="{87FCB452-E328-45DD-9CFF-C643D6C6300C}"/>
            </a:ext>
          </a:extLst>
        </xdr:cNvPr>
        <xdr:cNvSpPr/>
      </xdr:nvSpPr>
      <xdr:spPr>
        <a:xfrm>
          <a:off x="2389015" y="87706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549</xdr:row>
      <xdr:rowOff>13304</xdr:rowOff>
    </xdr:from>
    <xdr:to>
      <xdr:col>6</xdr:col>
      <xdr:colOff>46569</xdr:colOff>
      <xdr:row>552</xdr:row>
      <xdr:rowOff>1209</xdr:rowOff>
    </xdr:to>
    <xdr:sp macro="" textlink="">
      <xdr:nvSpPr>
        <xdr:cNvPr id="4585" name="Isosceles Triangle 4584">
          <a:extLst>
            <a:ext uri="{FF2B5EF4-FFF2-40B4-BE49-F238E27FC236}">
              <a16:creationId xmlns:a16="http://schemas.microsoft.com/office/drawing/2014/main" id="{15A5C738-00E7-45A5-8677-064565C123A2}"/>
            </a:ext>
          </a:extLst>
        </xdr:cNvPr>
        <xdr:cNvSpPr/>
      </xdr:nvSpPr>
      <xdr:spPr>
        <a:xfrm>
          <a:off x="2389015" y="87715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549</xdr:row>
      <xdr:rowOff>15522</xdr:rowOff>
    </xdr:from>
    <xdr:to>
      <xdr:col>8</xdr:col>
      <xdr:colOff>43746</xdr:colOff>
      <xdr:row>552</xdr:row>
      <xdr:rowOff>8467</xdr:rowOff>
    </xdr:to>
    <xdr:sp macro="" textlink="">
      <xdr:nvSpPr>
        <xdr:cNvPr id="4586" name="Isosceles Triangle 4585">
          <a:extLst>
            <a:ext uri="{FF2B5EF4-FFF2-40B4-BE49-F238E27FC236}">
              <a16:creationId xmlns:a16="http://schemas.microsoft.com/office/drawing/2014/main" id="{8FF0C638-B25B-498D-B7B2-12DA9BA1C373}"/>
            </a:ext>
          </a:extLst>
        </xdr:cNvPr>
        <xdr:cNvSpPr/>
      </xdr:nvSpPr>
      <xdr:spPr>
        <a:xfrm>
          <a:off x="3429406" y="87718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560</xdr:row>
      <xdr:rowOff>18345</xdr:rowOff>
    </xdr:from>
    <xdr:to>
      <xdr:col>2</xdr:col>
      <xdr:colOff>21367</xdr:colOff>
      <xdr:row>563</xdr:row>
      <xdr:rowOff>0</xdr:rowOff>
    </xdr:to>
    <xdr:sp macro="" textlink="">
      <xdr:nvSpPr>
        <xdr:cNvPr id="4676" name="Isosceles Triangle 4675">
          <a:extLst>
            <a:ext uri="{FF2B5EF4-FFF2-40B4-BE49-F238E27FC236}">
              <a16:creationId xmlns:a16="http://schemas.microsoft.com/office/drawing/2014/main" id="{855F02A5-D61D-4940-B48F-CBF9ADBE897D}"/>
            </a:ext>
          </a:extLst>
        </xdr:cNvPr>
        <xdr:cNvSpPr/>
      </xdr:nvSpPr>
      <xdr:spPr>
        <a:xfrm>
          <a:off x="272143" y="89752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382011</xdr:colOff>
      <xdr:row>560</xdr:row>
      <xdr:rowOff>7055</xdr:rowOff>
    </xdr:from>
    <xdr:to>
      <xdr:col>4</xdr:col>
      <xdr:colOff>72571</xdr:colOff>
      <xdr:row>563</xdr:row>
      <xdr:rowOff>9070</xdr:rowOff>
    </xdr:to>
    <xdr:sp macro="" textlink="">
      <xdr:nvSpPr>
        <xdr:cNvPr id="4678" name="Isosceles Triangle 4677">
          <a:extLst>
            <a:ext uri="{FF2B5EF4-FFF2-40B4-BE49-F238E27FC236}">
              <a16:creationId xmlns:a16="http://schemas.microsoft.com/office/drawing/2014/main" id="{49CDB421-58D0-4CBC-AF12-5B6308E1856B}"/>
            </a:ext>
          </a:extLst>
        </xdr:cNvPr>
        <xdr:cNvSpPr/>
      </xdr:nvSpPr>
      <xdr:spPr>
        <a:xfrm>
          <a:off x="1261940" y="89741626"/>
          <a:ext cx="779131" cy="555373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4233</xdr:rowOff>
    </xdr:from>
    <xdr:to>
      <xdr:col>6</xdr:col>
      <xdr:colOff>46570</xdr:colOff>
      <xdr:row>562</xdr:row>
      <xdr:rowOff>173567</xdr:rowOff>
    </xdr:to>
    <xdr:sp macro="" textlink="">
      <xdr:nvSpPr>
        <xdr:cNvPr id="4679" name="Isosceles Triangle 4678">
          <a:extLst>
            <a:ext uri="{FF2B5EF4-FFF2-40B4-BE49-F238E27FC236}">
              <a16:creationId xmlns:a16="http://schemas.microsoft.com/office/drawing/2014/main" id="{EF71EF90-8AB8-4279-85E3-84FA1F77768A}"/>
            </a:ext>
          </a:extLst>
        </xdr:cNvPr>
        <xdr:cNvSpPr/>
      </xdr:nvSpPr>
      <xdr:spPr>
        <a:xfrm>
          <a:off x="2389015" y="89738804"/>
          <a:ext cx="669269" cy="532192"/>
        </a:xfrm>
        <a:prstGeom prst="triangle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420515</xdr:colOff>
      <xdr:row>560</xdr:row>
      <xdr:rowOff>13304</xdr:rowOff>
    </xdr:from>
    <xdr:to>
      <xdr:col>6</xdr:col>
      <xdr:colOff>46569</xdr:colOff>
      <xdr:row>563</xdr:row>
      <xdr:rowOff>1209</xdr:rowOff>
    </xdr:to>
    <xdr:sp macro="" textlink="">
      <xdr:nvSpPr>
        <xdr:cNvPr id="4680" name="Isosceles Triangle 4679">
          <a:extLst>
            <a:ext uri="{FF2B5EF4-FFF2-40B4-BE49-F238E27FC236}">
              <a16:creationId xmlns:a16="http://schemas.microsoft.com/office/drawing/2014/main" id="{3884E532-CCD7-4A89-AB0A-DB37B4B4FAB9}"/>
            </a:ext>
          </a:extLst>
        </xdr:cNvPr>
        <xdr:cNvSpPr/>
      </xdr:nvSpPr>
      <xdr:spPr>
        <a:xfrm>
          <a:off x="2389015" y="89747875"/>
          <a:ext cx="669268" cy="54126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417692</xdr:colOff>
      <xdr:row>560</xdr:row>
      <xdr:rowOff>15522</xdr:rowOff>
    </xdr:from>
    <xdr:to>
      <xdr:col>8</xdr:col>
      <xdr:colOff>43746</xdr:colOff>
      <xdr:row>563</xdr:row>
      <xdr:rowOff>8467</xdr:rowOff>
    </xdr:to>
    <xdr:sp macro="" textlink="">
      <xdr:nvSpPr>
        <xdr:cNvPr id="4681" name="Isosceles Triangle 4680">
          <a:extLst>
            <a:ext uri="{FF2B5EF4-FFF2-40B4-BE49-F238E27FC236}">
              <a16:creationId xmlns:a16="http://schemas.microsoft.com/office/drawing/2014/main" id="{338F4F3D-A008-49A1-84B1-B4571E343414}"/>
            </a:ext>
          </a:extLst>
        </xdr:cNvPr>
        <xdr:cNvSpPr/>
      </xdr:nvSpPr>
      <xdr:spPr>
        <a:xfrm>
          <a:off x="3429406" y="89750093"/>
          <a:ext cx="669269" cy="546303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272143</xdr:colOff>
      <xdr:row>571</xdr:row>
      <xdr:rowOff>18345</xdr:rowOff>
    </xdr:from>
    <xdr:to>
      <xdr:col>2</xdr:col>
      <xdr:colOff>21367</xdr:colOff>
      <xdr:row>574</xdr:row>
      <xdr:rowOff>0</xdr:rowOff>
    </xdr:to>
    <xdr:sp macro="" textlink="">
      <xdr:nvSpPr>
        <xdr:cNvPr id="4771" name="Isosceles Triangle 4770">
          <a:extLst>
            <a:ext uri="{FF2B5EF4-FFF2-40B4-BE49-F238E27FC236}">
              <a16:creationId xmlns:a16="http://schemas.microsoft.com/office/drawing/2014/main" id="{50BC8DD0-144D-4274-9D11-45FEB3391F8A}"/>
            </a:ext>
          </a:extLst>
        </xdr:cNvPr>
        <xdr:cNvSpPr/>
      </xdr:nvSpPr>
      <xdr:spPr>
        <a:xfrm>
          <a:off x="272143" y="91784916"/>
          <a:ext cx="629153" cy="535013"/>
        </a:xfrm>
        <a:prstGeom prst="triangle">
          <a:avLst/>
        </a:prstGeom>
        <a:noFill/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428</xdr:row>
      <xdr:rowOff>0</xdr:rowOff>
    </xdr:from>
    <xdr:to>
      <xdr:col>16</xdr:col>
      <xdr:colOff>38805</xdr:colOff>
      <xdr:row>430</xdr:row>
      <xdr:rowOff>167570</xdr:rowOff>
    </xdr:to>
    <xdr:sp macro="" textlink="">
      <xdr:nvSpPr>
        <xdr:cNvPr id="5035" name="Isosceles Triangle 5034">
          <a:extLst>
            <a:ext uri="{FF2B5EF4-FFF2-40B4-BE49-F238E27FC236}">
              <a16:creationId xmlns:a16="http://schemas.microsoft.com/office/drawing/2014/main" id="{A4E0DDB2-66F9-4ED1-9CD2-95623E001226}"/>
            </a:ext>
          </a:extLst>
        </xdr:cNvPr>
        <xdr:cNvSpPr/>
      </xdr:nvSpPr>
      <xdr:spPr>
        <a:xfrm>
          <a:off x="7620000" y="7589837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428</xdr:row>
      <xdr:rowOff>15875</xdr:rowOff>
    </xdr:from>
    <xdr:to>
      <xdr:col>18</xdr:col>
      <xdr:colOff>54680</xdr:colOff>
      <xdr:row>431</xdr:row>
      <xdr:rowOff>8820</xdr:rowOff>
    </xdr:to>
    <xdr:sp macro="" textlink="">
      <xdr:nvSpPr>
        <xdr:cNvPr id="5036" name="Isosceles Triangle 5035">
          <a:extLst>
            <a:ext uri="{FF2B5EF4-FFF2-40B4-BE49-F238E27FC236}">
              <a16:creationId xmlns:a16="http://schemas.microsoft.com/office/drawing/2014/main" id="{F9A0E5D1-4FE1-4262-B4B8-059A1263B6EE}"/>
            </a:ext>
          </a:extLst>
        </xdr:cNvPr>
        <xdr:cNvSpPr/>
      </xdr:nvSpPr>
      <xdr:spPr>
        <a:xfrm>
          <a:off x="8683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396875</xdr:colOff>
      <xdr:row>428</xdr:row>
      <xdr:rowOff>15875</xdr:rowOff>
    </xdr:from>
    <xdr:to>
      <xdr:col>20</xdr:col>
      <xdr:colOff>22930</xdr:colOff>
      <xdr:row>431</xdr:row>
      <xdr:rowOff>8820</xdr:rowOff>
    </xdr:to>
    <xdr:sp macro="" textlink="">
      <xdr:nvSpPr>
        <xdr:cNvPr id="5037" name="Isosceles Triangle 5036">
          <a:extLst>
            <a:ext uri="{FF2B5EF4-FFF2-40B4-BE49-F238E27FC236}">
              <a16:creationId xmlns:a16="http://schemas.microsoft.com/office/drawing/2014/main" id="{704DD2FB-F236-4177-94A4-A61B07C0B2F3}"/>
            </a:ext>
          </a:extLst>
        </xdr:cNvPr>
        <xdr:cNvSpPr/>
      </xdr:nvSpPr>
      <xdr:spPr>
        <a:xfrm>
          <a:off x="9699625" y="75914250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396875</xdr:colOff>
      <xdr:row>439</xdr:row>
      <xdr:rowOff>47625</xdr:rowOff>
    </xdr:from>
    <xdr:to>
      <xdr:col>10</xdr:col>
      <xdr:colOff>22930</xdr:colOff>
      <xdr:row>441</xdr:row>
      <xdr:rowOff>183445</xdr:rowOff>
    </xdr:to>
    <xdr:sp macro="" textlink="">
      <xdr:nvSpPr>
        <xdr:cNvPr id="5038" name="Isosceles Triangle 5037">
          <a:extLst>
            <a:ext uri="{FF2B5EF4-FFF2-40B4-BE49-F238E27FC236}">
              <a16:creationId xmlns:a16="http://schemas.microsoft.com/office/drawing/2014/main" id="{DEF3A098-5CE9-41FC-A869-EAD0B48C8CC0}"/>
            </a:ext>
          </a:extLst>
        </xdr:cNvPr>
        <xdr:cNvSpPr/>
      </xdr:nvSpPr>
      <xdr:spPr>
        <a:xfrm>
          <a:off x="4460875" y="77835125"/>
          <a:ext cx="673805" cy="516820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439</xdr:row>
      <xdr:rowOff>47625</xdr:rowOff>
    </xdr:from>
    <xdr:to>
      <xdr:col>12</xdr:col>
      <xdr:colOff>38805</xdr:colOff>
      <xdr:row>441</xdr:row>
      <xdr:rowOff>183445</xdr:rowOff>
    </xdr:to>
    <xdr:sp macro="" textlink="">
      <xdr:nvSpPr>
        <xdr:cNvPr id="5039" name="Isosceles Triangle 5038">
          <a:extLst>
            <a:ext uri="{FF2B5EF4-FFF2-40B4-BE49-F238E27FC236}">
              <a16:creationId xmlns:a16="http://schemas.microsoft.com/office/drawing/2014/main" id="{1844C504-9529-437B-BAEB-FFFD54FA94EA}"/>
            </a:ext>
          </a:extLst>
        </xdr:cNvPr>
        <xdr:cNvSpPr/>
      </xdr:nvSpPr>
      <xdr:spPr>
        <a:xfrm>
          <a:off x="552450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439</xdr:row>
      <xdr:rowOff>47625</xdr:rowOff>
    </xdr:from>
    <xdr:to>
      <xdr:col>14</xdr:col>
      <xdr:colOff>38805</xdr:colOff>
      <xdr:row>441</xdr:row>
      <xdr:rowOff>183445</xdr:rowOff>
    </xdr:to>
    <xdr:sp macro="" textlink="">
      <xdr:nvSpPr>
        <xdr:cNvPr id="5040" name="Isosceles Triangle 5039">
          <a:extLst>
            <a:ext uri="{FF2B5EF4-FFF2-40B4-BE49-F238E27FC236}">
              <a16:creationId xmlns:a16="http://schemas.microsoft.com/office/drawing/2014/main" id="{57F160CF-D88E-4618-87BD-10DFFDBC6467}"/>
            </a:ext>
          </a:extLst>
        </xdr:cNvPr>
        <xdr:cNvSpPr/>
      </xdr:nvSpPr>
      <xdr:spPr>
        <a:xfrm>
          <a:off x="6572250" y="77835125"/>
          <a:ext cx="673805" cy="516820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439</xdr:row>
      <xdr:rowOff>47625</xdr:rowOff>
    </xdr:from>
    <xdr:to>
      <xdr:col>16</xdr:col>
      <xdr:colOff>38805</xdr:colOff>
      <xdr:row>441</xdr:row>
      <xdr:rowOff>183445</xdr:rowOff>
    </xdr:to>
    <xdr:sp macro="" textlink="">
      <xdr:nvSpPr>
        <xdr:cNvPr id="5041" name="Isosceles Triangle 5040">
          <a:extLst>
            <a:ext uri="{FF2B5EF4-FFF2-40B4-BE49-F238E27FC236}">
              <a16:creationId xmlns:a16="http://schemas.microsoft.com/office/drawing/2014/main" id="{26C35A57-D2C7-42CA-92E5-950AB001824C}"/>
            </a:ext>
          </a:extLst>
        </xdr:cNvPr>
        <xdr:cNvSpPr/>
      </xdr:nvSpPr>
      <xdr:spPr>
        <a:xfrm>
          <a:off x="7620000" y="77835125"/>
          <a:ext cx="673805" cy="516820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439</xdr:row>
      <xdr:rowOff>47625</xdr:rowOff>
    </xdr:from>
    <xdr:to>
      <xdr:col>18</xdr:col>
      <xdr:colOff>38805</xdr:colOff>
      <xdr:row>441</xdr:row>
      <xdr:rowOff>183445</xdr:rowOff>
    </xdr:to>
    <xdr:sp macro="" textlink="">
      <xdr:nvSpPr>
        <xdr:cNvPr id="5042" name="Isosceles Triangle 5041">
          <a:extLst>
            <a:ext uri="{FF2B5EF4-FFF2-40B4-BE49-F238E27FC236}">
              <a16:creationId xmlns:a16="http://schemas.microsoft.com/office/drawing/2014/main" id="{81E67609-7351-4AE7-A348-597A04641646}"/>
            </a:ext>
          </a:extLst>
        </xdr:cNvPr>
        <xdr:cNvSpPr/>
      </xdr:nvSpPr>
      <xdr:spPr>
        <a:xfrm>
          <a:off x="866775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439</xdr:row>
      <xdr:rowOff>47625</xdr:rowOff>
    </xdr:from>
    <xdr:to>
      <xdr:col>20</xdr:col>
      <xdr:colOff>38805</xdr:colOff>
      <xdr:row>441</xdr:row>
      <xdr:rowOff>183445</xdr:rowOff>
    </xdr:to>
    <xdr:sp macro="" textlink="">
      <xdr:nvSpPr>
        <xdr:cNvPr id="5043" name="Isosceles Triangle 5042">
          <a:extLst>
            <a:ext uri="{FF2B5EF4-FFF2-40B4-BE49-F238E27FC236}">
              <a16:creationId xmlns:a16="http://schemas.microsoft.com/office/drawing/2014/main" id="{4EBFAB7C-51B6-4E75-B433-365B238EAEFE}"/>
            </a:ext>
          </a:extLst>
        </xdr:cNvPr>
        <xdr:cNvSpPr/>
      </xdr:nvSpPr>
      <xdr:spPr>
        <a:xfrm>
          <a:off x="9715500" y="77835125"/>
          <a:ext cx="673805" cy="516820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450</xdr:row>
      <xdr:rowOff>31750</xdr:rowOff>
    </xdr:from>
    <xdr:to>
      <xdr:col>10</xdr:col>
      <xdr:colOff>38804</xdr:colOff>
      <xdr:row>453</xdr:row>
      <xdr:rowOff>24695</xdr:rowOff>
    </xdr:to>
    <xdr:sp macro="" textlink="">
      <xdr:nvSpPr>
        <xdr:cNvPr id="5044" name="Isosceles Triangle 5043">
          <a:extLst>
            <a:ext uri="{FF2B5EF4-FFF2-40B4-BE49-F238E27FC236}">
              <a16:creationId xmlns:a16="http://schemas.microsoft.com/office/drawing/2014/main" id="{05C9C3D9-91BD-4C17-A390-81DA4D98AE27}"/>
            </a:ext>
          </a:extLst>
        </xdr:cNvPr>
        <xdr:cNvSpPr/>
      </xdr:nvSpPr>
      <xdr:spPr>
        <a:xfrm>
          <a:off x="4476750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450</xdr:row>
      <xdr:rowOff>47625</xdr:rowOff>
    </xdr:from>
    <xdr:to>
      <xdr:col>12</xdr:col>
      <xdr:colOff>38804</xdr:colOff>
      <xdr:row>453</xdr:row>
      <xdr:rowOff>40570</xdr:rowOff>
    </xdr:to>
    <xdr:sp macro="" textlink="">
      <xdr:nvSpPr>
        <xdr:cNvPr id="5045" name="Isosceles Triangle 5044">
          <a:extLst>
            <a:ext uri="{FF2B5EF4-FFF2-40B4-BE49-F238E27FC236}">
              <a16:creationId xmlns:a16="http://schemas.microsoft.com/office/drawing/2014/main" id="{F972E3E2-D351-4368-A58C-1B4010C33168}"/>
            </a:ext>
          </a:extLst>
        </xdr:cNvPr>
        <xdr:cNvSpPr/>
      </xdr:nvSpPr>
      <xdr:spPr>
        <a:xfrm>
          <a:off x="5524500" y="7993062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450</xdr:row>
      <xdr:rowOff>31750</xdr:rowOff>
    </xdr:from>
    <xdr:to>
      <xdr:col>14</xdr:col>
      <xdr:colOff>54679</xdr:colOff>
      <xdr:row>453</xdr:row>
      <xdr:rowOff>24695</xdr:rowOff>
    </xdr:to>
    <xdr:sp macro="" textlink="">
      <xdr:nvSpPr>
        <xdr:cNvPr id="5046" name="Isosceles Triangle 5045">
          <a:extLst>
            <a:ext uri="{FF2B5EF4-FFF2-40B4-BE49-F238E27FC236}">
              <a16:creationId xmlns:a16="http://schemas.microsoft.com/office/drawing/2014/main" id="{29AED8CD-D1D6-4D05-A03C-27CD71EDA28B}"/>
            </a:ext>
          </a:extLst>
        </xdr:cNvPr>
        <xdr:cNvSpPr/>
      </xdr:nvSpPr>
      <xdr:spPr>
        <a:xfrm>
          <a:off x="6588125" y="79914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450</xdr:row>
      <xdr:rowOff>31750</xdr:rowOff>
    </xdr:from>
    <xdr:to>
      <xdr:col>16</xdr:col>
      <xdr:colOff>54679</xdr:colOff>
      <xdr:row>453</xdr:row>
      <xdr:rowOff>24695</xdr:rowOff>
    </xdr:to>
    <xdr:sp macro="" textlink="">
      <xdr:nvSpPr>
        <xdr:cNvPr id="5047" name="Isosceles Triangle 5046">
          <a:extLst>
            <a:ext uri="{FF2B5EF4-FFF2-40B4-BE49-F238E27FC236}">
              <a16:creationId xmlns:a16="http://schemas.microsoft.com/office/drawing/2014/main" id="{D021A3F5-9988-49BD-97AA-BCA43FC1843B}"/>
            </a:ext>
          </a:extLst>
        </xdr:cNvPr>
        <xdr:cNvSpPr/>
      </xdr:nvSpPr>
      <xdr:spPr>
        <a:xfrm>
          <a:off x="763587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450</xdr:row>
      <xdr:rowOff>31750</xdr:rowOff>
    </xdr:from>
    <xdr:to>
      <xdr:col>18</xdr:col>
      <xdr:colOff>54679</xdr:colOff>
      <xdr:row>453</xdr:row>
      <xdr:rowOff>24695</xdr:rowOff>
    </xdr:to>
    <xdr:sp macro="" textlink="">
      <xdr:nvSpPr>
        <xdr:cNvPr id="5048" name="Isosceles Triangle 5047">
          <a:extLst>
            <a:ext uri="{FF2B5EF4-FFF2-40B4-BE49-F238E27FC236}">
              <a16:creationId xmlns:a16="http://schemas.microsoft.com/office/drawing/2014/main" id="{0938460C-610C-42F1-A615-0933E9002C72}"/>
            </a:ext>
          </a:extLst>
        </xdr:cNvPr>
        <xdr:cNvSpPr/>
      </xdr:nvSpPr>
      <xdr:spPr>
        <a:xfrm>
          <a:off x="8683625" y="79914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450</xdr:row>
      <xdr:rowOff>15875</xdr:rowOff>
    </xdr:from>
    <xdr:to>
      <xdr:col>20</xdr:col>
      <xdr:colOff>54679</xdr:colOff>
      <xdr:row>453</xdr:row>
      <xdr:rowOff>8820</xdr:rowOff>
    </xdr:to>
    <xdr:sp macro="" textlink="">
      <xdr:nvSpPr>
        <xdr:cNvPr id="5049" name="Isosceles Triangle 5048">
          <a:extLst>
            <a:ext uri="{FF2B5EF4-FFF2-40B4-BE49-F238E27FC236}">
              <a16:creationId xmlns:a16="http://schemas.microsoft.com/office/drawing/2014/main" id="{2DCDA47A-8822-4F7C-8AAB-211694886F21}"/>
            </a:ext>
          </a:extLst>
        </xdr:cNvPr>
        <xdr:cNvSpPr/>
      </xdr:nvSpPr>
      <xdr:spPr>
        <a:xfrm>
          <a:off x="9731375" y="79898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461</xdr:row>
      <xdr:rowOff>31750</xdr:rowOff>
    </xdr:from>
    <xdr:to>
      <xdr:col>10</xdr:col>
      <xdr:colOff>54679</xdr:colOff>
      <xdr:row>464</xdr:row>
      <xdr:rowOff>24695</xdr:rowOff>
    </xdr:to>
    <xdr:sp macro="" textlink="">
      <xdr:nvSpPr>
        <xdr:cNvPr id="5050" name="Isosceles Triangle 5049">
          <a:extLst>
            <a:ext uri="{FF2B5EF4-FFF2-40B4-BE49-F238E27FC236}">
              <a16:creationId xmlns:a16="http://schemas.microsoft.com/office/drawing/2014/main" id="{9F91B0CC-BDE9-48AC-BB50-B36172650E1D}"/>
            </a:ext>
          </a:extLst>
        </xdr:cNvPr>
        <xdr:cNvSpPr/>
      </xdr:nvSpPr>
      <xdr:spPr>
        <a:xfrm>
          <a:off x="449262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461</xdr:row>
      <xdr:rowOff>31750</xdr:rowOff>
    </xdr:from>
    <xdr:to>
      <xdr:col>12</xdr:col>
      <xdr:colOff>54679</xdr:colOff>
      <xdr:row>464</xdr:row>
      <xdr:rowOff>24695</xdr:rowOff>
    </xdr:to>
    <xdr:sp macro="" textlink="">
      <xdr:nvSpPr>
        <xdr:cNvPr id="5051" name="Isosceles Triangle 5050">
          <a:extLst>
            <a:ext uri="{FF2B5EF4-FFF2-40B4-BE49-F238E27FC236}">
              <a16:creationId xmlns:a16="http://schemas.microsoft.com/office/drawing/2014/main" id="{77401B89-04BF-4DAA-B755-8B6DF6300FAA}"/>
            </a:ext>
          </a:extLst>
        </xdr:cNvPr>
        <xdr:cNvSpPr/>
      </xdr:nvSpPr>
      <xdr:spPr>
        <a:xfrm>
          <a:off x="5540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461</xdr:row>
      <xdr:rowOff>15875</xdr:rowOff>
    </xdr:from>
    <xdr:to>
      <xdr:col>14</xdr:col>
      <xdr:colOff>38804</xdr:colOff>
      <xdr:row>464</xdr:row>
      <xdr:rowOff>8820</xdr:rowOff>
    </xdr:to>
    <xdr:sp macro="" textlink="">
      <xdr:nvSpPr>
        <xdr:cNvPr id="5052" name="Isosceles Triangle 5051">
          <a:extLst>
            <a:ext uri="{FF2B5EF4-FFF2-40B4-BE49-F238E27FC236}">
              <a16:creationId xmlns:a16="http://schemas.microsoft.com/office/drawing/2014/main" id="{C46877D2-FCBB-43B4-BDBD-332BDB8E49D6}"/>
            </a:ext>
          </a:extLst>
        </xdr:cNvPr>
        <xdr:cNvSpPr/>
      </xdr:nvSpPr>
      <xdr:spPr>
        <a:xfrm>
          <a:off x="6572250" y="81994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461</xdr:row>
      <xdr:rowOff>31750</xdr:rowOff>
    </xdr:from>
    <xdr:to>
      <xdr:col>16</xdr:col>
      <xdr:colOff>54679</xdr:colOff>
      <xdr:row>464</xdr:row>
      <xdr:rowOff>24695</xdr:rowOff>
    </xdr:to>
    <xdr:sp macro="" textlink="">
      <xdr:nvSpPr>
        <xdr:cNvPr id="5053" name="Isosceles Triangle 5052">
          <a:extLst>
            <a:ext uri="{FF2B5EF4-FFF2-40B4-BE49-F238E27FC236}">
              <a16:creationId xmlns:a16="http://schemas.microsoft.com/office/drawing/2014/main" id="{F314EF71-18F7-44CD-8AED-7BBBE548F889}"/>
            </a:ext>
          </a:extLst>
        </xdr:cNvPr>
        <xdr:cNvSpPr/>
      </xdr:nvSpPr>
      <xdr:spPr>
        <a:xfrm>
          <a:off x="7635875" y="820102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461</xdr:row>
      <xdr:rowOff>31750</xdr:rowOff>
    </xdr:from>
    <xdr:to>
      <xdr:col>18</xdr:col>
      <xdr:colOff>54679</xdr:colOff>
      <xdr:row>464</xdr:row>
      <xdr:rowOff>24695</xdr:rowOff>
    </xdr:to>
    <xdr:sp macro="" textlink="">
      <xdr:nvSpPr>
        <xdr:cNvPr id="5054" name="Isosceles Triangle 5053">
          <a:extLst>
            <a:ext uri="{FF2B5EF4-FFF2-40B4-BE49-F238E27FC236}">
              <a16:creationId xmlns:a16="http://schemas.microsoft.com/office/drawing/2014/main" id="{E92343EA-2BE8-4B88-A2B1-DE185B020F1F}"/>
            </a:ext>
          </a:extLst>
        </xdr:cNvPr>
        <xdr:cNvSpPr/>
      </xdr:nvSpPr>
      <xdr:spPr>
        <a:xfrm>
          <a:off x="8683625" y="82010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461</xdr:row>
      <xdr:rowOff>31750</xdr:rowOff>
    </xdr:from>
    <xdr:to>
      <xdr:col>20</xdr:col>
      <xdr:colOff>54679</xdr:colOff>
      <xdr:row>464</xdr:row>
      <xdr:rowOff>24695</xdr:rowOff>
    </xdr:to>
    <xdr:sp macro="" textlink="">
      <xdr:nvSpPr>
        <xdr:cNvPr id="5055" name="Isosceles Triangle 5054">
          <a:extLst>
            <a:ext uri="{FF2B5EF4-FFF2-40B4-BE49-F238E27FC236}">
              <a16:creationId xmlns:a16="http://schemas.microsoft.com/office/drawing/2014/main" id="{4E0BC44F-63DC-40FA-A148-602ABD2629F3}"/>
            </a:ext>
          </a:extLst>
        </xdr:cNvPr>
        <xdr:cNvSpPr/>
      </xdr:nvSpPr>
      <xdr:spPr>
        <a:xfrm>
          <a:off x="9731375" y="82010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472</xdr:row>
      <xdr:rowOff>0</xdr:rowOff>
    </xdr:from>
    <xdr:to>
      <xdr:col>10</xdr:col>
      <xdr:colOff>54679</xdr:colOff>
      <xdr:row>474</xdr:row>
      <xdr:rowOff>183445</xdr:rowOff>
    </xdr:to>
    <xdr:sp macro="" textlink="">
      <xdr:nvSpPr>
        <xdr:cNvPr id="5056" name="Isosceles Triangle 5055">
          <a:extLst>
            <a:ext uri="{FF2B5EF4-FFF2-40B4-BE49-F238E27FC236}">
              <a16:creationId xmlns:a16="http://schemas.microsoft.com/office/drawing/2014/main" id="{A749F6B3-BD2F-4BA2-9342-9406B651E020}"/>
            </a:ext>
          </a:extLst>
        </xdr:cNvPr>
        <xdr:cNvSpPr/>
      </xdr:nvSpPr>
      <xdr:spPr>
        <a:xfrm>
          <a:off x="4492625" y="84074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472</xdr:row>
      <xdr:rowOff>31750</xdr:rowOff>
    </xdr:from>
    <xdr:to>
      <xdr:col>12</xdr:col>
      <xdr:colOff>54679</xdr:colOff>
      <xdr:row>475</xdr:row>
      <xdr:rowOff>24695</xdr:rowOff>
    </xdr:to>
    <xdr:sp macro="" textlink="">
      <xdr:nvSpPr>
        <xdr:cNvPr id="5057" name="Isosceles Triangle 5056">
          <a:extLst>
            <a:ext uri="{FF2B5EF4-FFF2-40B4-BE49-F238E27FC236}">
              <a16:creationId xmlns:a16="http://schemas.microsoft.com/office/drawing/2014/main" id="{BC79F2C6-77AB-4095-9756-46F1E0AB313B}"/>
            </a:ext>
          </a:extLst>
        </xdr:cNvPr>
        <xdr:cNvSpPr/>
      </xdr:nvSpPr>
      <xdr:spPr>
        <a:xfrm>
          <a:off x="55403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472</xdr:row>
      <xdr:rowOff>31750</xdr:rowOff>
    </xdr:from>
    <xdr:to>
      <xdr:col>14</xdr:col>
      <xdr:colOff>54679</xdr:colOff>
      <xdr:row>475</xdr:row>
      <xdr:rowOff>24695</xdr:rowOff>
    </xdr:to>
    <xdr:sp macro="" textlink="">
      <xdr:nvSpPr>
        <xdr:cNvPr id="5058" name="Isosceles Triangle 5057">
          <a:extLst>
            <a:ext uri="{FF2B5EF4-FFF2-40B4-BE49-F238E27FC236}">
              <a16:creationId xmlns:a16="http://schemas.microsoft.com/office/drawing/2014/main" id="{BD65DD87-CA10-4C1D-BC50-7FD427BE0B4F}"/>
            </a:ext>
          </a:extLst>
        </xdr:cNvPr>
        <xdr:cNvSpPr/>
      </xdr:nvSpPr>
      <xdr:spPr>
        <a:xfrm>
          <a:off x="658812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472</xdr:row>
      <xdr:rowOff>31750</xdr:rowOff>
    </xdr:from>
    <xdr:to>
      <xdr:col>16</xdr:col>
      <xdr:colOff>54679</xdr:colOff>
      <xdr:row>475</xdr:row>
      <xdr:rowOff>24695</xdr:rowOff>
    </xdr:to>
    <xdr:sp macro="" textlink="">
      <xdr:nvSpPr>
        <xdr:cNvPr id="5059" name="Isosceles Triangle 5058">
          <a:extLst>
            <a:ext uri="{FF2B5EF4-FFF2-40B4-BE49-F238E27FC236}">
              <a16:creationId xmlns:a16="http://schemas.microsoft.com/office/drawing/2014/main" id="{6BAC12CB-01E8-4DED-A9AF-4730D0235EEB}"/>
            </a:ext>
          </a:extLst>
        </xdr:cNvPr>
        <xdr:cNvSpPr/>
      </xdr:nvSpPr>
      <xdr:spPr>
        <a:xfrm>
          <a:off x="7635875" y="84105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472</xdr:row>
      <xdr:rowOff>31750</xdr:rowOff>
    </xdr:from>
    <xdr:to>
      <xdr:col>18</xdr:col>
      <xdr:colOff>54679</xdr:colOff>
      <xdr:row>475</xdr:row>
      <xdr:rowOff>24695</xdr:rowOff>
    </xdr:to>
    <xdr:sp macro="" textlink="">
      <xdr:nvSpPr>
        <xdr:cNvPr id="5060" name="Isosceles Triangle 5059">
          <a:extLst>
            <a:ext uri="{FF2B5EF4-FFF2-40B4-BE49-F238E27FC236}">
              <a16:creationId xmlns:a16="http://schemas.microsoft.com/office/drawing/2014/main" id="{B9EFA819-B6D0-430D-9EBA-83044661A49F}"/>
            </a:ext>
          </a:extLst>
        </xdr:cNvPr>
        <xdr:cNvSpPr/>
      </xdr:nvSpPr>
      <xdr:spPr>
        <a:xfrm>
          <a:off x="8683625" y="84105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472</xdr:row>
      <xdr:rowOff>15875</xdr:rowOff>
    </xdr:from>
    <xdr:to>
      <xdr:col>20</xdr:col>
      <xdr:colOff>38804</xdr:colOff>
      <xdr:row>475</xdr:row>
      <xdr:rowOff>8820</xdr:rowOff>
    </xdr:to>
    <xdr:sp macro="" textlink="">
      <xdr:nvSpPr>
        <xdr:cNvPr id="5061" name="Isosceles Triangle 5060">
          <a:extLst>
            <a:ext uri="{FF2B5EF4-FFF2-40B4-BE49-F238E27FC236}">
              <a16:creationId xmlns:a16="http://schemas.microsoft.com/office/drawing/2014/main" id="{8A99AC8E-0E10-44FF-819B-FCEC581A1D97}"/>
            </a:ext>
          </a:extLst>
        </xdr:cNvPr>
        <xdr:cNvSpPr/>
      </xdr:nvSpPr>
      <xdr:spPr>
        <a:xfrm>
          <a:off x="9715500" y="84089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483</xdr:row>
      <xdr:rowOff>31750</xdr:rowOff>
    </xdr:from>
    <xdr:to>
      <xdr:col>10</xdr:col>
      <xdr:colOff>54679</xdr:colOff>
      <xdr:row>486</xdr:row>
      <xdr:rowOff>24695</xdr:rowOff>
    </xdr:to>
    <xdr:sp macro="" textlink="">
      <xdr:nvSpPr>
        <xdr:cNvPr id="5062" name="Isosceles Triangle 5061">
          <a:extLst>
            <a:ext uri="{FF2B5EF4-FFF2-40B4-BE49-F238E27FC236}">
              <a16:creationId xmlns:a16="http://schemas.microsoft.com/office/drawing/2014/main" id="{774BDD9E-0FE4-45C3-8B0D-1BB631A80B9F}"/>
            </a:ext>
          </a:extLst>
        </xdr:cNvPr>
        <xdr:cNvSpPr/>
      </xdr:nvSpPr>
      <xdr:spPr>
        <a:xfrm>
          <a:off x="449262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483</xdr:row>
      <xdr:rowOff>31750</xdr:rowOff>
    </xdr:from>
    <xdr:to>
      <xdr:col>12</xdr:col>
      <xdr:colOff>54679</xdr:colOff>
      <xdr:row>486</xdr:row>
      <xdr:rowOff>24695</xdr:rowOff>
    </xdr:to>
    <xdr:sp macro="" textlink="">
      <xdr:nvSpPr>
        <xdr:cNvPr id="5063" name="Isosceles Triangle 5062">
          <a:extLst>
            <a:ext uri="{FF2B5EF4-FFF2-40B4-BE49-F238E27FC236}">
              <a16:creationId xmlns:a16="http://schemas.microsoft.com/office/drawing/2014/main" id="{D08BC577-1511-4D80-880E-D976E7EAEF16}"/>
            </a:ext>
          </a:extLst>
        </xdr:cNvPr>
        <xdr:cNvSpPr/>
      </xdr:nvSpPr>
      <xdr:spPr>
        <a:xfrm>
          <a:off x="5540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483</xdr:row>
      <xdr:rowOff>31750</xdr:rowOff>
    </xdr:from>
    <xdr:to>
      <xdr:col>14</xdr:col>
      <xdr:colOff>54679</xdr:colOff>
      <xdr:row>486</xdr:row>
      <xdr:rowOff>24695</xdr:rowOff>
    </xdr:to>
    <xdr:sp macro="" textlink="">
      <xdr:nvSpPr>
        <xdr:cNvPr id="5064" name="Isosceles Triangle 5063">
          <a:extLst>
            <a:ext uri="{FF2B5EF4-FFF2-40B4-BE49-F238E27FC236}">
              <a16:creationId xmlns:a16="http://schemas.microsoft.com/office/drawing/2014/main" id="{17A5F613-2371-47B4-88C5-E71465E3C710}"/>
            </a:ext>
          </a:extLst>
        </xdr:cNvPr>
        <xdr:cNvSpPr/>
      </xdr:nvSpPr>
      <xdr:spPr>
        <a:xfrm>
          <a:off x="658812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483</xdr:row>
      <xdr:rowOff>31750</xdr:rowOff>
    </xdr:from>
    <xdr:to>
      <xdr:col>16</xdr:col>
      <xdr:colOff>54679</xdr:colOff>
      <xdr:row>486</xdr:row>
      <xdr:rowOff>24695</xdr:rowOff>
    </xdr:to>
    <xdr:sp macro="" textlink="">
      <xdr:nvSpPr>
        <xdr:cNvPr id="5065" name="Isosceles Triangle 5064">
          <a:extLst>
            <a:ext uri="{FF2B5EF4-FFF2-40B4-BE49-F238E27FC236}">
              <a16:creationId xmlns:a16="http://schemas.microsoft.com/office/drawing/2014/main" id="{C44D24BC-813C-4C99-BC16-2A7A3D3DA9C8}"/>
            </a:ext>
          </a:extLst>
        </xdr:cNvPr>
        <xdr:cNvSpPr/>
      </xdr:nvSpPr>
      <xdr:spPr>
        <a:xfrm>
          <a:off x="7635875" y="862012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483</xdr:row>
      <xdr:rowOff>0</xdr:rowOff>
    </xdr:from>
    <xdr:to>
      <xdr:col>18</xdr:col>
      <xdr:colOff>54679</xdr:colOff>
      <xdr:row>485</xdr:row>
      <xdr:rowOff>183445</xdr:rowOff>
    </xdr:to>
    <xdr:sp macro="" textlink="">
      <xdr:nvSpPr>
        <xdr:cNvPr id="5066" name="Isosceles Triangle 5065">
          <a:extLst>
            <a:ext uri="{FF2B5EF4-FFF2-40B4-BE49-F238E27FC236}">
              <a16:creationId xmlns:a16="http://schemas.microsoft.com/office/drawing/2014/main" id="{363B61D2-96C5-4FE1-99E7-D487CEFF459D}"/>
            </a:ext>
          </a:extLst>
        </xdr:cNvPr>
        <xdr:cNvSpPr/>
      </xdr:nvSpPr>
      <xdr:spPr>
        <a:xfrm>
          <a:off x="8683625" y="861695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483</xdr:row>
      <xdr:rowOff>31750</xdr:rowOff>
    </xdr:from>
    <xdr:to>
      <xdr:col>20</xdr:col>
      <xdr:colOff>54679</xdr:colOff>
      <xdr:row>486</xdr:row>
      <xdr:rowOff>24695</xdr:rowOff>
    </xdr:to>
    <xdr:sp macro="" textlink="">
      <xdr:nvSpPr>
        <xdr:cNvPr id="5067" name="Isosceles Triangle 5066">
          <a:extLst>
            <a:ext uri="{FF2B5EF4-FFF2-40B4-BE49-F238E27FC236}">
              <a16:creationId xmlns:a16="http://schemas.microsoft.com/office/drawing/2014/main" id="{E0106852-42C9-4F40-B071-AC65190134A0}"/>
            </a:ext>
          </a:extLst>
        </xdr:cNvPr>
        <xdr:cNvSpPr/>
      </xdr:nvSpPr>
      <xdr:spPr>
        <a:xfrm>
          <a:off x="9731375" y="86201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494</xdr:row>
      <xdr:rowOff>31750</xdr:rowOff>
    </xdr:from>
    <xdr:to>
      <xdr:col>10</xdr:col>
      <xdr:colOff>54679</xdr:colOff>
      <xdr:row>497</xdr:row>
      <xdr:rowOff>24695</xdr:rowOff>
    </xdr:to>
    <xdr:sp macro="" textlink="">
      <xdr:nvSpPr>
        <xdr:cNvPr id="5068" name="Isosceles Triangle 5067">
          <a:extLst>
            <a:ext uri="{FF2B5EF4-FFF2-40B4-BE49-F238E27FC236}">
              <a16:creationId xmlns:a16="http://schemas.microsoft.com/office/drawing/2014/main" id="{6D205BF2-2E82-414D-8CA3-AAA4F61C922D}"/>
            </a:ext>
          </a:extLst>
        </xdr:cNvPr>
        <xdr:cNvSpPr/>
      </xdr:nvSpPr>
      <xdr:spPr>
        <a:xfrm>
          <a:off x="4492625" y="88296750"/>
          <a:ext cx="673804" cy="564445"/>
        </a:xfrm>
        <a:prstGeom prst="triangle">
          <a:avLst/>
        </a:prstGeom>
        <a:solidFill>
          <a:srgbClr val="FFFF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494</xdr:row>
      <xdr:rowOff>31750</xdr:rowOff>
    </xdr:from>
    <xdr:to>
      <xdr:col>12</xdr:col>
      <xdr:colOff>54679</xdr:colOff>
      <xdr:row>497</xdr:row>
      <xdr:rowOff>24695</xdr:rowOff>
    </xdr:to>
    <xdr:sp macro="" textlink="">
      <xdr:nvSpPr>
        <xdr:cNvPr id="5069" name="Isosceles Triangle 5068">
          <a:extLst>
            <a:ext uri="{FF2B5EF4-FFF2-40B4-BE49-F238E27FC236}">
              <a16:creationId xmlns:a16="http://schemas.microsoft.com/office/drawing/2014/main" id="{96D9F3CF-333A-4321-AE18-AC5676F3764F}"/>
            </a:ext>
          </a:extLst>
        </xdr:cNvPr>
        <xdr:cNvSpPr/>
      </xdr:nvSpPr>
      <xdr:spPr>
        <a:xfrm>
          <a:off x="55403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494</xdr:row>
      <xdr:rowOff>31750</xdr:rowOff>
    </xdr:from>
    <xdr:to>
      <xdr:col>14</xdr:col>
      <xdr:colOff>54679</xdr:colOff>
      <xdr:row>497</xdr:row>
      <xdr:rowOff>24695</xdr:rowOff>
    </xdr:to>
    <xdr:sp macro="" textlink="">
      <xdr:nvSpPr>
        <xdr:cNvPr id="5070" name="Isosceles Triangle 5069">
          <a:extLst>
            <a:ext uri="{FF2B5EF4-FFF2-40B4-BE49-F238E27FC236}">
              <a16:creationId xmlns:a16="http://schemas.microsoft.com/office/drawing/2014/main" id="{2E15EC2C-7B43-471D-BD25-C555B80115C0}"/>
            </a:ext>
          </a:extLst>
        </xdr:cNvPr>
        <xdr:cNvSpPr/>
      </xdr:nvSpPr>
      <xdr:spPr>
        <a:xfrm>
          <a:off x="6588125" y="88296750"/>
          <a:ext cx="673804" cy="564445"/>
        </a:xfrm>
        <a:prstGeom prst="triangle">
          <a:avLst/>
        </a:prstGeom>
        <a:solidFill>
          <a:srgbClr val="92D05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494</xdr:row>
      <xdr:rowOff>31750</xdr:rowOff>
    </xdr:from>
    <xdr:to>
      <xdr:col>16</xdr:col>
      <xdr:colOff>54679</xdr:colOff>
      <xdr:row>497</xdr:row>
      <xdr:rowOff>24695</xdr:rowOff>
    </xdr:to>
    <xdr:sp macro="" textlink="">
      <xdr:nvSpPr>
        <xdr:cNvPr id="5071" name="Isosceles Triangle 5070">
          <a:extLst>
            <a:ext uri="{FF2B5EF4-FFF2-40B4-BE49-F238E27FC236}">
              <a16:creationId xmlns:a16="http://schemas.microsoft.com/office/drawing/2014/main" id="{F6AFB3F1-B894-440C-86EA-E3DC9626CE03}"/>
            </a:ext>
          </a:extLst>
        </xdr:cNvPr>
        <xdr:cNvSpPr/>
      </xdr:nvSpPr>
      <xdr:spPr>
        <a:xfrm>
          <a:off x="7635875" y="88296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494</xdr:row>
      <xdr:rowOff>31750</xdr:rowOff>
    </xdr:from>
    <xdr:to>
      <xdr:col>18</xdr:col>
      <xdr:colOff>54679</xdr:colOff>
      <xdr:row>497</xdr:row>
      <xdr:rowOff>24695</xdr:rowOff>
    </xdr:to>
    <xdr:sp macro="" textlink="">
      <xdr:nvSpPr>
        <xdr:cNvPr id="5072" name="Isosceles Triangle 5071">
          <a:extLst>
            <a:ext uri="{FF2B5EF4-FFF2-40B4-BE49-F238E27FC236}">
              <a16:creationId xmlns:a16="http://schemas.microsoft.com/office/drawing/2014/main" id="{1126B46E-3D79-46C0-8489-6692686EDAEB}"/>
            </a:ext>
          </a:extLst>
        </xdr:cNvPr>
        <xdr:cNvSpPr/>
      </xdr:nvSpPr>
      <xdr:spPr>
        <a:xfrm>
          <a:off x="868362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494</xdr:row>
      <xdr:rowOff>31750</xdr:rowOff>
    </xdr:from>
    <xdr:to>
      <xdr:col>20</xdr:col>
      <xdr:colOff>54679</xdr:colOff>
      <xdr:row>497</xdr:row>
      <xdr:rowOff>24695</xdr:rowOff>
    </xdr:to>
    <xdr:sp macro="" textlink="">
      <xdr:nvSpPr>
        <xdr:cNvPr id="5073" name="Isosceles Triangle 5072">
          <a:extLst>
            <a:ext uri="{FF2B5EF4-FFF2-40B4-BE49-F238E27FC236}">
              <a16:creationId xmlns:a16="http://schemas.microsoft.com/office/drawing/2014/main" id="{460117B1-6740-4461-87BC-7E5CEAA7F215}"/>
            </a:ext>
          </a:extLst>
        </xdr:cNvPr>
        <xdr:cNvSpPr/>
      </xdr:nvSpPr>
      <xdr:spPr>
        <a:xfrm>
          <a:off x="9731375" y="88296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505</xdr:row>
      <xdr:rowOff>31750</xdr:rowOff>
    </xdr:from>
    <xdr:to>
      <xdr:col>10</xdr:col>
      <xdr:colOff>54679</xdr:colOff>
      <xdr:row>508</xdr:row>
      <xdr:rowOff>24695</xdr:rowOff>
    </xdr:to>
    <xdr:sp macro="" textlink="">
      <xdr:nvSpPr>
        <xdr:cNvPr id="5074" name="Isosceles Triangle 5073">
          <a:extLst>
            <a:ext uri="{FF2B5EF4-FFF2-40B4-BE49-F238E27FC236}">
              <a16:creationId xmlns:a16="http://schemas.microsoft.com/office/drawing/2014/main" id="{2D23B649-0854-42EC-B8F5-3080A410A80E}"/>
            </a:ext>
          </a:extLst>
        </xdr:cNvPr>
        <xdr:cNvSpPr/>
      </xdr:nvSpPr>
      <xdr:spPr>
        <a:xfrm>
          <a:off x="44926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505</xdr:row>
      <xdr:rowOff>15875</xdr:rowOff>
    </xdr:from>
    <xdr:to>
      <xdr:col>12</xdr:col>
      <xdr:colOff>54679</xdr:colOff>
      <xdr:row>508</xdr:row>
      <xdr:rowOff>8820</xdr:rowOff>
    </xdr:to>
    <xdr:sp macro="" textlink="">
      <xdr:nvSpPr>
        <xdr:cNvPr id="5075" name="Isosceles Triangle 5074">
          <a:extLst>
            <a:ext uri="{FF2B5EF4-FFF2-40B4-BE49-F238E27FC236}">
              <a16:creationId xmlns:a16="http://schemas.microsoft.com/office/drawing/2014/main" id="{8379E7DB-BD8E-4DA4-963B-05908265ACC8}"/>
            </a:ext>
          </a:extLst>
        </xdr:cNvPr>
        <xdr:cNvSpPr/>
      </xdr:nvSpPr>
      <xdr:spPr>
        <a:xfrm>
          <a:off x="554037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505</xdr:row>
      <xdr:rowOff>31750</xdr:rowOff>
    </xdr:from>
    <xdr:to>
      <xdr:col>14</xdr:col>
      <xdr:colOff>54679</xdr:colOff>
      <xdr:row>508</xdr:row>
      <xdr:rowOff>24695</xdr:rowOff>
    </xdr:to>
    <xdr:sp macro="" textlink="">
      <xdr:nvSpPr>
        <xdr:cNvPr id="5076" name="Isosceles Triangle 5075">
          <a:extLst>
            <a:ext uri="{FF2B5EF4-FFF2-40B4-BE49-F238E27FC236}">
              <a16:creationId xmlns:a16="http://schemas.microsoft.com/office/drawing/2014/main" id="{EC6A0783-81B6-4E86-B2A6-86DD1AFD9483}"/>
            </a:ext>
          </a:extLst>
        </xdr:cNvPr>
        <xdr:cNvSpPr/>
      </xdr:nvSpPr>
      <xdr:spPr>
        <a:xfrm>
          <a:off x="658812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505</xdr:row>
      <xdr:rowOff>31750</xdr:rowOff>
    </xdr:from>
    <xdr:to>
      <xdr:col>16</xdr:col>
      <xdr:colOff>54679</xdr:colOff>
      <xdr:row>508</xdr:row>
      <xdr:rowOff>24695</xdr:rowOff>
    </xdr:to>
    <xdr:sp macro="" textlink="">
      <xdr:nvSpPr>
        <xdr:cNvPr id="5077" name="Isosceles Triangle 5076">
          <a:extLst>
            <a:ext uri="{FF2B5EF4-FFF2-40B4-BE49-F238E27FC236}">
              <a16:creationId xmlns:a16="http://schemas.microsoft.com/office/drawing/2014/main" id="{8658B7A3-D96D-4DCC-AD47-48B36F33948C}"/>
            </a:ext>
          </a:extLst>
        </xdr:cNvPr>
        <xdr:cNvSpPr/>
      </xdr:nvSpPr>
      <xdr:spPr>
        <a:xfrm>
          <a:off x="76358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505</xdr:row>
      <xdr:rowOff>15875</xdr:rowOff>
    </xdr:from>
    <xdr:to>
      <xdr:col>18</xdr:col>
      <xdr:colOff>54679</xdr:colOff>
      <xdr:row>508</xdr:row>
      <xdr:rowOff>8820</xdr:rowOff>
    </xdr:to>
    <xdr:sp macro="" textlink="">
      <xdr:nvSpPr>
        <xdr:cNvPr id="5078" name="Isosceles Triangle 5077">
          <a:extLst>
            <a:ext uri="{FF2B5EF4-FFF2-40B4-BE49-F238E27FC236}">
              <a16:creationId xmlns:a16="http://schemas.microsoft.com/office/drawing/2014/main" id="{00265A37-96E9-49DE-868E-6BEA3CDA41D0}"/>
            </a:ext>
          </a:extLst>
        </xdr:cNvPr>
        <xdr:cNvSpPr/>
      </xdr:nvSpPr>
      <xdr:spPr>
        <a:xfrm>
          <a:off x="8683625" y="90376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505</xdr:row>
      <xdr:rowOff>31750</xdr:rowOff>
    </xdr:from>
    <xdr:to>
      <xdr:col>20</xdr:col>
      <xdr:colOff>54679</xdr:colOff>
      <xdr:row>508</xdr:row>
      <xdr:rowOff>24695</xdr:rowOff>
    </xdr:to>
    <xdr:sp macro="" textlink="">
      <xdr:nvSpPr>
        <xdr:cNvPr id="5079" name="Isosceles Triangle 5078">
          <a:extLst>
            <a:ext uri="{FF2B5EF4-FFF2-40B4-BE49-F238E27FC236}">
              <a16:creationId xmlns:a16="http://schemas.microsoft.com/office/drawing/2014/main" id="{817A8001-3B92-4F7D-A63A-2D83AEA02165}"/>
            </a:ext>
          </a:extLst>
        </xdr:cNvPr>
        <xdr:cNvSpPr/>
      </xdr:nvSpPr>
      <xdr:spPr>
        <a:xfrm>
          <a:off x="9731375" y="90392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516</xdr:row>
      <xdr:rowOff>31750</xdr:rowOff>
    </xdr:from>
    <xdr:to>
      <xdr:col>10</xdr:col>
      <xdr:colOff>54679</xdr:colOff>
      <xdr:row>519</xdr:row>
      <xdr:rowOff>24695</xdr:rowOff>
    </xdr:to>
    <xdr:sp macro="" textlink="">
      <xdr:nvSpPr>
        <xdr:cNvPr id="5080" name="Isosceles Triangle 5079">
          <a:extLst>
            <a:ext uri="{FF2B5EF4-FFF2-40B4-BE49-F238E27FC236}">
              <a16:creationId xmlns:a16="http://schemas.microsoft.com/office/drawing/2014/main" id="{5A8F5B1A-C8F6-4091-876F-8F4E81722F35}"/>
            </a:ext>
          </a:extLst>
        </xdr:cNvPr>
        <xdr:cNvSpPr/>
      </xdr:nvSpPr>
      <xdr:spPr>
        <a:xfrm>
          <a:off x="4492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516</xdr:row>
      <xdr:rowOff>31750</xdr:rowOff>
    </xdr:from>
    <xdr:to>
      <xdr:col>12</xdr:col>
      <xdr:colOff>54679</xdr:colOff>
      <xdr:row>519</xdr:row>
      <xdr:rowOff>24695</xdr:rowOff>
    </xdr:to>
    <xdr:sp macro="" textlink="">
      <xdr:nvSpPr>
        <xdr:cNvPr id="5081" name="Isosceles Triangle 5080">
          <a:extLst>
            <a:ext uri="{FF2B5EF4-FFF2-40B4-BE49-F238E27FC236}">
              <a16:creationId xmlns:a16="http://schemas.microsoft.com/office/drawing/2014/main" id="{B8E6B4B9-8981-4B72-9E3C-533A1B522FB3}"/>
            </a:ext>
          </a:extLst>
        </xdr:cNvPr>
        <xdr:cNvSpPr/>
      </xdr:nvSpPr>
      <xdr:spPr>
        <a:xfrm>
          <a:off x="55403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516</xdr:row>
      <xdr:rowOff>15875</xdr:rowOff>
    </xdr:from>
    <xdr:to>
      <xdr:col>14</xdr:col>
      <xdr:colOff>54679</xdr:colOff>
      <xdr:row>519</xdr:row>
      <xdr:rowOff>8820</xdr:rowOff>
    </xdr:to>
    <xdr:sp macro="" textlink="">
      <xdr:nvSpPr>
        <xdr:cNvPr id="5082" name="Isosceles Triangle 5081">
          <a:extLst>
            <a:ext uri="{FF2B5EF4-FFF2-40B4-BE49-F238E27FC236}">
              <a16:creationId xmlns:a16="http://schemas.microsoft.com/office/drawing/2014/main" id="{C4FA39D9-386A-4F91-8866-7C7D01B281C1}"/>
            </a:ext>
          </a:extLst>
        </xdr:cNvPr>
        <xdr:cNvSpPr/>
      </xdr:nvSpPr>
      <xdr:spPr>
        <a:xfrm>
          <a:off x="6588125" y="92471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516</xdr:row>
      <xdr:rowOff>31750</xdr:rowOff>
    </xdr:from>
    <xdr:to>
      <xdr:col>16</xdr:col>
      <xdr:colOff>54679</xdr:colOff>
      <xdr:row>519</xdr:row>
      <xdr:rowOff>24695</xdr:rowOff>
    </xdr:to>
    <xdr:sp macro="" textlink="">
      <xdr:nvSpPr>
        <xdr:cNvPr id="5083" name="Isosceles Triangle 5082">
          <a:extLst>
            <a:ext uri="{FF2B5EF4-FFF2-40B4-BE49-F238E27FC236}">
              <a16:creationId xmlns:a16="http://schemas.microsoft.com/office/drawing/2014/main" id="{0D7DCF96-5F4F-4A3F-B0FE-2F7EC0A62BAB}"/>
            </a:ext>
          </a:extLst>
        </xdr:cNvPr>
        <xdr:cNvSpPr/>
      </xdr:nvSpPr>
      <xdr:spPr>
        <a:xfrm>
          <a:off x="763587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516</xdr:row>
      <xdr:rowOff>31750</xdr:rowOff>
    </xdr:from>
    <xdr:to>
      <xdr:col>18</xdr:col>
      <xdr:colOff>54679</xdr:colOff>
      <xdr:row>519</xdr:row>
      <xdr:rowOff>24695</xdr:rowOff>
    </xdr:to>
    <xdr:sp macro="" textlink="">
      <xdr:nvSpPr>
        <xdr:cNvPr id="5084" name="Isosceles Triangle 5083">
          <a:extLst>
            <a:ext uri="{FF2B5EF4-FFF2-40B4-BE49-F238E27FC236}">
              <a16:creationId xmlns:a16="http://schemas.microsoft.com/office/drawing/2014/main" id="{5836C592-E4EB-4077-B0AC-0DC6746A0D9E}"/>
            </a:ext>
          </a:extLst>
        </xdr:cNvPr>
        <xdr:cNvSpPr/>
      </xdr:nvSpPr>
      <xdr:spPr>
        <a:xfrm>
          <a:off x="8683625" y="92487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516</xdr:row>
      <xdr:rowOff>31750</xdr:rowOff>
    </xdr:from>
    <xdr:to>
      <xdr:col>20</xdr:col>
      <xdr:colOff>54679</xdr:colOff>
      <xdr:row>519</xdr:row>
      <xdr:rowOff>24695</xdr:rowOff>
    </xdr:to>
    <xdr:sp macro="" textlink="">
      <xdr:nvSpPr>
        <xdr:cNvPr id="5085" name="Isosceles Triangle 5084">
          <a:extLst>
            <a:ext uri="{FF2B5EF4-FFF2-40B4-BE49-F238E27FC236}">
              <a16:creationId xmlns:a16="http://schemas.microsoft.com/office/drawing/2014/main" id="{97429AFB-850F-44E7-B137-BD262B6DDCD6}"/>
            </a:ext>
          </a:extLst>
        </xdr:cNvPr>
        <xdr:cNvSpPr/>
      </xdr:nvSpPr>
      <xdr:spPr>
        <a:xfrm>
          <a:off x="9731375" y="9248775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527</xdr:row>
      <xdr:rowOff>15875</xdr:rowOff>
    </xdr:from>
    <xdr:to>
      <xdr:col>10</xdr:col>
      <xdr:colOff>54679</xdr:colOff>
      <xdr:row>530</xdr:row>
      <xdr:rowOff>8820</xdr:rowOff>
    </xdr:to>
    <xdr:sp macro="" textlink="">
      <xdr:nvSpPr>
        <xdr:cNvPr id="5086" name="Isosceles Triangle 5085">
          <a:extLst>
            <a:ext uri="{FF2B5EF4-FFF2-40B4-BE49-F238E27FC236}">
              <a16:creationId xmlns:a16="http://schemas.microsoft.com/office/drawing/2014/main" id="{523D3DF8-5BDB-482F-AC6C-1A37718E0DF5}"/>
            </a:ext>
          </a:extLst>
        </xdr:cNvPr>
        <xdr:cNvSpPr/>
      </xdr:nvSpPr>
      <xdr:spPr>
        <a:xfrm>
          <a:off x="449262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428625</xdr:colOff>
      <xdr:row>527</xdr:row>
      <xdr:rowOff>31750</xdr:rowOff>
    </xdr:from>
    <xdr:to>
      <xdr:col>12</xdr:col>
      <xdr:colOff>54679</xdr:colOff>
      <xdr:row>530</xdr:row>
      <xdr:rowOff>24695</xdr:rowOff>
    </xdr:to>
    <xdr:sp macro="" textlink="">
      <xdr:nvSpPr>
        <xdr:cNvPr id="5087" name="Isosceles Triangle 5086">
          <a:extLst>
            <a:ext uri="{FF2B5EF4-FFF2-40B4-BE49-F238E27FC236}">
              <a16:creationId xmlns:a16="http://schemas.microsoft.com/office/drawing/2014/main" id="{CA705E1F-8521-4DFA-9985-E024C5F99489}"/>
            </a:ext>
          </a:extLst>
        </xdr:cNvPr>
        <xdr:cNvSpPr/>
      </xdr:nvSpPr>
      <xdr:spPr>
        <a:xfrm>
          <a:off x="554037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428625</xdr:colOff>
      <xdr:row>527</xdr:row>
      <xdr:rowOff>31750</xdr:rowOff>
    </xdr:from>
    <xdr:to>
      <xdr:col>14</xdr:col>
      <xdr:colOff>54679</xdr:colOff>
      <xdr:row>530</xdr:row>
      <xdr:rowOff>24695</xdr:rowOff>
    </xdr:to>
    <xdr:sp macro="" textlink="">
      <xdr:nvSpPr>
        <xdr:cNvPr id="5088" name="Isosceles Triangle 5087">
          <a:extLst>
            <a:ext uri="{FF2B5EF4-FFF2-40B4-BE49-F238E27FC236}">
              <a16:creationId xmlns:a16="http://schemas.microsoft.com/office/drawing/2014/main" id="{4FDAF5E8-01EF-42B0-BC50-40A63CDFAAE4}"/>
            </a:ext>
          </a:extLst>
        </xdr:cNvPr>
        <xdr:cNvSpPr/>
      </xdr:nvSpPr>
      <xdr:spPr>
        <a:xfrm>
          <a:off x="65881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428625</xdr:colOff>
      <xdr:row>527</xdr:row>
      <xdr:rowOff>15875</xdr:rowOff>
    </xdr:from>
    <xdr:to>
      <xdr:col>16</xdr:col>
      <xdr:colOff>54679</xdr:colOff>
      <xdr:row>530</xdr:row>
      <xdr:rowOff>8820</xdr:rowOff>
    </xdr:to>
    <xdr:sp macro="" textlink="">
      <xdr:nvSpPr>
        <xdr:cNvPr id="5089" name="Isosceles Triangle 5088">
          <a:extLst>
            <a:ext uri="{FF2B5EF4-FFF2-40B4-BE49-F238E27FC236}">
              <a16:creationId xmlns:a16="http://schemas.microsoft.com/office/drawing/2014/main" id="{D13A0881-B1FD-4811-BCCF-B790523E28E4}"/>
            </a:ext>
          </a:extLst>
        </xdr:cNvPr>
        <xdr:cNvSpPr/>
      </xdr:nvSpPr>
      <xdr:spPr>
        <a:xfrm>
          <a:off x="76358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428625</xdr:colOff>
      <xdr:row>527</xdr:row>
      <xdr:rowOff>31750</xdr:rowOff>
    </xdr:from>
    <xdr:to>
      <xdr:col>18</xdr:col>
      <xdr:colOff>54679</xdr:colOff>
      <xdr:row>530</xdr:row>
      <xdr:rowOff>24695</xdr:rowOff>
    </xdr:to>
    <xdr:sp macro="" textlink="">
      <xdr:nvSpPr>
        <xdr:cNvPr id="5090" name="Isosceles Triangle 5089">
          <a:extLst>
            <a:ext uri="{FF2B5EF4-FFF2-40B4-BE49-F238E27FC236}">
              <a16:creationId xmlns:a16="http://schemas.microsoft.com/office/drawing/2014/main" id="{459663E7-5767-46E9-BC2B-0BDE7B345CE9}"/>
            </a:ext>
          </a:extLst>
        </xdr:cNvPr>
        <xdr:cNvSpPr/>
      </xdr:nvSpPr>
      <xdr:spPr>
        <a:xfrm>
          <a:off x="8683625" y="945832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428625</xdr:colOff>
      <xdr:row>527</xdr:row>
      <xdr:rowOff>15875</xdr:rowOff>
    </xdr:from>
    <xdr:to>
      <xdr:col>20</xdr:col>
      <xdr:colOff>54679</xdr:colOff>
      <xdr:row>530</xdr:row>
      <xdr:rowOff>8820</xdr:rowOff>
    </xdr:to>
    <xdr:sp macro="" textlink="">
      <xdr:nvSpPr>
        <xdr:cNvPr id="5091" name="Isosceles Triangle 5090">
          <a:extLst>
            <a:ext uri="{FF2B5EF4-FFF2-40B4-BE49-F238E27FC236}">
              <a16:creationId xmlns:a16="http://schemas.microsoft.com/office/drawing/2014/main" id="{3C5F31DB-4665-448C-925E-188B829A5790}"/>
            </a:ext>
          </a:extLst>
        </xdr:cNvPr>
        <xdr:cNvSpPr/>
      </xdr:nvSpPr>
      <xdr:spPr>
        <a:xfrm>
          <a:off x="9731375" y="94567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538</xdr:row>
      <xdr:rowOff>15875</xdr:rowOff>
    </xdr:from>
    <xdr:to>
      <xdr:col>10</xdr:col>
      <xdr:colOff>38804</xdr:colOff>
      <xdr:row>541</xdr:row>
      <xdr:rowOff>8820</xdr:rowOff>
    </xdr:to>
    <xdr:sp macro="" textlink="">
      <xdr:nvSpPr>
        <xdr:cNvPr id="5092" name="Isosceles Triangle 5091">
          <a:extLst>
            <a:ext uri="{FF2B5EF4-FFF2-40B4-BE49-F238E27FC236}">
              <a16:creationId xmlns:a16="http://schemas.microsoft.com/office/drawing/2014/main" id="{7C2863D7-105E-438C-9229-A42FA85636D6}"/>
            </a:ext>
          </a:extLst>
        </xdr:cNvPr>
        <xdr:cNvSpPr/>
      </xdr:nvSpPr>
      <xdr:spPr>
        <a:xfrm>
          <a:off x="4476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396875</xdr:colOff>
      <xdr:row>538</xdr:row>
      <xdr:rowOff>0</xdr:rowOff>
    </xdr:from>
    <xdr:to>
      <xdr:col>12</xdr:col>
      <xdr:colOff>22929</xdr:colOff>
      <xdr:row>540</xdr:row>
      <xdr:rowOff>183445</xdr:rowOff>
    </xdr:to>
    <xdr:sp macro="" textlink="">
      <xdr:nvSpPr>
        <xdr:cNvPr id="5093" name="Isosceles Triangle 5092">
          <a:extLst>
            <a:ext uri="{FF2B5EF4-FFF2-40B4-BE49-F238E27FC236}">
              <a16:creationId xmlns:a16="http://schemas.microsoft.com/office/drawing/2014/main" id="{AC87A272-6A7E-4859-BAFF-D32BB98C6BFB}"/>
            </a:ext>
          </a:extLst>
        </xdr:cNvPr>
        <xdr:cNvSpPr/>
      </xdr:nvSpPr>
      <xdr:spPr>
        <a:xfrm>
          <a:off x="5508625" y="96647000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538</xdr:row>
      <xdr:rowOff>31750</xdr:rowOff>
    </xdr:from>
    <xdr:to>
      <xdr:col>14</xdr:col>
      <xdr:colOff>22929</xdr:colOff>
      <xdr:row>541</xdr:row>
      <xdr:rowOff>24695</xdr:rowOff>
    </xdr:to>
    <xdr:sp macro="" textlink="">
      <xdr:nvSpPr>
        <xdr:cNvPr id="5094" name="Isosceles Triangle 5093">
          <a:extLst>
            <a:ext uri="{FF2B5EF4-FFF2-40B4-BE49-F238E27FC236}">
              <a16:creationId xmlns:a16="http://schemas.microsoft.com/office/drawing/2014/main" id="{DF0D8D07-E3E1-430A-8B08-DA6FF02DCED2}"/>
            </a:ext>
          </a:extLst>
        </xdr:cNvPr>
        <xdr:cNvSpPr/>
      </xdr:nvSpPr>
      <xdr:spPr>
        <a:xfrm>
          <a:off x="6556375" y="96678750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538</xdr:row>
      <xdr:rowOff>15875</xdr:rowOff>
    </xdr:from>
    <xdr:to>
      <xdr:col>16</xdr:col>
      <xdr:colOff>38804</xdr:colOff>
      <xdr:row>541</xdr:row>
      <xdr:rowOff>8820</xdr:rowOff>
    </xdr:to>
    <xdr:sp macro="" textlink="">
      <xdr:nvSpPr>
        <xdr:cNvPr id="5095" name="Isosceles Triangle 5094">
          <a:extLst>
            <a:ext uri="{FF2B5EF4-FFF2-40B4-BE49-F238E27FC236}">
              <a16:creationId xmlns:a16="http://schemas.microsoft.com/office/drawing/2014/main" id="{F2E93C9E-83B6-40A4-855F-805F784BB8F6}"/>
            </a:ext>
          </a:extLst>
        </xdr:cNvPr>
        <xdr:cNvSpPr/>
      </xdr:nvSpPr>
      <xdr:spPr>
        <a:xfrm>
          <a:off x="76200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538</xdr:row>
      <xdr:rowOff>15875</xdr:rowOff>
    </xdr:from>
    <xdr:to>
      <xdr:col>18</xdr:col>
      <xdr:colOff>38804</xdr:colOff>
      <xdr:row>541</xdr:row>
      <xdr:rowOff>8820</xdr:rowOff>
    </xdr:to>
    <xdr:sp macro="" textlink="">
      <xdr:nvSpPr>
        <xdr:cNvPr id="5096" name="Isosceles Triangle 5095">
          <a:extLst>
            <a:ext uri="{FF2B5EF4-FFF2-40B4-BE49-F238E27FC236}">
              <a16:creationId xmlns:a16="http://schemas.microsoft.com/office/drawing/2014/main" id="{779F7953-6E27-4552-94DA-0E332F2DE619}"/>
            </a:ext>
          </a:extLst>
        </xdr:cNvPr>
        <xdr:cNvSpPr/>
      </xdr:nvSpPr>
      <xdr:spPr>
        <a:xfrm>
          <a:off x="866775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538</xdr:row>
      <xdr:rowOff>15875</xdr:rowOff>
    </xdr:from>
    <xdr:to>
      <xdr:col>20</xdr:col>
      <xdr:colOff>38804</xdr:colOff>
      <xdr:row>541</xdr:row>
      <xdr:rowOff>8820</xdr:rowOff>
    </xdr:to>
    <xdr:sp macro="" textlink="">
      <xdr:nvSpPr>
        <xdr:cNvPr id="5097" name="Isosceles Triangle 5096">
          <a:extLst>
            <a:ext uri="{FF2B5EF4-FFF2-40B4-BE49-F238E27FC236}">
              <a16:creationId xmlns:a16="http://schemas.microsoft.com/office/drawing/2014/main" id="{C5280579-E77F-4ED8-8782-128D3E8EBBA5}"/>
            </a:ext>
          </a:extLst>
        </xdr:cNvPr>
        <xdr:cNvSpPr/>
      </xdr:nvSpPr>
      <xdr:spPr>
        <a:xfrm>
          <a:off x="9715500" y="96662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549</xdr:row>
      <xdr:rowOff>15875</xdr:rowOff>
    </xdr:from>
    <xdr:to>
      <xdr:col>10</xdr:col>
      <xdr:colOff>38804</xdr:colOff>
      <xdr:row>552</xdr:row>
      <xdr:rowOff>8820</xdr:rowOff>
    </xdr:to>
    <xdr:sp macro="" textlink="">
      <xdr:nvSpPr>
        <xdr:cNvPr id="5098" name="Isosceles Triangle 5097">
          <a:extLst>
            <a:ext uri="{FF2B5EF4-FFF2-40B4-BE49-F238E27FC236}">
              <a16:creationId xmlns:a16="http://schemas.microsoft.com/office/drawing/2014/main" id="{3B35C3F8-4CAA-4936-848C-C341A2CF3158}"/>
            </a:ext>
          </a:extLst>
        </xdr:cNvPr>
        <xdr:cNvSpPr/>
      </xdr:nvSpPr>
      <xdr:spPr>
        <a:xfrm>
          <a:off x="44767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549</xdr:row>
      <xdr:rowOff>15875</xdr:rowOff>
    </xdr:from>
    <xdr:to>
      <xdr:col>12</xdr:col>
      <xdr:colOff>38804</xdr:colOff>
      <xdr:row>552</xdr:row>
      <xdr:rowOff>8820</xdr:rowOff>
    </xdr:to>
    <xdr:sp macro="" textlink="">
      <xdr:nvSpPr>
        <xdr:cNvPr id="5099" name="Isosceles Triangle 5098">
          <a:extLst>
            <a:ext uri="{FF2B5EF4-FFF2-40B4-BE49-F238E27FC236}">
              <a16:creationId xmlns:a16="http://schemas.microsoft.com/office/drawing/2014/main" id="{1E38A716-9B08-417A-846F-FAAF4DB29808}"/>
            </a:ext>
          </a:extLst>
        </xdr:cNvPr>
        <xdr:cNvSpPr/>
      </xdr:nvSpPr>
      <xdr:spPr>
        <a:xfrm>
          <a:off x="5524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412750</xdr:colOff>
      <xdr:row>549</xdr:row>
      <xdr:rowOff>15875</xdr:rowOff>
    </xdr:from>
    <xdr:to>
      <xdr:col>14</xdr:col>
      <xdr:colOff>38804</xdr:colOff>
      <xdr:row>552</xdr:row>
      <xdr:rowOff>8820</xdr:rowOff>
    </xdr:to>
    <xdr:sp macro="" textlink="">
      <xdr:nvSpPr>
        <xdr:cNvPr id="5100" name="Isosceles Triangle 5099">
          <a:extLst>
            <a:ext uri="{FF2B5EF4-FFF2-40B4-BE49-F238E27FC236}">
              <a16:creationId xmlns:a16="http://schemas.microsoft.com/office/drawing/2014/main" id="{35343D33-3A33-4E77-B10D-8FBB02FFA42E}"/>
            </a:ext>
          </a:extLst>
        </xdr:cNvPr>
        <xdr:cNvSpPr/>
      </xdr:nvSpPr>
      <xdr:spPr>
        <a:xfrm>
          <a:off x="657225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549</xdr:row>
      <xdr:rowOff>15875</xdr:rowOff>
    </xdr:from>
    <xdr:to>
      <xdr:col>16</xdr:col>
      <xdr:colOff>38804</xdr:colOff>
      <xdr:row>552</xdr:row>
      <xdr:rowOff>8820</xdr:rowOff>
    </xdr:to>
    <xdr:sp macro="" textlink="">
      <xdr:nvSpPr>
        <xdr:cNvPr id="5101" name="Isosceles Triangle 5100">
          <a:extLst>
            <a:ext uri="{FF2B5EF4-FFF2-40B4-BE49-F238E27FC236}">
              <a16:creationId xmlns:a16="http://schemas.microsoft.com/office/drawing/2014/main" id="{A3C34D08-851F-4A79-95A6-2ACBC316821A}"/>
            </a:ext>
          </a:extLst>
        </xdr:cNvPr>
        <xdr:cNvSpPr/>
      </xdr:nvSpPr>
      <xdr:spPr>
        <a:xfrm>
          <a:off x="762000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549</xdr:row>
      <xdr:rowOff>15875</xdr:rowOff>
    </xdr:from>
    <xdr:to>
      <xdr:col>18</xdr:col>
      <xdr:colOff>38804</xdr:colOff>
      <xdr:row>552</xdr:row>
      <xdr:rowOff>8820</xdr:rowOff>
    </xdr:to>
    <xdr:sp macro="" textlink="">
      <xdr:nvSpPr>
        <xdr:cNvPr id="5102" name="Isosceles Triangle 5101">
          <a:extLst>
            <a:ext uri="{FF2B5EF4-FFF2-40B4-BE49-F238E27FC236}">
              <a16:creationId xmlns:a16="http://schemas.microsoft.com/office/drawing/2014/main" id="{47F168AE-AB0A-403A-84C5-2B55602EE76F}"/>
            </a:ext>
          </a:extLst>
        </xdr:cNvPr>
        <xdr:cNvSpPr/>
      </xdr:nvSpPr>
      <xdr:spPr>
        <a:xfrm>
          <a:off x="8667750" y="987583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549</xdr:row>
      <xdr:rowOff>15875</xdr:rowOff>
    </xdr:from>
    <xdr:to>
      <xdr:col>20</xdr:col>
      <xdr:colOff>38804</xdr:colOff>
      <xdr:row>552</xdr:row>
      <xdr:rowOff>8820</xdr:rowOff>
    </xdr:to>
    <xdr:sp macro="" textlink="">
      <xdr:nvSpPr>
        <xdr:cNvPr id="5103" name="Isosceles Triangle 5102">
          <a:extLst>
            <a:ext uri="{FF2B5EF4-FFF2-40B4-BE49-F238E27FC236}">
              <a16:creationId xmlns:a16="http://schemas.microsoft.com/office/drawing/2014/main" id="{F37B9336-06CE-4B82-8324-8916257BD354}"/>
            </a:ext>
          </a:extLst>
        </xdr:cNvPr>
        <xdr:cNvSpPr/>
      </xdr:nvSpPr>
      <xdr:spPr>
        <a:xfrm>
          <a:off x="9715500" y="987583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412750</xdr:colOff>
      <xdr:row>560</xdr:row>
      <xdr:rowOff>15875</xdr:rowOff>
    </xdr:from>
    <xdr:to>
      <xdr:col>10</xdr:col>
      <xdr:colOff>38804</xdr:colOff>
      <xdr:row>563</xdr:row>
      <xdr:rowOff>8820</xdr:rowOff>
    </xdr:to>
    <xdr:sp macro="" textlink="">
      <xdr:nvSpPr>
        <xdr:cNvPr id="5104" name="Isosceles Triangle 5103">
          <a:extLst>
            <a:ext uri="{FF2B5EF4-FFF2-40B4-BE49-F238E27FC236}">
              <a16:creationId xmlns:a16="http://schemas.microsoft.com/office/drawing/2014/main" id="{226A087E-FD0C-43ED-BC33-8C67016954B9}"/>
            </a:ext>
          </a:extLst>
        </xdr:cNvPr>
        <xdr:cNvSpPr/>
      </xdr:nvSpPr>
      <xdr:spPr>
        <a:xfrm>
          <a:off x="4476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412750</xdr:colOff>
      <xdr:row>560</xdr:row>
      <xdr:rowOff>15875</xdr:rowOff>
    </xdr:from>
    <xdr:to>
      <xdr:col>12</xdr:col>
      <xdr:colOff>38804</xdr:colOff>
      <xdr:row>563</xdr:row>
      <xdr:rowOff>8820</xdr:rowOff>
    </xdr:to>
    <xdr:sp macro="" textlink="">
      <xdr:nvSpPr>
        <xdr:cNvPr id="5105" name="Isosceles Triangle 5104">
          <a:extLst>
            <a:ext uri="{FF2B5EF4-FFF2-40B4-BE49-F238E27FC236}">
              <a16:creationId xmlns:a16="http://schemas.microsoft.com/office/drawing/2014/main" id="{98283058-E87E-4D0B-9F3F-8A743F4904D9}"/>
            </a:ext>
          </a:extLst>
        </xdr:cNvPr>
        <xdr:cNvSpPr/>
      </xdr:nvSpPr>
      <xdr:spPr>
        <a:xfrm>
          <a:off x="5524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396875</xdr:colOff>
      <xdr:row>560</xdr:row>
      <xdr:rowOff>15875</xdr:rowOff>
    </xdr:from>
    <xdr:to>
      <xdr:col>14</xdr:col>
      <xdr:colOff>22929</xdr:colOff>
      <xdr:row>563</xdr:row>
      <xdr:rowOff>8820</xdr:rowOff>
    </xdr:to>
    <xdr:sp macro="" textlink="">
      <xdr:nvSpPr>
        <xdr:cNvPr id="5106" name="Isosceles Triangle 5105">
          <a:extLst>
            <a:ext uri="{FF2B5EF4-FFF2-40B4-BE49-F238E27FC236}">
              <a16:creationId xmlns:a16="http://schemas.microsoft.com/office/drawing/2014/main" id="{9832C357-5281-4FDB-8917-1A2BAD259FDE}"/>
            </a:ext>
          </a:extLst>
        </xdr:cNvPr>
        <xdr:cNvSpPr/>
      </xdr:nvSpPr>
      <xdr:spPr>
        <a:xfrm>
          <a:off x="6556375" y="100853875"/>
          <a:ext cx="673804" cy="564445"/>
        </a:xfrm>
        <a:prstGeom prst="triangle">
          <a:avLst/>
        </a:prstGeom>
        <a:solidFill>
          <a:srgbClr val="FFC000"/>
        </a:solidFill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412750</xdr:colOff>
      <xdr:row>560</xdr:row>
      <xdr:rowOff>15875</xdr:rowOff>
    </xdr:from>
    <xdr:to>
      <xdr:col>16</xdr:col>
      <xdr:colOff>38804</xdr:colOff>
      <xdr:row>563</xdr:row>
      <xdr:rowOff>8820</xdr:rowOff>
    </xdr:to>
    <xdr:sp macro="" textlink="">
      <xdr:nvSpPr>
        <xdr:cNvPr id="5107" name="Isosceles Triangle 5106">
          <a:extLst>
            <a:ext uri="{FF2B5EF4-FFF2-40B4-BE49-F238E27FC236}">
              <a16:creationId xmlns:a16="http://schemas.microsoft.com/office/drawing/2014/main" id="{58196F0E-01DA-451F-ADDB-E8EE3271F501}"/>
            </a:ext>
          </a:extLst>
        </xdr:cNvPr>
        <xdr:cNvSpPr/>
      </xdr:nvSpPr>
      <xdr:spPr>
        <a:xfrm>
          <a:off x="76200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412750</xdr:colOff>
      <xdr:row>560</xdr:row>
      <xdr:rowOff>15875</xdr:rowOff>
    </xdr:from>
    <xdr:to>
      <xdr:col>18</xdr:col>
      <xdr:colOff>38804</xdr:colOff>
      <xdr:row>563</xdr:row>
      <xdr:rowOff>8820</xdr:rowOff>
    </xdr:to>
    <xdr:sp macro="" textlink="">
      <xdr:nvSpPr>
        <xdr:cNvPr id="5108" name="Isosceles Triangle 5107">
          <a:extLst>
            <a:ext uri="{FF2B5EF4-FFF2-40B4-BE49-F238E27FC236}">
              <a16:creationId xmlns:a16="http://schemas.microsoft.com/office/drawing/2014/main" id="{595A6CC5-382A-4BEC-B1B2-C157B361B5AA}"/>
            </a:ext>
          </a:extLst>
        </xdr:cNvPr>
        <xdr:cNvSpPr/>
      </xdr:nvSpPr>
      <xdr:spPr>
        <a:xfrm>
          <a:off x="866775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18</xdr:col>
      <xdr:colOff>412750</xdr:colOff>
      <xdr:row>560</xdr:row>
      <xdr:rowOff>15875</xdr:rowOff>
    </xdr:from>
    <xdr:to>
      <xdr:col>20</xdr:col>
      <xdr:colOff>38804</xdr:colOff>
      <xdr:row>563</xdr:row>
      <xdr:rowOff>8820</xdr:rowOff>
    </xdr:to>
    <xdr:sp macro="" textlink="">
      <xdr:nvSpPr>
        <xdr:cNvPr id="5109" name="Isosceles Triangle 5108">
          <a:extLst>
            <a:ext uri="{FF2B5EF4-FFF2-40B4-BE49-F238E27FC236}">
              <a16:creationId xmlns:a16="http://schemas.microsoft.com/office/drawing/2014/main" id="{4993A4F0-E731-409C-BAD0-324BE5FD503F}"/>
            </a:ext>
          </a:extLst>
        </xdr:cNvPr>
        <xdr:cNvSpPr/>
      </xdr:nvSpPr>
      <xdr:spPr>
        <a:xfrm>
          <a:off x="9715500" y="100853875"/>
          <a:ext cx="673804" cy="564445"/>
        </a:xfrm>
        <a:prstGeom prst="triangle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18</xdr:col>
      <xdr:colOff>0</xdr:colOff>
      <xdr:row>467</xdr:row>
      <xdr:rowOff>0</xdr:rowOff>
    </xdr:from>
    <xdr:ext cx="300182" cy="323273"/>
    <xdr:grpSp>
      <xdr:nvGrpSpPr>
        <xdr:cNvPr id="5110" name="Group 2715">
          <a:extLst>
            <a:ext uri="{FF2B5EF4-FFF2-40B4-BE49-F238E27FC236}">
              <a16:creationId xmlns:a16="http://schemas.microsoft.com/office/drawing/2014/main" id="{A671D7D8-1D47-4FD1-B068-ECE459F4E699}"/>
            </a:ext>
          </a:extLst>
        </xdr:cNvPr>
        <xdr:cNvGrpSpPr/>
      </xdr:nvGrpSpPr>
      <xdr:grpSpPr>
        <a:xfrm>
          <a:off x="9350887" y="82836774"/>
          <a:ext cx="300182" cy="323273"/>
          <a:chOff x="40855105" y="5013318"/>
          <a:chExt cx="706904" cy="348926"/>
        </a:xfrm>
      </xdr:grpSpPr>
      <xdr:sp macro="" textlink="">
        <xdr:nvSpPr>
          <xdr:cNvPr id="5111" name="Line 2716">
            <a:extLst>
              <a:ext uri="{FF2B5EF4-FFF2-40B4-BE49-F238E27FC236}">
                <a16:creationId xmlns:a16="http://schemas.microsoft.com/office/drawing/2014/main" id="{59B39CEE-56C5-ED86-312D-9F8AEE80C2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2" name="Line 2717">
            <a:extLst>
              <a:ext uri="{FF2B5EF4-FFF2-40B4-BE49-F238E27FC236}">
                <a16:creationId xmlns:a16="http://schemas.microsoft.com/office/drawing/2014/main" id="{B0518487-1544-7BF5-6742-46A5D0F8477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3" name="Line 2718">
            <a:extLst>
              <a:ext uri="{FF2B5EF4-FFF2-40B4-BE49-F238E27FC236}">
                <a16:creationId xmlns:a16="http://schemas.microsoft.com/office/drawing/2014/main" id="{931D2BC3-E07E-8F23-BBDF-9F3899CDB29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4" name="Line 2719">
            <a:extLst>
              <a:ext uri="{FF2B5EF4-FFF2-40B4-BE49-F238E27FC236}">
                <a16:creationId xmlns:a16="http://schemas.microsoft.com/office/drawing/2014/main" id="{0895FB21-F79B-BB74-DBC4-AAEF9E2EFD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5" name="Line 2720">
            <a:extLst>
              <a:ext uri="{FF2B5EF4-FFF2-40B4-BE49-F238E27FC236}">
                <a16:creationId xmlns:a16="http://schemas.microsoft.com/office/drawing/2014/main" id="{20146981-B804-D6FA-249C-F593E72894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478</xdr:row>
      <xdr:rowOff>0</xdr:rowOff>
    </xdr:from>
    <xdr:ext cx="300182" cy="323273"/>
    <xdr:grpSp>
      <xdr:nvGrpSpPr>
        <xdr:cNvPr id="5116" name="Group 2715">
          <a:extLst>
            <a:ext uri="{FF2B5EF4-FFF2-40B4-BE49-F238E27FC236}">
              <a16:creationId xmlns:a16="http://schemas.microsoft.com/office/drawing/2014/main" id="{01EE502E-2CEF-4BE5-9FC5-2E2FD2A2176B}"/>
            </a:ext>
          </a:extLst>
        </xdr:cNvPr>
        <xdr:cNvGrpSpPr/>
      </xdr:nvGrpSpPr>
      <xdr:grpSpPr>
        <a:xfrm>
          <a:off x="4076290" y="84905645"/>
          <a:ext cx="300182" cy="323273"/>
          <a:chOff x="40855105" y="5013318"/>
          <a:chExt cx="706904" cy="348926"/>
        </a:xfrm>
      </xdr:grpSpPr>
      <xdr:sp macro="" textlink="">
        <xdr:nvSpPr>
          <xdr:cNvPr id="5117" name="Line 2716">
            <a:extLst>
              <a:ext uri="{FF2B5EF4-FFF2-40B4-BE49-F238E27FC236}">
                <a16:creationId xmlns:a16="http://schemas.microsoft.com/office/drawing/2014/main" id="{E797BE25-1FF4-2089-7248-BED8D219C1C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8" name="Line 2717">
            <a:extLst>
              <a:ext uri="{FF2B5EF4-FFF2-40B4-BE49-F238E27FC236}">
                <a16:creationId xmlns:a16="http://schemas.microsoft.com/office/drawing/2014/main" id="{5903C755-5444-67E0-7C75-66BB8AD1863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19" name="Line 2718">
            <a:extLst>
              <a:ext uri="{FF2B5EF4-FFF2-40B4-BE49-F238E27FC236}">
                <a16:creationId xmlns:a16="http://schemas.microsoft.com/office/drawing/2014/main" id="{73B04300-A992-CC52-A557-6D09CC9DD4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0" name="Line 2719">
            <a:extLst>
              <a:ext uri="{FF2B5EF4-FFF2-40B4-BE49-F238E27FC236}">
                <a16:creationId xmlns:a16="http://schemas.microsoft.com/office/drawing/2014/main" id="{D1007165-ACC3-4823-8A06-9E58912E9E6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1" name="Line 2720">
            <a:extLst>
              <a:ext uri="{FF2B5EF4-FFF2-40B4-BE49-F238E27FC236}">
                <a16:creationId xmlns:a16="http://schemas.microsoft.com/office/drawing/2014/main" id="{9921417F-9873-4FEC-865B-05EB7BA5921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478</xdr:row>
      <xdr:rowOff>0</xdr:rowOff>
    </xdr:from>
    <xdr:ext cx="300182" cy="323273"/>
    <xdr:grpSp>
      <xdr:nvGrpSpPr>
        <xdr:cNvPr id="5122" name="Group 2715">
          <a:extLst>
            <a:ext uri="{FF2B5EF4-FFF2-40B4-BE49-F238E27FC236}">
              <a16:creationId xmlns:a16="http://schemas.microsoft.com/office/drawing/2014/main" id="{1BC390F3-D0FD-4D34-B0D0-CFC2C4141BD0}"/>
            </a:ext>
          </a:extLst>
        </xdr:cNvPr>
        <xdr:cNvGrpSpPr/>
      </xdr:nvGrpSpPr>
      <xdr:grpSpPr>
        <a:xfrm>
          <a:off x="5131210" y="84905645"/>
          <a:ext cx="300182" cy="323273"/>
          <a:chOff x="40855105" y="5013318"/>
          <a:chExt cx="706904" cy="348926"/>
        </a:xfrm>
      </xdr:grpSpPr>
      <xdr:sp macro="" textlink="">
        <xdr:nvSpPr>
          <xdr:cNvPr id="5123" name="Line 2716">
            <a:extLst>
              <a:ext uri="{FF2B5EF4-FFF2-40B4-BE49-F238E27FC236}">
                <a16:creationId xmlns:a16="http://schemas.microsoft.com/office/drawing/2014/main" id="{140089E3-6EE0-B5C4-9CC4-988E7A35E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4" name="Line 2717">
            <a:extLst>
              <a:ext uri="{FF2B5EF4-FFF2-40B4-BE49-F238E27FC236}">
                <a16:creationId xmlns:a16="http://schemas.microsoft.com/office/drawing/2014/main" id="{42E53BFA-B750-4E22-9859-63812A81DB4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5" name="Line 2718">
            <a:extLst>
              <a:ext uri="{FF2B5EF4-FFF2-40B4-BE49-F238E27FC236}">
                <a16:creationId xmlns:a16="http://schemas.microsoft.com/office/drawing/2014/main" id="{E25681A6-C3D2-F677-9694-677B5653193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6" name="Line 2719">
            <a:extLst>
              <a:ext uri="{FF2B5EF4-FFF2-40B4-BE49-F238E27FC236}">
                <a16:creationId xmlns:a16="http://schemas.microsoft.com/office/drawing/2014/main" id="{E34A481E-B64A-1B95-4FBD-25761154970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27" name="Line 2720">
            <a:extLst>
              <a:ext uri="{FF2B5EF4-FFF2-40B4-BE49-F238E27FC236}">
                <a16:creationId xmlns:a16="http://schemas.microsoft.com/office/drawing/2014/main" id="{A1B6D3F6-317F-7BE0-E764-8029375324E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467</xdr:row>
      <xdr:rowOff>0</xdr:rowOff>
    </xdr:from>
    <xdr:ext cx="300182" cy="323273"/>
    <xdr:grpSp>
      <xdr:nvGrpSpPr>
        <xdr:cNvPr id="5128" name="Group 2715">
          <a:extLst>
            <a:ext uri="{FF2B5EF4-FFF2-40B4-BE49-F238E27FC236}">
              <a16:creationId xmlns:a16="http://schemas.microsoft.com/office/drawing/2014/main" id="{B03F5B0D-82F8-4702-8674-85865D9B76E5}"/>
            </a:ext>
          </a:extLst>
        </xdr:cNvPr>
        <xdr:cNvGrpSpPr/>
      </xdr:nvGrpSpPr>
      <xdr:grpSpPr>
        <a:xfrm>
          <a:off x="880806" y="82836774"/>
          <a:ext cx="300182" cy="323273"/>
          <a:chOff x="40855105" y="5013318"/>
          <a:chExt cx="706904" cy="348926"/>
        </a:xfrm>
      </xdr:grpSpPr>
      <xdr:sp macro="" textlink="">
        <xdr:nvSpPr>
          <xdr:cNvPr id="5129" name="Line 2716">
            <a:extLst>
              <a:ext uri="{FF2B5EF4-FFF2-40B4-BE49-F238E27FC236}">
                <a16:creationId xmlns:a16="http://schemas.microsoft.com/office/drawing/2014/main" id="{73CDEAAC-DFD6-E13B-28AA-1082535771B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0" name="Line 2717">
            <a:extLst>
              <a:ext uri="{FF2B5EF4-FFF2-40B4-BE49-F238E27FC236}">
                <a16:creationId xmlns:a16="http://schemas.microsoft.com/office/drawing/2014/main" id="{26BE4936-6C20-1007-552A-EA7D08AC0F0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1" name="Line 2718">
            <a:extLst>
              <a:ext uri="{FF2B5EF4-FFF2-40B4-BE49-F238E27FC236}">
                <a16:creationId xmlns:a16="http://schemas.microsoft.com/office/drawing/2014/main" id="{4EA8F735-B8CF-47E8-F7EA-5E966E55F20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2" name="Line 2719">
            <a:extLst>
              <a:ext uri="{FF2B5EF4-FFF2-40B4-BE49-F238E27FC236}">
                <a16:creationId xmlns:a16="http://schemas.microsoft.com/office/drawing/2014/main" id="{95E6AC8A-7816-36D0-2191-F1B0008357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3" name="Line 2720">
            <a:extLst>
              <a:ext uri="{FF2B5EF4-FFF2-40B4-BE49-F238E27FC236}">
                <a16:creationId xmlns:a16="http://schemas.microsoft.com/office/drawing/2014/main" id="{CE6D5AF0-16E8-474E-DAE3-8BF524DF7BA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456</xdr:row>
      <xdr:rowOff>0</xdr:rowOff>
    </xdr:from>
    <xdr:ext cx="300182" cy="323273"/>
    <xdr:grpSp>
      <xdr:nvGrpSpPr>
        <xdr:cNvPr id="5134" name="Group 2715">
          <a:extLst>
            <a:ext uri="{FF2B5EF4-FFF2-40B4-BE49-F238E27FC236}">
              <a16:creationId xmlns:a16="http://schemas.microsoft.com/office/drawing/2014/main" id="{AE9E8F19-F69B-4201-906C-CF57A0C52BA9}"/>
            </a:ext>
          </a:extLst>
        </xdr:cNvPr>
        <xdr:cNvGrpSpPr/>
      </xdr:nvGrpSpPr>
      <xdr:grpSpPr>
        <a:xfrm>
          <a:off x="6186129" y="80767903"/>
          <a:ext cx="300182" cy="323273"/>
          <a:chOff x="40855105" y="5013318"/>
          <a:chExt cx="706904" cy="348926"/>
        </a:xfrm>
      </xdr:grpSpPr>
      <xdr:sp macro="" textlink="">
        <xdr:nvSpPr>
          <xdr:cNvPr id="5135" name="Line 2716">
            <a:extLst>
              <a:ext uri="{FF2B5EF4-FFF2-40B4-BE49-F238E27FC236}">
                <a16:creationId xmlns:a16="http://schemas.microsoft.com/office/drawing/2014/main" id="{183A1B29-8E4F-5ED5-63E3-93EF70D2AE9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6" name="Line 2717">
            <a:extLst>
              <a:ext uri="{FF2B5EF4-FFF2-40B4-BE49-F238E27FC236}">
                <a16:creationId xmlns:a16="http://schemas.microsoft.com/office/drawing/2014/main" id="{B81B1F5C-89C6-FE15-86A2-192A2B0FC9E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7" name="Line 2718">
            <a:extLst>
              <a:ext uri="{FF2B5EF4-FFF2-40B4-BE49-F238E27FC236}">
                <a16:creationId xmlns:a16="http://schemas.microsoft.com/office/drawing/2014/main" id="{8EF7C2AD-4D08-FF3A-5E26-73AEDC6E36D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8" name="Line 2719">
            <a:extLst>
              <a:ext uri="{FF2B5EF4-FFF2-40B4-BE49-F238E27FC236}">
                <a16:creationId xmlns:a16="http://schemas.microsoft.com/office/drawing/2014/main" id="{CE98834F-3B38-2813-3BC5-F1A1B86260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39" name="Line 2720">
            <a:extLst>
              <a:ext uri="{FF2B5EF4-FFF2-40B4-BE49-F238E27FC236}">
                <a16:creationId xmlns:a16="http://schemas.microsoft.com/office/drawing/2014/main" id="{04FBC1EB-192D-46AF-2875-5BFE8D2B478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478</xdr:row>
      <xdr:rowOff>0</xdr:rowOff>
    </xdr:from>
    <xdr:ext cx="300182" cy="323273"/>
    <xdr:grpSp>
      <xdr:nvGrpSpPr>
        <xdr:cNvPr id="5140" name="Group 2715">
          <a:extLst>
            <a:ext uri="{FF2B5EF4-FFF2-40B4-BE49-F238E27FC236}">
              <a16:creationId xmlns:a16="http://schemas.microsoft.com/office/drawing/2014/main" id="{812168DF-CDBE-4424-9161-50C9EFF481D9}"/>
            </a:ext>
          </a:extLst>
        </xdr:cNvPr>
        <xdr:cNvGrpSpPr/>
      </xdr:nvGrpSpPr>
      <xdr:grpSpPr>
        <a:xfrm>
          <a:off x="880806" y="84905645"/>
          <a:ext cx="300182" cy="323273"/>
          <a:chOff x="40855105" y="5013318"/>
          <a:chExt cx="706904" cy="348926"/>
        </a:xfrm>
      </xdr:grpSpPr>
      <xdr:sp macro="" textlink="">
        <xdr:nvSpPr>
          <xdr:cNvPr id="5141" name="Line 2716">
            <a:extLst>
              <a:ext uri="{FF2B5EF4-FFF2-40B4-BE49-F238E27FC236}">
                <a16:creationId xmlns:a16="http://schemas.microsoft.com/office/drawing/2014/main" id="{3E5DEB00-82BF-F12F-A8F7-7FA520D79B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2" name="Line 2717">
            <a:extLst>
              <a:ext uri="{FF2B5EF4-FFF2-40B4-BE49-F238E27FC236}">
                <a16:creationId xmlns:a16="http://schemas.microsoft.com/office/drawing/2014/main" id="{D9B1DABE-17DC-7F35-2B8B-CC630434847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3" name="Line 2718">
            <a:extLst>
              <a:ext uri="{FF2B5EF4-FFF2-40B4-BE49-F238E27FC236}">
                <a16:creationId xmlns:a16="http://schemas.microsoft.com/office/drawing/2014/main" id="{D4A14320-4919-3D22-07DF-DBCE598E652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4" name="Line 2719">
            <a:extLst>
              <a:ext uri="{FF2B5EF4-FFF2-40B4-BE49-F238E27FC236}">
                <a16:creationId xmlns:a16="http://schemas.microsoft.com/office/drawing/2014/main" id="{5A37837F-2C5D-64B3-B20A-856190BB540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5" name="Line 2720">
            <a:extLst>
              <a:ext uri="{FF2B5EF4-FFF2-40B4-BE49-F238E27FC236}">
                <a16:creationId xmlns:a16="http://schemas.microsoft.com/office/drawing/2014/main" id="{82471064-C2F2-A278-BFC3-173E1B38F8F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467</xdr:row>
      <xdr:rowOff>0</xdr:rowOff>
    </xdr:from>
    <xdr:ext cx="300182" cy="323273"/>
    <xdr:grpSp>
      <xdr:nvGrpSpPr>
        <xdr:cNvPr id="5146" name="Group 2715">
          <a:extLst>
            <a:ext uri="{FF2B5EF4-FFF2-40B4-BE49-F238E27FC236}">
              <a16:creationId xmlns:a16="http://schemas.microsoft.com/office/drawing/2014/main" id="{AC93280E-FBE3-45F3-AEC5-D139EF1F7952}"/>
            </a:ext>
          </a:extLst>
        </xdr:cNvPr>
        <xdr:cNvGrpSpPr/>
      </xdr:nvGrpSpPr>
      <xdr:grpSpPr>
        <a:xfrm>
          <a:off x="7241048" y="82836774"/>
          <a:ext cx="300182" cy="323273"/>
          <a:chOff x="40855105" y="5013318"/>
          <a:chExt cx="706904" cy="348926"/>
        </a:xfrm>
      </xdr:grpSpPr>
      <xdr:sp macro="" textlink="">
        <xdr:nvSpPr>
          <xdr:cNvPr id="5147" name="Line 2716">
            <a:extLst>
              <a:ext uri="{FF2B5EF4-FFF2-40B4-BE49-F238E27FC236}">
                <a16:creationId xmlns:a16="http://schemas.microsoft.com/office/drawing/2014/main" id="{3EF84478-0BB6-ADD2-F341-D80922B98ED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8" name="Line 2717">
            <a:extLst>
              <a:ext uri="{FF2B5EF4-FFF2-40B4-BE49-F238E27FC236}">
                <a16:creationId xmlns:a16="http://schemas.microsoft.com/office/drawing/2014/main" id="{F6528E6E-E39E-BE1E-4178-33E7C06BC19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49" name="Line 2718">
            <a:extLst>
              <a:ext uri="{FF2B5EF4-FFF2-40B4-BE49-F238E27FC236}">
                <a16:creationId xmlns:a16="http://schemas.microsoft.com/office/drawing/2014/main" id="{5573472E-FBD1-C614-EB2E-E3F4F55C523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0" name="Line 2719">
            <a:extLst>
              <a:ext uri="{FF2B5EF4-FFF2-40B4-BE49-F238E27FC236}">
                <a16:creationId xmlns:a16="http://schemas.microsoft.com/office/drawing/2014/main" id="{D10DDEF2-BE9A-11C3-14DA-D60F589598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1" name="Line 2720">
            <a:extLst>
              <a:ext uri="{FF2B5EF4-FFF2-40B4-BE49-F238E27FC236}">
                <a16:creationId xmlns:a16="http://schemas.microsoft.com/office/drawing/2014/main" id="{A6800C86-FEFC-5CF3-A23B-D53776F63A0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478</xdr:row>
      <xdr:rowOff>0</xdr:rowOff>
    </xdr:from>
    <xdr:ext cx="300182" cy="323273"/>
    <xdr:grpSp>
      <xdr:nvGrpSpPr>
        <xdr:cNvPr id="5152" name="Group 2715">
          <a:extLst>
            <a:ext uri="{FF2B5EF4-FFF2-40B4-BE49-F238E27FC236}">
              <a16:creationId xmlns:a16="http://schemas.microsoft.com/office/drawing/2014/main" id="{1222EE44-AE86-4A76-A0EF-B8D8B8BC4DDD}"/>
            </a:ext>
          </a:extLst>
        </xdr:cNvPr>
        <xdr:cNvGrpSpPr/>
      </xdr:nvGrpSpPr>
      <xdr:grpSpPr>
        <a:xfrm>
          <a:off x="8295968" y="84905645"/>
          <a:ext cx="300182" cy="323273"/>
          <a:chOff x="40855105" y="5013318"/>
          <a:chExt cx="706904" cy="348926"/>
        </a:xfrm>
      </xdr:grpSpPr>
      <xdr:sp macro="" textlink="">
        <xdr:nvSpPr>
          <xdr:cNvPr id="5153" name="Line 2716">
            <a:extLst>
              <a:ext uri="{FF2B5EF4-FFF2-40B4-BE49-F238E27FC236}">
                <a16:creationId xmlns:a16="http://schemas.microsoft.com/office/drawing/2014/main" id="{C67960DC-0FB7-B648-56A5-46CF5D67172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4" name="Line 2717">
            <a:extLst>
              <a:ext uri="{FF2B5EF4-FFF2-40B4-BE49-F238E27FC236}">
                <a16:creationId xmlns:a16="http://schemas.microsoft.com/office/drawing/2014/main" id="{3502FC06-EA7F-8906-3010-22D07B7B45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5" name="Line 2718">
            <a:extLst>
              <a:ext uri="{FF2B5EF4-FFF2-40B4-BE49-F238E27FC236}">
                <a16:creationId xmlns:a16="http://schemas.microsoft.com/office/drawing/2014/main" id="{E1580D7C-1A88-F060-575E-1F00C608CF1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6" name="Line 2719">
            <a:extLst>
              <a:ext uri="{FF2B5EF4-FFF2-40B4-BE49-F238E27FC236}">
                <a16:creationId xmlns:a16="http://schemas.microsoft.com/office/drawing/2014/main" id="{54D01614-21BE-5693-85BE-8CA32361A9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57" name="Line 2720">
            <a:extLst>
              <a:ext uri="{FF2B5EF4-FFF2-40B4-BE49-F238E27FC236}">
                <a16:creationId xmlns:a16="http://schemas.microsoft.com/office/drawing/2014/main" id="{68FB1CE0-FE38-D642-9591-C0179DFFC3E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445</xdr:row>
      <xdr:rowOff>0</xdr:rowOff>
    </xdr:from>
    <xdr:ext cx="300182" cy="323273"/>
    <xdr:grpSp>
      <xdr:nvGrpSpPr>
        <xdr:cNvPr id="5158" name="Group 2715">
          <a:extLst>
            <a:ext uri="{FF2B5EF4-FFF2-40B4-BE49-F238E27FC236}">
              <a16:creationId xmlns:a16="http://schemas.microsoft.com/office/drawing/2014/main" id="{A022C618-94AF-47E7-BB7E-F11C1B9E0FFD}"/>
            </a:ext>
          </a:extLst>
        </xdr:cNvPr>
        <xdr:cNvGrpSpPr/>
      </xdr:nvGrpSpPr>
      <xdr:grpSpPr>
        <a:xfrm>
          <a:off x="6186129" y="78699032"/>
          <a:ext cx="300182" cy="323273"/>
          <a:chOff x="40855105" y="5013318"/>
          <a:chExt cx="706904" cy="348926"/>
        </a:xfrm>
      </xdr:grpSpPr>
      <xdr:sp macro="" textlink="">
        <xdr:nvSpPr>
          <xdr:cNvPr id="5159" name="Line 2716">
            <a:extLst>
              <a:ext uri="{FF2B5EF4-FFF2-40B4-BE49-F238E27FC236}">
                <a16:creationId xmlns:a16="http://schemas.microsoft.com/office/drawing/2014/main" id="{E107F137-5BA5-C445-F8D3-32057701B5D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0" name="Line 2717">
            <a:extLst>
              <a:ext uri="{FF2B5EF4-FFF2-40B4-BE49-F238E27FC236}">
                <a16:creationId xmlns:a16="http://schemas.microsoft.com/office/drawing/2014/main" id="{DA827A1A-4FB1-35AB-62EB-81EE6FE4B2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1" name="Line 2718">
            <a:extLst>
              <a:ext uri="{FF2B5EF4-FFF2-40B4-BE49-F238E27FC236}">
                <a16:creationId xmlns:a16="http://schemas.microsoft.com/office/drawing/2014/main" id="{977665E9-7803-7FDA-02D1-88A80B5B097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2" name="Line 2719">
            <a:extLst>
              <a:ext uri="{FF2B5EF4-FFF2-40B4-BE49-F238E27FC236}">
                <a16:creationId xmlns:a16="http://schemas.microsoft.com/office/drawing/2014/main" id="{024D4759-A7C9-9A3B-BA14-41A6FF310B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3" name="Line 2720">
            <a:extLst>
              <a:ext uri="{FF2B5EF4-FFF2-40B4-BE49-F238E27FC236}">
                <a16:creationId xmlns:a16="http://schemas.microsoft.com/office/drawing/2014/main" id="{ACD27513-13EA-4736-BEA9-54363C7A201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445</xdr:row>
      <xdr:rowOff>0</xdr:rowOff>
    </xdr:from>
    <xdr:ext cx="300182" cy="323273"/>
    <xdr:grpSp>
      <xdr:nvGrpSpPr>
        <xdr:cNvPr id="5164" name="Group 2715">
          <a:extLst>
            <a:ext uri="{FF2B5EF4-FFF2-40B4-BE49-F238E27FC236}">
              <a16:creationId xmlns:a16="http://schemas.microsoft.com/office/drawing/2014/main" id="{30B4E173-18AF-4D84-9D81-336D36CFF21C}"/>
            </a:ext>
          </a:extLst>
        </xdr:cNvPr>
        <xdr:cNvGrpSpPr/>
      </xdr:nvGrpSpPr>
      <xdr:grpSpPr>
        <a:xfrm>
          <a:off x="7241048" y="78699032"/>
          <a:ext cx="300182" cy="323273"/>
          <a:chOff x="40855105" y="5013318"/>
          <a:chExt cx="706904" cy="348926"/>
        </a:xfrm>
      </xdr:grpSpPr>
      <xdr:sp macro="" textlink="">
        <xdr:nvSpPr>
          <xdr:cNvPr id="5165" name="Line 2716">
            <a:extLst>
              <a:ext uri="{FF2B5EF4-FFF2-40B4-BE49-F238E27FC236}">
                <a16:creationId xmlns:a16="http://schemas.microsoft.com/office/drawing/2014/main" id="{8B217DA5-ACF0-1B80-D4C3-A83570FDCE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6" name="Line 2717">
            <a:extLst>
              <a:ext uri="{FF2B5EF4-FFF2-40B4-BE49-F238E27FC236}">
                <a16:creationId xmlns:a16="http://schemas.microsoft.com/office/drawing/2014/main" id="{4BB6EAFE-D9E1-7FA1-93D1-16A0889EA90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7" name="Line 2718">
            <a:extLst>
              <a:ext uri="{FF2B5EF4-FFF2-40B4-BE49-F238E27FC236}">
                <a16:creationId xmlns:a16="http://schemas.microsoft.com/office/drawing/2014/main" id="{4BD14B79-7F8B-276C-26B8-9D985CBB246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8" name="Line 2719">
            <a:extLst>
              <a:ext uri="{FF2B5EF4-FFF2-40B4-BE49-F238E27FC236}">
                <a16:creationId xmlns:a16="http://schemas.microsoft.com/office/drawing/2014/main" id="{855535EF-F5CB-A9EB-53F3-8F8A19D49B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69" name="Line 2720">
            <a:extLst>
              <a:ext uri="{FF2B5EF4-FFF2-40B4-BE49-F238E27FC236}">
                <a16:creationId xmlns:a16="http://schemas.microsoft.com/office/drawing/2014/main" id="{334A0CF6-7D87-8EBB-6584-A82AFD87E9D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489</xdr:row>
      <xdr:rowOff>0</xdr:rowOff>
    </xdr:from>
    <xdr:ext cx="300182" cy="323273"/>
    <xdr:grpSp>
      <xdr:nvGrpSpPr>
        <xdr:cNvPr id="5170" name="Group 2715">
          <a:extLst>
            <a:ext uri="{FF2B5EF4-FFF2-40B4-BE49-F238E27FC236}">
              <a16:creationId xmlns:a16="http://schemas.microsoft.com/office/drawing/2014/main" id="{0947CC95-4823-4695-8C97-D2A84AC72940}"/>
            </a:ext>
          </a:extLst>
        </xdr:cNvPr>
        <xdr:cNvGrpSpPr/>
      </xdr:nvGrpSpPr>
      <xdr:grpSpPr>
        <a:xfrm>
          <a:off x="8295968" y="86974516"/>
          <a:ext cx="300182" cy="323273"/>
          <a:chOff x="40855105" y="5013318"/>
          <a:chExt cx="706904" cy="348926"/>
        </a:xfrm>
      </xdr:grpSpPr>
      <xdr:sp macro="" textlink="">
        <xdr:nvSpPr>
          <xdr:cNvPr id="5171" name="Line 2716">
            <a:extLst>
              <a:ext uri="{FF2B5EF4-FFF2-40B4-BE49-F238E27FC236}">
                <a16:creationId xmlns:a16="http://schemas.microsoft.com/office/drawing/2014/main" id="{388B004A-621E-0E7D-590C-98DA69BCB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2" name="Line 2717">
            <a:extLst>
              <a:ext uri="{FF2B5EF4-FFF2-40B4-BE49-F238E27FC236}">
                <a16:creationId xmlns:a16="http://schemas.microsoft.com/office/drawing/2014/main" id="{B1A9F50F-B74F-3914-B4BA-4C868CC3D0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3" name="Line 2718">
            <a:extLst>
              <a:ext uri="{FF2B5EF4-FFF2-40B4-BE49-F238E27FC236}">
                <a16:creationId xmlns:a16="http://schemas.microsoft.com/office/drawing/2014/main" id="{3008C555-8609-4835-620C-1B71A599A96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4" name="Line 2719">
            <a:extLst>
              <a:ext uri="{FF2B5EF4-FFF2-40B4-BE49-F238E27FC236}">
                <a16:creationId xmlns:a16="http://schemas.microsoft.com/office/drawing/2014/main" id="{29685E40-6725-27E3-E210-B69F7E9B53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75" name="Line 2720">
            <a:extLst>
              <a:ext uri="{FF2B5EF4-FFF2-40B4-BE49-F238E27FC236}">
                <a16:creationId xmlns:a16="http://schemas.microsoft.com/office/drawing/2014/main" id="{BD60B89D-62FF-9438-43E5-712725C0AF9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478</xdr:row>
      <xdr:rowOff>0</xdr:rowOff>
    </xdr:from>
    <xdr:ext cx="300182" cy="323273"/>
    <xdr:grpSp>
      <xdr:nvGrpSpPr>
        <xdr:cNvPr id="5182" name="Group 2715">
          <a:extLst>
            <a:ext uri="{FF2B5EF4-FFF2-40B4-BE49-F238E27FC236}">
              <a16:creationId xmlns:a16="http://schemas.microsoft.com/office/drawing/2014/main" id="{B67E4CE5-1AFD-4710-A361-4B272531FB4D}"/>
            </a:ext>
          </a:extLst>
        </xdr:cNvPr>
        <xdr:cNvGrpSpPr/>
      </xdr:nvGrpSpPr>
      <xdr:grpSpPr>
        <a:xfrm>
          <a:off x="1966452" y="84905645"/>
          <a:ext cx="300182" cy="323273"/>
          <a:chOff x="40855105" y="5013318"/>
          <a:chExt cx="706904" cy="348926"/>
        </a:xfrm>
      </xdr:grpSpPr>
      <xdr:sp macro="" textlink="">
        <xdr:nvSpPr>
          <xdr:cNvPr id="5183" name="Line 2716">
            <a:extLst>
              <a:ext uri="{FF2B5EF4-FFF2-40B4-BE49-F238E27FC236}">
                <a16:creationId xmlns:a16="http://schemas.microsoft.com/office/drawing/2014/main" id="{727EA812-0F6E-635D-F9FC-D4FB59D81D2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4" name="Line 2717">
            <a:extLst>
              <a:ext uri="{FF2B5EF4-FFF2-40B4-BE49-F238E27FC236}">
                <a16:creationId xmlns:a16="http://schemas.microsoft.com/office/drawing/2014/main" id="{17E046E3-848B-B6CD-2965-A3E43722FC6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5" name="Line 2718">
            <a:extLst>
              <a:ext uri="{FF2B5EF4-FFF2-40B4-BE49-F238E27FC236}">
                <a16:creationId xmlns:a16="http://schemas.microsoft.com/office/drawing/2014/main" id="{A7549332-311F-87E2-DC2C-C5E6D4B5285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6" name="Line 2719">
            <a:extLst>
              <a:ext uri="{FF2B5EF4-FFF2-40B4-BE49-F238E27FC236}">
                <a16:creationId xmlns:a16="http://schemas.microsoft.com/office/drawing/2014/main" id="{031ABFFC-31D5-6E7D-5B63-AF09A64F281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87" name="Line 2720">
            <a:extLst>
              <a:ext uri="{FF2B5EF4-FFF2-40B4-BE49-F238E27FC236}">
                <a16:creationId xmlns:a16="http://schemas.microsoft.com/office/drawing/2014/main" id="{DD13AEE7-950C-C894-E21C-A2524852F2A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489</xdr:row>
      <xdr:rowOff>0</xdr:rowOff>
    </xdr:from>
    <xdr:ext cx="300182" cy="323273"/>
    <xdr:grpSp>
      <xdr:nvGrpSpPr>
        <xdr:cNvPr id="5188" name="Group 2715">
          <a:extLst>
            <a:ext uri="{FF2B5EF4-FFF2-40B4-BE49-F238E27FC236}">
              <a16:creationId xmlns:a16="http://schemas.microsoft.com/office/drawing/2014/main" id="{6ACED21D-6AC2-4197-821A-CFD9CD9D2366}"/>
            </a:ext>
          </a:extLst>
        </xdr:cNvPr>
        <xdr:cNvGrpSpPr/>
      </xdr:nvGrpSpPr>
      <xdr:grpSpPr>
        <a:xfrm>
          <a:off x="7241048" y="86974516"/>
          <a:ext cx="300182" cy="323273"/>
          <a:chOff x="40855105" y="5013318"/>
          <a:chExt cx="706904" cy="348926"/>
        </a:xfrm>
      </xdr:grpSpPr>
      <xdr:sp macro="" textlink="">
        <xdr:nvSpPr>
          <xdr:cNvPr id="5189" name="Line 2716">
            <a:extLst>
              <a:ext uri="{FF2B5EF4-FFF2-40B4-BE49-F238E27FC236}">
                <a16:creationId xmlns:a16="http://schemas.microsoft.com/office/drawing/2014/main" id="{352C6FF3-D5FE-69B0-E08F-26A60063B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0" name="Line 2717">
            <a:extLst>
              <a:ext uri="{FF2B5EF4-FFF2-40B4-BE49-F238E27FC236}">
                <a16:creationId xmlns:a16="http://schemas.microsoft.com/office/drawing/2014/main" id="{C7CD497C-3617-7983-DB81-F89A673DB3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1" name="Line 2718">
            <a:extLst>
              <a:ext uri="{FF2B5EF4-FFF2-40B4-BE49-F238E27FC236}">
                <a16:creationId xmlns:a16="http://schemas.microsoft.com/office/drawing/2014/main" id="{9AD2F89D-2F66-153B-30A2-E0FDFC826E0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2" name="Line 2719">
            <a:extLst>
              <a:ext uri="{FF2B5EF4-FFF2-40B4-BE49-F238E27FC236}">
                <a16:creationId xmlns:a16="http://schemas.microsoft.com/office/drawing/2014/main" id="{EE428866-9BBF-68F0-1E79-0E08C1D1EB4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3" name="Line 2720">
            <a:extLst>
              <a:ext uri="{FF2B5EF4-FFF2-40B4-BE49-F238E27FC236}">
                <a16:creationId xmlns:a16="http://schemas.microsoft.com/office/drawing/2014/main" id="{074E07B5-029B-F085-EE48-E9DC827C213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522</xdr:row>
      <xdr:rowOff>0</xdr:rowOff>
    </xdr:from>
    <xdr:ext cx="300182" cy="323273"/>
    <xdr:grpSp>
      <xdr:nvGrpSpPr>
        <xdr:cNvPr id="5194" name="Group 2715">
          <a:extLst>
            <a:ext uri="{FF2B5EF4-FFF2-40B4-BE49-F238E27FC236}">
              <a16:creationId xmlns:a16="http://schemas.microsoft.com/office/drawing/2014/main" id="{4FCE4B63-83CF-4AED-A978-E3F6510C70B3}"/>
            </a:ext>
          </a:extLst>
        </xdr:cNvPr>
        <xdr:cNvGrpSpPr/>
      </xdr:nvGrpSpPr>
      <xdr:grpSpPr>
        <a:xfrm>
          <a:off x="10405806" y="93181129"/>
          <a:ext cx="300182" cy="323273"/>
          <a:chOff x="40855105" y="5013318"/>
          <a:chExt cx="706904" cy="348926"/>
        </a:xfrm>
      </xdr:grpSpPr>
      <xdr:sp macro="" textlink="">
        <xdr:nvSpPr>
          <xdr:cNvPr id="5195" name="Line 2716">
            <a:extLst>
              <a:ext uri="{FF2B5EF4-FFF2-40B4-BE49-F238E27FC236}">
                <a16:creationId xmlns:a16="http://schemas.microsoft.com/office/drawing/2014/main" id="{CD8C13BA-D101-CCA0-8276-3FE3190D865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6" name="Line 2717">
            <a:extLst>
              <a:ext uri="{FF2B5EF4-FFF2-40B4-BE49-F238E27FC236}">
                <a16:creationId xmlns:a16="http://schemas.microsoft.com/office/drawing/2014/main" id="{5099CE22-988B-9195-C360-FC2F494522F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7" name="Line 2718">
            <a:extLst>
              <a:ext uri="{FF2B5EF4-FFF2-40B4-BE49-F238E27FC236}">
                <a16:creationId xmlns:a16="http://schemas.microsoft.com/office/drawing/2014/main" id="{BF4A68A0-699F-37FB-F2AC-F6B77CA97E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8" name="Line 2719">
            <a:extLst>
              <a:ext uri="{FF2B5EF4-FFF2-40B4-BE49-F238E27FC236}">
                <a16:creationId xmlns:a16="http://schemas.microsoft.com/office/drawing/2014/main" id="{5DEA76D8-E17A-DEE5-5531-8080D8A7652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199" name="Line 2720">
            <a:extLst>
              <a:ext uri="{FF2B5EF4-FFF2-40B4-BE49-F238E27FC236}">
                <a16:creationId xmlns:a16="http://schemas.microsoft.com/office/drawing/2014/main" id="{91FACFB5-8183-2947-6AAC-590355C8DC9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423</xdr:row>
      <xdr:rowOff>0</xdr:rowOff>
    </xdr:from>
    <xdr:ext cx="300182" cy="323273"/>
    <xdr:grpSp>
      <xdr:nvGrpSpPr>
        <xdr:cNvPr id="5206" name="Group 2715">
          <a:extLst>
            <a:ext uri="{FF2B5EF4-FFF2-40B4-BE49-F238E27FC236}">
              <a16:creationId xmlns:a16="http://schemas.microsoft.com/office/drawing/2014/main" id="{C7CE4ECB-3ACE-4609-A2AD-984368BE9166}"/>
            </a:ext>
          </a:extLst>
        </xdr:cNvPr>
        <xdr:cNvGrpSpPr/>
      </xdr:nvGrpSpPr>
      <xdr:grpSpPr>
        <a:xfrm>
          <a:off x="10405806" y="74796855"/>
          <a:ext cx="300182" cy="323273"/>
          <a:chOff x="40855105" y="5013318"/>
          <a:chExt cx="706904" cy="348926"/>
        </a:xfrm>
      </xdr:grpSpPr>
      <xdr:sp macro="" textlink="">
        <xdr:nvSpPr>
          <xdr:cNvPr id="5207" name="Line 2716">
            <a:extLst>
              <a:ext uri="{FF2B5EF4-FFF2-40B4-BE49-F238E27FC236}">
                <a16:creationId xmlns:a16="http://schemas.microsoft.com/office/drawing/2014/main" id="{37B2D91C-BD17-1AE5-8300-91CDB1B49B3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8" name="Line 2717">
            <a:extLst>
              <a:ext uri="{FF2B5EF4-FFF2-40B4-BE49-F238E27FC236}">
                <a16:creationId xmlns:a16="http://schemas.microsoft.com/office/drawing/2014/main" id="{3BBCEC45-11AD-3EE7-825C-D725E7C776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09" name="Line 2718">
            <a:extLst>
              <a:ext uri="{FF2B5EF4-FFF2-40B4-BE49-F238E27FC236}">
                <a16:creationId xmlns:a16="http://schemas.microsoft.com/office/drawing/2014/main" id="{19DCF274-D05E-FA00-2957-DA68119C2A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0" name="Line 2719">
            <a:extLst>
              <a:ext uri="{FF2B5EF4-FFF2-40B4-BE49-F238E27FC236}">
                <a16:creationId xmlns:a16="http://schemas.microsoft.com/office/drawing/2014/main" id="{A7F46F86-D842-E289-F6ED-C232F226D77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1" name="Line 2720">
            <a:extLst>
              <a:ext uri="{FF2B5EF4-FFF2-40B4-BE49-F238E27FC236}">
                <a16:creationId xmlns:a16="http://schemas.microsoft.com/office/drawing/2014/main" id="{7B9EDCA7-3031-DDD4-1B8D-8974AE9C57A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500</xdr:row>
      <xdr:rowOff>0</xdr:rowOff>
    </xdr:from>
    <xdr:ext cx="300182" cy="323273"/>
    <xdr:grpSp>
      <xdr:nvGrpSpPr>
        <xdr:cNvPr id="5212" name="Group 2715">
          <a:extLst>
            <a:ext uri="{FF2B5EF4-FFF2-40B4-BE49-F238E27FC236}">
              <a16:creationId xmlns:a16="http://schemas.microsoft.com/office/drawing/2014/main" id="{025CCDA9-C296-4CE5-A848-D1DEA114F7FE}"/>
            </a:ext>
          </a:extLst>
        </xdr:cNvPr>
        <xdr:cNvGrpSpPr/>
      </xdr:nvGrpSpPr>
      <xdr:grpSpPr>
        <a:xfrm>
          <a:off x="3021371" y="89043387"/>
          <a:ext cx="300182" cy="323273"/>
          <a:chOff x="40855105" y="5013318"/>
          <a:chExt cx="706904" cy="348926"/>
        </a:xfrm>
      </xdr:grpSpPr>
      <xdr:sp macro="" textlink="">
        <xdr:nvSpPr>
          <xdr:cNvPr id="5213" name="Line 2716">
            <a:extLst>
              <a:ext uri="{FF2B5EF4-FFF2-40B4-BE49-F238E27FC236}">
                <a16:creationId xmlns:a16="http://schemas.microsoft.com/office/drawing/2014/main" id="{304B670F-A3BE-3EA1-66A6-9CD7000F677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4" name="Line 2717">
            <a:extLst>
              <a:ext uri="{FF2B5EF4-FFF2-40B4-BE49-F238E27FC236}">
                <a16:creationId xmlns:a16="http://schemas.microsoft.com/office/drawing/2014/main" id="{0430E8AB-B3AA-0D7E-9DD7-FA396AC643B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5" name="Line 2718">
            <a:extLst>
              <a:ext uri="{FF2B5EF4-FFF2-40B4-BE49-F238E27FC236}">
                <a16:creationId xmlns:a16="http://schemas.microsoft.com/office/drawing/2014/main" id="{339CD80D-7DAE-995A-42EF-4C84E61A50F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6" name="Line 2719">
            <a:extLst>
              <a:ext uri="{FF2B5EF4-FFF2-40B4-BE49-F238E27FC236}">
                <a16:creationId xmlns:a16="http://schemas.microsoft.com/office/drawing/2014/main" id="{9AE44AEE-CC5F-A55D-76C5-7A8C4D937F9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17" name="Line 2720">
            <a:extLst>
              <a:ext uri="{FF2B5EF4-FFF2-40B4-BE49-F238E27FC236}">
                <a16:creationId xmlns:a16="http://schemas.microsoft.com/office/drawing/2014/main" id="{7E615939-E499-2170-D430-F6CFE3CC57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500</xdr:row>
      <xdr:rowOff>0</xdr:rowOff>
    </xdr:from>
    <xdr:ext cx="300182" cy="323273"/>
    <xdr:grpSp>
      <xdr:nvGrpSpPr>
        <xdr:cNvPr id="5218" name="Group 2715">
          <a:extLst>
            <a:ext uri="{FF2B5EF4-FFF2-40B4-BE49-F238E27FC236}">
              <a16:creationId xmlns:a16="http://schemas.microsoft.com/office/drawing/2014/main" id="{A56BCF25-54F8-4A91-ADEC-DA4B8949049A}"/>
            </a:ext>
          </a:extLst>
        </xdr:cNvPr>
        <xdr:cNvGrpSpPr/>
      </xdr:nvGrpSpPr>
      <xdr:grpSpPr>
        <a:xfrm>
          <a:off x="4076290" y="89043387"/>
          <a:ext cx="300182" cy="323273"/>
          <a:chOff x="40855105" y="5013318"/>
          <a:chExt cx="706904" cy="348926"/>
        </a:xfrm>
      </xdr:grpSpPr>
      <xdr:sp macro="" textlink="">
        <xdr:nvSpPr>
          <xdr:cNvPr id="5219" name="Line 2716">
            <a:extLst>
              <a:ext uri="{FF2B5EF4-FFF2-40B4-BE49-F238E27FC236}">
                <a16:creationId xmlns:a16="http://schemas.microsoft.com/office/drawing/2014/main" id="{0E8B295E-7783-6DC5-2486-4EA429EBC3A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0" name="Line 2717">
            <a:extLst>
              <a:ext uri="{FF2B5EF4-FFF2-40B4-BE49-F238E27FC236}">
                <a16:creationId xmlns:a16="http://schemas.microsoft.com/office/drawing/2014/main" id="{668BEBFC-C88C-1646-0940-7530F42AD1D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1" name="Line 2718">
            <a:extLst>
              <a:ext uri="{FF2B5EF4-FFF2-40B4-BE49-F238E27FC236}">
                <a16:creationId xmlns:a16="http://schemas.microsoft.com/office/drawing/2014/main" id="{E709BA45-81E9-0235-37F2-1C83855AE3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2" name="Line 2719">
            <a:extLst>
              <a:ext uri="{FF2B5EF4-FFF2-40B4-BE49-F238E27FC236}">
                <a16:creationId xmlns:a16="http://schemas.microsoft.com/office/drawing/2014/main" id="{1D0206EA-714A-C453-A5B5-F7A0DA1DE09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3" name="Line 2720">
            <a:extLst>
              <a:ext uri="{FF2B5EF4-FFF2-40B4-BE49-F238E27FC236}">
                <a16:creationId xmlns:a16="http://schemas.microsoft.com/office/drawing/2014/main" id="{F5C33DDE-D9CA-BEDB-09A7-5C6A5EE8452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467</xdr:row>
      <xdr:rowOff>0</xdr:rowOff>
    </xdr:from>
    <xdr:ext cx="300182" cy="323273"/>
    <xdr:grpSp>
      <xdr:nvGrpSpPr>
        <xdr:cNvPr id="5224" name="Group 2715">
          <a:extLst>
            <a:ext uri="{FF2B5EF4-FFF2-40B4-BE49-F238E27FC236}">
              <a16:creationId xmlns:a16="http://schemas.microsoft.com/office/drawing/2014/main" id="{00C22E80-79B4-4130-8493-3F76EDF1F599}"/>
            </a:ext>
          </a:extLst>
        </xdr:cNvPr>
        <xdr:cNvGrpSpPr/>
      </xdr:nvGrpSpPr>
      <xdr:grpSpPr>
        <a:xfrm>
          <a:off x="10405806" y="82836774"/>
          <a:ext cx="300182" cy="323273"/>
          <a:chOff x="40855105" y="5013318"/>
          <a:chExt cx="706904" cy="348926"/>
        </a:xfrm>
      </xdr:grpSpPr>
      <xdr:sp macro="" textlink="">
        <xdr:nvSpPr>
          <xdr:cNvPr id="5225" name="Line 2716">
            <a:extLst>
              <a:ext uri="{FF2B5EF4-FFF2-40B4-BE49-F238E27FC236}">
                <a16:creationId xmlns:a16="http://schemas.microsoft.com/office/drawing/2014/main" id="{62B08EE5-5A58-5A49-4CD7-8B76115FBFE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6" name="Line 2717">
            <a:extLst>
              <a:ext uri="{FF2B5EF4-FFF2-40B4-BE49-F238E27FC236}">
                <a16:creationId xmlns:a16="http://schemas.microsoft.com/office/drawing/2014/main" id="{DED68058-4739-8B52-3F37-61AAD66D891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7" name="Line 2718">
            <a:extLst>
              <a:ext uri="{FF2B5EF4-FFF2-40B4-BE49-F238E27FC236}">
                <a16:creationId xmlns:a16="http://schemas.microsoft.com/office/drawing/2014/main" id="{52307E81-52F2-7DAC-AF48-0035646D4BA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8" name="Line 2719">
            <a:extLst>
              <a:ext uri="{FF2B5EF4-FFF2-40B4-BE49-F238E27FC236}">
                <a16:creationId xmlns:a16="http://schemas.microsoft.com/office/drawing/2014/main" id="{96A72515-60AE-6BD6-7371-5A350239A55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29" name="Line 2720">
            <a:extLst>
              <a:ext uri="{FF2B5EF4-FFF2-40B4-BE49-F238E27FC236}">
                <a16:creationId xmlns:a16="http://schemas.microsoft.com/office/drawing/2014/main" id="{DB7C8EA5-D170-A6B5-661F-251AF78E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456</xdr:row>
      <xdr:rowOff>0</xdr:rowOff>
    </xdr:from>
    <xdr:ext cx="300182" cy="323273"/>
    <xdr:grpSp>
      <xdr:nvGrpSpPr>
        <xdr:cNvPr id="5230" name="Group 2715">
          <a:extLst>
            <a:ext uri="{FF2B5EF4-FFF2-40B4-BE49-F238E27FC236}">
              <a16:creationId xmlns:a16="http://schemas.microsoft.com/office/drawing/2014/main" id="{A2114EA1-73AB-4D50-A4CA-392F14F6CFF6}"/>
            </a:ext>
          </a:extLst>
        </xdr:cNvPr>
        <xdr:cNvGrpSpPr/>
      </xdr:nvGrpSpPr>
      <xdr:grpSpPr>
        <a:xfrm>
          <a:off x="5131210" y="80767903"/>
          <a:ext cx="300182" cy="323273"/>
          <a:chOff x="40855105" y="5013318"/>
          <a:chExt cx="706904" cy="348926"/>
        </a:xfrm>
      </xdr:grpSpPr>
      <xdr:sp macro="" textlink="">
        <xdr:nvSpPr>
          <xdr:cNvPr id="5231" name="Line 2716">
            <a:extLst>
              <a:ext uri="{FF2B5EF4-FFF2-40B4-BE49-F238E27FC236}">
                <a16:creationId xmlns:a16="http://schemas.microsoft.com/office/drawing/2014/main" id="{0367DD28-7313-AF68-AE19-8F76753BCEB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2" name="Line 2717">
            <a:extLst>
              <a:ext uri="{FF2B5EF4-FFF2-40B4-BE49-F238E27FC236}">
                <a16:creationId xmlns:a16="http://schemas.microsoft.com/office/drawing/2014/main" id="{741AD000-CEB6-17C7-2D03-DAE714915B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3" name="Line 2718">
            <a:extLst>
              <a:ext uri="{FF2B5EF4-FFF2-40B4-BE49-F238E27FC236}">
                <a16:creationId xmlns:a16="http://schemas.microsoft.com/office/drawing/2014/main" id="{C57F0CCC-79BA-C9B4-31D1-CD6DDD77F97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4" name="Line 2719">
            <a:extLst>
              <a:ext uri="{FF2B5EF4-FFF2-40B4-BE49-F238E27FC236}">
                <a16:creationId xmlns:a16="http://schemas.microsoft.com/office/drawing/2014/main" id="{928E8F47-0F3F-A062-FF1A-486F6CAA03A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35" name="Line 2720">
            <a:extLst>
              <a:ext uri="{FF2B5EF4-FFF2-40B4-BE49-F238E27FC236}">
                <a16:creationId xmlns:a16="http://schemas.microsoft.com/office/drawing/2014/main" id="{397288FF-5D6B-0E26-971E-8346429508C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434</xdr:row>
      <xdr:rowOff>0</xdr:rowOff>
    </xdr:from>
    <xdr:ext cx="300182" cy="323273"/>
    <xdr:grpSp>
      <xdr:nvGrpSpPr>
        <xdr:cNvPr id="5242" name="Group 2715">
          <a:extLst>
            <a:ext uri="{FF2B5EF4-FFF2-40B4-BE49-F238E27FC236}">
              <a16:creationId xmlns:a16="http://schemas.microsoft.com/office/drawing/2014/main" id="{BB0A73E0-E85E-43CB-BA4B-521544E98241}"/>
            </a:ext>
          </a:extLst>
        </xdr:cNvPr>
        <xdr:cNvGrpSpPr/>
      </xdr:nvGrpSpPr>
      <xdr:grpSpPr>
        <a:xfrm>
          <a:off x="880806" y="76712097"/>
          <a:ext cx="300182" cy="323273"/>
          <a:chOff x="40855105" y="5013318"/>
          <a:chExt cx="706904" cy="348926"/>
        </a:xfrm>
      </xdr:grpSpPr>
      <xdr:sp macro="" textlink="">
        <xdr:nvSpPr>
          <xdr:cNvPr id="5243" name="Line 2716">
            <a:extLst>
              <a:ext uri="{FF2B5EF4-FFF2-40B4-BE49-F238E27FC236}">
                <a16:creationId xmlns:a16="http://schemas.microsoft.com/office/drawing/2014/main" id="{3378D492-4041-F286-EA7A-FD6D110CC29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4" name="Line 2717">
            <a:extLst>
              <a:ext uri="{FF2B5EF4-FFF2-40B4-BE49-F238E27FC236}">
                <a16:creationId xmlns:a16="http://schemas.microsoft.com/office/drawing/2014/main" id="{77F6B5BD-8B1E-D8B7-0C1C-EBBFEE2F55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5" name="Line 2718">
            <a:extLst>
              <a:ext uri="{FF2B5EF4-FFF2-40B4-BE49-F238E27FC236}">
                <a16:creationId xmlns:a16="http://schemas.microsoft.com/office/drawing/2014/main" id="{1C602E85-8373-E8EA-9E0B-D4438D4432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6" name="Line 2719">
            <a:extLst>
              <a:ext uri="{FF2B5EF4-FFF2-40B4-BE49-F238E27FC236}">
                <a16:creationId xmlns:a16="http://schemas.microsoft.com/office/drawing/2014/main" id="{B4E228AB-79EB-B082-B57C-447AD7F8532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47" name="Line 2720">
            <a:extLst>
              <a:ext uri="{FF2B5EF4-FFF2-40B4-BE49-F238E27FC236}">
                <a16:creationId xmlns:a16="http://schemas.microsoft.com/office/drawing/2014/main" id="{6E3EEB53-62D2-5E16-D779-40411024A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533</xdr:row>
      <xdr:rowOff>0</xdr:rowOff>
    </xdr:from>
    <xdr:ext cx="300182" cy="323273"/>
    <xdr:grpSp>
      <xdr:nvGrpSpPr>
        <xdr:cNvPr id="5248" name="Group 2715">
          <a:extLst>
            <a:ext uri="{FF2B5EF4-FFF2-40B4-BE49-F238E27FC236}">
              <a16:creationId xmlns:a16="http://schemas.microsoft.com/office/drawing/2014/main" id="{BB34894C-232E-4A8D-B1DE-4D0F7D88E0F4}"/>
            </a:ext>
          </a:extLst>
        </xdr:cNvPr>
        <xdr:cNvGrpSpPr/>
      </xdr:nvGrpSpPr>
      <xdr:grpSpPr>
        <a:xfrm>
          <a:off x="1966452" y="95250000"/>
          <a:ext cx="300182" cy="323273"/>
          <a:chOff x="40855105" y="5013318"/>
          <a:chExt cx="706904" cy="348926"/>
        </a:xfrm>
      </xdr:grpSpPr>
      <xdr:sp macro="" textlink="">
        <xdr:nvSpPr>
          <xdr:cNvPr id="5249" name="Line 2716">
            <a:extLst>
              <a:ext uri="{FF2B5EF4-FFF2-40B4-BE49-F238E27FC236}">
                <a16:creationId xmlns:a16="http://schemas.microsoft.com/office/drawing/2014/main" id="{EC6A809C-8FBC-EFA7-D1E5-E7AB82D5E82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0" name="Line 2717">
            <a:extLst>
              <a:ext uri="{FF2B5EF4-FFF2-40B4-BE49-F238E27FC236}">
                <a16:creationId xmlns:a16="http://schemas.microsoft.com/office/drawing/2014/main" id="{023DC4F2-5B85-608F-573C-6BFFF1B75D8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1" name="Line 2718">
            <a:extLst>
              <a:ext uri="{FF2B5EF4-FFF2-40B4-BE49-F238E27FC236}">
                <a16:creationId xmlns:a16="http://schemas.microsoft.com/office/drawing/2014/main" id="{B5831BCB-5B83-1B8E-266D-B35DF28010C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2" name="Line 2719">
            <a:extLst>
              <a:ext uri="{FF2B5EF4-FFF2-40B4-BE49-F238E27FC236}">
                <a16:creationId xmlns:a16="http://schemas.microsoft.com/office/drawing/2014/main" id="{5CC6A20A-E084-F996-6716-189F610490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3" name="Line 2720">
            <a:extLst>
              <a:ext uri="{FF2B5EF4-FFF2-40B4-BE49-F238E27FC236}">
                <a16:creationId xmlns:a16="http://schemas.microsoft.com/office/drawing/2014/main" id="{5CA3C317-8966-D4E9-5DF8-A8DCC1E75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378</xdr:row>
      <xdr:rowOff>0</xdr:rowOff>
    </xdr:from>
    <xdr:ext cx="300182" cy="323273"/>
    <xdr:grpSp>
      <xdr:nvGrpSpPr>
        <xdr:cNvPr id="5254" name="Group 2715">
          <a:extLst>
            <a:ext uri="{FF2B5EF4-FFF2-40B4-BE49-F238E27FC236}">
              <a16:creationId xmlns:a16="http://schemas.microsoft.com/office/drawing/2014/main" id="{AC0FFDE5-6782-43EC-A854-B2145ABA1DAF}"/>
            </a:ext>
          </a:extLst>
        </xdr:cNvPr>
        <xdr:cNvGrpSpPr/>
      </xdr:nvGrpSpPr>
      <xdr:grpSpPr>
        <a:xfrm>
          <a:off x="9350887" y="66951532"/>
          <a:ext cx="300182" cy="323273"/>
          <a:chOff x="40855105" y="5013318"/>
          <a:chExt cx="706904" cy="348926"/>
        </a:xfrm>
      </xdr:grpSpPr>
      <xdr:sp macro="" textlink="">
        <xdr:nvSpPr>
          <xdr:cNvPr id="5255" name="Line 2716">
            <a:extLst>
              <a:ext uri="{FF2B5EF4-FFF2-40B4-BE49-F238E27FC236}">
                <a16:creationId xmlns:a16="http://schemas.microsoft.com/office/drawing/2014/main" id="{9945B5BD-605F-5F44-8267-1DBCB86D88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6" name="Line 2717">
            <a:extLst>
              <a:ext uri="{FF2B5EF4-FFF2-40B4-BE49-F238E27FC236}">
                <a16:creationId xmlns:a16="http://schemas.microsoft.com/office/drawing/2014/main" id="{CFC3C1EB-1C31-B7D7-03BD-DBDD9EDC4E2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7" name="Line 2718">
            <a:extLst>
              <a:ext uri="{FF2B5EF4-FFF2-40B4-BE49-F238E27FC236}">
                <a16:creationId xmlns:a16="http://schemas.microsoft.com/office/drawing/2014/main" id="{303F26B3-FB83-452F-BFB7-F0C05A10D65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8" name="Line 2719">
            <a:extLst>
              <a:ext uri="{FF2B5EF4-FFF2-40B4-BE49-F238E27FC236}">
                <a16:creationId xmlns:a16="http://schemas.microsoft.com/office/drawing/2014/main" id="{6F687350-DA60-9851-5E6F-141015F9349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59" name="Line 2720">
            <a:extLst>
              <a:ext uri="{FF2B5EF4-FFF2-40B4-BE49-F238E27FC236}">
                <a16:creationId xmlns:a16="http://schemas.microsoft.com/office/drawing/2014/main" id="{F381E2C6-6765-B707-0FE7-40683243A6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478</xdr:row>
      <xdr:rowOff>0</xdr:rowOff>
    </xdr:from>
    <xdr:ext cx="300182" cy="323273"/>
    <xdr:grpSp>
      <xdr:nvGrpSpPr>
        <xdr:cNvPr id="5260" name="Group 2715">
          <a:extLst>
            <a:ext uri="{FF2B5EF4-FFF2-40B4-BE49-F238E27FC236}">
              <a16:creationId xmlns:a16="http://schemas.microsoft.com/office/drawing/2014/main" id="{08995418-A515-4FC5-A137-8DDFB946791E}"/>
            </a:ext>
          </a:extLst>
        </xdr:cNvPr>
        <xdr:cNvGrpSpPr/>
      </xdr:nvGrpSpPr>
      <xdr:grpSpPr>
        <a:xfrm>
          <a:off x="7241048" y="84905645"/>
          <a:ext cx="300182" cy="323273"/>
          <a:chOff x="40855105" y="5013318"/>
          <a:chExt cx="706904" cy="348926"/>
        </a:xfrm>
      </xdr:grpSpPr>
      <xdr:sp macro="" textlink="">
        <xdr:nvSpPr>
          <xdr:cNvPr id="5261" name="Line 2716">
            <a:extLst>
              <a:ext uri="{FF2B5EF4-FFF2-40B4-BE49-F238E27FC236}">
                <a16:creationId xmlns:a16="http://schemas.microsoft.com/office/drawing/2014/main" id="{F6AEDC38-CC72-CF5A-10C4-AE4A5F1C9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2" name="Line 2717">
            <a:extLst>
              <a:ext uri="{FF2B5EF4-FFF2-40B4-BE49-F238E27FC236}">
                <a16:creationId xmlns:a16="http://schemas.microsoft.com/office/drawing/2014/main" id="{D27871C8-88A3-AE4A-BCF8-BC8C96566B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3" name="Line 2718">
            <a:extLst>
              <a:ext uri="{FF2B5EF4-FFF2-40B4-BE49-F238E27FC236}">
                <a16:creationId xmlns:a16="http://schemas.microsoft.com/office/drawing/2014/main" id="{1EC54174-7A2B-3C5F-B6EC-059C019EF3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4" name="Line 2719">
            <a:extLst>
              <a:ext uri="{FF2B5EF4-FFF2-40B4-BE49-F238E27FC236}">
                <a16:creationId xmlns:a16="http://schemas.microsoft.com/office/drawing/2014/main" id="{C6B15EE8-CCD1-F22E-139D-0489B1C3240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5" name="Line 2720">
            <a:extLst>
              <a:ext uri="{FF2B5EF4-FFF2-40B4-BE49-F238E27FC236}">
                <a16:creationId xmlns:a16="http://schemas.microsoft.com/office/drawing/2014/main" id="{B33DEB98-5DB7-2B9C-5263-8509951391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489</xdr:row>
      <xdr:rowOff>0</xdr:rowOff>
    </xdr:from>
    <xdr:ext cx="300182" cy="323273"/>
    <xdr:grpSp>
      <xdr:nvGrpSpPr>
        <xdr:cNvPr id="5266" name="Group 2715">
          <a:extLst>
            <a:ext uri="{FF2B5EF4-FFF2-40B4-BE49-F238E27FC236}">
              <a16:creationId xmlns:a16="http://schemas.microsoft.com/office/drawing/2014/main" id="{3C39CC69-5EC0-4FC9-91A6-4D0F2CFCC2B0}"/>
            </a:ext>
          </a:extLst>
        </xdr:cNvPr>
        <xdr:cNvGrpSpPr/>
      </xdr:nvGrpSpPr>
      <xdr:grpSpPr>
        <a:xfrm>
          <a:off x="6186129" y="86974516"/>
          <a:ext cx="300182" cy="323273"/>
          <a:chOff x="40855105" y="5013318"/>
          <a:chExt cx="706904" cy="348926"/>
        </a:xfrm>
      </xdr:grpSpPr>
      <xdr:sp macro="" textlink="">
        <xdr:nvSpPr>
          <xdr:cNvPr id="5267" name="Line 2716">
            <a:extLst>
              <a:ext uri="{FF2B5EF4-FFF2-40B4-BE49-F238E27FC236}">
                <a16:creationId xmlns:a16="http://schemas.microsoft.com/office/drawing/2014/main" id="{6A22171A-F678-22C8-3A8F-B44CEF93BC9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8" name="Line 2717">
            <a:extLst>
              <a:ext uri="{FF2B5EF4-FFF2-40B4-BE49-F238E27FC236}">
                <a16:creationId xmlns:a16="http://schemas.microsoft.com/office/drawing/2014/main" id="{EAB8F944-3652-A766-D831-E57429E6BD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69" name="Line 2718">
            <a:extLst>
              <a:ext uri="{FF2B5EF4-FFF2-40B4-BE49-F238E27FC236}">
                <a16:creationId xmlns:a16="http://schemas.microsoft.com/office/drawing/2014/main" id="{BE42FA2F-B47B-2D6A-B0A1-484C3995C56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0" name="Line 2719">
            <a:extLst>
              <a:ext uri="{FF2B5EF4-FFF2-40B4-BE49-F238E27FC236}">
                <a16:creationId xmlns:a16="http://schemas.microsoft.com/office/drawing/2014/main" id="{5C8110E8-1412-2EA3-9C56-7CF8A63D920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1" name="Line 2720">
            <a:extLst>
              <a:ext uri="{FF2B5EF4-FFF2-40B4-BE49-F238E27FC236}">
                <a16:creationId xmlns:a16="http://schemas.microsoft.com/office/drawing/2014/main" id="{092FF872-7021-7599-C607-32B5BCBE875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456</xdr:row>
      <xdr:rowOff>0</xdr:rowOff>
    </xdr:from>
    <xdr:ext cx="300182" cy="323273"/>
    <xdr:grpSp>
      <xdr:nvGrpSpPr>
        <xdr:cNvPr id="5272" name="Group 2715">
          <a:extLst>
            <a:ext uri="{FF2B5EF4-FFF2-40B4-BE49-F238E27FC236}">
              <a16:creationId xmlns:a16="http://schemas.microsoft.com/office/drawing/2014/main" id="{43C2F718-2455-458C-8EB7-BB22836020CC}"/>
            </a:ext>
          </a:extLst>
        </xdr:cNvPr>
        <xdr:cNvGrpSpPr/>
      </xdr:nvGrpSpPr>
      <xdr:grpSpPr>
        <a:xfrm>
          <a:off x="8295968" y="80767903"/>
          <a:ext cx="300182" cy="323273"/>
          <a:chOff x="40855105" y="5013318"/>
          <a:chExt cx="706904" cy="348926"/>
        </a:xfrm>
      </xdr:grpSpPr>
      <xdr:sp macro="" textlink="">
        <xdr:nvSpPr>
          <xdr:cNvPr id="5273" name="Line 2716">
            <a:extLst>
              <a:ext uri="{FF2B5EF4-FFF2-40B4-BE49-F238E27FC236}">
                <a16:creationId xmlns:a16="http://schemas.microsoft.com/office/drawing/2014/main" id="{0A17A53A-3021-1B2B-AFF8-C9A54762833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4" name="Line 2717">
            <a:extLst>
              <a:ext uri="{FF2B5EF4-FFF2-40B4-BE49-F238E27FC236}">
                <a16:creationId xmlns:a16="http://schemas.microsoft.com/office/drawing/2014/main" id="{BB0D5BF5-5981-0314-6D4A-DEE8627255B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5" name="Line 2718">
            <a:extLst>
              <a:ext uri="{FF2B5EF4-FFF2-40B4-BE49-F238E27FC236}">
                <a16:creationId xmlns:a16="http://schemas.microsoft.com/office/drawing/2014/main" id="{D4201E3C-BCE4-634E-6E9F-C163B65A02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6" name="Line 2719">
            <a:extLst>
              <a:ext uri="{FF2B5EF4-FFF2-40B4-BE49-F238E27FC236}">
                <a16:creationId xmlns:a16="http://schemas.microsoft.com/office/drawing/2014/main" id="{54A77395-6FC8-C3C1-5FA1-D1036E6BF3E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77" name="Line 2720">
            <a:extLst>
              <a:ext uri="{FF2B5EF4-FFF2-40B4-BE49-F238E27FC236}">
                <a16:creationId xmlns:a16="http://schemas.microsoft.com/office/drawing/2014/main" id="{B37C2DB3-F3D2-D37E-B5FD-7BCBD330593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434</xdr:row>
      <xdr:rowOff>0</xdr:rowOff>
    </xdr:from>
    <xdr:ext cx="300182" cy="323273"/>
    <xdr:grpSp>
      <xdr:nvGrpSpPr>
        <xdr:cNvPr id="5278" name="Group 2715">
          <a:extLst>
            <a:ext uri="{FF2B5EF4-FFF2-40B4-BE49-F238E27FC236}">
              <a16:creationId xmlns:a16="http://schemas.microsoft.com/office/drawing/2014/main" id="{5B9C6917-5F95-4849-A0F4-9B8836C8EEF5}"/>
            </a:ext>
          </a:extLst>
        </xdr:cNvPr>
        <xdr:cNvGrpSpPr/>
      </xdr:nvGrpSpPr>
      <xdr:grpSpPr>
        <a:xfrm>
          <a:off x="1966452" y="76712097"/>
          <a:ext cx="300182" cy="323273"/>
          <a:chOff x="40855105" y="5013318"/>
          <a:chExt cx="706904" cy="348926"/>
        </a:xfrm>
      </xdr:grpSpPr>
      <xdr:sp macro="" textlink="">
        <xdr:nvSpPr>
          <xdr:cNvPr id="5279" name="Line 2716">
            <a:extLst>
              <a:ext uri="{FF2B5EF4-FFF2-40B4-BE49-F238E27FC236}">
                <a16:creationId xmlns:a16="http://schemas.microsoft.com/office/drawing/2014/main" id="{7697EC92-FF52-7F27-56F0-C50A8B45CAF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0" name="Line 2717">
            <a:extLst>
              <a:ext uri="{FF2B5EF4-FFF2-40B4-BE49-F238E27FC236}">
                <a16:creationId xmlns:a16="http://schemas.microsoft.com/office/drawing/2014/main" id="{86DAEA05-CEAA-953B-4070-896096CF3DC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1" name="Line 2718">
            <a:extLst>
              <a:ext uri="{FF2B5EF4-FFF2-40B4-BE49-F238E27FC236}">
                <a16:creationId xmlns:a16="http://schemas.microsoft.com/office/drawing/2014/main" id="{D6A3686C-66BC-AE63-A7A7-953633BD00E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2" name="Line 2719">
            <a:extLst>
              <a:ext uri="{FF2B5EF4-FFF2-40B4-BE49-F238E27FC236}">
                <a16:creationId xmlns:a16="http://schemas.microsoft.com/office/drawing/2014/main" id="{428BEF7D-AA5E-9983-83E9-9571869CE8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3" name="Line 2720">
            <a:extLst>
              <a:ext uri="{FF2B5EF4-FFF2-40B4-BE49-F238E27FC236}">
                <a16:creationId xmlns:a16="http://schemas.microsoft.com/office/drawing/2014/main" id="{BFC861FB-E83B-ECB8-3CAD-A9AA1F63A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378</xdr:row>
      <xdr:rowOff>0</xdr:rowOff>
    </xdr:from>
    <xdr:ext cx="300182" cy="323273"/>
    <xdr:grpSp>
      <xdr:nvGrpSpPr>
        <xdr:cNvPr id="5284" name="Group 2715">
          <a:extLst>
            <a:ext uri="{FF2B5EF4-FFF2-40B4-BE49-F238E27FC236}">
              <a16:creationId xmlns:a16="http://schemas.microsoft.com/office/drawing/2014/main" id="{0D1B8459-7282-4F53-9187-AB2B01530816}"/>
            </a:ext>
          </a:extLst>
        </xdr:cNvPr>
        <xdr:cNvGrpSpPr/>
      </xdr:nvGrpSpPr>
      <xdr:grpSpPr>
        <a:xfrm>
          <a:off x="10405806" y="66951532"/>
          <a:ext cx="300182" cy="323273"/>
          <a:chOff x="40855105" y="5013318"/>
          <a:chExt cx="706904" cy="348926"/>
        </a:xfrm>
      </xdr:grpSpPr>
      <xdr:sp macro="" textlink="">
        <xdr:nvSpPr>
          <xdr:cNvPr id="5285" name="Line 2716">
            <a:extLst>
              <a:ext uri="{FF2B5EF4-FFF2-40B4-BE49-F238E27FC236}">
                <a16:creationId xmlns:a16="http://schemas.microsoft.com/office/drawing/2014/main" id="{4FA12061-AD37-0CBE-D024-8061146839C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6" name="Line 2717">
            <a:extLst>
              <a:ext uri="{FF2B5EF4-FFF2-40B4-BE49-F238E27FC236}">
                <a16:creationId xmlns:a16="http://schemas.microsoft.com/office/drawing/2014/main" id="{E25BC558-C7F0-745B-D00B-DAAB7870DEA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7" name="Line 2718">
            <a:extLst>
              <a:ext uri="{FF2B5EF4-FFF2-40B4-BE49-F238E27FC236}">
                <a16:creationId xmlns:a16="http://schemas.microsoft.com/office/drawing/2014/main" id="{C3F4C97F-0045-3DF1-E92C-C94950B0E5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8" name="Line 2719">
            <a:extLst>
              <a:ext uri="{FF2B5EF4-FFF2-40B4-BE49-F238E27FC236}">
                <a16:creationId xmlns:a16="http://schemas.microsoft.com/office/drawing/2014/main" id="{17909EBC-32D3-37D0-DCA4-E125FCCAD4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89" name="Line 2720">
            <a:extLst>
              <a:ext uri="{FF2B5EF4-FFF2-40B4-BE49-F238E27FC236}">
                <a16:creationId xmlns:a16="http://schemas.microsoft.com/office/drawing/2014/main" id="{EDA53673-B2E6-DD5C-D4CA-90612D9A858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378</xdr:row>
      <xdr:rowOff>0</xdr:rowOff>
    </xdr:from>
    <xdr:ext cx="300182" cy="323273"/>
    <xdr:grpSp>
      <xdr:nvGrpSpPr>
        <xdr:cNvPr id="5290" name="Group 2715">
          <a:extLst>
            <a:ext uri="{FF2B5EF4-FFF2-40B4-BE49-F238E27FC236}">
              <a16:creationId xmlns:a16="http://schemas.microsoft.com/office/drawing/2014/main" id="{9D33201A-7FC4-448E-A3C3-0D807A5729C3}"/>
            </a:ext>
          </a:extLst>
        </xdr:cNvPr>
        <xdr:cNvGrpSpPr/>
      </xdr:nvGrpSpPr>
      <xdr:grpSpPr>
        <a:xfrm>
          <a:off x="8295968" y="66951532"/>
          <a:ext cx="300182" cy="323273"/>
          <a:chOff x="40855105" y="5013318"/>
          <a:chExt cx="706904" cy="348926"/>
        </a:xfrm>
      </xdr:grpSpPr>
      <xdr:sp macro="" textlink="">
        <xdr:nvSpPr>
          <xdr:cNvPr id="5291" name="Line 2716">
            <a:extLst>
              <a:ext uri="{FF2B5EF4-FFF2-40B4-BE49-F238E27FC236}">
                <a16:creationId xmlns:a16="http://schemas.microsoft.com/office/drawing/2014/main" id="{519F2BDE-03F1-610F-8933-E037971FF6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2" name="Line 2717">
            <a:extLst>
              <a:ext uri="{FF2B5EF4-FFF2-40B4-BE49-F238E27FC236}">
                <a16:creationId xmlns:a16="http://schemas.microsoft.com/office/drawing/2014/main" id="{8B595CEF-0A95-49D0-5F97-E3C5369C069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3" name="Line 2718">
            <a:extLst>
              <a:ext uri="{FF2B5EF4-FFF2-40B4-BE49-F238E27FC236}">
                <a16:creationId xmlns:a16="http://schemas.microsoft.com/office/drawing/2014/main" id="{2E3C8F8E-E63F-F303-782A-B02129CF9C5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4" name="Line 2719">
            <a:extLst>
              <a:ext uri="{FF2B5EF4-FFF2-40B4-BE49-F238E27FC236}">
                <a16:creationId xmlns:a16="http://schemas.microsoft.com/office/drawing/2014/main" id="{39A32918-F911-25EA-6FE7-BBE6A937121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295" name="Line 2720">
            <a:extLst>
              <a:ext uri="{FF2B5EF4-FFF2-40B4-BE49-F238E27FC236}">
                <a16:creationId xmlns:a16="http://schemas.microsoft.com/office/drawing/2014/main" id="{123977BA-30E1-17C1-8389-9432AE422CE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434</xdr:row>
      <xdr:rowOff>0</xdr:rowOff>
    </xdr:from>
    <xdr:ext cx="300182" cy="323273"/>
    <xdr:grpSp>
      <xdr:nvGrpSpPr>
        <xdr:cNvPr id="5308" name="Group 2715">
          <a:extLst>
            <a:ext uri="{FF2B5EF4-FFF2-40B4-BE49-F238E27FC236}">
              <a16:creationId xmlns:a16="http://schemas.microsoft.com/office/drawing/2014/main" id="{8B96E50B-B985-46D8-BB0C-C99333604C76}"/>
            </a:ext>
          </a:extLst>
        </xdr:cNvPr>
        <xdr:cNvGrpSpPr/>
      </xdr:nvGrpSpPr>
      <xdr:grpSpPr>
        <a:xfrm>
          <a:off x="3021371" y="76712097"/>
          <a:ext cx="300182" cy="323273"/>
          <a:chOff x="40855105" y="5013318"/>
          <a:chExt cx="706904" cy="348926"/>
        </a:xfrm>
      </xdr:grpSpPr>
      <xdr:sp macro="" textlink="">
        <xdr:nvSpPr>
          <xdr:cNvPr id="5309" name="Line 2716">
            <a:extLst>
              <a:ext uri="{FF2B5EF4-FFF2-40B4-BE49-F238E27FC236}">
                <a16:creationId xmlns:a16="http://schemas.microsoft.com/office/drawing/2014/main" id="{E81ED47A-22D3-11CB-0B47-A3CB04F8519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0" name="Line 2717">
            <a:extLst>
              <a:ext uri="{FF2B5EF4-FFF2-40B4-BE49-F238E27FC236}">
                <a16:creationId xmlns:a16="http://schemas.microsoft.com/office/drawing/2014/main" id="{469D7C74-CC33-4D99-4BBC-15534EB0BE5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1" name="Line 2718">
            <a:extLst>
              <a:ext uri="{FF2B5EF4-FFF2-40B4-BE49-F238E27FC236}">
                <a16:creationId xmlns:a16="http://schemas.microsoft.com/office/drawing/2014/main" id="{21D9FD60-FB7F-FBBB-5363-DAC0133BA85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2" name="Line 2719">
            <a:extLst>
              <a:ext uri="{FF2B5EF4-FFF2-40B4-BE49-F238E27FC236}">
                <a16:creationId xmlns:a16="http://schemas.microsoft.com/office/drawing/2014/main" id="{BA06C097-69CF-8104-C0C3-4733341EC16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3" name="Line 2720">
            <a:extLst>
              <a:ext uri="{FF2B5EF4-FFF2-40B4-BE49-F238E27FC236}">
                <a16:creationId xmlns:a16="http://schemas.microsoft.com/office/drawing/2014/main" id="{E1E2F381-536C-D6A3-590B-2C48DE0F1D2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378</xdr:row>
      <xdr:rowOff>0</xdr:rowOff>
    </xdr:from>
    <xdr:ext cx="300182" cy="323273"/>
    <xdr:grpSp>
      <xdr:nvGrpSpPr>
        <xdr:cNvPr id="5314" name="Group 2715">
          <a:extLst>
            <a:ext uri="{FF2B5EF4-FFF2-40B4-BE49-F238E27FC236}">
              <a16:creationId xmlns:a16="http://schemas.microsoft.com/office/drawing/2014/main" id="{3AF9E1E9-20A8-4571-8FB0-E22C1C92C5FC}"/>
            </a:ext>
          </a:extLst>
        </xdr:cNvPr>
        <xdr:cNvGrpSpPr/>
      </xdr:nvGrpSpPr>
      <xdr:grpSpPr>
        <a:xfrm>
          <a:off x="1966452" y="66951532"/>
          <a:ext cx="300182" cy="323273"/>
          <a:chOff x="40855105" y="5013318"/>
          <a:chExt cx="706904" cy="348926"/>
        </a:xfrm>
      </xdr:grpSpPr>
      <xdr:sp macro="" textlink="">
        <xdr:nvSpPr>
          <xdr:cNvPr id="5315" name="Line 2716">
            <a:extLst>
              <a:ext uri="{FF2B5EF4-FFF2-40B4-BE49-F238E27FC236}">
                <a16:creationId xmlns:a16="http://schemas.microsoft.com/office/drawing/2014/main" id="{212806B3-ED6A-D9FA-D055-46F50D6573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6" name="Line 2717">
            <a:extLst>
              <a:ext uri="{FF2B5EF4-FFF2-40B4-BE49-F238E27FC236}">
                <a16:creationId xmlns:a16="http://schemas.microsoft.com/office/drawing/2014/main" id="{59BF4CD4-12AA-B625-5721-465CE2474B3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7" name="Line 2718">
            <a:extLst>
              <a:ext uri="{FF2B5EF4-FFF2-40B4-BE49-F238E27FC236}">
                <a16:creationId xmlns:a16="http://schemas.microsoft.com/office/drawing/2014/main" id="{936E1A48-A3BF-E390-014C-7E63140757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8" name="Line 2719">
            <a:extLst>
              <a:ext uri="{FF2B5EF4-FFF2-40B4-BE49-F238E27FC236}">
                <a16:creationId xmlns:a16="http://schemas.microsoft.com/office/drawing/2014/main" id="{F6D96AD3-79FA-2EEC-6F2B-3F3D17FC57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19" name="Line 2720">
            <a:extLst>
              <a:ext uri="{FF2B5EF4-FFF2-40B4-BE49-F238E27FC236}">
                <a16:creationId xmlns:a16="http://schemas.microsoft.com/office/drawing/2014/main" id="{83B53396-6A71-8BB2-C19B-390D0FE9306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423</xdr:row>
      <xdr:rowOff>0</xdr:rowOff>
    </xdr:from>
    <xdr:ext cx="300182" cy="323273"/>
    <xdr:grpSp>
      <xdr:nvGrpSpPr>
        <xdr:cNvPr id="5320" name="Group 2715">
          <a:extLst>
            <a:ext uri="{FF2B5EF4-FFF2-40B4-BE49-F238E27FC236}">
              <a16:creationId xmlns:a16="http://schemas.microsoft.com/office/drawing/2014/main" id="{D9AFAAF3-BA53-4F7C-8620-682F420DBAAF}"/>
            </a:ext>
          </a:extLst>
        </xdr:cNvPr>
        <xdr:cNvGrpSpPr/>
      </xdr:nvGrpSpPr>
      <xdr:grpSpPr>
        <a:xfrm>
          <a:off x="5131210" y="74796855"/>
          <a:ext cx="300182" cy="323273"/>
          <a:chOff x="40855105" y="5013318"/>
          <a:chExt cx="706904" cy="348926"/>
        </a:xfrm>
      </xdr:grpSpPr>
      <xdr:sp macro="" textlink="">
        <xdr:nvSpPr>
          <xdr:cNvPr id="5321" name="Line 2716">
            <a:extLst>
              <a:ext uri="{FF2B5EF4-FFF2-40B4-BE49-F238E27FC236}">
                <a16:creationId xmlns:a16="http://schemas.microsoft.com/office/drawing/2014/main" id="{33D72230-9C6E-7265-757F-3940890FA0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2" name="Line 2717">
            <a:extLst>
              <a:ext uri="{FF2B5EF4-FFF2-40B4-BE49-F238E27FC236}">
                <a16:creationId xmlns:a16="http://schemas.microsoft.com/office/drawing/2014/main" id="{73C4C91D-B547-2B93-8781-86175CA624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3" name="Line 2718">
            <a:extLst>
              <a:ext uri="{FF2B5EF4-FFF2-40B4-BE49-F238E27FC236}">
                <a16:creationId xmlns:a16="http://schemas.microsoft.com/office/drawing/2014/main" id="{A53768CD-4B9D-D247-E646-705250CEC5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4" name="Line 2719">
            <a:extLst>
              <a:ext uri="{FF2B5EF4-FFF2-40B4-BE49-F238E27FC236}">
                <a16:creationId xmlns:a16="http://schemas.microsoft.com/office/drawing/2014/main" id="{3BEF255B-8CDE-69A6-9E05-562FD64D3DE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5" name="Line 2720">
            <a:extLst>
              <a:ext uri="{FF2B5EF4-FFF2-40B4-BE49-F238E27FC236}">
                <a16:creationId xmlns:a16="http://schemas.microsoft.com/office/drawing/2014/main" id="{D27BCB28-6209-B04F-B33F-8159B4088D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423</xdr:row>
      <xdr:rowOff>0</xdr:rowOff>
    </xdr:from>
    <xdr:ext cx="300182" cy="323273"/>
    <xdr:grpSp>
      <xdr:nvGrpSpPr>
        <xdr:cNvPr id="5326" name="Group 2715">
          <a:extLst>
            <a:ext uri="{FF2B5EF4-FFF2-40B4-BE49-F238E27FC236}">
              <a16:creationId xmlns:a16="http://schemas.microsoft.com/office/drawing/2014/main" id="{52E7CA61-45C4-417C-9CE9-801AA2097E7D}"/>
            </a:ext>
          </a:extLst>
        </xdr:cNvPr>
        <xdr:cNvGrpSpPr/>
      </xdr:nvGrpSpPr>
      <xdr:grpSpPr>
        <a:xfrm>
          <a:off x="4076290" y="74796855"/>
          <a:ext cx="300182" cy="323273"/>
          <a:chOff x="40855105" y="5013318"/>
          <a:chExt cx="706904" cy="348926"/>
        </a:xfrm>
      </xdr:grpSpPr>
      <xdr:sp macro="" textlink="">
        <xdr:nvSpPr>
          <xdr:cNvPr id="5327" name="Line 2716">
            <a:extLst>
              <a:ext uri="{FF2B5EF4-FFF2-40B4-BE49-F238E27FC236}">
                <a16:creationId xmlns:a16="http://schemas.microsoft.com/office/drawing/2014/main" id="{116C3512-FF1E-9B6F-1408-F3D9F361E2E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8" name="Line 2717">
            <a:extLst>
              <a:ext uri="{FF2B5EF4-FFF2-40B4-BE49-F238E27FC236}">
                <a16:creationId xmlns:a16="http://schemas.microsoft.com/office/drawing/2014/main" id="{28844278-6A79-606C-4D85-8459D70FDE7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29" name="Line 2718">
            <a:extLst>
              <a:ext uri="{FF2B5EF4-FFF2-40B4-BE49-F238E27FC236}">
                <a16:creationId xmlns:a16="http://schemas.microsoft.com/office/drawing/2014/main" id="{558A16BA-EC2D-0213-BE83-453C564E4CA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0" name="Line 2719">
            <a:extLst>
              <a:ext uri="{FF2B5EF4-FFF2-40B4-BE49-F238E27FC236}">
                <a16:creationId xmlns:a16="http://schemas.microsoft.com/office/drawing/2014/main" id="{072A5154-C7E7-E692-DB5B-183DFE19AA6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1" name="Line 2720">
            <a:extLst>
              <a:ext uri="{FF2B5EF4-FFF2-40B4-BE49-F238E27FC236}">
                <a16:creationId xmlns:a16="http://schemas.microsoft.com/office/drawing/2014/main" id="{47ED5609-5E3C-C074-E0CA-D6EAFF9B18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356</xdr:row>
      <xdr:rowOff>0</xdr:rowOff>
    </xdr:from>
    <xdr:ext cx="300182" cy="323273"/>
    <xdr:grpSp>
      <xdr:nvGrpSpPr>
        <xdr:cNvPr id="5332" name="Group 2715">
          <a:extLst>
            <a:ext uri="{FF2B5EF4-FFF2-40B4-BE49-F238E27FC236}">
              <a16:creationId xmlns:a16="http://schemas.microsoft.com/office/drawing/2014/main" id="{3F5CDB70-6B9A-4F95-AF87-BD6F40AA7E3C}"/>
            </a:ext>
          </a:extLst>
        </xdr:cNvPr>
        <xdr:cNvGrpSpPr/>
      </xdr:nvGrpSpPr>
      <xdr:grpSpPr>
        <a:xfrm>
          <a:off x="7241048" y="63121048"/>
          <a:ext cx="300182" cy="323273"/>
          <a:chOff x="40855105" y="5013318"/>
          <a:chExt cx="706904" cy="348926"/>
        </a:xfrm>
      </xdr:grpSpPr>
      <xdr:sp macro="" textlink="">
        <xdr:nvSpPr>
          <xdr:cNvPr id="5333" name="Line 2716">
            <a:extLst>
              <a:ext uri="{FF2B5EF4-FFF2-40B4-BE49-F238E27FC236}">
                <a16:creationId xmlns:a16="http://schemas.microsoft.com/office/drawing/2014/main" id="{E6265718-7324-DDEA-7EB8-389238FA3E80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4" name="Line 2717">
            <a:extLst>
              <a:ext uri="{FF2B5EF4-FFF2-40B4-BE49-F238E27FC236}">
                <a16:creationId xmlns:a16="http://schemas.microsoft.com/office/drawing/2014/main" id="{8F2C1BB0-EADD-FAF0-8421-D36FBBDE464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5" name="Line 2718">
            <a:extLst>
              <a:ext uri="{FF2B5EF4-FFF2-40B4-BE49-F238E27FC236}">
                <a16:creationId xmlns:a16="http://schemas.microsoft.com/office/drawing/2014/main" id="{BBFD38D9-874A-8A95-2D4B-A96729C98BB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6" name="Line 2719">
            <a:extLst>
              <a:ext uri="{FF2B5EF4-FFF2-40B4-BE49-F238E27FC236}">
                <a16:creationId xmlns:a16="http://schemas.microsoft.com/office/drawing/2014/main" id="{9996020D-3C82-E0B6-E240-864D05D8079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37" name="Line 2720">
            <a:extLst>
              <a:ext uri="{FF2B5EF4-FFF2-40B4-BE49-F238E27FC236}">
                <a16:creationId xmlns:a16="http://schemas.microsoft.com/office/drawing/2014/main" id="{C57642A0-ACE0-DC47-0A89-3F19E22397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412</xdr:row>
      <xdr:rowOff>0</xdr:rowOff>
    </xdr:from>
    <xdr:ext cx="300182" cy="323273"/>
    <xdr:grpSp>
      <xdr:nvGrpSpPr>
        <xdr:cNvPr id="5338" name="Group 2715">
          <a:extLst>
            <a:ext uri="{FF2B5EF4-FFF2-40B4-BE49-F238E27FC236}">
              <a16:creationId xmlns:a16="http://schemas.microsoft.com/office/drawing/2014/main" id="{2D377953-432F-4865-858A-BE19C1B16233}"/>
            </a:ext>
          </a:extLst>
        </xdr:cNvPr>
        <xdr:cNvGrpSpPr/>
      </xdr:nvGrpSpPr>
      <xdr:grpSpPr>
        <a:xfrm>
          <a:off x="1966452" y="72881613"/>
          <a:ext cx="300182" cy="323273"/>
          <a:chOff x="40855105" y="5013318"/>
          <a:chExt cx="706904" cy="348926"/>
        </a:xfrm>
      </xdr:grpSpPr>
      <xdr:sp macro="" textlink="">
        <xdr:nvSpPr>
          <xdr:cNvPr id="5339" name="Line 2716">
            <a:extLst>
              <a:ext uri="{FF2B5EF4-FFF2-40B4-BE49-F238E27FC236}">
                <a16:creationId xmlns:a16="http://schemas.microsoft.com/office/drawing/2014/main" id="{EB7DFAFF-6CF1-C104-C6CC-37B46DE49F1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0" name="Line 2717">
            <a:extLst>
              <a:ext uri="{FF2B5EF4-FFF2-40B4-BE49-F238E27FC236}">
                <a16:creationId xmlns:a16="http://schemas.microsoft.com/office/drawing/2014/main" id="{BE822C5B-D430-2A2C-A2F9-F6ADA49171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1" name="Line 2718">
            <a:extLst>
              <a:ext uri="{FF2B5EF4-FFF2-40B4-BE49-F238E27FC236}">
                <a16:creationId xmlns:a16="http://schemas.microsoft.com/office/drawing/2014/main" id="{B11635F1-799F-1481-AB49-8CB366ABBE8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2" name="Line 2719">
            <a:extLst>
              <a:ext uri="{FF2B5EF4-FFF2-40B4-BE49-F238E27FC236}">
                <a16:creationId xmlns:a16="http://schemas.microsoft.com/office/drawing/2014/main" id="{1D600FAB-B5C0-E4FA-C87C-48E5194AEB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3" name="Line 2720">
            <a:extLst>
              <a:ext uri="{FF2B5EF4-FFF2-40B4-BE49-F238E27FC236}">
                <a16:creationId xmlns:a16="http://schemas.microsoft.com/office/drawing/2014/main" id="{7431D5F9-0745-B53E-87F1-725D28BE97B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378</xdr:row>
      <xdr:rowOff>0</xdr:rowOff>
    </xdr:from>
    <xdr:ext cx="300182" cy="323273"/>
    <xdr:grpSp>
      <xdr:nvGrpSpPr>
        <xdr:cNvPr id="5344" name="Group 2715">
          <a:extLst>
            <a:ext uri="{FF2B5EF4-FFF2-40B4-BE49-F238E27FC236}">
              <a16:creationId xmlns:a16="http://schemas.microsoft.com/office/drawing/2014/main" id="{EECE96E3-0680-4F90-9D59-B6659A74ABC1}"/>
            </a:ext>
          </a:extLst>
        </xdr:cNvPr>
        <xdr:cNvGrpSpPr/>
      </xdr:nvGrpSpPr>
      <xdr:grpSpPr>
        <a:xfrm>
          <a:off x="4076290" y="66951532"/>
          <a:ext cx="300182" cy="323273"/>
          <a:chOff x="40855105" y="5013318"/>
          <a:chExt cx="706904" cy="348926"/>
        </a:xfrm>
      </xdr:grpSpPr>
      <xdr:sp macro="" textlink="">
        <xdr:nvSpPr>
          <xdr:cNvPr id="5345" name="Line 2716">
            <a:extLst>
              <a:ext uri="{FF2B5EF4-FFF2-40B4-BE49-F238E27FC236}">
                <a16:creationId xmlns:a16="http://schemas.microsoft.com/office/drawing/2014/main" id="{8DCE3EDB-5D2F-0724-93A2-470454BA5825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6" name="Line 2717">
            <a:extLst>
              <a:ext uri="{FF2B5EF4-FFF2-40B4-BE49-F238E27FC236}">
                <a16:creationId xmlns:a16="http://schemas.microsoft.com/office/drawing/2014/main" id="{165EA7C9-E0C3-CB3D-5191-10B4F00AF8C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7" name="Line 2718">
            <a:extLst>
              <a:ext uri="{FF2B5EF4-FFF2-40B4-BE49-F238E27FC236}">
                <a16:creationId xmlns:a16="http://schemas.microsoft.com/office/drawing/2014/main" id="{1BD10DFD-FE70-46CC-51EF-7F8190C9B8D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8" name="Line 2719">
            <a:extLst>
              <a:ext uri="{FF2B5EF4-FFF2-40B4-BE49-F238E27FC236}">
                <a16:creationId xmlns:a16="http://schemas.microsoft.com/office/drawing/2014/main" id="{7E43B45F-B9F2-9F51-94DE-12E1AA19C26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49" name="Line 2720">
            <a:extLst>
              <a:ext uri="{FF2B5EF4-FFF2-40B4-BE49-F238E27FC236}">
                <a16:creationId xmlns:a16="http://schemas.microsoft.com/office/drawing/2014/main" id="{4B018F06-BAAC-9D14-032B-E9A016C620C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544</xdr:row>
      <xdr:rowOff>0</xdr:rowOff>
    </xdr:from>
    <xdr:ext cx="300182" cy="323273"/>
    <xdr:grpSp>
      <xdr:nvGrpSpPr>
        <xdr:cNvPr id="5350" name="Group 2715">
          <a:extLst>
            <a:ext uri="{FF2B5EF4-FFF2-40B4-BE49-F238E27FC236}">
              <a16:creationId xmlns:a16="http://schemas.microsoft.com/office/drawing/2014/main" id="{0F9D29DE-A89E-4E15-A340-C3A70CFC931A}"/>
            </a:ext>
          </a:extLst>
        </xdr:cNvPr>
        <xdr:cNvGrpSpPr/>
      </xdr:nvGrpSpPr>
      <xdr:grpSpPr>
        <a:xfrm>
          <a:off x="10405806" y="97318871"/>
          <a:ext cx="300182" cy="323273"/>
          <a:chOff x="40855105" y="5013318"/>
          <a:chExt cx="706904" cy="348926"/>
        </a:xfrm>
      </xdr:grpSpPr>
      <xdr:sp macro="" textlink="">
        <xdr:nvSpPr>
          <xdr:cNvPr id="5351" name="Line 2716">
            <a:extLst>
              <a:ext uri="{FF2B5EF4-FFF2-40B4-BE49-F238E27FC236}">
                <a16:creationId xmlns:a16="http://schemas.microsoft.com/office/drawing/2014/main" id="{1EE24002-6EBE-3D3B-DF87-981DD104D5F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2" name="Line 2717">
            <a:extLst>
              <a:ext uri="{FF2B5EF4-FFF2-40B4-BE49-F238E27FC236}">
                <a16:creationId xmlns:a16="http://schemas.microsoft.com/office/drawing/2014/main" id="{0C0095BC-FA56-4292-BFED-5EFE87FFE02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3" name="Line 2718">
            <a:extLst>
              <a:ext uri="{FF2B5EF4-FFF2-40B4-BE49-F238E27FC236}">
                <a16:creationId xmlns:a16="http://schemas.microsoft.com/office/drawing/2014/main" id="{30D8E013-1D7B-D10E-51B3-8AAD024D668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4" name="Line 2719">
            <a:extLst>
              <a:ext uri="{FF2B5EF4-FFF2-40B4-BE49-F238E27FC236}">
                <a16:creationId xmlns:a16="http://schemas.microsoft.com/office/drawing/2014/main" id="{882D713E-DD6C-B0AE-2E10-63090700687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5" name="Line 2720">
            <a:extLst>
              <a:ext uri="{FF2B5EF4-FFF2-40B4-BE49-F238E27FC236}">
                <a16:creationId xmlns:a16="http://schemas.microsoft.com/office/drawing/2014/main" id="{3AEB8F36-C503-7008-DF86-351EFEA728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555</xdr:row>
      <xdr:rowOff>0</xdr:rowOff>
    </xdr:from>
    <xdr:ext cx="300182" cy="323273"/>
    <xdr:grpSp>
      <xdr:nvGrpSpPr>
        <xdr:cNvPr id="5356" name="Group 2715">
          <a:extLst>
            <a:ext uri="{FF2B5EF4-FFF2-40B4-BE49-F238E27FC236}">
              <a16:creationId xmlns:a16="http://schemas.microsoft.com/office/drawing/2014/main" id="{ABBB995B-5688-46D8-A931-1A2402A9A899}"/>
            </a:ext>
          </a:extLst>
        </xdr:cNvPr>
        <xdr:cNvGrpSpPr/>
      </xdr:nvGrpSpPr>
      <xdr:grpSpPr>
        <a:xfrm>
          <a:off x="4076290" y="99387742"/>
          <a:ext cx="300182" cy="323273"/>
          <a:chOff x="40855105" y="5013318"/>
          <a:chExt cx="706904" cy="348926"/>
        </a:xfrm>
      </xdr:grpSpPr>
      <xdr:sp macro="" textlink="">
        <xdr:nvSpPr>
          <xdr:cNvPr id="5357" name="Line 2716">
            <a:extLst>
              <a:ext uri="{FF2B5EF4-FFF2-40B4-BE49-F238E27FC236}">
                <a16:creationId xmlns:a16="http://schemas.microsoft.com/office/drawing/2014/main" id="{C77DBE90-03BD-4EE9-55E1-11E52E4A704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8" name="Line 2717">
            <a:extLst>
              <a:ext uri="{FF2B5EF4-FFF2-40B4-BE49-F238E27FC236}">
                <a16:creationId xmlns:a16="http://schemas.microsoft.com/office/drawing/2014/main" id="{7A38A329-5C39-ED3B-8B67-7E472506F40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59" name="Line 2718">
            <a:extLst>
              <a:ext uri="{FF2B5EF4-FFF2-40B4-BE49-F238E27FC236}">
                <a16:creationId xmlns:a16="http://schemas.microsoft.com/office/drawing/2014/main" id="{0BB5512D-D068-A8C1-BF0F-CCE38B7CEC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0" name="Line 2719">
            <a:extLst>
              <a:ext uri="{FF2B5EF4-FFF2-40B4-BE49-F238E27FC236}">
                <a16:creationId xmlns:a16="http://schemas.microsoft.com/office/drawing/2014/main" id="{B996FC12-4DDA-36F0-6947-E81B05E0FEE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1" name="Line 2720">
            <a:extLst>
              <a:ext uri="{FF2B5EF4-FFF2-40B4-BE49-F238E27FC236}">
                <a16:creationId xmlns:a16="http://schemas.microsoft.com/office/drawing/2014/main" id="{DBCD1F73-9E66-5933-DFC1-02128BE5053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423</xdr:row>
      <xdr:rowOff>0</xdr:rowOff>
    </xdr:from>
    <xdr:ext cx="300182" cy="323273"/>
    <xdr:grpSp>
      <xdr:nvGrpSpPr>
        <xdr:cNvPr id="5362" name="Group 2715">
          <a:extLst>
            <a:ext uri="{FF2B5EF4-FFF2-40B4-BE49-F238E27FC236}">
              <a16:creationId xmlns:a16="http://schemas.microsoft.com/office/drawing/2014/main" id="{803D4A8A-2594-4715-AA14-000A20287A94}"/>
            </a:ext>
          </a:extLst>
        </xdr:cNvPr>
        <xdr:cNvGrpSpPr/>
      </xdr:nvGrpSpPr>
      <xdr:grpSpPr>
        <a:xfrm>
          <a:off x="6186129" y="74796855"/>
          <a:ext cx="300182" cy="323273"/>
          <a:chOff x="40855105" y="5013318"/>
          <a:chExt cx="706904" cy="348926"/>
        </a:xfrm>
      </xdr:grpSpPr>
      <xdr:sp macro="" textlink="">
        <xdr:nvSpPr>
          <xdr:cNvPr id="5363" name="Line 2716">
            <a:extLst>
              <a:ext uri="{FF2B5EF4-FFF2-40B4-BE49-F238E27FC236}">
                <a16:creationId xmlns:a16="http://schemas.microsoft.com/office/drawing/2014/main" id="{66D2291B-C4B5-58CA-19F6-15D585467F1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4" name="Line 2717">
            <a:extLst>
              <a:ext uri="{FF2B5EF4-FFF2-40B4-BE49-F238E27FC236}">
                <a16:creationId xmlns:a16="http://schemas.microsoft.com/office/drawing/2014/main" id="{7CA42378-CBA9-A442-8183-55ACBF1AD68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5" name="Line 2718">
            <a:extLst>
              <a:ext uri="{FF2B5EF4-FFF2-40B4-BE49-F238E27FC236}">
                <a16:creationId xmlns:a16="http://schemas.microsoft.com/office/drawing/2014/main" id="{D921F206-719F-6189-000F-26288F73D9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6" name="Line 2719">
            <a:extLst>
              <a:ext uri="{FF2B5EF4-FFF2-40B4-BE49-F238E27FC236}">
                <a16:creationId xmlns:a16="http://schemas.microsoft.com/office/drawing/2014/main" id="{333B186B-494D-BD32-BA0F-8982E5BE80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67" name="Line 2720">
            <a:extLst>
              <a:ext uri="{FF2B5EF4-FFF2-40B4-BE49-F238E27FC236}">
                <a16:creationId xmlns:a16="http://schemas.microsoft.com/office/drawing/2014/main" id="{2F4D2F0A-25A3-2667-4BA4-1B1355C78E5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412</xdr:row>
      <xdr:rowOff>0</xdr:rowOff>
    </xdr:from>
    <xdr:ext cx="300182" cy="323273"/>
    <xdr:grpSp>
      <xdr:nvGrpSpPr>
        <xdr:cNvPr id="5368" name="Group 2715">
          <a:extLst>
            <a:ext uri="{FF2B5EF4-FFF2-40B4-BE49-F238E27FC236}">
              <a16:creationId xmlns:a16="http://schemas.microsoft.com/office/drawing/2014/main" id="{B1BB6180-9CF3-44B5-87A9-C8D79BBBF0B1}"/>
            </a:ext>
          </a:extLst>
        </xdr:cNvPr>
        <xdr:cNvGrpSpPr/>
      </xdr:nvGrpSpPr>
      <xdr:grpSpPr>
        <a:xfrm>
          <a:off x="3021371" y="72881613"/>
          <a:ext cx="300182" cy="323273"/>
          <a:chOff x="40855105" y="5013318"/>
          <a:chExt cx="706904" cy="348926"/>
        </a:xfrm>
      </xdr:grpSpPr>
      <xdr:sp macro="" textlink="">
        <xdr:nvSpPr>
          <xdr:cNvPr id="5369" name="Line 2716">
            <a:extLst>
              <a:ext uri="{FF2B5EF4-FFF2-40B4-BE49-F238E27FC236}">
                <a16:creationId xmlns:a16="http://schemas.microsoft.com/office/drawing/2014/main" id="{6C46DC87-CE0F-C8D2-17DE-200D340AB7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0" name="Line 2717">
            <a:extLst>
              <a:ext uri="{FF2B5EF4-FFF2-40B4-BE49-F238E27FC236}">
                <a16:creationId xmlns:a16="http://schemas.microsoft.com/office/drawing/2014/main" id="{A216D32B-BCD0-4923-A21C-82834C03673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1" name="Line 2718">
            <a:extLst>
              <a:ext uri="{FF2B5EF4-FFF2-40B4-BE49-F238E27FC236}">
                <a16:creationId xmlns:a16="http://schemas.microsoft.com/office/drawing/2014/main" id="{BCD74755-27C3-4750-51FC-9770DB6B4B2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2" name="Line 2719">
            <a:extLst>
              <a:ext uri="{FF2B5EF4-FFF2-40B4-BE49-F238E27FC236}">
                <a16:creationId xmlns:a16="http://schemas.microsoft.com/office/drawing/2014/main" id="{EADAE459-34B9-F230-C907-4F66DE4610A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3" name="Line 2720">
            <a:extLst>
              <a:ext uri="{FF2B5EF4-FFF2-40B4-BE49-F238E27FC236}">
                <a16:creationId xmlns:a16="http://schemas.microsoft.com/office/drawing/2014/main" id="{4B3536A0-055C-D33C-003F-8FE9E1ACD80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555</xdr:row>
      <xdr:rowOff>0</xdr:rowOff>
    </xdr:from>
    <xdr:ext cx="300182" cy="323273"/>
    <xdr:grpSp>
      <xdr:nvGrpSpPr>
        <xdr:cNvPr id="5374" name="Group 2715">
          <a:extLst>
            <a:ext uri="{FF2B5EF4-FFF2-40B4-BE49-F238E27FC236}">
              <a16:creationId xmlns:a16="http://schemas.microsoft.com/office/drawing/2014/main" id="{7C34209B-7086-4885-8298-501BB215FA84}"/>
            </a:ext>
          </a:extLst>
        </xdr:cNvPr>
        <xdr:cNvGrpSpPr/>
      </xdr:nvGrpSpPr>
      <xdr:grpSpPr>
        <a:xfrm>
          <a:off x="9350887" y="99387742"/>
          <a:ext cx="300182" cy="323273"/>
          <a:chOff x="40855105" y="5013318"/>
          <a:chExt cx="706904" cy="348926"/>
        </a:xfrm>
      </xdr:grpSpPr>
      <xdr:sp macro="" textlink="">
        <xdr:nvSpPr>
          <xdr:cNvPr id="5375" name="Line 2716">
            <a:extLst>
              <a:ext uri="{FF2B5EF4-FFF2-40B4-BE49-F238E27FC236}">
                <a16:creationId xmlns:a16="http://schemas.microsoft.com/office/drawing/2014/main" id="{0B7E8C14-5152-702A-502E-B4F7F61EF86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6" name="Line 2717">
            <a:extLst>
              <a:ext uri="{FF2B5EF4-FFF2-40B4-BE49-F238E27FC236}">
                <a16:creationId xmlns:a16="http://schemas.microsoft.com/office/drawing/2014/main" id="{DB77CA82-02CF-E397-210A-F9CC439BCEC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7" name="Line 2718">
            <a:extLst>
              <a:ext uri="{FF2B5EF4-FFF2-40B4-BE49-F238E27FC236}">
                <a16:creationId xmlns:a16="http://schemas.microsoft.com/office/drawing/2014/main" id="{334223DF-54E7-3B45-9D69-A8D1EE1B7FC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8" name="Line 2719">
            <a:extLst>
              <a:ext uri="{FF2B5EF4-FFF2-40B4-BE49-F238E27FC236}">
                <a16:creationId xmlns:a16="http://schemas.microsoft.com/office/drawing/2014/main" id="{D6695BCD-3ECC-47EE-2E13-D3E4FB0A6D4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79" name="Line 2720">
            <a:extLst>
              <a:ext uri="{FF2B5EF4-FFF2-40B4-BE49-F238E27FC236}">
                <a16:creationId xmlns:a16="http://schemas.microsoft.com/office/drawing/2014/main" id="{4F7E71E3-6300-03F4-9E5F-174EA48654D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356</xdr:row>
      <xdr:rowOff>0</xdr:rowOff>
    </xdr:from>
    <xdr:ext cx="300182" cy="323273"/>
    <xdr:grpSp>
      <xdr:nvGrpSpPr>
        <xdr:cNvPr id="5380" name="Group 2715">
          <a:extLst>
            <a:ext uri="{FF2B5EF4-FFF2-40B4-BE49-F238E27FC236}">
              <a16:creationId xmlns:a16="http://schemas.microsoft.com/office/drawing/2014/main" id="{CCBAD070-89B4-476B-B1E9-AB6C2DCE9DFD}"/>
            </a:ext>
          </a:extLst>
        </xdr:cNvPr>
        <xdr:cNvGrpSpPr/>
      </xdr:nvGrpSpPr>
      <xdr:grpSpPr>
        <a:xfrm>
          <a:off x="8295968" y="63121048"/>
          <a:ext cx="300182" cy="323273"/>
          <a:chOff x="40855105" y="5013318"/>
          <a:chExt cx="706904" cy="348926"/>
        </a:xfrm>
      </xdr:grpSpPr>
      <xdr:sp macro="" textlink="">
        <xdr:nvSpPr>
          <xdr:cNvPr id="5381" name="Line 2716">
            <a:extLst>
              <a:ext uri="{FF2B5EF4-FFF2-40B4-BE49-F238E27FC236}">
                <a16:creationId xmlns:a16="http://schemas.microsoft.com/office/drawing/2014/main" id="{FE03E95A-F3E1-B7FA-C8DE-976776CE738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2" name="Line 2717">
            <a:extLst>
              <a:ext uri="{FF2B5EF4-FFF2-40B4-BE49-F238E27FC236}">
                <a16:creationId xmlns:a16="http://schemas.microsoft.com/office/drawing/2014/main" id="{20B77AC3-3430-9122-5BE8-D3BB44B06CF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3" name="Line 2718">
            <a:extLst>
              <a:ext uri="{FF2B5EF4-FFF2-40B4-BE49-F238E27FC236}">
                <a16:creationId xmlns:a16="http://schemas.microsoft.com/office/drawing/2014/main" id="{39C12437-5B90-3593-DC31-BB436165D7E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4" name="Line 2719">
            <a:extLst>
              <a:ext uri="{FF2B5EF4-FFF2-40B4-BE49-F238E27FC236}">
                <a16:creationId xmlns:a16="http://schemas.microsoft.com/office/drawing/2014/main" id="{B6C57D3B-2335-804C-6114-2153189CBB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5" name="Line 2720">
            <a:extLst>
              <a:ext uri="{FF2B5EF4-FFF2-40B4-BE49-F238E27FC236}">
                <a16:creationId xmlns:a16="http://schemas.microsoft.com/office/drawing/2014/main" id="{BBFF88A9-DC09-DAEC-9880-BCB4479323C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378</xdr:row>
      <xdr:rowOff>0</xdr:rowOff>
    </xdr:from>
    <xdr:ext cx="300182" cy="323273"/>
    <xdr:grpSp>
      <xdr:nvGrpSpPr>
        <xdr:cNvPr id="5386" name="Group 2715">
          <a:extLst>
            <a:ext uri="{FF2B5EF4-FFF2-40B4-BE49-F238E27FC236}">
              <a16:creationId xmlns:a16="http://schemas.microsoft.com/office/drawing/2014/main" id="{364B87D1-98E3-4396-9E0D-E0D71B608F5D}"/>
            </a:ext>
          </a:extLst>
        </xdr:cNvPr>
        <xdr:cNvGrpSpPr/>
      </xdr:nvGrpSpPr>
      <xdr:grpSpPr>
        <a:xfrm>
          <a:off x="3021371" y="66951532"/>
          <a:ext cx="300182" cy="323273"/>
          <a:chOff x="40855105" y="5013318"/>
          <a:chExt cx="706904" cy="348926"/>
        </a:xfrm>
      </xdr:grpSpPr>
      <xdr:sp macro="" textlink="">
        <xdr:nvSpPr>
          <xdr:cNvPr id="5387" name="Line 2716">
            <a:extLst>
              <a:ext uri="{FF2B5EF4-FFF2-40B4-BE49-F238E27FC236}">
                <a16:creationId xmlns:a16="http://schemas.microsoft.com/office/drawing/2014/main" id="{6D00986B-7270-2BD8-BF84-5BA89AC6717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8" name="Line 2717">
            <a:extLst>
              <a:ext uri="{FF2B5EF4-FFF2-40B4-BE49-F238E27FC236}">
                <a16:creationId xmlns:a16="http://schemas.microsoft.com/office/drawing/2014/main" id="{A285F7B3-728A-1831-C547-A0E93A4DDD84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89" name="Line 2718">
            <a:extLst>
              <a:ext uri="{FF2B5EF4-FFF2-40B4-BE49-F238E27FC236}">
                <a16:creationId xmlns:a16="http://schemas.microsoft.com/office/drawing/2014/main" id="{2506D523-8E0B-100B-C08F-B44096EF22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0" name="Line 2719">
            <a:extLst>
              <a:ext uri="{FF2B5EF4-FFF2-40B4-BE49-F238E27FC236}">
                <a16:creationId xmlns:a16="http://schemas.microsoft.com/office/drawing/2014/main" id="{76B6D307-B47C-37B5-94C4-30D307F60F4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1" name="Line 2720">
            <a:extLst>
              <a:ext uri="{FF2B5EF4-FFF2-40B4-BE49-F238E27FC236}">
                <a16:creationId xmlns:a16="http://schemas.microsoft.com/office/drawing/2014/main" id="{3FAE05E1-C66E-F831-DA59-69E51DB4E5D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401</xdr:row>
      <xdr:rowOff>0</xdr:rowOff>
    </xdr:from>
    <xdr:ext cx="300182" cy="323273"/>
    <xdr:grpSp>
      <xdr:nvGrpSpPr>
        <xdr:cNvPr id="5392" name="Group 2715">
          <a:extLst>
            <a:ext uri="{FF2B5EF4-FFF2-40B4-BE49-F238E27FC236}">
              <a16:creationId xmlns:a16="http://schemas.microsoft.com/office/drawing/2014/main" id="{7D5959CC-2839-4B31-8019-4EF7433B24CF}"/>
            </a:ext>
          </a:extLst>
        </xdr:cNvPr>
        <xdr:cNvGrpSpPr/>
      </xdr:nvGrpSpPr>
      <xdr:grpSpPr>
        <a:xfrm>
          <a:off x="10405806" y="70966371"/>
          <a:ext cx="300182" cy="323273"/>
          <a:chOff x="40855105" y="5013318"/>
          <a:chExt cx="706904" cy="348926"/>
        </a:xfrm>
      </xdr:grpSpPr>
      <xdr:sp macro="" textlink="">
        <xdr:nvSpPr>
          <xdr:cNvPr id="5393" name="Line 2716">
            <a:extLst>
              <a:ext uri="{FF2B5EF4-FFF2-40B4-BE49-F238E27FC236}">
                <a16:creationId xmlns:a16="http://schemas.microsoft.com/office/drawing/2014/main" id="{4FAA8B4A-508E-EEE3-AAFE-BC74F007AA6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4" name="Line 2717">
            <a:extLst>
              <a:ext uri="{FF2B5EF4-FFF2-40B4-BE49-F238E27FC236}">
                <a16:creationId xmlns:a16="http://schemas.microsoft.com/office/drawing/2014/main" id="{94C7E68E-FDA6-35DD-2E20-66AB5018753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5" name="Line 2718">
            <a:extLst>
              <a:ext uri="{FF2B5EF4-FFF2-40B4-BE49-F238E27FC236}">
                <a16:creationId xmlns:a16="http://schemas.microsoft.com/office/drawing/2014/main" id="{96ADE6B1-64CE-4C31-86CA-6B8E6FC1DE8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6" name="Line 2719">
            <a:extLst>
              <a:ext uri="{FF2B5EF4-FFF2-40B4-BE49-F238E27FC236}">
                <a16:creationId xmlns:a16="http://schemas.microsoft.com/office/drawing/2014/main" id="{4DB8160A-6D49-066D-8327-BF50F48D165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397" name="Line 2720">
            <a:extLst>
              <a:ext uri="{FF2B5EF4-FFF2-40B4-BE49-F238E27FC236}">
                <a16:creationId xmlns:a16="http://schemas.microsoft.com/office/drawing/2014/main" id="{6FF18192-200A-B024-4FE6-857F3BC8B8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555</xdr:row>
      <xdr:rowOff>0</xdr:rowOff>
    </xdr:from>
    <xdr:ext cx="300182" cy="323273"/>
    <xdr:grpSp>
      <xdr:nvGrpSpPr>
        <xdr:cNvPr id="5398" name="Group 2715">
          <a:extLst>
            <a:ext uri="{FF2B5EF4-FFF2-40B4-BE49-F238E27FC236}">
              <a16:creationId xmlns:a16="http://schemas.microsoft.com/office/drawing/2014/main" id="{F35992B3-13C8-4EED-9111-C5369D953341}"/>
            </a:ext>
          </a:extLst>
        </xdr:cNvPr>
        <xdr:cNvGrpSpPr/>
      </xdr:nvGrpSpPr>
      <xdr:grpSpPr>
        <a:xfrm>
          <a:off x="10405806" y="99387742"/>
          <a:ext cx="300182" cy="323273"/>
          <a:chOff x="40855105" y="5013318"/>
          <a:chExt cx="706904" cy="348926"/>
        </a:xfrm>
      </xdr:grpSpPr>
      <xdr:sp macro="" textlink="">
        <xdr:nvSpPr>
          <xdr:cNvPr id="5399" name="Line 2716">
            <a:extLst>
              <a:ext uri="{FF2B5EF4-FFF2-40B4-BE49-F238E27FC236}">
                <a16:creationId xmlns:a16="http://schemas.microsoft.com/office/drawing/2014/main" id="{29D6634F-B8FF-A6A0-8FD7-3C828A625E7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0" name="Line 2717">
            <a:extLst>
              <a:ext uri="{FF2B5EF4-FFF2-40B4-BE49-F238E27FC236}">
                <a16:creationId xmlns:a16="http://schemas.microsoft.com/office/drawing/2014/main" id="{4835F532-5954-9A63-E2A5-BD8DBB00F00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1" name="Line 2718">
            <a:extLst>
              <a:ext uri="{FF2B5EF4-FFF2-40B4-BE49-F238E27FC236}">
                <a16:creationId xmlns:a16="http://schemas.microsoft.com/office/drawing/2014/main" id="{C5939178-F068-A636-4DD1-405210E4513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2" name="Line 2719">
            <a:extLst>
              <a:ext uri="{FF2B5EF4-FFF2-40B4-BE49-F238E27FC236}">
                <a16:creationId xmlns:a16="http://schemas.microsoft.com/office/drawing/2014/main" id="{4ABB33D3-66A2-2AF1-C898-CEA6DDFAD99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3" name="Line 2720">
            <a:extLst>
              <a:ext uri="{FF2B5EF4-FFF2-40B4-BE49-F238E27FC236}">
                <a16:creationId xmlns:a16="http://schemas.microsoft.com/office/drawing/2014/main" id="{215C2155-452E-F199-405C-4CBD6A96BE1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555</xdr:row>
      <xdr:rowOff>0</xdr:rowOff>
    </xdr:from>
    <xdr:ext cx="300182" cy="323273"/>
    <xdr:grpSp>
      <xdr:nvGrpSpPr>
        <xdr:cNvPr id="5404" name="Group 2715">
          <a:extLst>
            <a:ext uri="{FF2B5EF4-FFF2-40B4-BE49-F238E27FC236}">
              <a16:creationId xmlns:a16="http://schemas.microsoft.com/office/drawing/2014/main" id="{804AA153-886A-4DD3-A9C9-7F1E542E709F}"/>
            </a:ext>
          </a:extLst>
        </xdr:cNvPr>
        <xdr:cNvGrpSpPr/>
      </xdr:nvGrpSpPr>
      <xdr:grpSpPr>
        <a:xfrm>
          <a:off x="7241048" y="99387742"/>
          <a:ext cx="300182" cy="323273"/>
          <a:chOff x="40855105" y="5013318"/>
          <a:chExt cx="706904" cy="348926"/>
        </a:xfrm>
      </xdr:grpSpPr>
      <xdr:sp macro="" textlink="">
        <xdr:nvSpPr>
          <xdr:cNvPr id="5405" name="Line 2716">
            <a:extLst>
              <a:ext uri="{FF2B5EF4-FFF2-40B4-BE49-F238E27FC236}">
                <a16:creationId xmlns:a16="http://schemas.microsoft.com/office/drawing/2014/main" id="{959F43EC-B0F5-E9F2-49D6-99594130181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6" name="Line 2717">
            <a:extLst>
              <a:ext uri="{FF2B5EF4-FFF2-40B4-BE49-F238E27FC236}">
                <a16:creationId xmlns:a16="http://schemas.microsoft.com/office/drawing/2014/main" id="{B30B4999-DDEB-E819-819A-1E241527CB1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7" name="Line 2718">
            <a:extLst>
              <a:ext uri="{FF2B5EF4-FFF2-40B4-BE49-F238E27FC236}">
                <a16:creationId xmlns:a16="http://schemas.microsoft.com/office/drawing/2014/main" id="{17F3707B-FB07-BB16-086C-2353F21601F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8" name="Line 2719">
            <a:extLst>
              <a:ext uri="{FF2B5EF4-FFF2-40B4-BE49-F238E27FC236}">
                <a16:creationId xmlns:a16="http://schemas.microsoft.com/office/drawing/2014/main" id="{74352DE1-4420-94C7-C0A9-DB0752666F7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09" name="Line 2720">
            <a:extLst>
              <a:ext uri="{FF2B5EF4-FFF2-40B4-BE49-F238E27FC236}">
                <a16:creationId xmlns:a16="http://schemas.microsoft.com/office/drawing/2014/main" id="{39AD0FA4-5C28-4460-88E0-4DA63B504C8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566</xdr:row>
      <xdr:rowOff>0</xdr:rowOff>
    </xdr:from>
    <xdr:ext cx="300182" cy="323273"/>
    <xdr:grpSp>
      <xdr:nvGrpSpPr>
        <xdr:cNvPr id="5410" name="Group 2715">
          <a:extLst>
            <a:ext uri="{FF2B5EF4-FFF2-40B4-BE49-F238E27FC236}">
              <a16:creationId xmlns:a16="http://schemas.microsoft.com/office/drawing/2014/main" id="{69A9B939-2A69-483E-B366-1217E20C43EE}"/>
            </a:ext>
          </a:extLst>
        </xdr:cNvPr>
        <xdr:cNvGrpSpPr/>
      </xdr:nvGrpSpPr>
      <xdr:grpSpPr>
        <a:xfrm>
          <a:off x="880806" y="101456613"/>
          <a:ext cx="300182" cy="323273"/>
          <a:chOff x="40855105" y="5013318"/>
          <a:chExt cx="706904" cy="348926"/>
        </a:xfrm>
      </xdr:grpSpPr>
      <xdr:sp macro="" textlink="">
        <xdr:nvSpPr>
          <xdr:cNvPr id="5411" name="Line 2716">
            <a:extLst>
              <a:ext uri="{FF2B5EF4-FFF2-40B4-BE49-F238E27FC236}">
                <a16:creationId xmlns:a16="http://schemas.microsoft.com/office/drawing/2014/main" id="{C8129AE2-72ED-5D84-2038-8772BD470BC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2" name="Line 2717">
            <a:extLst>
              <a:ext uri="{FF2B5EF4-FFF2-40B4-BE49-F238E27FC236}">
                <a16:creationId xmlns:a16="http://schemas.microsoft.com/office/drawing/2014/main" id="{E768C899-CC2F-4589-D358-35F711CCB09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3" name="Line 2718">
            <a:extLst>
              <a:ext uri="{FF2B5EF4-FFF2-40B4-BE49-F238E27FC236}">
                <a16:creationId xmlns:a16="http://schemas.microsoft.com/office/drawing/2014/main" id="{7E329900-01DC-0820-6089-E95042DF747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4" name="Line 2719">
            <a:extLst>
              <a:ext uri="{FF2B5EF4-FFF2-40B4-BE49-F238E27FC236}">
                <a16:creationId xmlns:a16="http://schemas.microsoft.com/office/drawing/2014/main" id="{D14D553E-05C0-BD45-84BC-F9EEC805803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5" name="Line 2720">
            <a:extLst>
              <a:ext uri="{FF2B5EF4-FFF2-40B4-BE49-F238E27FC236}">
                <a16:creationId xmlns:a16="http://schemas.microsoft.com/office/drawing/2014/main" id="{3E190AC4-0AAE-5DB9-5406-A00E30D8279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401</xdr:row>
      <xdr:rowOff>0</xdr:rowOff>
    </xdr:from>
    <xdr:ext cx="300182" cy="323273"/>
    <xdr:grpSp>
      <xdr:nvGrpSpPr>
        <xdr:cNvPr id="5416" name="Group 2715">
          <a:extLst>
            <a:ext uri="{FF2B5EF4-FFF2-40B4-BE49-F238E27FC236}">
              <a16:creationId xmlns:a16="http://schemas.microsoft.com/office/drawing/2014/main" id="{BCEF9883-7F33-4525-8FEB-7D2CE624E6F4}"/>
            </a:ext>
          </a:extLst>
        </xdr:cNvPr>
        <xdr:cNvGrpSpPr/>
      </xdr:nvGrpSpPr>
      <xdr:grpSpPr>
        <a:xfrm>
          <a:off x="8295968" y="70966371"/>
          <a:ext cx="300182" cy="323273"/>
          <a:chOff x="40855105" y="5013318"/>
          <a:chExt cx="706904" cy="348926"/>
        </a:xfrm>
      </xdr:grpSpPr>
      <xdr:sp macro="" textlink="">
        <xdr:nvSpPr>
          <xdr:cNvPr id="5417" name="Line 2716">
            <a:extLst>
              <a:ext uri="{FF2B5EF4-FFF2-40B4-BE49-F238E27FC236}">
                <a16:creationId xmlns:a16="http://schemas.microsoft.com/office/drawing/2014/main" id="{DA873B01-08A5-784A-CEDC-76772CD793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8" name="Line 2717">
            <a:extLst>
              <a:ext uri="{FF2B5EF4-FFF2-40B4-BE49-F238E27FC236}">
                <a16:creationId xmlns:a16="http://schemas.microsoft.com/office/drawing/2014/main" id="{56F83C6F-162F-E43E-0B73-D31BF797CD4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19" name="Line 2718">
            <a:extLst>
              <a:ext uri="{FF2B5EF4-FFF2-40B4-BE49-F238E27FC236}">
                <a16:creationId xmlns:a16="http://schemas.microsoft.com/office/drawing/2014/main" id="{F36EA8FD-0CA8-58FB-8D91-E212CE95066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0" name="Line 2719">
            <a:extLst>
              <a:ext uri="{FF2B5EF4-FFF2-40B4-BE49-F238E27FC236}">
                <a16:creationId xmlns:a16="http://schemas.microsoft.com/office/drawing/2014/main" id="{E2555BEE-4DEC-9CF4-3B2C-F263DD32F608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1" name="Line 2720">
            <a:extLst>
              <a:ext uri="{FF2B5EF4-FFF2-40B4-BE49-F238E27FC236}">
                <a16:creationId xmlns:a16="http://schemas.microsoft.com/office/drawing/2014/main" id="{DE73001F-51EB-F922-25B6-0D252B6CE8C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555</xdr:row>
      <xdr:rowOff>0</xdr:rowOff>
    </xdr:from>
    <xdr:ext cx="300182" cy="323273"/>
    <xdr:grpSp>
      <xdr:nvGrpSpPr>
        <xdr:cNvPr id="5422" name="Group 2715">
          <a:extLst>
            <a:ext uri="{FF2B5EF4-FFF2-40B4-BE49-F238E27FC236}">
              <a16:creationId xmlns:a16="http://schemas.microsoft.com/office/drawing/2014/main" id="{85DB8B03-3A87-4CCC-801D-580DE0B82EAD}"/>
            </a:ext>
          </a:extLst>
        </xdr:cNvPr>
        <xdr:cNvGrpSpPr/>
      </xdr:nvGrpSpPr>
      <xdr:grpSpPr>
        <a:xfrm>
          <a:off x="8295968" y="99387742"/>
          <a:ext cx="300182" cy="323273"/>
          <a:chOff x="40855105" y="5013318"/>
          <a:chExt cx="706904" cy="348926"/>
        </a:xfrm>
      </xdr:grpSpPr>
      <xdr:sp macro="" textlink="">
        <xdr:nvSpPr>
          <xdr:cNvPr id="5423" name="Line 2716">
            <a:extLst>
              <a:ext uri="{FF2B5EF4-FFF2-40B4-BE49-F238E27FC236}">
                <a16:creationId xmlns:a16="http://schemas.microsoft.com/office/drawing/2014/main" id="{A4311E42-2BC5-A701-B324-5866674F48B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4" name="Line 2717">
            <a:extLst>
              <a:ext uri="{FF2B5EF4-FFF2-40B4-BE49-F238E27FC236}">
                <a16:creationId xmlns:a16="http://schemas.microsoft.com/office/drawing/2014/main" id="{33DE316A-026A-1513-720C-EE856ED6A46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5" name="Line 2718">
            <a:extLst>
              <a:ext uri="{FF2B5EF4-FFF2-40B4-BE49-F238E27FC236}">
                <a16:creationId xmlns:a16="http://schemas.microsoft.com/office/drawing/2014/main" id="{AABEA055-283E-A98C-CD2B-574FF60C454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6" name="Line 2719">
            <a:extLst>
              <a:ext uri="{FF2B5EF4-FFF2-40B4-BE49-F238E27FC236}">
                <a16:creationId xmlns:a16="http://schemas.microsoft.com/office/drawing/2014/main" id="{07F550A1-0069-C632-3EFA-40D134282DC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27" name="Line 2720">
            <a:extLst>
              <a:ext uri="{FF2B5EF4-FFF2-40B4-BE49-F238E27FC236}">
                <a16:creationId xmlns:a16="http://schemas.microsoft.com/office/drawing/2014/main" id="{E463A828-B9CD-42E7-A4C9-341E0DD7CC5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300</xdr:row>
      <xdr:rowOff>0</xdr:rowOff>
    </xdr:from>
    <xdr:ext cx="300182" cy="323273"/>
    <xdr:grpSp>
      <xdr:nvGrpSpPr>
        <xdr:cNvPr id="5428" name="Group 2715">
          <a:extLst>
            <a:ext uri="{FF2B5EF4-FFF2-40B4-BE49-F238E27FC236}">
              <a16:creationId xmlns:a16="http://schemas.microsoft.com/office/drawing/2014/main" id="{3401E733-6692-4985-9CA3-B13486040FC7}"/>
            </a:ext>
          </a:extLst>
        </xdr:cNvPr>
        <xdr:cNvGrpSpPr/>
      </xdr:nvGrpSpPr>
      <xdr:grpSpPr>
        <a:xfrm>
          <a:off x="5131210" y="53370726"/>
          <a:ext cx="300182" cy="323273"/>
          <a:chOff x="40855105" y="5013318"/>
          <a:chExt cx="706904" cy="348926"/>
        </a:xfrm>
      </xdr:grpSpPr>
      <xdr:sp macro="" textlink="">
        <xdr:nvSpPr>
          <xdr:cNvPr id="5429" name="Line 2716">
            <a:extLst>
              <a:ext uri="{FF2B5EF4-FFF2-40B4-BE49-F238E27FC236}">
                <a16:creationId xmlns:a16="http://schemas.microsoft.com/office/drawing/2014/main" id="{940F1C73-3C01-2190-CAF8-C39CA2570A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0" name="Line 2717">
            <a:extLst>
              <a:ext uri="{FF2B5EF4-FFF2-40B4-BE49-F238E27FC236}">
                <a16:creationId xmlns:a16="http://schemas.microsoft.com/office/drawing/2014/main" id="{6F2A1AA8-C711-DE91-9201-3D2B261036F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1" name="Line 2718">
            <a:extLst>
              <a:ext uri="{FF2B5EF4-FFF2-40B4-BE49-F238E27FC236}">
                <a16:creationId xmlns:a16="http://schemas.microsoft.com/office/drawing/2014/main" id="{4BBA6F26-CC12-0431-E9EF-DF13232EBD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2" name="Line 2719">
            <a:extLst>
              <a:ext uri="{FF2B5EF4-FFF2-40B4-BE49-F238E27FC236}">
                <a16:creationId xmlns:a16="http://schemas.microsoft.com/office/drawing/2014/main" id="{886419C2-733D-1F1A-040D-8759A03D94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3" name="Line 2720">
            <a:extLst>
              <a:ext uri="{FF2B5EF4-FFF2-40B4-BE49-F238E27FC236}">
                <a16:creationId xmlns:a16="http://schemas.microsoft.com/office/drawing/2014/main" id="{E1838985-FE7F-7D69-9480-6E3D64C471A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401</xdr:row>
      <xdr:rowOff>0</xdr:rowOff>
    </xdr:from>
    <xdr:ext cx="300182" cy="323273"/>
    <xdr:grpSp>
      <xdr:nvGrpSpPr>
        <xdr:cNvPr id="5434" name="Group 2715">
          <a:extLst>
            <a:ext uri="{FF2B5EF4-FFF2-40B4-BE49-F238E27FC236}">
              <a16:creationId xmlns:a16="http://schemas.microsoft.com/office/drawing/2014/main" id="{1F6E0944-389F-45DD-B529-7A43FEE794B0}"/>
            </a:ext>
          </a:extLst>
        </xdr:cNvPr>
        <xdr:cNvGrpSpPr/>
      </xdr:nvGrpSpPr>
      <xdr:grpSpPr>
        <a:xfrm>
          <a:off x="9350887" y="70966371"/>
          <a:ext cx="300182" cy="323273"/>
          <a:chOff x="40855105" y="5013318"/>
          <a:chExt cx="706904" cy="348926"/>
        </a:xfrm>
      </xdr:grpSpPr>
      <xdr:sp macro="" textlink="">
        <xdr:nvSpPr>
          <xdr:cNvPr id="5435" name="Line 2716">
            <a:extLst>
              <a:ext uri="{FF2B5EF4-FFF2-40B4-BE49-F238E27FC236}">
                <a16:creationId xmlns:a16="http://schemas.microsoft.com/office/drawing/2014/main" id="{B6AAB29D-2E85-5BB9-0BCA-A080EB9A685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6" name="Line 2717">
            <a:extLst>
              <a:ext uri="{FF2B5EF4-FFF2-40B4-BE49-F238E27FC236}">
                <a16:creationId xmlns:a16="http://schemas.microsoft.com/office/drawing/2014/main" id="{377B4B3A-7CF3-5918-5EF4-4957CBACE7E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7" name="Line 2718">
            <a:extLst>
              <a:ext uri="{FF2B5EF4-FFF2-40B4-BE49-F238E27FC236}">
                <a16:creationId xmlns:a16="http://schemas.microsoft.com/office/drawing/2014/main" id="{C15647A2-8842-8160-1FF5-24B5ECD4BB8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8" name="Line 2719">
            <a:extLst>
              <a:ext uri="{FF2B5EF4-FFF2-40B4-BE49-F238E27FC236}">
                <a16:creationId xmlns:a16="http://schemas.microsoft.com/office/drawing/2014/main" id="{9ECB5D22-D6B3-C931-28BA-00186CD456C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39" name="Line 2720">
            <a:extLst>
              <a:ext uri="{FF2B5EF4-FFF2-40B4-BE49-F238E27FC236}">
                <a16:creationId xmlns:a16="http://schemas.microsoft.com/office/drawing/2014/main" id="{4BCA2864-D939-A490-D004-71187B96CA4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533</xdr:row>
      <xdr:rowOff>0</xdr:rowOff>
    </xdr:from>
    <xdr:ext cx="300182" cy="323273"/>
    <xdr:grpSp>
      <xdr:nvGrpSpPr>
        <xdr:cNvPr id="5440" name="Group 2715">
          <a:extLst>
            <a:ext uri="{FF2B5EF4-FFF2-40B4-BE49-F238E27FC236}">
              <a16:creationId xmlns:a16="http://schemas.microsoft.com/office/drawing/2014/main" id="{E39D83B1-5203-4000-B307-97FFDF1379D0}"/>
            </a:ext>
          </a:extLst>
        </xdr:cNvPr>
        <xdr:cNvGrpSpPr/>
      </xdr:nvGrpSpPr>
      <xdr:grpSpPr>
        <a:xfrm>
          <a:off x="880806" y="95250000"/>
          <a:ext cx="300182" cy="323273"/>
          <a:chOff x="40855105" y="5013318"/>
          <a:chExt cx="706904" cy="348926"/>
        </a:xfrm>
      </xdr:grpSpPr>
      <xdr:sp macro="" textlink="">
        <xdr:nvSpPr>
          <xdr:cNvPr id="5441" name="Line 2716">
            <a:extLst>
              <a:ext uri="{FF2B5EF4-FFF2-40B4-BE49-F238E27FC236}">
                <a16:creationId xmlns:a16="http://schemas.microsoft.com/office/drawing/2014/main" id="{48C490C4-C7A1-A60A-C0C3-133A77A7E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2" name="Line 2717">
            <a:extLst>
              <a:ext uri="{FF2B5EF4-FFF2-40B4-BE49-F238E27FC236}">
                <a16:creationId xmlns:a16="http://schemas.microsoft.com/office/drawing/2014/main" id="{C01881B4-4D7A-C471-3136-9A82871FC8F6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3" name="Line 2718">
            <a:extLst>
              <a:ext uri="{FF2B5EF4-FFF2-40B4-BE49-F238E27FC236}">
                <a16:creationId xmlns:a16="http://schemas.microsoft.com/office/drawing/2014/main" id="{21595E11-D37A-129A-0426-8C0405FA60E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4" name="Line 2719">
            <a:extLst>
              <a:ext uri="{FF2B5EF4-FFF2-40B4-BE49-F238E27FC236}">
                <a16:creationId xmlns:a16="http://schemas.microsoft.com/office/drawing/2014/main" id="{5427D271-8FC5-C5FD-8A09-8A9EAE73F9B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5" name="Line 2720">
            <a:extLst>
              <a:ext uri="{FF2B5EF4-FFF2-40B4-BE49-F238E27FC236}">
                <a16:creationId xmlns:a16="http://schemas.microsoft.com/office/drawing/2014/main" id="{8C0E1A33-E0BA-2D66-F2F6-5638C4B7839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300</xdr:row>
      <xdr:rowOff>0</xdr:rowOff>
    </xdr:from>
    <xdr:ext cx="300182" cy="323273"/>
    <xdr:grpSp>
      <xdr:nvGrpSpPr>
        <xdr:cNvPr id="5446" name="Group 2715">
          <a:extLst>
            <a:ext uri="{FF2B5EF4-FFF2-40B4-BE49-F238E27FC236}">
              <a16:creationId xmlns:a16="http://schemas.microsoft.com/office/drawing/2014/main" id="{AD240F43-65C1-4A86-84B5-A1D6E0AE00FA}"/>
            </a:ext>
          </a:extLst>
        </xdr:cNvPr>
        <xdr:cNvGrpSpPr/>
      </xdr:nvGrpSpPr>
      <xdr:grpSpPr>
        <a:xfrm>
          <a:off x="4076290" y="53370726"/>
          <a:ext cx="300182" cy="323273"/>
          <a:chOff x="40855105" y="5013318"/>
          <a:chExt cx="706904" cy="348926"/>
        </a:xfrm>
      </xdr:grpSpPr>
      <xdr:sp macro="" textlink="">
        <xdr:nvSpPr>
          <xdr:cNvPr id="5447" name="Line 2716">
            <a:extLst>
              <a:ext uri="{FF2B5EF4-FFF2-40B4-BE49-F238E27FC236}">
                <a16:creationId xmlns:a16="http://schemas.microsoft.com/office/drawing/2014/main" id="{2FB1EC16-4C24-5608-E12D-5622C7C104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8" name="Line 2717">
            <a:extLst>
              <a:ext uri="{FF2B5EF4-FFF2-40B4-BE49-F238E27FC236}">
                <a16:creationId xmlns:a16="http://schemas.microsoft.com/office/drawing/2014/main" id="{48EA4C2B-A0DC-5A30-F84C-E7BD91DCBF0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49" name="Line 2718">
            <a:extLst>
              <a:ext uri="{FF2B5EF4-FFF2-40B4-BE49-F238E27FC236}">
                <a16:creationId xmlns:a16="http://schemas.microsoft.com/office/drawing/2014/main" id="{C34F8E9D-C017-5970-3B18-638D9C2B59D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0" name="Line 2719">
            <a:extLst>
              <a:ext uri="{FF2B5EF4-FFF2-40B4-BE49-F238E27FC236}">
                <a16:creationId xmlns:a16="http://schemas.microsoft.com/office/drawing/2014/main" id="{ACB83669-A30B-AF3F-FCD0-49E8F16D414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1" name="Line 2720">
            <a:extLst>
              <a:ext uri="{FF2B5EF4-FFF2-40B4-BE49-F238E27FC236}">
                <a16:creationId xmlns:a16="http://schemas.microsoft.com/office/drawing/2014/main" id="{4AAA7360-9583-4025-AA0C-1CA2CB4399C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555</xdr:row>
      <xdr:rowOff>0</xdr:rowOff>
    </xdr:from>
    <xdr:ext cx="300182" cy="323273"/>
    <xdr:grpSp>
      <xdr:nvGrpSpPr>
        <xdr:cNvPr id="5452" name="Group 2715">
          <a:extLst>
            <a:ext uri="{FF2B5EF4-FFF2-40B4-BE49-F238E27FC236}">
              <a16:creationId xmlns:a16="http://schemas.microsoft.com/office/drawing/2014/main" id="{80927AE1-4F6D-4107-9893-F7489C6E409C}"/>
            </a:ext>
          </a:extLst>
        </xdr:cNvPr>
        <xdr:cNvGrpSpPr/>
      </xdr:nvGrpSpPr>
      <xdr:grpSpPr>
        <a:xfrm>
          <a:off x="3021371" y="99387742"/>
          <a:ext cx="300182" cy="323273"/>
          <a:chOff x="40855105" y="5013318"/>
          <a:chExt cx="706904" cy="348926"/>
        </a:xfrm>
      </xdr:grpSpPr>
      <xdr:sp macro="" textlink="">
        <xdr:nvSpPr>
          <xdr:cNvPr id="5453" name="Line 2716">
            <a:extLst>
              <a:ext uri="{FF2B5EF4-FFF2-40B4-BE49-F238E27FC236}">
                <a16:creationId xmlns:a16="http://schemas.microsoft.com/office/drawing/2014/main" id="{5915FDF6-FFDD-F46A-F2C5-6D3BE52555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4" name="Line 2717">
            <a:extLst>
              <a:ext uri="{FF2B5EF4-FFF2-40B4-BE49-F238E27FC236}">
                <a16:creationId xmlns:a16="http://schemas.microsoft.com/office/drawing/2014/main" id="{E0B63E5E-39E3-BCC9-FCC8-2797588B8A9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5" name="Line 2718">
            <a:extLst>
              <a:ext uri="{FF2B5EF4-FFF2-40B4-BE49-F238E27FC236}">
                <a16:creationId xmlns:a16="http://schemas.microsoft.com/office/drawing/2014/main" id="{D7582F44-58B5-5C8B-015D-438E255C67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6" name="Line 2719">
            <a:extLst>
              <a:ext uri="{FF2B5EF4-FFF2-40B4-BE49-F238E27FC236}">
                <a16:creationId xmlns:a16="http://schemas.microsoft.com/office/drawing/2014/main" id="{9C152D80-3129-F66D-1F38-E14DC6ECB2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57" name="Line 2720">
            <a:extLst>
              <a:ext uri="{FF2B5EF4-FFF2-40B4-BE49-F238E27FC236}">
                <a16:creationId xmlns:a16="http://schemas.microsoft.com/office/drawing/2014/main" id="{D0A5F417-A624-3575-3D87-1D8FFB61B100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300</xdr:row>
      <xdr:rowOff>0</xdr:rowOff>
    </xdr:from>
    <xdr:ext cx="300182" cy="323273"/>
    <xdr:grpSp>
      <xdr:nvGrpSpPr>
        <xdr:cNvPr id="5458" name="Group 2715">
          <a:extLst>
            <a:ext uri="{FF2B5EF4-FFF2-40B4-BE49-F238E27FC236}">
              <a16:creationId xmlns:a16="http://schemas.microsoft.com/office/drawing/2014/main" id="{A2F5039B-3835-4497-8EE4-9E725CAB8902}"/>
            </a:ext>
          </a:extLst>
        </xdr:cNvPr>
        <xdr:cNvGrpSpPr/>
      </xdr:nvGrpSpPr>
      <xdr:grpSpPr>
        <a:xfrm>
          <a:off x="1966452" y="53370726"/>
          <a:ext cx="300182" cy="323273"/>
          <a:chOff x="40855105" y="5013318"/>
          <a:chExt cx="706904" cy="348926"/>
        </a:xfrm>
      </xdr:grpSpPr>
      <xdr:sp macro="" textlink="">
        <xdr:nvSpPr>
          <xdr:cNvPr id="5459" name="Line 2716">
            <a:extLst>
              <a:ext uri="{FF2B5EF4-FFF2-40B4-BE49-F238E27FC236}">
                <a16:creationId xmlns:a16="http://schemas.microsoft.com/office/drawing/2014/main" id="{03CD6ACD-2650-D631-2D58-ABF316F0C5E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0" name="Line 2717">
            <a:extLst>
              <a:ext uri="{FF2B5EF4-FFF2-40B4-BE49-F238E27FC236}">
                <a16:creationId xmlns:a16="http://schemas.microsoft.com/office/drawing/2014/main" id="{A56E2F2F-4F53-6278-6927-2EEE3CE1329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1" name="Line 2718">
            <a:extLst>
              <a:ext uri="{FF2B5EF4-FFF2-40B4-BE49-F238E27FC236}">
                <a16:creationId xmlns:a16="http://schemas.microsoft.com/office/drawing/2014/main" id="{6913D5F1-9EA0-09E2-FDF3-4A8163E3964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2" name="Line 2719">
            <a:extLst>
              <a:ext uri="{FF2B5EF4-FFF2-40B4-BE49-F238E27FC236}">
                <a16:creationId xmlns:a16="http://schemas.microsoft.com/office/drawing/2014/main" id="{CA9C7E09-9A3E-D0E4-C99A-61443800E9D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3" name="Line 2720">
            <a:extLst>
              <a:ext uri="{FF2B5EF4-FFF2-40B4-BE49-F238E27FC236}">
                <a16:creationId xmlns:a16="http://schemas.microsoft.com/office/drawing/2014/main" id="{FFFD9A0C-EF5F-6286-9F5E-21B17E01739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300</xdr:row>
      <xdr:rowOff>0</xdr:rowOff>
    </xdr:from>
    <xdr:ext cx="300182" cy="323273"/>
    <xdr:grpSp>
      <xdr:nvGrpSpPr>
        <xdr:cNvPr id="5464" name="Group 2715">
          <a:extLst>
            <a:ext uri="{FF2B5EF4-FFF2-40B4-BE49-F238E27FC236}">
              <a16:creationId xmlns:a16="http://schemas.microsoft.com/office/drawing/2014/main" id="{F2457A60-E0B6-4293-845F-7EC28EAA1731}"/>
            </a:ext>
          </a:extLst>
        </xdr:cNvPr>
        <xdr:cNvGrpSpPr/>
      </xdr:nvGrpSpPr>
      <xdr:grpSpPr>
        <a:xfrm>
          <a:off x="3021371" y="53370726"/>
          <a:ext cx="300182" cy="323273"/>
          <a:chOff x="40855105" y="5013318"/>
          <a:chExt cx="706904" cy="348926"/>
        </a:xfrm>
      </xdr:grpSpPr>
      <xdr:sp macro="" textlink="">
        <xdr:nvSpPr>
          <xdr:cNvPr id="5465" name="Line 2716">
            <a:extLst>
              <a:ext uri="{FF2B5EF4-FFF2-40B4-BE49-F238E27FC236}">
                <a16:creationId xmlns:a16="http://schemas.microsoft.com/office/drawing/2014/main" id="{C536CF13-8CB6-5805-DA5D-EAE138D44EA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6" name="Line 2717">
            <a:extLst>
              <a:ext uri="{FF2B5EF4-FFF2-40B4-BE49-F238E27FC236}">
                <a16:creationId xmlns:a16="http://schemas.microsoft.com/office/drawing/2014/main" id="{6AE8BE73-9BB7-1A33-500B-ABFF5DF0A7A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7" name="Line 2718">
            <a:extLst>
              <a:ext uri="{FF2B5EF4-FFF2-40B4-BE49-F238E27FC236}">
                <a16:creationId xmlns:a16="http://schemas.microsoft.com/office/drawing/2014/main" id="{F652F4C9-4CB5-D779-E46F-1E06267FEC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8" name="Line 2719">
            <a:extLst>
              <a:ext uri="{FF2B5EF4-FFF2-40B4-BE49-F238E27FC236}">
                <a16:creationId xmlns:a16="http://schemas.microsoft.com/office/drawing/2014/main" id="{F7C91E64-C4D0-3D75-A59B-C32061FF137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69" name="Line 2720">
            <a:extLst>
              <a:ext uri="{FF2B5EF4-FFF2-40B4-BE49-F238E27FC236}">
                <a16:creationId xmlns:a16="http://schemas.microsoft.com/office/drawing/2014/main" id="{BB5A9AB7-97B4-D4C1-E8F7-0F5AC9BEE3D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300</xdr:row>
      <xdr:rowOff>0</xdr:rowOff>
    </xdr:from>
    <xdr:ext cx="300182" cy="323273"/>
    <xdr:grpSp>
      <xdr:nvGrpSpPr>
        <xdr:cNvPr id="5470" name="Group 2715">
          <a:extLst>
            <a:ext uri="{FF2B5EF4-FFF2-40B4-BE49-F238E27FC236}">
              <a16:creationId xmlns:a16="http://schemas.microsoft.com/office/drawing/2014/main" id="{CD97600B-5BFA-435B-A628-0CF57D960729}"/>
            </a:ext>
          </a:extLst>
        </xdr:cNvPr>
        <xdr:cNvGrpSpPr/>
      </xdr:nvGrpSpPr>
      <xdr:grpSpPr>
        <a:xfrm>
          <a:off x="880806" y="53370726"/>
          <a:ext cx="300182" cy="323273"/>
          <a:chOff x="40855105" y="5013318"/>
          <a:chExt cx="706904" cy="348926"/>
        </a:xfrm>
      </xdr:grpSpPr>
      <xdr:sp macro="" textlink="">
        <xdr:nvSpPr>
          <xdr:cNvPr id="5471" name="Line 2716">
            <a:extLst>
              <a:ext uri="{FF2B5EF4-FFF2-40B4-BE49-F238E27FC236}">
                <a16:creationId xmlns:a16="http://schemas.microsoft.com/office/drawing/2014/main" id="{9547F879-E408-BB23-65DC-BDEBB9FC92F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2" name="Line 2717">
            <a:extLst>
              <a:ext uri="{FF2B5EF4-FFF2-40B4-BE49-F238E27FC236}">
                <a16:creationId xmlns:a16="http://schemas.microsoft.com/office/drawing/2014/main" id="{E8E4160E-F25B-FA45-668A-9A5B457BA4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3" name="Line 2718">
            <a:extLst>
              <a:ext uri="{FF2B5EF4-FFF2-40B4-BE49-F238E27FC236}">
                <a16:creationId xmlns:a16="http://schemas.microsoft.com/office/drawing/2014/main" id="{7B9E5399-074B-9B78-3031-FC3952E02D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4" name="Line 2719">
            <a:extLst>
              <a:ext uri="{FF2B5EF4-FFF2-40B4-BE49-F238E27FC236}">
                <a16:creationId xmlns:a16="http://schemas.microsoft.com/office/drawing/2014/main" id="{BA55D13D-F25E-5F98-AFAC-8A81CE08CA8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5" name="Line 2720">
            <a:extLst>
              <a:ext uri="{FF2B5EF4-FFF2-40B4-BE49-F238E27FC236}">
                <a16:creationId xmlns:a16="http://schemas.microsoft.com/office/drawing/2014/main" id="{1AD893B0-4C6D-7140-11C9-2B74718391F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401</xdr:row>
      <xdr:rowOff>0</xdr:rowOff>
    </xdr:from>
    <xdr:ext cx="300182" cy="323273"/>
    <xdr:grpSp>
      <xdr:nvGrpSpPr>
        <xdr:cNvPr id="5476" name="Group 2715">
          <a:extLst>
            <a:ext uri="{FF2B5EF4-FFF2-40B4-BE49-F238E27FC236}">
              <a16:creationId xmlns:a16="http://schemas.microsoft.com/office/drawing/2014/main" id="{FB9C0FD2-FC69-427F-B6C3-E52993922FB0}"/>
            </a:ext>
          </a:extLst>
        </xdr:cNvPr>
        <xdr:cNvGrpSpPr/>
      </xdr:nvGrpSpPr>
      <xdr:grpSpPr>
        <a:xfrm>
          <a:off x="4076290" y="70966371"/>
          <a:ext cx="300182" cy="323273"/>
          <a:chOff x="40855105" y="5013318"/>
          <a:chExt cx="706904" cy="348926"/>
        </a:xfrm>
      </xdr:grpSpPr>
      <xdr:sp macro="" textlink="">
        <xdr:nvSpPr>
          <xdr:cNvPr id="5477" name="Line 2716">
            <a:extLst>
              <a:ext uri="{FF2B5EF4-FFF2-40B4-BE49-F238E27FC236}">
                <a16:creationId xmlns:a16="http://schemas.microsoft.com/office/drawing/2014/main" id="{4128FEE8-BD8C-5CA7-7722-61E9A26E55B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8" name="Line 2717">
            <a:extLst>
              <a:ext uri="{FF2B5EF4-FFF2-40B4-BE49-F238E27FC236}">
                <a16:creationId xmlns:a16="http://schemas.microsoft.com/office/drawing/2014/main" id="{7E3443FE-7218-2584-C3E2-A0130FB6C25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79" name="Line 2718">
            <a:extLst>
              <a:ext uri="{FF2B5EF4-FFF2-40B4-BE49-F238E27FC236}">
                <a16:creationId xmlns:a16="http://schemas.microsoft.com/office/drawing/2014/main" id="{3FA131C0-A79C-782E-64BE-21F6E7637B0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0" name="Line 2719">
            <a:extLst>
              <a:ext uri="{FF2B5EF4-FFF2-40B4-BE49-F238E27FC236}">
                <a16:creationId xmlns:a16="http://schemas.microsoft.com/office/drawing/2014/main" id="{B525FC59-B97F-A64C-23D0-BD357061D30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1" name="Line 2720">
            <a:extLst>
              <a:ext uri="{FF2B5EF4-FFF2-40B4-BE49-F238E27FC236}">
                <a16:creationId xmlns:a16="http://schemas.microsoft.com/office/drawing/2014/main" id="{DA41848C-FB15-A3E4-CAD3-719CC58C6B0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246</xdr:row>
      <xdr:rowOff>0</xdr:rowOff>
    </xdr:from>
    <xdr:ext cx="300182" cy="323273"/>
    <xdr:grpSp>
      <xdr:nvGrpSpPr>
        <xdr:cNvPr id="5482" name="Group 2715">
          <a:extLst>
            <a:ext uri="{FF2B5EF4-FFF2-40B4-BE49-F238E27FC236}">
              <a16:creationId xmlns:a16="http://schemas.microsoft.com/office/drawing/2014/main" id="{7391DFDF-E7B3-4036-BA7B-412939A9A3CE}"/>
            </a:ext>
          </a:extLst>
        </xdr:cNvPr>
        <xdr:cNvGrpSpPr/>
      </xdr:nvGrpSpPr>
      <xdr:grpSpPr>
        <a:xfrm>
          <a:off x="5131210" y="43927661"/>
          <a:ext cx="300182" cy="323273"/>
          <a:chOff x="40855105" y="5013318"/>
          <a:chExt cx="706904" cy="348926"/>
        </a:xfrm>
      </xdr:grpSpPr>
      <xdr:sp macro="" textlink="">
        <xdr:nvSpPr>
          <xdr:cNvPr id="5483" name="Line 2716">
            <a:extLst>
              <a:ext uri="{FF2B5EF4-FFF2-40B4-BE49-F238E27FC236}">
                <a16:creationId xmlns:a16="http://schemas.microsoft.com/office/drawing/2014/main" id="{EA808A97-3F2F-75E5-FCB4-84CAFAEBB0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4" name="Line 2717">
            <a:extLst>
              <a:ext uri="{FF2B5EF4-FFF2-40B4-BE49-F238E27FC236}">
                <a16:creationId xmlns:a16="http://schemas.microsoft.com/office/drawing/2014/main" id="{4E361898-37C6-443A-00B6-00EBC8DBCC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5" name="Line 2718">
            <a:extLst>
              <a:ext uri="{FF2B5EF4-FFF2-40B4-BE49-F238E27FC236}">
                <a16:creationId xmlns:a16="http://schemas.microsoft.com/office/drawing/2014/main" id="{227C74B6-CEA2-9588-C3EC-BE1105F83B8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6" name="Line 2719">
            <a:extLst>
              <a:ext uri="{FF2B5EF4-FFF2-40B4-BE49-F238E27FC236}">
                <a16:creationId xmlns:a16="http://schemas.microsoft.com/office/drawing/2014/main" id="{7FCF6A37-D310-DDDC-3D50-BE70C813653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87" name="Line 2720">
            <a:extLst>
              <a:ext uri="{FF2B5EF4-FFF2-40B4-BE49-F238E27FC236}">
                <a16:creationId xmlns:a16="http://schemas.microsoft.com/office/drawing/2014/main" id="{D9DC1481-7B80-D7D4-835F-DC033813BD1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257</xdr:row>
      <xdr:rowOff>0</xdr:rowOff>
    </xdr:from>
    <xdr:ext cx="300182" cy="323273"/>
    <xdr:grpSp>
      <xdr:nvGrpSpPr>
        <xdr:cNvPr id="5488" name="Group 2715">
          <a:extLst>
            <a:ext uri="{FF2B5EF4-FFF2-40B4-BE49-F238E27FC236}">
              <a16:creationId xmlns:a16="http://schemas.microsoft.com/office/drawing/2014/main" id="{A98E40DE-18DE-4551-B3F0-8D0538458198}"/>
            </a:ext>
          </a:extLst>
        </xdr:cNvPr>
        <xdr:cNvGrpSpPr/>
      </xdr:nvGrpSpPr>
      <xdr:grpSpPr>
        <a:xfrm>
          <a:off x="880806" y="45832661"/>
          <a:ext cx="300182" cy="323273"/>
          <a:chOff x="40855105" y="5013318"/>
          <a:chExt cx="706904" cy="348926"/>
        </a:xfrm>
      </xdr:grpSpPr>
      <xdr:sp macro="" textlink="">
        <xdr:nvSpPr>
          <xdr:cNvPr id="5489" name="Line 2716">
            <a:extLst>
              <a:ext uri="{FF2B5EF4-FFF2-40B4-BE49-F238E27FC236}">
                <a16:creationId xmlns:a16="http://schemas.microsoft.com/office/drawing/2014/main" id="{D631A9F7-8938-60D6-DC10-C22E3D515DA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0" name="Line 2717">
            <a:extLst>
              <a:ext uri="{FF2B5EF4-FFF2-40B4-BE49-F238E27FC236}">
                <a16:creationId xmlns:a16="http://schemas.microsoft.com/office/drawing/2014/main" id="{0C2AC283-28B0-8CB7-2F6F-F3A59B8978C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1" name="Line 2718">
            <a:extLst>
              <a:ext uri="{FF2B5EF4-FFF2-40B4-BE49-F238E27FC236}">
                <a16:creationId xmlns:a16="http://schemas.microsoft.com/office/drawing/2014/main" id="{3DCD9B74-112B-7C6C-D946-E2D6528BB75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2" name="Line 2719">
            <a:extLst>
              <a:ext uri="{FF2B5EF4-FFF2-40B4-BE49-F238E27FC236}">
                <a16:creationId xmlns:a16="http://schemas.microsoft.com/office/drawing/2014/main" id="{BD002F3D-210D-5EC1-9FCB-F63F4FD66CC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3" name="Line 2720">
            <a:extLst>
              <a:ext uri="{FF2B5EF4-FFF2-40B4-BE49-F238E27FC236}">
                <a16:creationId xmlns:a16="http://schemas.microsoft.com/office/drawing/2014/main" id="{A0562F6E-6BA1-CA09-9EFB-3E9B947DC16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555</xdr:row>
      <xdr:rowOff>0</xdr:rowOff>
    </xdr:from>
    <xdr:ext cx="300182" cy="323273"/>
    <xdr:grpSp>
      <xdr:nvGrpSpPr>
        <xdr:cNvPr id="5494" name="Group 2715">
          <a:extLst>
            <a:ext uri="{FF2B5EF4-FFF2-40B4-BE49-F238E27FC236}">
              <a16:creationId xmlns:a16="http://schemas.microsoft.com/office/drawing/2014/main" id="{0AF9A338-1D87-4873-BC8D-F798AB3FE090}"/>
            </a:ext>
          </a:extLst>
        </xdr:cNvPr>
        <xdr:cNvGrpSpPr/>
      </xdr:nvGrpSpPr>
      <xdr:grpSpPr>
        <a:xfrm>
          <a:off x="6186129" y="99387742"/>
          <a:ext cx="300182" cy="323273"/>
          <a:chOff x="40855105" y="5013318"/>
          <a:chExt cx="706904" cy="348926"/>
        </a:xfrm>
      </xdr:grpSpPr>
      <xdr:sp macro="" textlink="">
        <xdr:nvSpPr>
          <xdr:cNvPr id="5495" name="Line 2716">
            <a:extLst>
              <a:ext uri="{FF2B5EF4-FFF2-40B4-BE49-F238E27FC236}">
                <a16:creationId xmlns:a16="http://schemas.microsoft.com/office/drawing/2014/main" id="{BB3C81F1-F008-023B-4B94-41AD23EFD30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6" name="Line 2717">
            <a:extLst>
              <a:ext uri="{FF2B5EF4-FFF2-40B4-BE49-F238E27FC236}">
                <a16:creationId xmlns:a16="http://schemas.microsoft.com/office/drawing/2014/main" id="{A6CF867C-0044-5287-7291-74C23CA2628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7" name="Line 2718">
            <a:extLst>
              <a:ext uri="{FF2B5EF4-FFF2-40B4-BE49-F238E27FC236}">
                <a16:creationId xmlns:a16="http://schemas.microsoft.com/office/drawing/2014/main" id="{2D51C4E3-9787-5939-7A06-1C768C72490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8" name="Line 2719">
            <a:extLst>
              <a:ext uri="{FF2B5EF4-FFF2-40B4-BE49-F238E27FC236}">
                <a16:creationId xmlns:a16="http://schemas.microsoft.com/office/drawing/2014/main" id="{3541CDA5-B06F-1B1A-FF7B-61F5C20555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499" name="Line 2720">
            <a:extLst>
              <a:ext uri="{FF2B5EF4-FFF2-40B4-BE49-F238E27FC236}">
                <a16:creationId xmlns:a16="http://schemas.microsoft.com/office/drawing/2014/main" id="{FC786C0A-6804-8A60-38D8-3857E35359E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246</xdr:row>
      <xdr:rowOff>0</xdr:rowOff>
    </xdr:from>
    <xdr:ext cx="300182" cy="323273"/>
    <xdr:grpSp>
      <xdr:nvGrpSpPr>
        <xdr:cNvPr id="5500" name="Group 2715">
          <a:extLst>
            <a:ext uri="{FF2B5EF4-FFF2-40B4-BE49-F238E27FC236}">
              <a16:creationId xmlns:a16="http://schemas.microsoft.com/office/drawing/2014/main" id="{0BBCEE78-6694-4770-90E5-A879C0CF3449}"/>
            </a:ext>
          </a:extLst>
        </xdr:cNvPr>
        <xdr:cNvGrpSpPr/>
      </xdr:nvGrpSpPr>
      <xdr:grpSpPr>
        <a:xfrm>
          <a:off x="4076290" y="43927661"/>
          <a:ext cx="300182" cy="323273"/>
          <a:chOff x="40855105" y="5013318"/>
          <a:chExt cx="706904" cy="348926"/>
        </a:xfrm>
      </xdr:grpSpPr>
      <xdr:sp macro="" textlink="">
        <xdr:nvSpPr>
          <xdr:cNvPr id="5501" name="Line 2716">
            <a:extLst>
              <a:ext uri="{FF2B5EF4-FFF2-40B4-BE49-F238E27FC236}">
                <a16:creationId xmlns:a16="http://schemas.microsoft.com/office/drawing/2014/main" id="{F2EAF7C0-EEEC-2A8D-5CBE-326E3B182F8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2" name="Line 2717">
            <a:extLst>
              <a:ext uri="{FF2B5EF4-FFF2-40B4-BE49-F238E27FC236}">
                <a16:creationId xmlns:a16="http://schemas.microsoft.com/office/drawing/2014/main" id="{F30CB4D7-01A8-8126-6EAB-B06FB78A8AC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3" name="Line 2718">
            <a:extLst>
              <a:ext uri="{FF2B5EF4-FFF2-40B4-BE49-F238E27FC236}">
                <a16:creationId xmlns:a16="http://schemas.microsoft.com/office/drawing/2014/main" id="{A0B4235C-6778-6579-5CAC-6A4090AA1FF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4" name="Line 2719">
            <a:extLst>
              <a:ext uri="{FF2B5EF4-FFF2-40B4-BE49-F238E27FC236}">
                <a16:creationId xmlns:a16="http://schemas.microsoft.com/office/drawing/2014/main" id="{BD699C66-DC7C-648F-E59F-663394333C3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5" name="Line 2720">
            <a:extLst>
              <a:ext uri="{FF2B5EF4-FFF2-40B4-BE49-F238E27FC236}">
                <a16:creationId xmlns:a16="http://schemas.microsoft.com/office/drawing/2014/main" id="{5787E513-A88E-74D3-6DD1-F5BA7024C9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511</xdr:row>
      <xdr:rowOff>0</xdr:rowOff>
    </xdr:from>
    <xdr:ext cx="300182" cy="323273"/>
    <xdr:grpSp>
      <xdr:nvGrpSpPr>
        <xdr:cNvPr id="5506" name="Group 2715">
          <a:extLst>
            <a:ext uri="{FF2B5EF4-FFF2-40B4-BE49-F238E27FC236}">
              <a16:creationId xmlns:a16="http://schemas.microsoft.com/office/drawing/2014/main" id="{CE6E4617-E551-4C76-89FF-7BC9465307C1}"/>
            </a:ext>
          </a:extLst>
        </xdr:cNvPr>
        <xdr:cNvGrpSpPr/>
      </xdr:nvGrpSpPr>
      <xdr:grpSpPr>
        <a:xfrm>
          <a:off x="1966452" y="91112258"/>
          <a:ext cx="300182" cy="323273"/>
          <a:chOff x="40855105" y="5013318"/>
          <a:chExt cx="706904" cy="348926"/>
        </a:xfrm>
      </xdr:grpSpPr>
      <xdr:sp macro="" textlink="">
        <xdr:nvSpPr>
          <xdr:cNvPr id="5507" name="Line 2716">
            <a:extLst>
              <a:ext uri="{FF2B5EF4-FFF2-40B4-BE49-F238E27FC236}">
                <a16:creationId xmlns:a16="http://schemas.microsoft.com/office/drawing/2014/main" id="{7C083885-8FCB-7A79-BD8A-2BE359BD2E5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8" name="Line 2717">
            <a:extLst>
              <a:ext uri="{FF2B5EF4-FFF2-40B4-BE49-F238E27FC236}">
                <a16:creationId xmlns:a16="http://schemas.microsoft.com/office/drawing/2014/main" id="{586FB324-D07B-C8B6-2260-E3212E0614B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09" name="Line 2718">
            <a:extLst>
              <a:ext uri="{FF2B5EF4-FFF2-40B4-BE49-F238E27FC236}">
                <a16:creationId xmlns:a16="http://schemas.microsoft.com/office/drawing/2014/main" id="{1C617655-72CE-D2FD-847C-0D5C4536E99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0" name="Line 2719">
            <a:extLst>
              <a:ext uri="{FF2B5EF4-FFF2-40B4-BE49-F238E27FC236}">
                <a16:creationId xmlns:a16="http://schemas.microsoft.com/office/drawing/2014/main" id="{D20B0CDC-D4F9-888B-7854-669B1460B8C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1" name="Line 2720">
            <a:extLst>
              <a:ext uri="{FF2B5EF4-FFF2-40B4-BE49-F238E27FC236}">
                <a16:creationId xmlns:a16="http://schemas.microsoft.com/office/drawing/2014/main" id="{BA944A7F-B839-A33C-DB2B-63A7D9A6573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511</xdr:row>
      <xdr:rowOff>0</xdr:rowOff>
    </xdr:from>
    <xdr:ext cx="300182" cy="323273"/>
    <xdr:grpSp>
      <xdr:nvGrpSpPr>
        <xdr:cNvPr id="5512" name="Group 2715">
          <a:extLst>
            <a:ext uri="{FF2B5EF4-FFF2-40B4-BE49-F238E27FC236}">
              <a16:creationId xmlns:a16="http://schemas.microsoft.com/office/drawing/2014/main" id="{971F5FE5-4FB9-4FCA-AC4F-C02AB29B4706}"/>
            </a:ext>
          </a:extLst>
        </xdr:cNvPr>
        <xdr:cNvGrpSpPr/>
      </xdr:nvGrpSpPr>
      <xdr:grpSpPr>
        <a:xfrm>
          <a:off x="10405806" y="91112258"/>
          <a:ext cx="300182" cy="323273"/>
          <a:chOff x="40855105" y="5013318"/>
          <a:chExt cx="706904" cy="348926"/>
        </a:xfrm>
      </xdr:grpSpPr>
      <xdr:sp macro="" textlink="">
        <xdr:nvSpPr>
          <xdr:cNvPr id="5513" name="Line 2716">
            <a:extLst>
              <a:ext uri="{FF2B5EF4-FFF2-40B4-BE49-F238E27FC236}">
                <a16:creationId xmlns:a16="http://schemas.microsoft.com/office/drawing/2014/main" id="{D6A1733E-96A5-FC11-A842-6557289D13E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4" name="Line 2717">
            <a:extLst>
              <a:ext uri="{FF2B5EF4-FFF2-40B4-BE49-F238E27FC236}">
                <a16:creationId xmlns:a16="http://schemas.microsoft.com/office/drawing/2014/main" id="{CF08BE31-BBD0-A686-B053-26F6685259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5" name="Line 2718">
            <a:extLst>
              <a:ext uri="{FF2B5EF4-FFF2-40B4-BE49-F238E27FC236}">
                <a16:creationId xmlns:a16="http://schemas.microsoft.com/office/drawing/2014/main" id="{2C4066CB-38B2-7FFF-13A5-C3726A1FBF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6" name="Line 2719">
            <a:extLst>
              <a:ext uri="{FF2B5EF4-FFF2-40B4-BE49-F238E27FC236}">
                <a16:creationId xmlns:a16="http://schemas.microsoft.com/office/drawing/2014/main" id="{3061E5C0-70E2-414E-68F6-BA17F69630B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17" name="Line 2720">
            <a:extLst>
              <a:ext uri="{FF2B5EF4-FFF2-40B4-BE49-F238E27FC236}">
                <a16:creationId xmlns:a16="http://schemas.microsoft.com/office/drawing/2014/main" id="{233BE573-C8A2-FC3B-5FC4-5D6B4903695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522</xdr:row>
      <xdr:rowOff>0</xdr:rowOff>
    </xdr:from>
    <xdr:ext cx="300182" cy="323273"/>
    <xdr:grpSp>
      <xdr:nvGrpSpPr>
        <xdr:cNvPr id="5518" name="Group 2715">
          <a:extLst>
            <a:ext uri="{FF2B5EF4-FFF2-40B4-BE49-F238E27FC236}">
              <a16:creationId xmlns:a16="http://schemas.microsoft.com/office/drawing/2014/main" id="{139291A4-C224-42AE-A655-122E66D84E66}"/>
            </a:ext>
          </a:extLst>
        </xdr:cNvPr>
        <xdr:cNvGrpSpPr/>
      </xdr:nvGrpSpPr>
      <xdr:grpSpPr>
        <a:xfrm>
          <a:off x="1966452" y="93181129"/>
          <a:ext cx="300182" cy="323273"/>
          <a:chOff x="40855105" y="5013318"/>
          <a:chExt cx="706904" cy="348926"/>
        </a:xfrm>
      </xdr:grpSpPr>
      <xdr:sp macro="" textlink="">
        <xdr:nvSpPr>
          <xdr:cNvPr id="5519" name="Line 2716">
            <a:extLst>
              <a:ext uri="{FF2B5EF4-FFF2-40B4-BE49-F238E27FC236}">
                <a16:creationId xmlns:a16="http://schemas.microsoft.com/office/drawing/2014/main" id="{427A26D1-7767-CBA5-D1D0-EF4F14A70EA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0" name="Line 2717">
            <a:extLst>
              <a:ext uri="{FF2B5EF4-FFF2-40B4-BE49-F238E27FC236}">
                <a16:creationId xmlns:a16="http://schemas.microsoft.com/office/drawing/2014/main" id="{6D6C3DD1-CDFC-40C5-94EB-1B40059051E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1" name="Line 2718">
            <a:extLst>
              <a:ext uri="{FF2B5EF4-FFF2-40B4-BE49-F238E27FC236}">
                <a16:creationId xmlns:a16="http://schemas.microsoft.com/office/drawing/2014/main" id="{6FD0B67D-121D-8A24-784C-2D28C9B8DBB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2" name="Line 2719">
            <a:extLst>
              <a:ext uri="{FF2B5EF4-FFF2-40B4-BE49-F238E27FC236}">
                <a16:creationId xmlns:a16="http://schemas.microsoft.com/office/drawing/2014/main" id="{5494D4A9-11D3-D0F3-913B-87EF871F68F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3" name="Line 2720">
            <a:extLst>
              <a:ext uri="{FF2B5EF4-FFF2-40B4-BE49-F238E27FC236}">
                <a16:creationId xmlns:a16="http://schemas.microsoft.com/office/drawing/2014/main" id="{A8147748-9472-A2F9-729D-4EC3B9B9193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500</xdr:row>
      <xdr:rowOff>0</xdr:rowOff>
    </xdr:from>
    <xdr:ext cx="300182" cy="323273"/>
    <xdr:grpSp>
      <xdr:nvGrpSpPr>
        <xdr:cNvPr id="5524" name="Group 2715">
          <a:extLst>
            <a:ext uri="{FF2B5EF4-FFF2-40B4-BE49-F238E27FC236}">
              <a16:creationId xmlns:a16="http://schemas.microsoft.com/office/drawing/2014/main" id="{7A4ECCBE-81B6-45D9-AF90-2024CA446ECF}"/>
            </a:ext>
          </a:extLst>
        </xdr:cNvPr>
        <xdr:cNvGrpSpPr/>
      </xdr:nvGrpSpPr>
      <xdr:grpSpPr>
        <a:xfrm>
          <a:off x="9350887" y="89043387"/>
          <a:ext cx="300182" cy="323273"/>
          <a:chOff x="40855105" y="5013318"/>
          <a:chExt cx="706904" cy="348926"/>
        </a:xfrm>
      </xdr:grpSpPr>
      <xdr:sp macro="" textlink="">
        <xdr:nvSpPr>
          <xdr:cNvPr id="5525" name="Line 2716">
            <a:extLst>
              <a:ext uri="{FF2B5EF4-FFF2-40B4-BE49-F238E27FC236}">
                <a16:creationId xmlns:a16="http://schemas.microsoft.com/office/drawing/2014/main" id="{ACE8C85C-8518-16DD-C0C0-A482C113ED6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6" name="Line 2717">
            <a:extLst>
              <a:ext uri="{FF2B5EF4-FFF2-40B4-BE49-F238E27FC236}">
                <a16:creationId xmlns:a16="http://schemas.microsoft.com/office/drawing/2014/main" id="{FA226D8A-7064-249A-189A-1F2E37837AE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7" name="Line 2718">
            <a:extLst>
              <a:ext uri="{FF2B5EF4-FFF2-40B4-BE49-F238E27FC236}">
                <a16:creationId xmlns:a16="http://schemas.microsoft.com/office/drawing/2014/main" id="{5DC5C6A8-6CCF-1B3C-14C9-064C527EA6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8" name="Line 2719">
            <a:extLst>
              <a:ext uri="{FF2B5EF4-FFF2-40B4-BE49-F238E27FC236}">
                <a16:creationId xmlns:a16="http://schemas.microsoft.com/office/drawing/2014/main" id="{C3E54106-0D5D-07EA-9A23-05045D584A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29" name="Line 2720">
            <a:extLst>
              <a:ext uri="{FF2B5EF4-FFF2-40B4-BE49-F238E27FC236}">
                <a16:creationId xmlns:a16="http://schemas.microsoft.com/office/drawing/2014/main" id="{6BFCD731-C6EE-676D-485C-B54E2F8C100A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257</xdr:row>
      <xdr:rowOff>0</xdr:rowOff>
    </xdr:from>
    <xdr:ext cx="300182" cy="323273"/>
    <xdr:grpSp>
      <xdr:nvGrpSpPr>
        <xdr:cNvPr id="5530" name="Group 2715">
          <a:extLst>
            <a:ext uri="{FF2B5EF4-FFF2-40B4-BE49-F238E27FC236}">
              <a16:creationId xmlns:a16="http://schemas.microsoft.com/office/drawing/2014/main" id="{EB9A0A52-5F7C-420E-B203-AF01BB9C688E}"/>
            </a:ext>
          </a:extLst>
        </xdr:cNvPr>
        <xdr:cNvGrpSpPr/>
      </xdr:nvGrpSpPr>
      <xdr:grpSpPr>
        <a:xfrm>
          <a:off x="10405806" y="45832661"/>
          <a:ext cx="300182" cy="323273"/>
          <a:chOff x="40855105" y="5013318"/>
          <a:chExt cx="706904" cy="348926"/>
        </a:xfrm>
      </xdr:grpSpPr>
      <xdr:sp macro="" textlink="">
        <xdr:nvSpPr>
          <xdr:cNvPr id="5531" name="Line 2716">
            <a:extLst>
              <a:ext uri="{FF2B5EF4-FFF2-40B4-BE49-F238E27FC236}">
                <a16:creationId xmlns:a16="http://schemas.microsoft.com/office/drawing/2014/main" id="{1F49283A-3C42-CE7F-BB15-31CE3AC80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2" name="Line 2717">
            <a:extLst>
              <a:ext uri="{FF2B5EF4-FFF2-40B4-BE49-F238E27FC236}">
                <a16:creationId xmlns:a16="http://schemas.microsoft.com/office/drawing/2014/main" id="{30D6DFBF-CC89-400A-27A6-3B7D787BF4FF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3" name="Line 2718">
            <a:extLst>
              <a:ext uri="{FF2B5EF4-FFF2-40B4-BE49-F238E27FC236}">
                <a16:creationId xmlns:a16="http://schemas.microsoft.com/office/drawing/2014/main" id="{F44A6BB8-4F62-0D35-6B34-D4B53C66CF7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4" name="Line 2719">
            <a:extLst>
              <a:ext uri="{FF2B5EF4-FFF2-40B4-BE49-F238E27FC236}">
                <a16:creationId xmlns:a16="http://schemas.microsoft.com/office/drawing/2014/main" id="{8B3FCE26-9E25-A285-275C-B6B333B5FFC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5" name="Line 2720">
            <a:extLst>
              <a:ext uri="{FF2B5EF4-FFF2-40B4-BE49-F238E27FC236}">
                <a16:creationId xmlns:a16="http://schemas.microsoft.com/office/drawing/2014/main" id="{FD6F1D97-6D10-9101-5511-63A1DDB9A74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268</xdr:row>
      <xdr:rowOff>0</xdr:rowOff>
    </xdr:from>
    <xdr:ext cx="300182" cy="323273"/>
    <xdr:grpSp>
      <xdr:nvGrpSpPr>
        <xdr:cNvPr id="5536" name="Group 2715">
          <a:extLst>
            <a:ext uri="{FF2B5EF4-FFF2-40B4-BE49-F238E27FC236}">
              <a16:creationId xmlns:a16="http://schemas.microsoft.com/office/drawing/2014/main" id="{3EBE4B71-08D4-4E89-9AF2-477CC1F368CF}"/>
            </a:ext>
          </a:extLst>
        </xdr:cNvPr>
        <xdr:cNvGrpSpPr/>
      </xdr:nvGrpSpPr>
      <xdr:grpSpPr>
        <a:xfrm>
          <a:off x="880806" y="47737661"/>
          <a:ext cx="300182" cy="323273"/>
          <a:chOff x="40855105" y="5013318"/>
          <a:chExt cx="706904" cy="348926"/>
        </a:xfrm>
      </xdr:grpSpPr>
      <xdr:sp macro="" textlink="">
        <xdr:nvSpPr>
          <xdr:cNvPr id="5537" name="Line 2716">
            <a:extLst>
              <a:ext uri="{FF2B5EF4-FFF2-40B4-BE49-F238E27FC236}">
                <a16:creationId xmlns:a16="http://schemas.microsoft.com/office/drawing/2014/main" id="{E764E698-9A4A-BB9E-E593-C5523EF6E11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8" name="Line 2717">
            <a:extLst>
              <a:ext uri="{FF2B5EF4-FFF2-40B4-BE49-F238E27FC236}">
                <a16:creationId xmlns:a16="http://schemas.microsoft.com/office/drawing/2014/main" id="{7ADCDB3A-2D76-D493-D566-2BF84CEEF3A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39" name="Line 2718">
            <a:extLst>
              <a:ext uri="{FF2B5EF4-FFF2-40B4-BE49-F238E27FC236}">
                <a16:creationId xmlns:a16="http://schemas.microsoft.com/office/drawing/2014/main" id="{F7ECFE3F-3254-ED51-062A-4273DC488521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0" name="Line 2719">
            <a:extLst>
              <a:ext uri="{FF2B5EF4-FFF2-40B4-BE49-F238E27FC236}">
                <a16:creationId xmlns:a16="http://schemas.microsoft.com/office/drawing/2014/main" id="{1C83112E-093F-626D-81DB-DB15C31DE6D2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1" name="Line 2720">
            <a:extLst>
              <a:ext uri="{FF2B5EF4-FFF2-40B4-BE49-F238E27FC236}">
                <a16:creationId xmlns:a16="http://schemas.microsoft.com/office/drawing/2014/main" id="{42FBC8ED-4D90-C386-2D18-1262833126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500</xdr:row>
      <xdr:rowOff>0</xdr:rowOff>
    </xdr:from>
    <xdr:ext cx="300182" cy="323273"/>
    <xdr:grpSp>
      <xdr:nvGrpSpPr>
        <xdr:cNvPr id="5542" name="Group 2715">
          <a:extLst>
            <a:ext uri="{FF2B5EF4-FFF2-40B4-BE49-F238E27FC236}">
              <a16:creationId xmlns:a16="http://schemas.microsoft.com/office/drawing/2014/main" id="{8C4D88D8-FF00-493B-8983-EEC0D735F618}"/>
            </a:ext>
          </a:extLst>
        </xdr:cNvPr>
        <xdr:cNvGrpSpPr/>
      </xdr:nvGrpSpPr>
      <xdr:grpSpPr>
        <a:xfrm>
          <a:off x="6186129" y="89043387"/>
          <a:ext cx="300182" cy="323273"/>
          <a:chOff x="40855105" y="5013318"/>
          <a:chExt cx="706904" cy="348926"/>
        </a:xfrm>
      </xdr:grpSpPr>
      <xdr:sp macro="" textlink="">
        <xdr:nvSpPr>
          <xdr:cNvPr id="5543" name="Line 2716">
            <a:extLst>
              <a:ext uri="{FF2B5EF4-FFF2-40B4-BE49-F238E27FC236}">
                <a16:creationId xmlns:a16="http://schemas.microsoft.com/office/drawing/2014/main" id="{201222CE-D562-18EF-669E-028BF0B390A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4" name="Line 2717">
            <a:extLst>
              <a:ext uri="{FF2B5EF4-FFF2-40B4-BE49-F238E27FC236}">
                <a16:creationId xmlns:a16="http://schemas.microsoft.com/office/drawing/2014/main" id="{07FEB233-55D8-468C-262F-2652118D84C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5" name="Line 2718">
            <a:extLst>
              <a:ext uri="{FF2B5EF4-FFF2-40B4-BE49-F238E27FC236}">
                <a16:creationId xmlns:a16="http://schemas.microsoft.com/office/drawing/2014/main" id="{8AEE2245-0795-66FD-1DF0-2BAAC4ACA0F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6" name="Line 2719">
            <a:extLst>
              <a:ext uri="{FF2B5EF4-FFF2-40B4-BE49-F238E27FC236}">
                <a16:creationId xmlns:a16="http://schemas.microsoft.com/office/drawing/2014/main" id="{EF5C158E-A783-8193-3884-77D17096C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47" name="Line 2720">
            <a:extLst>
              <a:ext uri="{FF2B5EF4-FFF2-40B4-BE49-F238E27FC236}">
                <a16:creationId xmlns:a16="http://schemas.microsoft.com/office/drawing/2014/main" id="{297F67B3-E8FD-73AF-CEE2-7C2C77819D8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500</xdr:row>
      <xdr:rowOff>0</xdr:rowOff>
    </xdr:from>
    <xdr:ext cx="300182" cy="323273"/>
    <xdr:grpSp>
      <xdr:nvGrpSpPr>
        <xdr:cNvPr id="5548" name="Group 2715">
          <a:extLst>
            <a:ext uri="{FF2B5EF4-FFF2-40B4-BE49-F238E27FC236}">
              <a16:creationId xmlns:a16="http://schemas.microsoft.com/office/drawing/2014/main" id="{58D3B9BD-A147-48B2-99EA-64F95451B868}"/>
            </a:ext>
          </a:extLst>
        </xdr:cNvPr>
        <xdr:cNvGrpSpPr/>
      </xdr:nvGrpSpPr>
      <xdr:grpSpPr>
        <a:xfrm>
          <a:off x="7241048" y="89043387"/>
          <a:ext cx="300182" cy="323273"/>
          <a:chOff x="40855105" y="5013318"/>
          <a:chExt cx="706904" cy="348926"/>
        </a:xfrm>
      </xdr:grpSpPr>
      <xdr:sp macro="" textlink="">
        <xdr:nvSpPr>
          <xdr:cNvPr id="5549" name="Line 2716">
            <a:extLst>
              <a:ext uri="{FF2B5EF4-FFF2-40B4-BE49-F238E27FC236}">
                <a16:creationId xmlns:a16="http://schemas.microsoft.com/office/drawing/2014/main" id="{1D70D070-F171-5DC1-6BBA-4D64E05CB56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0" name="Line 2717">
            <a:extLst>
              <a:ext uri="{FF2B5EF4-FFF2-40B4-BE49-F238E27FC236}">
                <a16:creationId xmlns:a16="http://schemas.microsoft.com/office/drawing/2014/main" id="{F6D0EE4B-C5F9-4E26-F292-DFC26E9015E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1" name="Line 2718">
            <a:extLst>
              <a:ext uri="{FF2B5EF4-FFF2-40B4-BE49-F238E27FC236}">
                <a16:creationId xmlns:a16="http://schemas.microsoft.com/office/drawing/2014/main" id="{25CD1D1A-B769-6552-807F-1F2C0BAAEEB8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2" name="Line 2719">
            <a:extLst>
              <a:ext uri="{FF2B5EF4-FFF2-40B4-BE49-F238E27FC236}">
                <a16:creationId xmlns:a16="http://schemas.microsoft.com/office/drawing/2014/main" id="{9D73CE5F-25F6-3FF8-58A9-8ADE6FB930A1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3" name="Line 2720">
            <a:extLst>
              <a:ext uri="{FF2B5EF4-FFF2-40B4-BE49-F238E27FC236}">
                <a16:creationId xmlns:a16="http://schemas.microsoft.com/office/drawing/2014/main" id="{9CBD8B46-58E7-3A48-9E05-AA10A9B9ED6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522</xdr:row>
      <xdr:rowOff>0</xdr:rowOff>
    </xdr:from>
    <xdr:ext cx="300182" cy="323273"/>
    <xdr:grpSp>
      <xdr:nvGrpSpPr>
        <xdr:cNvPr id="5554" name="Group 2715">
          <a:extLst>
            <a:ext uri="{FF2B5EF4-FFF2-40B4-BE49-F238E27FC236}">
              <a16:creationId xmlns:a16="http://schemas.microsoft.com/office/drawing/2014/main" id="{63498C31-04D5-41D0-99E1-9C6FBCB8B581}"/>
            </a:ext>
          </a:extLst>
        </xdr:cNvPr>
        <xdr:cNvGrpSpPr/>
      </xdr:nvGrpSpPr>
      <xdr:grpSpPr>
        <a:xfrm>
          <a:off x="880806" y="93181129"/>
          <a:ext cx="300182" cy="323273"/>
          <a:chOff x="40855105" y="5013318"/>
          <a:chExt cx="706904" cy="348926"/>
        </a:xfrm>
      </xdr:grpSpPr>
      <xdr:sp macro="" textlink="">
        <xdr:nvSpPr>
          <xdr:cNvPr id="5555" name="Line 2716">
            <a:extLst>
              <a:ext uri="{FF2B5EF4-FFF2-40B4-BE49-F238E27FC236}">
                <a16:creationId xmlns:a16="http://schemas.microsoft.com/office/drawing/2014/main" id="{D230550F-07A4-4918-5CE9-148FF805708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6" name="Line 2717">
            <a:extLst>
              <a:ext uri="{FF2B5EF4-FFF2-40B4-BE49-F238E27FC236}">
                <a16:creationId xmlns:a16="http://schemas.microsoft.com/office/drawing/2014/main" id="{3BAFED7A-130B-F759-D152-D783569F2DE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7" name="Line 2718">
            <a:extLst>
              <a:ext uri="{FF2B5EF4-FFF2-40B4-BE49-F238E27FC236}">
                <a16:creationId xmlns:a16="http://schemas.microsoft.com/office/drawing/2014/main" id="{357A2703-1C64-E778-4967-8D4270091FB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8" name="Line 2719">
            <a:extLst>
              <a:ext uri="{FF2B5EF4-FFF2-40B4-BE49-F238E27FC236}">
                <a16:creationId xmlns:a16="http://schemas.microsoft.com/office/drawing/2014/main" id="{49D6891B-FA4F-0F4F-8EF2-ECC844E7FE6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59" name="Line 2720">
            <a:extLst>
              <a:ext uri="{FF2B5EF4-FFF2-40B4-BE49-F238E27FC236}">
                <a16:creationId xmlns:a16="http://schemas.microsoft.com/office/drawing/2014/main" id="{EDF52C9C-04A3-066B-3E7A-646CD144D21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224</xdr:row>
      <xdr:rowOff>0</xdr:rowOff>
    </xdr:from>
    <xdr:ext cx="300182" cy="323273"/>
    <xdr:grpSp>
      <xdr:nvGrpSpPr>
        <xdr:cNvPr id="5560" name="Group 2715">
          <a:extLst>
            <a:ext uri="{FF2B5EF4-FFF2-40B4-BE49-F238E27FC236}">
              <a16:creationId xmlns:a16="http://schemas.microsoft.com/office/drawing/2014/main" id="{529F8342-B4BB-40AD-ADD3-79EC8B78180F}"/>
            </a:ext>
          </a:extLst>
        </xdr:cNvPr>
        <xdr:cNvGrpSpPr/>
      </xdr:nvGrpSpPr>
      <xdr:grpSpPr>
        <a:xfrm>
          <a:off x="9350887" y="40097177"/>
          <a:ext cx="300182" cy="323273"/>
          <a:chOff x="40855105" y="5013318"/>
          <a:chExt cx="706904" cy="348926"/>
        </a:xfrm>
      </xdr:grpSpPr>
      <xdr:sp macro="" textlink="">
        <xdr:nvSpPr>
          <xdr:cNvPr id="5561" name="Line 2716">
            <a:extLst>
              <a:ext uri="{FF2B5EF4-FFF2-40B4-BE49-F238E27FC236}">
                <a16:creationId xmlns:a16="http://schemas.microsoft.com/office/drawing/2014/main" id="{D74F7C94-39F5-B9C6-17D6-7507543C9E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2" name="Line 2717">
            <a:extLst>
              <a:ext uri="{FF2B5EF4-FFF2-40B4-BE49-F238E27FC236}">
                <a16:creationId xmlns:a16="http://schemas.microsoft.com/office/drawing/2014/main" id="{38721AC6-0F87-C0F8-1645-7CA8585BCB7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3" name="Line 2718">
            <a:extLst>
              <a:ext uri="{FF2B5EF4-FFF2-40B4-BE49-F238E27FC236}">
                <a16:creationId xmlns:a16="http://schemas.microsoft.com/office/drawing/2014/main" id="{63CDA610-6E58-00DD-DF1F-EB1CA04802B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4" name="Line 2719">
            <a:extLst>
              <a:ext uri="{FF2B5EF4-FFF2-40B4-BE49-F238E27FC236}">
                <a16:creationId xmlns:a16="http://schemas.microsoft.com/office/drawing/2014/main" id="{9577FB3D-0F9A-CB1D-BB7F-16DF562766A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5" name="Line 2720">
            <a:extLst>
              <a:ext uri="{FF2B5EF4-FFF2-40B4-BE49-F238E27FC236}">
                <a16:creationId xmlns:a16="http://schemas.microsoft.com/office/drawing/2014/main" id="{3088D073-0497-B508-6202-9296672C395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522</xdr:row>
      <xdr:rowOff>0</xdr:rowOff>
    </xdr:from>
    <xdr:ext cx="300182" cy="323273"/>
    <xdr:grpSp>
      <xdr:nvGrpSpPr>
        <xdr:cNvPr id="5566" name="Group 2715">
          <a:extLst>
            <a:ext uri="{FF2B5EF4-FFF2-40B4-BE49-F238E27FC236}">
              <a16:creationId xmlns:a16="http://schemas.microsoft.com/office/drawing/2014/main" id="{FF29F173-BD8D-4648-BEDF-679900C49612}"/>
            </a:ext>
          </a:extLst>
        </xdr:cNvPr>
        <xdr:cNvGrpSpPr/>
      </xdr:nvGrpSpPr>
      <xdr:grpSpPr>
        <a:xfrm>
          <a:off x="4076290" y="93181129"/>
          <a:ext cx="300182" cy="323273"/>
          <a:chOff x="40855105" y="5013318"/>
          <a:chExt cx="706904" cy="348926"/>
        </a:xfrm>
      </xdr:grpSpPr>
      <xdr:sp macro="" textlink="">
        <xdr:nvSpPr>
          <xdr:cNvPr id="5567" name="Line 2716">
            <a:extLst>
              <a:ext uri="{FF2B5EF4-FFF2-40B4-BE49-F238E27FC236}">
                <a16:creationId xmlns:a16="http://schemas.microsoft.com/office/drawing/2014/main" id="{2D902681-A1B5-14A3-2CF5-804BF57CDAF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8" name="Line 2717">
            <a:extLst>
              <a:ext uri="{FF2B5EF4-FFF2-40B4-BE49-F238E27FC236}">
                <a16:creationId xmlns:a16="http://schemas.microsoft.com/office/drawing/2014/main" id="{E8588E90-D2E0-1E3C-D1B8-83838110890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69" name="Line 2718">
            <a:extLst>
              <a:ext uri="{FF2B5EF4-FFF2-40B4-BE49-F238E27FC236}">
                <a16:creationId xmlns:a16="http://schemas.microsoft.com/office/drawing/2014/main" id="{531D105E-2084-823F-D1C0-8F1770697342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0" name="Line 2719">
            <a:extLst>
              <a:ext uri="{FF2B5EF4-FFF2-40B4-BE49-F238E27FC236}">
                <a16:creationId xmlns:a16="http://schemas.microsoft.com/office/drawing/2014/main" id="{50A2DFAD-B4C0-CD6F-D869-F8F87A92ACD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1" name="Line 2720">
            <a:extLst>
              <a:ext uri="{FF2B5EF4-FFF2-40B4-BE49-F238E27FC236}">
                <a16:creationId xmlns:a16="http://schemas.microsoft.com/office/drawing/2014/main" id="{1F6259EB-5408-5564-CBC7-A71E47E01F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467</xdr:row>
      <xdr:rowOff>0</xdr:rowOff>
    </xdr:from>
    <xdr:ext cx="300182" cy="323273"/>
    <xdr:grpSp>
      <xdr:nvGrpSpPr>
        <xdr:cNvPr id="5572" name="Group 2715">
          <a:extLst>
            <a:ext uri="{FF2B5EF4-FFF2-40B4-BE49-F238E27FC236}">
              <a16:creationId xmlns:a16="http://schemas.microsoft.com/office/drawing/2014/main" id="{B003300B-AD92-4B0C-9343-A161D7948697}"/>
            </a:ext>
          </a:extLst>
        </xdr:cNvPr>
        <xdr:cNvGrpSpPr/>
      </xdr:nvGrpSpPr>
      <xdr:grpSpPr>
        <a:xfrm>
          <a:off x="4076290" y="82836774"/>
          <a:ext cx="300182" cy="323273"/>
          <a:chOff x="40855105" y="5013318"/>
          <a:chExt cx="706904" cy="348926"/>
        </a:xfrm>
      </xdr:grpSpPr>
      <xdr:sp macro="" textlink="">
        <xdr:nvSpPr>
          <xdr:cNvPr id="5573" name="Line 2716">
            <a:extLst>
              <a:ext uri="{FF2B5EF4-FFF2-40B4-BE49-F238E27FC236}">
                <a16:creationId xmlns:a16="http://schemas.microsoft.com/office/drawing/2014/main" id="{50AB9F6F-8061-4C60-FDC3-9C54A9C59DD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4" name="Line 2717">
            <a:extLst>
              <a:ext uri="{FF2B5EF4-FFF2-40B4-BE49-F238E27FC236}">
                <a16:creationId xmlns:a16="http://schemas.microsoft.com/office/drawing/2014/main" id="{51A8A64A-1EE4-05CD-D5C6-8AEF47D7D9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5" name="Line 2718">
            <a:extLst>
              <a:ext uri="{FF2B5EF4-FFF2-40B4-BE49-F238E27FC236}">
                <a16:creationId xmlns:a16="http://schemas.microsoft.com/office/drawing/2014/main" id="{47F518EF-CA62-511B-536B-2E3EB3D4B04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6" name="Line 2719">
            <a:extLst>
              <a:ext uri="{FF2B5EF4-FFF2-40B4-BE49-F238E27FC236}">
                <a16:creationId xmlns:a16="http://schemas.microsoft.com/office/drawing/2014/main" id="{FA82156E-A516-06B3-A0B9-A30EA511A3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77" name="Line 2720">
            <a:extLst>
              <a:ext uri="{FF2B5EF4-FFF2-40B4-BE49-F238E27FC236}">
                <a16:creationId xmlns:a16="http://schemas.microsoft.com/office/drawing/2014/main" id="{67979511-7FB7-24CF-F74A-6952535823B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224</xdr:row>
      <xdr:rowOff>0</xdr:rowOff>
    </xdr:from>
    <xdr:ext cx="300182" cy="323273"/>
    <xdr:grpSp>
      <xdr:nvGrpSpPr>
        <xdr:cNvPr id="5578" name="Group 2715">
          <a:extLst>
            <a:ext uri="{FF2B5EF4-FFF2-40B4-BE49-F238E27FC236}">
              <a16:creationId xmlns:a16="http://schemas.microsoft.com/office/drawing/2014/main" id="{64BF0F43-5687-4FD1-973E-737688858AEE}"/>
            </a:ext>
          </a:extLst>
        </xdr:cNvPr>
        <xdr:cNvGrpSpPr/>
      </xdr:nvGrpSpPr>
      <xdr:grpSpPr>
        <a:xfrm>
          <a:off x="7241048" y="40097177"/>
          <a:ext cx="300182" cy="323273"/>
          <a:chOff x="40855105" y="5013318"/>
          <a:chExt cx="706904" cy="348926"/>
        </a:xfrm>
      </xdr:grpSpPr>
      <xdr:sp macro="" textlink="">
        <xdr:nvSpPr>
          <xdr:cNvPr id="5579" name="Line 2716">
            <a:extLst>
              <a:ext uri="{FF2B5EF4-FFF2-40B4-BE49-F238E27FC236}">
                <a16:creationId xmlns:a16="http://schemas.microsoft.com/office/drawing/2014/main" id="{088DD642-8E88-8702-E0A5-174274DEC29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0" name="Line 2717">
            <a:extLst>
              <a:ext uri="{FF2B5EF4-FFF2-40B4-BE49-F238E27FC236}">
                <a16:creationId xmlns:a16="http://schemas.microsoft.com/office/drawing/2014/main" id="{9DF481A3-0CEF-8B73-BD95-34E76C33BCD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1" name="Line 2718">
            <a:extLst>
              <a:ext uri="{FF2B5EF4-FFF2-40B4-BE49-F238E27FC236}">
                <a16:creationId xmlns:a16="http://schemas.microsoft.com/office/drawing/2014/main" id="{654DC0EE-A164-75E2-8D45-028CE16B538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2" name="Line 2719">
            <a:extLst>
              <a:ext uri="{FF2B5EF4-FFF2-40B4-BE49-F238E27FC236}">
                <a16:creationId xmlns:a16="http://schemas.microsoft.com/office/drawing/2014/main" id="{23168526-1D47-3D52-50C7-E941D2533FB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3" name="Line 2720">
            <a:extLst>
              <a:ext uri="{FF2B5EF4-FFF2-40B4-BE49-F238E27FC236}">
                <a16:creationId xmlns:a16="http://schemas.microsoft.com/office/drawing/2014/main" id="{969C52EB-589E-78DA-9901-A53956C11CB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500</xdr:row>
      <xdr:rowOff>0</xdr:rowOff>
    </xdr:from>
    <xdr:ext cx="300182" cy="323273"/>
    <xdr:grpSp>
      <xdr:nvGrpSpPr>
        <xdr:cNvPr id="5584" name="Group 2715">
          <a:extLst>
            <a:ext uri="{FF2B5EF4-FFF2-40B4-BE49-F238E27FC236}">
              <a16:creationId xmlns:a16="http://schemas.microsoft.com/office/drawing/2014/main" id="{705E76FF-E6A1-4090-9259-E5D8B6948477}"/>
            </a:ext>
          </a:extLst>
        </xdr:cNvPr>
        <xdr:cNvGrpSpPr/>
      </xdr:nvGrpSpPr>
      <xdr:grpSpPr>
        <a:xfrm>
          <a:off x="880806" y="89043387"/>
          <a:ext cx="300182" cy="323273"/>
          <a:chOff x="40855105" y="5013318"/>
          <a:chExt cx="706904" cy="348926"/>
        </a:xfrm>
      </xdr:grpSpPr>
      <xdr:sp macro="" textlink="">
        <xdr:nvSpPr>
          <xdr:cNvPr id="5585" name="Line 2716">
            <a:extLst>
              <a:ext uri="{FF2B5EF4-FFF2-40B4-BE49-F238E27FC236}">
                <a16:creationId xmlns:a16="http://schemas.microsoft.com/office/drawing/2014/main" id="{48551F7F-7AF9-9ECD-AF18-51DEBFD018E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6" name="Line 2717">
            <a:extLst>
              <a:ext uri="{FF2B5EF4-FFF2-40B4-BE49-F238E27FC236}">
                <a16:creationId xmlns:a16="http://schemas.microsoft.com/office/drawing/2014/main" id="{3DCE6775-1BDF-BA7B-2753-8D3BE5104C8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7" name="Line 2718">
            <a:extLst>
              <a:ext uri="{FF2B5EF4-FFF2-40B4-BE49-F238E27FC236}">
                <a16:creationId xmlns:a16="http://schemas.microsoft.com/office/drawing/2014/main" id="{E8C15F25-9D7D-60C2-FC8B-223522FB9DCD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8" name="Line 2719">
            <a:extLst>
              <a:ext uri="{FF2B5EF4-FFF2-40B4-BE49-F238E27FC236}">
                <a16:creationId xmlns:a16="http://schemas.microsoft.com/office/drawing/2014/main" id="{AB7A28E6-4257-18EE-FD99-EC670C203B7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89" name="Line 2720">
            <a:extLst>
              <a:ext uri="{FF2B5EF4-FFF2-40B4-BE49-F238E27FC236}">
                <a16:creationId xmlns:a16="http://schemas.microsoft.com/office/drawing/2014/main" id="{FFF25286-24E9-FF67-BF52-D7A453D9B17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224</xdr:row>
      <xdr:rowOff>0</xdr:rowOff>
    </xdr:from>
    <xdr:ext cx="300182" cy="323273"/>
    <xdr:grpSp>
      <xdr:nvGrpSpPr>
        <xdr:cNvPr id="5590" name="Group 2715">
          <a:extLst>
            <a:ext uri="{FF2B5EF4-FFF2-40B4-BE49-F238E27FC236}">
              <a16:creationId xmlns:a16="http://schemas.microsoft.com/office/drawing/2014/main" id="{106A72FE-9AB8-439F-B275-16B8972272F0}"/>
            </a:ext>
          </a:extLst>
        </xdr:cNvPr>
        <xdr:cNvGrpSpPr/>
      </xdr:nvGrpSpPr>
      <xdr:grpSpPr>
        <a:xfrm>
          <a:off x="8295968" y="40097177"/>
          <a:ext cx="300182" cy="323273"/>
          <a:chOff x="40855105" y="5013318"/>
          <a:chExt cx="706904" cy="348926"/>
        </a:xfrm>
      </xdr:grpSpPr>
      <xdr:sp macro="" textlink="">
        <xdr:nvSpPr>
          <xdr:cNvPr id="5591" name="Line 2716">
            <a:extLst>
              <a:ext uri="{FF2B5EF4-FFF2-40B4-BE49-F238E27FC236}">
                <a16:creationId xmlns:a16="http://schemas.microsoft.com/office/drawing/2014/main" id="{45B30FFD-4B46-C14B-8D88-1C9970E9FDAA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2" name="Line 2717">
            <a:extLst>
              <a:ext uri="{FF2B5EF4-FFF2-40B4-BE49-F238E27FC236}">
                <a16:creationId xmlns:a16="http://schemas.microsoft.com/office/drawing/2014/main" id="{1BBEE542-D76D-7FD8-38EE-9F557F8268C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3" name="Line 2718">
            <a:extLst>
              <a:ext uri="{FF2B5EF4-FFF2-40B4-BE49-F238E27FC236}">
                <a16:creationId xmlns:a16="http://schemas.microsoft.com/office/drawing/2014/main" id="{B5DFA40F-34CC-A9D8-2766-A7B621402BC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4" name="Line 2719">
            <a:extLst>
              <a:ext uri="{FF2B5EF4-FFF2-40B4-BE49-F238E27FC236}">
                <a16:creationId xmlns:a16="http://schemas.microsoft.com/office/drawing/2014/main" id="{9036CC20-B83E-1005-43BA-03ECABFAE3C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5" name="Line 2720">
            <a:extLst>
              <a:ext uri="{FF2B5EF4-FFF2-40B4-BE49-F238E27FC236}">
                <a16:creationId xmlns:a16="http://schemas.microsoft.com/office/drawing/2014/main" id="{95332894-4C7A-1C11-2550-F6E24816E6F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246</xdr:row>
      <xdr:rowOff>0</xdr:rowOff>
    </xdr:from>
    <xdr:ext cx="300182" cy="323273"/>
    <xdr:grpSp>
      <xdr:nvGrpSpPr>
        <xdr:cNvPr id="5596" name="Group 2715">
          <a:extLst>
            <a:ext uri="{FF2B5EF4-FFF2-40B4-BE49-F238E27FC236}">
              <a16:creationId xmlns:a16="http://schemas.microsoft.com/office/drawing/2014/main" id="{809BE7E1-1643-438C-8501-8041997D1E4B}"/>
            </a:ext>
          </a:extLst>
        </xdr:cNvPr>
        <xdr:cNvGrpSpPr/>
      </xdr:nvGrpSpPr>
      <xdr:grpSpPr>
        <a:xfrm>
          <a:off x="8295968" y="43927661"/>
          <a:ext cx="300182" cy="323273"/>
          <a:chOff x="40855105" y="5013318"/>
          <a:chExt cx="706904" cy="348926"/>
        </a:xfrm>
      </xdr:grpSpPr>
      <xdr:sp macro="" textlink="">
        <xdr:nvSpPr>
          <xdr:cNvPr id="5597" name="Line 2716">
            <a:extLst>
              <a:ext uri="{FF2B5EF4-FFF2-40B4-BE49-F238E27FC236}">
                <a16:creationId xmlns:a16="http://schemas.microsoft.com/office/drawing/2014/main" id="{C553D2EA-03F8-DD40-6772-037EB2E108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8" name="Line 2717">
            <a:extLst>
              <a:ext uri="{FF2B5EF4-FFF2-40B4-BE49-F238E27FC236}">
                <a16:creationId xmlns:a16="http://schemas.microsoft.com/office/drawing/2014/main" id="{86BE0373-9EE0-DCE1-3BC8-64FF8C64DD2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599" name="Line 2718">
            <a:extLst>
              <a:ext uri="{FF2B5EF4-FFF2-40B4-BE49-F238E27FC236}">
                <a16:creationId xmlns:a16="http://schemas.microsoft.com/office/drawing/2014/main" id="{28C2AFB3-5434-183A-4F3D-E777691F915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0" name="Line 2719">
            <a:extLst>
              <a:ext uri="{FF2B5EF4-FFF2-40B4-BE49-F238E27FC236}">
                <a16:creationId xmlns:a16="http://schemas.microsoft.com/office/drawing/2014/main" id="{AD1FDB21-3783-0A89-4592-66F3ADE740D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1" name="Line 2720">
            <a:extLst>
              <a:ext uri="{FF2B5EF4-FFF2-40B4-BE49-F238E27FC236}">
                <a16:creationId xmlns:a16="http://schemas.microsoft.com/office/drawing/2014/main" id="{A6CD6FE5-CFA1-8818-CE65-2787D24EC84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278</xdr:row>
      <xdr:rowOff>0</xdr:rowOff>
    </xdr:from>
    <xdr:ext cx="300182" cy="323273"/>
    <xdr:grpSp>
      <xdr:nvGrpSpPr>
        <xdr:cNvPr id="5602" name="Group 2715">
          <a:extLst>
            <a:ext uri="{FF2B5EF4-FFF2-40B4-BE49-F238E27FC236}">
              <a16:creationId xmlns:a16="http://schemas.microsoft.com/office/drawing/2014/main" id="{B46C6781-45D6-407F-8D53-6A2DF96F08F3}"/>
            </a:ext>
          </a:extLst>
        </xdr:cNvPr>
        <xdr:cNvGrpSpPr/>
      </xdr:nvGrpSpPr>
      <xdr:grpSpPr>
        <a:xfrm>
          <a:off x="6186129" y="49530000"/>
          <a:ext cx="300182" cy="323273"/>
          <a:chOff x="40855105" y="5013318"/>
          <a:chExt cx="706904" cy="348926"/>
        </a:xfrm>
      </xdr:grpSpPr>
      <xdr:sp macro="" textlink="">
        <xdr:nvSpPr>
          <xdr:cNvPr id="5603" name="Line 2716">
            <a:extLst>
              <a:ext uri="{FF2B5EF4-FFF2-40B4-BE49-F238E27FC236}">
                <a16:creationId xmlns:a16="http://schemas.microsoft.com/office/drawing/2014/main" id="{66E22F84-1139-DB15-B3FB-85C738AE4A8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4" name="Line 2717">
            <a:extLst>
              <a:ext uri="{FF2B5EF4-FFF2-40B4-BE49-F238E27FC236}">
                <a16:creationId xmlns:a16="http://schemas.microsoft.com/office/drawing/2014/main" id="{F26CB26B-BB72-51DE-E937-19E5EEB0529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5" name="Line 2718">
            <a:extLst>
              <a:ext uri="{FF2B5EF4-FFF2-40B4-BE49-F238E27FC236}">
                <a16:creationId xmlns:a16="http://schemas.microsoft.com/office/drawing/2014/main" id="{666AEE74-4F0B-5CBA-5457-8F348CC8A9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6" name="Line 2719">
            <a:extLst>
              <a:ext uri="{FF2B5EF4-FFF2-40B4-BE49-F238E27FC236}">
                <a16:creationId xmlns:a16="http://schemas.microsoft.com/office/drawing/2014/main" id="{947880B6-7C52-B286-3E76-604F220CB82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07" name="Line 2720">
            <a:extLst>
              <a:ext uri="{FF2B5EF4-FFF2-40B4-BE49-F238E27FC236}">
                <a16:creationId xmlns:a16="http://schemas.microsoft.com/office/drawing/2014/main" id="{276EF6BE-008E-ABB6-0316-AACB69C49EB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278</xdr:row>
      <xdr:rowOff>0</xdr:rowOff>
    </xdr:from>
    <xdr:ext cx="300182" cy="323273"/>
    <xdr:grpSp>
      <xdr:nvGrpSpPr>
        <xdr:cNvPr id="5608" name="Group 2715">
          <a:extLst>
            <a:ext uri="{FF2B5EF4-FFF2-40B4-BE49-F238E27FC236}">
              <a16:creationId xmlns:a16="http://schemas.microsoft.com/office/drawing/2014/main" id="{D4D5EE5C-CE13-40D0-98FF-1F871B34030A}"/>
            </a:ext>
          </a:extLst>
        </xdr:cNvPr>
        <xdr:cNvGrpSpPr/>
      </xdr:nvGrpSpPr>
      <xdr:grpSpPr>
        <a:xfrm>
          <a:off x="5131210" y="49530000"/>
          <a:ext cx="300182" cy="323273"/>
          <a:chOff x="40855105" y="5013318"/>
          <a:chExt cx="706904" cy="348926"/>
        </a:xfrm>
      </xdr:grpSpPr>
      <xdr:sp macro="" textlink="">
        <xdr:nvSpPr>
          <xdr:cNvPr id="5609" name="Line 2716">
            <a:extLst>
              <a:ext uri="{FF2B5EF4-FFF2-40B4-BE49-F238E27FC236}">
                <a16:creationId xmlns:a16="http://schemas.microsoft.com/office/drawing/2014/main" id="{650A7E4F-3533-50E3-98CD-CC8A7A881B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0" name="Line 2717">
            <a:extLst>
              <a:ext uri="{FF2B5EF4-FFF2-40B4-BE49-F238E27FC236}">
                <a16:creationId xmlns:a16="http://schemas.microsoft.com/office/drawing/2014/main" id="{5BEFF107-1E08-E23B-D34C-512B0CF2D5F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1" name="Line 2718">
            <a:extLst>
              <a:ext uri="{FF2B5EF4-FFF2-40B4-BE49-F238E27FC236}">
                <a16:creationId xmlns:a16="http://schemas.microsoft.com/office/drawing/2014/main" id="{1A0D577B-F469-67D2-49EF-5FAE60422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2" name="Line 2719">
            <a:extLst>
              <a:ext uri="{FF2B5EF4-FFF2-40B4-BE49-F238E27FC236}">
                <a16:creationId xmlns:a16="http://schemas.microsoft.com/office/drawing/2014/main" id="{589FADF9-2BAC-F585-2DA9-9BE8DE38FCB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3" name="Line 2720">
            <a:extLst>
              <a:ext uri="{FF2B5EF4-FFF2-40B4-BE49-F238E27FC236}">
                <a16:creationId xmlns:a16="http://schemas.microsoft.com/office/drawing/2014/main" id="{5C8D5ED9-E9A5-72C4-8D23-1597543F5B9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278</xdr:row>
      <xdr:rowOff>0</xdr:rowOff>
    </xdr:from>
    <xdr:ext cx="300182" cy="323273"/>
    <xdr:grpSp>
      <xdr:nvGrpSpPr>
        <xdr:cNvPr id="5614" name="Group 2715">
          <a:extLst>
            <a:ext uri="{FF2B5EF4-FFF2-40B4-BE49-F238E27FC236}">
              <a16:creationId xmlns:a16="http://schemas.microsoft.com/office/drawing/2014/main" id="{A008E639-1A1F-4223-AD2A-AB9E7E666224}"/>
            </a:ext>
          </a:extLst>
        </xdr:cNvPr>
        <xdr:cNvGrpSpPr/>
      </xdr:nvGrpSpPr>
      <xdr:grpSpPr>
        <a:xfrm>
          <a:off x="1966452" y="49530000"/>
          <a:ext cx="300182" cy="323273"/>
          <a:chOff x="40855105" y="5013318"/>
          <a:chExt cx="706904" cy="348926"/>
        </a:xfrm>
      </xdr:grpSpPr>
      <xdr:sp macro="" textlink="">
        <xdr:nvSpPr>
          <xdr:cNvPr id="5615" name="Line 2716">
            <a:extLst>
              <a:ext uri="{FF2B5EF4-FFF2-40B4-BE49-F238E27FC236}">
                <a16:creationId xmlns:a16="http://schemas.microsoft.com/office/drawing/2014/main" id="{38C2CD19-47CE-99EB-6AC1-4245E07D01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6" name="Line 2717">
            <a:extLst>
              <a:ext uri="{FF2B5EF4-FFF2-40B4-BE49-F238E27FC236}">
                <a16:creationId xmlns:a16="http://schemas.microsoft.com/office/drawing/2014/main" id="{97A0CADB-1FF5-EF3A-3647-429DC95DFAF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7" name="Line 2718">
            <a:extLst>
              <a:ext uri="{FF2B5EF4-FFF2-40B4-BE49-F238E27FC236}">
                <a16:creationId xmlns:a16="http://schemas.microsoft.com/office/drawing/2014/main" id="{016FE88E-8B7C-BF54-23E5-CC634E61B9DA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8" name="Line 2719">
            <a:extLst>
              <a:ext uri="{FF2B5EF4-FFF2-40B4-BE49-F238E27FC236}">
                <a16:creationId xmlns:a16="http://schemas.microsoft.com/office/drawing/2014/main" id="{AAECD27F-51CF-62C7-0156-7374E8B32B4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19" name="Line 2720">
            <a:extLst>
              <a:ext uri="{FF2B5EF4-FFF2-40B4-BE49-F238E27FC236}">
                <a16:creationId xmlns:a16="http://schemas.microsoft.com/office/drawing/2014/main" id="{1954F9CE-FE8D-6CB4-A15A-D137B4E7F01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478</xdr:row>
      <xdr:rowOff>0</xdr:rowOff>
    </xdr:from>
    <xdr:ext cx="300182" cy="323273"/>
    <xdr:grpSp>
      <xdr:nvGrpSpPr>
        <xdr:cNvPr id="5620" name="Group 2715">
          <a:extLst>
            <a:ext uri="{FF2B5EF4-FFF2-40B4-BE49-F238E27FC236}">
              <a16:creationId xmlns:a16="http://schemas.microsoft.com/office/drawing/2014/main" id="{50F9A0CD-D4B9-4DAC-B829-72AA19671F94}"/>
            </a:ext>
          </a:extLst>
        </xdr:cNvPr>
        <xdr:cNvGrpSpPr/>
      </xdr:nvGrpSpPr>
      <xdr:grpSpPr>
        <a:xfrm>
          <a:off x="3021371" y="84905645"/>
          <a:ext cx="300182" cy="323273"/>
          <a:chOff x="40855105" y="5013318"/>
          <a:chExt cx="706904" cy="348926"/>
        </a:xfrm>
      </xdr:grpSpPr>
      <xdr:sp macro="" textlink="">
        <xdr:nvSpPr>
          <xdr:cNvPr id="5621" name="Line 2716">
            <a:extLst>
              <a:ext uri="{FF2B5EF4-FFF2-40B4-BE49-F238E27FC236}">
                <a16:creationId xmlns:a16="http://schemas.microsoft.com/office/drawing/2014/main" id="{2CDB6647-077D-2871-471E-928CE0E4E82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2" name="Line 2717">
            <a:extLst>
              <a:ext uri="{FF2B5EF4-FFF2-40B4-BE49-F238E27FC236}">
                <a16:creationId xmlns:a16="http://schemas.microsoft.com/office/drawing/2014/main" id="{345E1A44-68FB-542F-7894-BC4A3D791C23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3" name="Line 2718">
            <a:extLst>
              <a:ext uri="{FF2B5EF4-FFF2-40B4-BE49-F238E27FC236}">
                <a16:creationId xmlns:a16="http://schemas.microsoft.com/office/drawing/2014/main" id="{C68E4F16-ED71-85A8-9A89-A566523D3244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4" name="Line 2719">
            <a:extLst>
              <a:ext uri="{FF2B5EF4-FFF2-40B4-BE49-F238E27FC236}">
                <a16:creationId xmlns:a16="http://schemas.microsoft.com/office/drawing/2014/main" id="{83615A15-260E-C68D-01C2-53D0CE0254FB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5" name="Line 2720">
            <a:extLst>
              <a:ext uri="{FF2B5EF4-FFF2-40B4-BE49-F238E27FC236}">
                <a16:creationId xmlns:a16="http://schemas.microsoft.com/office/drawing/2014/main" id="{B8A04FF8-9AFC-C616-5CDF-D0536D51038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378</xdr:row>
      <xdr:rowOff>0</xdr:rowOff>
    </xdr:from>
    <xdr:ext cx="300182" cy="323273"/>
    <xdr:grpSp>
      <xdr:nvGrpSpPr>
        <xdr:cNvPr id="5626" name="Group 2715">
          <a:extLst>
            <a:ext uri="{FF2B5EF4-FFF2-40B4-BE49-F238E27FC236}">
              <a16:creationId xmlns:a16="http://schemas.microsoft.com/office/drawing/2014/main" id="{8A10861D-D121-4F41-8173-ACA1537A5F17}"/>
            </a:ext>
          </a:extLst>
        </xdr:cNvPr>
        <xdr:cNvGrpSpPr/>
      </xdr:nvGrpSpPr>
      <xdr:grpSpPr>
        <a:xfrm>
          <a:off x="6186129" y="66951532"/>
          <a:ext cx="300182" cy="323273"/>
          <a:chOff x="40855105" y="5013318"/>
          <a:chExt cx="706904" cy="348926"/>
        </a:xfrm>
      </xdr:grpSpPr>
      <xdr:sp macro="" textlink="">
        <xdr:nvSpPr>
          <xdr:cNvPr id="5627" name="Line 2716">
            <a:extLst>
              <a:ext uri="{FF2B5EF4-FFF2-40B4-BE49-F238E27FC236}">
                <a16:creationId xmlns:a16="http://schemas.microsoft.com/office/drawing/2014/main" id="{363C1E44-4D6F-C139-8561-BC81E5883D4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8" name="Line 2717">
            <a:extLst>
              <a:ext uri="{FF2B5EF4-FFF2-40B4-BE49-F238E27FC236}">
                <a16:creationId xmlns:a16="http://schemas.microsoft.com/office/drawing/2014/main" id="{BBFE2DB0-B37D-60B6-703B-7E7017BA9F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29" name="Line 2718">
            <a:extLst>
              <a:ext uri="{FF2B5EF4-FFF2-40B4-BE49-F238E27FC236}">
                <a16:creationId xmlns:a16="http://schemas.microsoft.com/office/drawing/2014/main" id="{3C50DF02-19D3-67F2-0C6C-C13A85F5315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0" name="Line 2719">
            <a:extLst>
              <a:ext uri="{FF2B5EF4-FFF2-40B4-BE49-F238E27FC236}">
                <a16:creationId xmlns:a16="http://schemas.microsoft.com/office/drawing/2014/main" id="{BE5FD2BF-BC08-614A-B7BE-8B6C9BA42B7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1" name="Line 2720">
            <a:extLst>
              <a:ext uri="{FF2B5EF4-FFF2-40B4-BE49-F238E27FC236}">
                <a16:creationId xmlns:a16="http://schemas.microsoft.com/office/drawing/2014/main" id="{9AB71277-BE0B-1CF7-611E-AD2FC4CC9F9F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224</xdr:row>
      <xdr:rowOff>0</xdr:rowOff>
    </xdr:from>
    <xdr:ext cx="300182" cy="323273"/>
    <xdr:grpSp>
      <xdr:nvGrpSpPr>
        <xdr:cNvPr id="5632" name="Group 2715">
          <a:extLst>
            <a:ext uri="{FF2B5EF4-FFF2-40B4-BE49-F238E27FC236}">
              <a16:creationId xmlns:a16="http://schemas.microsoft.com/office/drawing/2014/main" id="{BBB47E83-2F85-4090-B9FC-5682ED33AE73}"/>
            </a:ext>
          </a:extLst>
        </xdr:cNvPr>
        <xdr:cNvGrpSpPr/>
      </xdr:nvGrpSpPr>
      <xdr:grpSpPr>
        <a:xfrm>
          <a:off x="3021371" y="40097177"/>
          <a:ext cx="300182" cy="323273"/>
          <a:chOff x="40855105" y="5013318"/>
          <a:chExt cx="706904" cy="348926"/>
        </a:xfrm>
      </xdr:grpSpPr>
      <xdr:sp macro="" textlink="">
        <xdr:nvSpPr>
          <xdr:cNvPr id="5633" name="Line 2716">
            <a:extLst>
              <a:ext uri="{FF2B5EF4-FFF2-40B4-BE49-F238E27FC236}">
                <a16:creationId xmlns:a16="http://schemas.microsoft.com/office/drawing/2014/main" id="{69E67D0B-5144-773D-ED97-0C27C1A12BF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4" name="Line 2717">
            <a:extLst>
              <a:ext uri="{FF2B5EF4-FFF2-40B4-BE49-F238E27FC236}">
                <a16:creationId xmlns:a16="http://schemas.microsoft.com/office/drawing/2014/main" id="{27D1A12A-6E31-B6AE-4794-EC9E537BA0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5" name="Line 2718">
            <a:extLst>
              <a:ext uri="{FF2B5EF4-FFF2-40B4-BE49-F238E27FC236}">
                <a16:creationId xmlns:a16="http://schemas.microsoft.com/office/drawing/2014/main" id="{7C292D0C-3CCE-AFBE-6B4D-429C304D1B7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6" name="Line 2719">
            <a:extLst>
              <a:ext uri="{FF2B5EF4-FFF2-40B4-BE49-F238E27FC236}">
                <a16:creationId xmlns:a16="http://schemas.microsoft.com/office/drawing/2014/main" id="{4C2E0B12-CA75-9D1E-6099-7EE3752F38A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37" name="Line 2720">
            <a:extLst>
              <a:ext uri="{FF2B5EF4-FFF2-40B4-BE49-F238E27FC236}">
                <a16:creationId xmlns:a16="http://schemas.microsoft.com/office/drawing/2014/main" id="{0567178E-4311-64DC-2C2B-CB0DC4AEC8F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278</xdr:row>
      <xdr:rowOff>0</xdr:rowOff>
    </xdr:from>
    <xdr:ext cx="300182" cy="323273"/>
    <xdr:grpSp>
      <xdr:nvGrpSpPr>
        <xdr:cNvPr id="5638" name="Group 2715">
          <a:extLst>
            <a:ext uri="{FF2B5EF4-FFF2-40B4-BE49-F238E27FC236}">
              <a16:creationId xmlns:a16="http://schemas.microsoft.com/office/drawing/2014/main" id="{FA0F5F02-3EF0-49FD-9A13-49668FD3A3B5}"/>
            </a:ext>
          </a:extLst>
        </xdr:cNvPr>
        <xdr:cNvGrpSpPr/>
      </xdr:nvGrpSpPr>
      <xdr:grpSpPr>
        <a:xfrm>
          <a:off x="3021371" y="49530000"/>
          <a:ext cx="300182" cy="323273"/>
          <a:chOff x="40855105" y="5013318"/>
          <a:chExt cx="706904" cy="348926"/>
        </a:xfrm>
      </xdr:grpSpPr>
      <xdr:sp macro="" textlink="">
        <xdr:nvSpPr>
          <xdr:cNvPr id="5639" name="Line 2716">
            <a:extLst>
              <a:ext uri="{FF2B5EF4-FFF2-40B4-BE49-F238E27FC236}">
                <a16:creationId xmlns:a16="http://schemas.microsoft.com/office/drawing/2014/main" id="{6575C2B9-8009-C533-9240-D38FDD8013F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0" name="Line 2717">
            <a:extLst>
              <a:ext uri="{FF2B5EF4-FFF2-40B4-BE49-F238E27FC236}">
                <a16:creationId xmlns:a16="http://schemas.microsoft.com/office/drawing/2014/main" id="{EEFC3FDD-6B08-60D8-A54F-C0FC7387AA4D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1" name="Line 2718">
            <a:extLst>
              <a:ext uri="{FF2B5EF4-FFF2-40B4-BE49-F238E27FC236}">
                <a16:creationId xmlns:a16="http://schemas.microsoft.com/office/drawing/2014/main" id="{9253C527-8738-79DA-3518-866E83EE0F13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2" name="Line 2719">
            <a:extLst>
              <a:ext uri="{FF2B5EF4-FFF2-40B4-BE49-F238E27FC236}">
                <a16:creationId xmlns:a16="http://schemas.microsoft.com/office/drawing/2014/main" id="{B2FDDCB6-CA1A-EF7D-8891-5AE64BDDBE2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3" name="Line 2720">
            <a:extLst>
              <a:ext uri="{FF2B5EF4-FFF2-40B4-BE49-F238E27FC236}">
                <a16:creationId xmlns:a16="http://schemas.microsoft.com/office/drawing/2014/main" id="{DA936DAD-0433-53D8-364A-76877465DD1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235</xdr:row>
      <xdr:rowOff>0</xdr:rowOff>
    </xdr:from>
    <xdr:ext cx="300182" cy="323273"/>
    <xdr:grpSp>
      <xdr:nvGrpSpPr>
        <xdr:cNvPr id="5644" name="Group 2715">
          <a:extLst>
            <a:ext uri="{FF2B5EF4-FFF2-40B4-BE49-F238E27FC236}">
              <a16:creationId xmlns:a16="http://schemas.microsoft.com/office/drawing/2014/main" id="{A76578C0-C53F-4E6C-8756-8E8839131436}"/>
            </a:ext>
          </a:extLst>
        </xdr:cNvPr>
        <xdr:cNvGrpSpPr/>
      </xdr:nvGrpSpPr>
      <xdr:grpSpPr>
        <a:xfrm>
          <a:off x="880806" y="42012419"/>
          <a:ext cx="300182" cy="323273"/>
          <a:chOff x="40855105" y="5013318"/>
          <a:chExt cx="706904" cy="348926"/>
        </a:xfrm>
      </xdr:grpSpPr>
      <xdr:sp macro="" textlink="">
        <xdr:nvSpPr>
          <xdr:cNvPr id="5645" name="Line 2716">
            <a:extLst>
              <a:ext uri="{FF2B5EF4-FFF2-40B4-BE49-F238E27FC236}">
                <a16:creationId xmlns:a16="http://schemas.microsoft.com/office/drawing/2014/main" id="{A27A7266-ACAE-16E4-3755-C83BE0B62D52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6" name="Line 2717">
            <a:extLst>
              <a:ext uri="{FF2B5EF4-FFF2-40B4-BE49-F238E27FC236}">
                <a16:creationId xmlns:a16="http://schemas.microsoft.com/office/drawing/2014/main" id="{55E9E931-15B9-EFF2-036C-3138DCB0650E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7" name="Line 2718">
            <a:extLst>
              <a:ext uri="{FF2B5EF4-FFF2-40B4-BE49-F238E27FC236}">
                <a16:creationId xmlns:a16="http://schemas.microsoft.com/office/drawing/2014/main" id="{3F269F61-02BA-AE5A-F789-5D7ED83A28E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8" name="Line 2719">
            <a:extLst>
              <a:ext uri="{FF2B5EF4-FFF2-40B4-BE49-F238E27FC236}">
                <a16:creationId xmlns:a16="http://schemas.microsoft.com/office/drawing/2014/main" id="{57A64AA8-0610-767B-6E1B-C38326CCDA4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49" name="Line 2720">
            <a:extLst>
              <a:ext uri="{FF2B5EF4-FFF2-40B4-BE49-F238E27FC236}">
                <a16:creationId xmlns:a16="http://schemas.microsoft.com/office/drawing/2014/main" id="{5859179B-AB90-6F12-5BC5-135CBA4C7DB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20</xdr:col>
      <xdr:colOff>0</xdr:colOff>
      <xdr:row>268</xdr:row>
      <xdr:rowOff>0</xdr:rowOff>
    </xdr:from>
    <xdr:ext cx="300182" cy="323273"/>
    <xdr:grpSp>
      <xdr:nvGrpSpPr>
        <xdr:cNvPr id="5650" name="Group 2715">
          <a:extLst>
            <a:ext uri="{FF2B5EF4-FFF2-40B4-BE49-F238E27FC236}">
              <a16:creationId xmlns:a16="http://schemas.microsoft.com/office/drawing/2014/main" id="{AEE3738A-2DBE-4856-AEE1-D6CE03DF2723}"/>
            </a:ext>
          </a:extLst>
        </xdr:cNvPr>
        <xdr:cNvGrpSpPr/>
      </xdr:nvGrpSpPr>
      <xdr:grpSpPr>
        <a:xfrm>
          <a:off x="10405806" y="47737661"/>
          <a:ext cx="300182" cy="323273"/>
          <a:chOff x="40855105" y="5013318"/>
          <a:chExt cx="706904" cy="348926"/>
        </a:xfrm>
      </xdr:grpSpPr>
      <xdr:sp macro="" textlink="">
        <xdr:nvSpPr>
          <xdr:cNvPr id="5651" name="Line 2716">
            <a:extLst>
              <a:ext uri="{FF2B5EF4-FFF2-40B4-BE49-F238E27FC236}">
                <a16:creationId xmlns:a16="http://schemas.microsoft.com/office/drawing/2014/main" id="{EE48A3C5-4E45-3C90-68F7-BD4C4839B5F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2" name="Line 2717">
            <a:extLst>
              <a:ext uri="{FF2B5EF4-FFF2-40B4-BE49-F238E27FC236}">
                <a16:creationId xmlns:a16="http://schemas.microsoft.com/office/drawing/2014/main" id="{7A84DCF8-C739-C3F4-4697-12E2D987B48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3" name="Line 2718">
            <a:extLst>
              <a:ext uri="{FF2B5EF4-FFF2-40B4-BE49-F238E27FC236}">
                <a16:creationId xmlns:a16="http://schemas.microsoft.com/office/drawing/2014/main" id="{D4E58A53-CE73-6399-440C-3DE409D936A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4" name="Line 2719">
            <a:extLst>
              <a:ext uri="{FF2B5EF4-FFF2-40B4-BE49-F238E27FC236}">
                <a16:creationId xmlns:a16="http://schemas.microsoft.com/office/drawing/2014/main" id="{F83E24BB-6970-8447-4D24-3B6BA5E78B2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5" name="Line 2720">
            <a:extLst>
              <a:ext uri="{FF2B5EF4-FFF2-40B4-BE49-F238E27FC236}">
                <a16:creationId xmlns:a16="http://schemas.microsoft.com/office/drawing/2014/main" id="{EB5B69DD-AA4B-3403-8244-93EA25693C8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224</xdr:row>
      <xdr:rowOff>0</xdr:rowOff>
    </xdr:from>
    <xdr:ext cx="300182" cy="323273"/>
    <xdr:grpSp>
      <xdr:nvGrpSpPr>
        <xdr:cNvPr id="5656" name="Group 2715">
          <a:extLst>
            <a:ext uri="{FF2B5EF4-FFF2-40B4-BE49-F238E27FC236}">
              <a16:creationId xmlns:a16="http://schemas.microsoft.com/office/drawing/2014/main" id="{69D8FACD-A079-48A6-A8A1-4536BB4D7BE1}"/>
            </a:ext>
          </a:extLst>
        </xdr:cNvPr>
        <xdr:cNvGrpSpPr/>
      </xdr:nvGrpSpPr>
      <xdr:grpSpPr>
        <a:xfrm>
          <a:off x="1966452" y="40097177"/>
          <a:ext cx="300182" cy="323273"/>
          <a:chOff x="40855105" y="5013318"/>
          <a:chExt cx="706904" cy="348926"/>
        </a:xfrm>
      </xdr:grpSpPr>
      <xdr:sp macro="" textlink="">
        <xdr:nvSpPr>
          <xdr:cNvPr id="5657" name="Line 2716">
            <a:extLst>
              <a:ext uri="{FF2B5EF4-FFF2-40B4-BE49-F238E27FC236}">
                <a16:creationId xmlns:a16="http://schemas.microsoft.com/office/drawing/2014/main" id="{73446D53-FB71-E48D-1F87-48AA7344667B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8" name="Line 2717">
            <a:extLst>
              <a:ext uri="{FF2B5EF4-FFF2-40B4-BE49-F238E27FC236}">
                <a16:creationId xmlns:a16="http://schemas.microsoft.com/office/drawing/2014/main" id="{066C2CE9-6142-81AD-B1C6-08542D2F489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59" name="Line 2718">
            <a:extLst>
              <a:ext uri="{FF2B5EF4-FFF2-40B4-BE49-F238E27FC236}">
                <a16:creationId xmlns:a16="http://schemas.microsoft.com/office/drawing/2014/main" id="{D5F624BE-D8E2-856F-CFDF-8C354E800CA9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0" name="Line 2719">
            <a:extLst>
              <a:ext uri="{FF2B5EF4-FFF2-40B4-BE49-F238E27FC236}">
                <a16:creationId xmlns:a16="http://schemas.microsoft.com/office/drawing/2014/main" id="{B3832DA2-BCDA-43D8-25BB-6EE32CE6498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1" name="Line 2720">
            <a:extLst>
              <a:ext uri="{FF2B5EF4-FFF2-40B4-BE49-F238E27FC236}">
                <a16:creationId xmlns:a16="http://schemas.microsoft.com/office/drawing/2014/main" id="{280BB610-FE35-65E8-3527-6F455773532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235</xdr:row>
      <xdr:rowOff>0</xdr:rowOff>
    </xdr:from>
    <xdr:ext cx="300182" cy="323273"/>
    <xdr:grpSp>
      <xdr:nvGrpSpPr>
        <xdr:cNvPr id="5662" name="Group 2715">
          <a:extLst>
            <a:ext uri="{FF2B5EF4-FFF2-40B4-BE49-F238E27FC236}">
              <a16:creationId xmlns:a16="http://schemas.microsoft.com/office/drawing/2014/main" id="{CFD0BF60-677D-4E42-9BAB-5E06F08AA36A}"/>
            </a:ext>
          </a:extLst>
        </xdr:cNvPr>
        <xdr:cNvGrpSpPr/>
      </xdr:nvGrpSpPr>
      <xdr:grpSpPr>
        <a:xfrm>
          <a:off x="1966452" y="42012419"/>
          <a:ext cx="300182" cy="323273"/>
          <a:chOff x="40855105" y="5013318"/>
          <a:chExt cx="706904" cy="348926"/>
        </a:xfrm>
      </xdr:grpSpPr>
      <xdr:sp macro="" textlink="">
        <xdr:nvSpPr>
          <xdr:cNvPr id="5663" name="Line 2716">
            <a:extLst>
              <a:ext uri="{FF2B5EF4-FFF2-40B4-BE49-F238E27FC236}">
                <a16:creationId xmlns:a16="http://schemas.microsoft.com/office/drawing/2014/main" id="{97183AE6-C472-198D-B91A-EBAEC5017FB7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4" name="Line 2717">
            <a:extLst>
              <a:ext uri="{FF2B5EF4-FFF2-40B4-BE49-F238E27FC236}">
                <a16:creationId xmlns:a16="http://schemas.microsoft.com/office/drawing/2014/main" id="{6E1DFD37-445D-499B-936B-52AC85EA2A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5" name="Line 2718">
            <a:extLst>
              <a:ext uri="{FF2B5EF4-FFF2-40B4-BE49-F238E27FC236}">
                <a16:creationId xmlns:a16="http://schemas.microsoft.com/office/drawing/2014/main" id="{0DE03401-451D-B598-21DC-58B1698FE8D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6" name="Line 2719">
            <a:extLst>
              <a:ext uri="{FF2B5EF4-FFF2-40B4-BE49-F238E27FC236}">
                <a16:creationId xmlns:a16="http://schemas.microsoft.com/office/drawing/2014/main" id="{293A3485-2183-558A-B9BE-D1F3287599B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67" name="Line 2720">
            <a:extLst>
              <a:ext uri="{FF2B5EF4-FFF2-40B4-BE49-F238E27FC236}">
                <a16:creationId xmlns:a16="http://schemas.microsoft.com/office/drawing/2014/main" id="{52C16DA3-40EA-5288-E857-EBA0FE4D12D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278</xdr:row>
      <xdr:rowOff>0</xdr:rowOff>
    </xdr:from>
    <xdr:ext cx="300182" cy="323273"/>
    <xdr:grpSp>
      <xdr:nvGrpSpPr>
        <xdr:cNvPr id="5668" name="Group 2715">
          <a:extLst>
            <a:ext uri="{FF2B5EF4-FFF2-40B4-BE49-F238E27FC236}">
              <a16:creationId xmlns:a16="http://schemas.microsoft.com/office/drawing/2014/main" id="{BCD542E7-44B2-4E93-BB59-CE19631C7EB1}"/>
            </a:ext>
          </a:extLst>
        </xdr:cNvPr>
        <xdr:cNvGrpSpPr/>
      </xdr:nvGrpSpPr>
      <xdr:grpSpPr>
        <a:xfrm>
          <a:off x="880806" y="49530000"/>
          <a:ext cx="300182" cy="323273"/>
          <a:chOff x="40855105" y="5013318"/>
          <a:chExt cx="706904" cy="348926"/>
        </a:xfrm>
      </xdr:grpSpPr>
      <xdr:sp macro="" textlink="">
        <xdr:nvSpPr>
          <xdr:cNvPr id="5669" name="Line 2716">
            <a:extLst>
              <a:ext uri="{FF2B5EF4-FFF2-40B4-BE49-F238E27FC236}">
                <a16:creationId xmlns:a16="http://schemas.microsoft.com/office/drawing/2014/main" id="{80E8352F-E1D6-D617-B495-074FA16C750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0" name="Line 2717">
            <a:extLst>
              <a:ext uri="{FF2B5EF4-FFF2-40B4-BE49-F238E27FC236}">
                <a16:creationId xmlns:a16="http://schemas.microsoft.com/office/drawing/2014/main" id="{0302C231-9AC3-880D-8776-DB3EA21196A5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1" name="Line 2718">
            <a:extLst>
              <a:ext uri="{FF2B5EF4-FFF2-40B4-BE49-F238E27FC236}">
                <a16:creationId xmlns:a16="http://schemas.microsoft.com/office/drawing/2014/main" id="{FD85CB3C-5E10-A1C5-813E-2C0EC07244D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2" name="Line 2719">
            <a:extLst>
              <a:ext uri="{FF2B5EF4-FFF2-40B4-BE49-F238E27FC236}">
                <a16:creationId xmlns:a16="http://schemas.microsoft.com/office/drawing/2014/main" id="{DF451728-636F-00B3-DCAF-A71D56E93A4E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3" name="Line 2720">
            <a:extLst>
              <a:ext uri="{FF2B5EF4-FFF2-40B4-BE49-F238E27FC236}">
                <a16:creationId xmlns:a16="http://schemas.microsoft.com/office/drawing/2014/main" id="{3B9155A8-0205-B200-3E49-F59198C0A8AD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224</xdr:row>
      <xdr:rowOff>0</xdr:rowOff>
    </xdr:from>
    <xdr:ext cx="300182" cy="323273"/>
    <xdr:grpSp>
      <xdr:nvGrpSpPr>
        <xdr:cNvPr id="5674" name="Group 2715">
          <a:extLst>
            <a:ext uri="{FF2B5EF4-FFF2-40B4-BE49-F238E27FC236}">
              <a16:creationId xmlns:a16="http://schemas.microsoft.com/office/drawing/2014/main" id="{8E58FFBA-140D-470E-B798-AE6180952421}"/>
            </a:ext>
          </a:extLst>
        </xdr:cNvPr>
        <xdr:cNvGrpSpPr/>
      </xdr:nvGrpSpPr>
      <xdr:grpSpPr>
        <a:xfrm>
          <a:off x="4076290" y="40097177"/>
          <a:ext cx="300182" cy="323273"/>
          <a:chOff x="40855105" y="5013318"/>
          <a:chExt cx="706904" cy="348926"/>
        </a:xfrm>
      </xdr:grpSpPr>
      <xdr:sp macro="" textlink="">
        <xdr:nvSpPr>
          <xdr:cNvPr id="5675" name="Line 2716">
            <a:extLst>
              <a:ext uri="{FF2B5EF4-FFF2-40B4-BE49-F238E27FC236}">
                <a16:creationId xmlns:a16="http://schemas.microsoft.com/office/drawing/2014/main" id="{F4F45ECB-E722-D3E6-1003-3C9D1ECBA10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6" name="Line 2717">
            <a:extLst>
              <a:ext uri="{FF2B5EF4-FFF2-40B4-BE49-F238E27FC236}">
                <a16:creationId xmlns:a16="http://schemas.microsoft.com/office/drawing/2014/main" id="{B330D5CA-536B-9D23-3825-E71CB225F7C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7" name="Line 2718">
            <a:extLst>
              <a:ext uri="{FF2B5EF4-FFF2-40B4-BE49-F238E27FC236}">
                <a16:creationId xmlns:a16="http://schemas.microsoft.com/office/drawing/2014/main" id="{5BB2AC9D-4DC7-7F06-1D5E-D015A7359BC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8" name="Line 2719">
            <a:extLst>
              <a:ext uri="{FF2B5EF4-FFF2-40B4-BE49-F238E27FC236}">
                <a16:creationId xmlns:a16="http://schemas.microsoft.com/office/drawing/2014/main" id="{A876BBFE-5CB5-09D6-4CEE-148AD6A195D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79" name="Line 2720">
            <a:extLst>
              <a:ext uri="{FF2B5EF4-FFF2-40B4-BE49-F238E27FC236}">
                <a16:creationId xmlns:a16="http://schemas.microsoft.com/office/drawing/2014/main" id="{D1CEB091-FF13-DDE9-16B1-5A063FDC92E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6</xdr:col>
      <xdr:colOff>0</xdr:colOff>
      <xdr:row>235</xdr:row>
      <xdr:rowOff>0</xdr:rowOff>
    </xdr:from>
    <xdr:ext cx="300182" cy="323273"/>
    <xdr:grpSp>
      <xdr:nvGrpSpPr>
        <xdr:cNvPr id="5680" name="Group 2715">
          <a:extLst>
            <a:ext uri="{FF2B5EF4-FFF2-40B4-BE49-F238E27FC236}">
              <a16:creationId xmlns:a16="http://schemas.microsoft.com/office/drawing/2014/main" id="{6EC82688-A05A-44BD-89B7-EACF5D1164BC}"/>
            </a:ext>
          </a:extLst>
        </xdr:cNvPr>
        <xdr:cNvGrpSpPr/>
      </xdr:nvGrpSpPr>
      <xdr:grpSpPr>
        <a:xfrm>
          <a:off x="3021371" y="42012419"/>
          <a:ext cx="300182" cy="323273"/>
          <a:chOff x="40855105" y="5013318"/>
          <a:chExt cx="706904" cy="348926"/>
        </a:xfrm>
      </xdr:grpSpPr>
      <xdr:sp macro="" textlink="">
        <xdr:nvSpPr>
          <xdr:cNvPr id="5681" name="Line 2716">
            <a:extLst>
              <a:ext uri="{FF2B5EF4-FFF2-40B4-BE49-F238E27FC236}">
                <a16:creationId xmlns:a16="http://schemas.microsoft.com/office/drawing/2014/main" id="{5CEB95FB-D253-6104-AF16-AD86101D69DE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2" name="Line 2717">
            <a:extLst>
              <a:ext uri="{FF2B5EF4-FFF2-40B4-BE49-F238E27FC236}">
                <a16:creationId xmlns:a16="http://schemas.microsoft.com/office/drawing/2014/main" id="{E4C6F91D-2774-5F0E-01DF-9D274AF2F82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3" name="Line 2718">
            <a:extLst>
              <a:ext uri="{FF2B5EF4-FFF2-40B4-BE49-F238E27FC236}">
                <a16:creationId xmlns:a16="http://schemas.microsoft.com/office/drawing/2014/main" id="{61F0385F-4C9F-262C-B795-7026FB730D1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4" name="Line 2719">
            <a:extLst>
              <a:ext uri="{FF2B5EF4-FFF2-40B4-BE49-F238E27FC236}">
                <a16:creationId xmlns:a16="http://schemas.microsoft.com/office/drawing/2014/main" id="{DC7BA0AE-BA41-3B20-F152-76E9E634D3F3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5" name="Line 2720">
            <a:extLst>
              <a:ext uri="{FF2B5EF4-FFF2-40B4-BE49-F238E27FC236}">
                <a16:creationId xmlns:a16="http://schemas.microsoft.com/office/drawing/2014/main" id="{A708A829-05FA-4591-344B-F601342B021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278</xdr:row>
      <xdr:rowOff>0</xdr:rowOff>
    </xdr:from>
    <xdr:ext cx="300182" cy="323273"/>
    <xdr:grpSp>
      <xdr:nvGrpSpPr>
        <xdr:cNvPr id="5686" name="Group 2715">
          <a:extLst>
            <a:ext uri="{FF2B5EF4-FFF2-40B4-BE49-F238E27FC236}">
              <a16:creationId xmlns:a16="http://schemas.microsoft.com/office/drawing/2014/main" id="{85290D46-BBB4-4800-A424-ABF14E2D64FD}"/>
            </a:ext>
          </a:extLst>
        </xdr:cNvPr>
        <xdr:cNvGrpSpPr/>
      </xdr:nvGrpSpPr>
      <xdr:grpSpPr>
        <a:xfrm>
          <a:off x="7241048" y="49530000"/>
          <a:ext cx="300182" cy="323273"/>
          <a:chOff x="40855105" y="5013318"/>
          <a:chExt cx="706904" cy="348926"/>
        </a:xfrm>
      </xdr:grpSpPr>
      <xdr:sp macro="" textlink="">
        <xdr:nvSpPr>
          <xdr:cNvPr id="5687" name="Line 2716">
            <a:extLst>
              <a:ext uri="{FF2B5EF4-FFF2-40B4-BE49-F238E27FC236}">
                <a16:creationId xmlns:a16="http://schemas.microsoft.com/office/drawing/2014/main" id="{8E09DA4D-C858-DE3B-8CFB-97FD1D5F832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8" name="Line 2717">
            <a:extLst>
              <a:ext uri="{FF2B5EF4-FFF2-40B4-BE49-F238E27FC236}">
                <a16:creationId xmlns:a16="http://schemas.microsoft.com/office/drawing/2014/main" id="{F150AB52-4C00-0F62-C47D-85CB7AAC36D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89" name="Line 2718">
            <a:extLst>
              <a:ext uri="{FF2B5EF4-FFF2-40B4-BE49-F238E27FC236}">
                <a16:creationId xmlns:a16="http://schemas.microsoft.com/office/drawing/2014/main" id="{F570FDC7-95D5-5E0E-38E1-C873D5DE54EB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0" name="Line 2719">
            <a:extLst>
              <a:ext uri="{FF2B5EF4-FFF2-40B4-BE49-F238E27FC236}">
                <a16:creationId xmlns:a16="http://schemas.microsoft.com/office/drawing/2014/main" id="{6B0C7209-9CD6-8BF7-0ED2-7751A3A3CACC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1" name="Line 2720">
            <a:extLst>
              <a:ext uri="{FF2B5EF4-FFF2-40B4-BE49-F238E27FC236}">
                <a16:creationId xmlns:a16="http://schemas.microsoft.com/office/drawing/2014/main" id="{227B8857-9CD4-C75D-D64B-01ACC5EBA093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8</xdr:col>
      <xdr:colOff>0</xdr:colOff>
      <xdr:row>235</xdr:row>
      <xdr:rowOff>0</xdr:rowOff>
    </xdr:from>
    <xdr:ext cx="300182" cy="323273"/>
    <xdr:grpSp>
      <xdr:nvGrpSpPr>
        <xdr:cNvPr id="5692" name="Group 2715">
          <a:extLst>
            <a:ext uri="{FF2B5EF4-FFF2-40B4-BE49-F238E27FC236}">
              <a16:creationId xmlns:a16="http://schemas.microsoft.com/office/drawing/2014/main" id="{116F67C4-C73E-4FF6-8BAE-7388AB28EE0B}"/>
            </a:ext>
          </a:extLst>
        </xdr:cNvPr>
        <xdr:cNvGrpSpPr/>
      </xdr:nvGrpSpPr>
      <xdr:grpSpPr>
        <a:xfrm>
          <a:off x="4076290" y="42012419"/>
          <a:ext cx="300182" cy="323273"/>
          <a:chOff x="40855105" y="5013318"/>
          <a:chExt cx="706904" cy="348926"/>
        </a:xfrm>
      </xdr:grpSpPr>
      <xdr:sp macro="" textlink="">
        <xdr:nvSpPr>
          <xdr:cNvPr id="5693" name="Line 2716">
            <a:extLst>
              <a:ext uri="{FF2B5EF4-FFF2-40B4-BE49-F238E27FC236}">
                <a16:creationId xmlns:a16="http://schemas.microsoft.com/office/drawing/2014/main" id="{D318FFA0-FB39-1FED-8EE7-417C05AE536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4" name="Line 2717">
            <a:extLst>
              <a:ext uri="{FF2B5EF4-FFF2-40B4-BE49-F238E27FC236}">
                <a16:creationId xmlns:a16="http://schemas.microsoft.com/office/drawing/2014/main" id="{1EC9EC6F-D6A5-8231-FCD5-EED1E93B1EA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5" name="Line 2718">
            <a:extLst>
              <a:ext uri="{FF2B5EF4-FFF2-40B4-BE49-F238E27FC236}">
                <a16:creationId xmlns:a16="http://schemas.microsoft.com/office/drawing/2014/main" id="{A3F13EB8-4F4E-8B26-223E-F96D4ECB4B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6" name="Line 2719">
            <a:extLst>
              <a:ext uri="{FF2B5EF4-FFF2-40B4-BE49-F238E27FC236}">
                <a16:creationId xmlns:a16="http://schemas.microsoft.com/office/drawing/2014/main" id="{227E5D0D-022D-CF3F-13E6-2571F7CED80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697" name="Line 2720">
            <a:extLst>
              <a:ext uri="{FF2B5EF4-FFF2-40B4-BE49-F238E27FC236}">
                <a16:creationId xmlns:a16="http://schemas.microsoft.com/office/drawing/2014/main" id="{CC803457-50A1-0420-2062-53E187A29474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4</xdr:col>
      <xdr:colOff>0</xdr:colOff>
      <xdr:row>566</xdr:row>
      <xdr:rowOff>0</xdr:rowOff>
    </xdr:from>
    <xdr:ext cx="300182" cy="323273"/>
    <xdr:grpSp>
      <xdr:nvGrpSpPr>
        <xdr:cNvPr id="5698" name="Group 2715">
          <a:extLst>
            <a:ext uri="{FF2B5EF4-FFF2-40B4-BE49-F238E27FC236}">
              <a16:creationId xmlns:a16="http://schemas.microsoft.com/office/drawing/2014/main" id="{BBE1C1D5-FDC2-4679-9503-520280440D2D}"/>
            </a:ext>
          </a:extLst>
        </xdr:cNvPr>
        <xdr:cNvGrpSpPr/>
      </xdr:nvGrpSpPr>
      <xdr:grpSpPr>
        <a:xfrm>
          <a:off x="1966452" y="101456613"/>
          <a:ext cx="300182" cy="323273"/>
          <a:chOff x="40855105" y="5013318"/>
          <a:chExt cx="706904" cy="348926"/>
        </a:xfrm>
      </xdr:grpSpPr>
      <xdr:sp macro="" textlink="">
        <xdr:nvSpPr>
          <xdr:cNvPr id="5699" name="Line 2716">
            <a:extLst>
              <a:ext uri="{FF2B5EF4-FFF2-40B4-BE49-F238E27FC236}">
                <a16:creationId xmlns:a16="http://schemas.microsoft.com/office/drawing/2014/main" id="{08D1F5AC-E7A5-E629-40D5-B98043FC1778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0" name="Line 2717">
            <a:extLst>
              <a:ext uri="{FF2B5EF4-FFF2-40B4-BE49-F238E27FC236}">
                <a16:creationId xmlns:a16="http://schemas.microsoft.com/office/drawing/2014/main" id="{395E99F8-CEDD-7770-B424-B9D790BFC8BB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1" name="Line 2718">
            <a:extLst>
              <a:ext uri="{FF2B5EF4-FFF2-40B4-BE49-F238E27FC236}">
                <a16:creationId xmlns:a16="http://schemas.microsoft.com/office/drawing/2014/main" id="{D97F21FB-8659-AEAD-3A8A-C03B6567D787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2" name="Line 2719">
            <a:extLst>
              <a:ext uri="{FF2B5EF4-FFF2-40B4-BE49-F238E27FC236}">
                <a16:creationId xmlns:a16="http://schemas.microsoft.com/office/drawing/2014/main" id="{44936DD7-7008-2002-D36E-90C7A2A58E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3" name="Line 2720">
            <a:extLst>
              <a:ext uri="{FF2B5EF4-FFF2-40B4-BE49-F238E27FC236}">
                <a16:creationId xmlns:a16="http://schemas.microsoft.com/office/drawing/2014/main" id="{1A1AD180-E61D-AB68-4209-DA75268885DB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224</xdr:row>
      <xdr:rowOff>0</xdr:rowOff>
    </xdr:from>
    <xdr:ext cx="300182" cy="323273"/>
    <xdr:grpSp>
      <xdr:nvGrpSpPr>
        <xdr:cNvPr id="5704" name="Group 2715">
          <a:extLst>
            <a:ext uri="{FF2B5EF4-FFF2-40B4-BE49-F238E27FC236}">
              <a16:creationId xmlns:a16="http://schemas.microsoft.com/office/drawing/2014/main" id="{8E2F1B75-1923-4BC2-B8F0-749D70DBA021}"/>
            </a:ext>
          </a:extLst>
        </xdr:cNvPr>
        <xdr:cNvGrpSpPr/>
      </xdr:nvGrpSpPr>
      <xdr:grpSpPr>
        <a:xfrm>
          <a:off x="5131210" y="40097177"/>
          <a:ext cx="300182" cy="323273"/>
          <a:chOff x="40855105" y="5013318"/>
          <a:chExt cx="706904" cy="348926"/>
        </a:xfrm>
      </xdr:grpSpPr>
      <xdr:sp macro="" textlink="">
        <xdr:nvSpPr>
          <xdr:cNvPr id="5705" name="Line 2716">
            <a:extLst>
              <a:ext uri="{FF2B5EF4-FFF2-40B4-BE49-F238E27FC236}">
                <a16:creationId xmlns:a16="http://schemas.microsoft.com/office/drawing/2014/main" id="{CAAA3365-56A3-1C00-50D0-21E8B8D92B1C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6" name="Line 2717">
            <a:extLst>
              <a:ext uri="{FF2B5EF4-FFF2-40B4-BE49-F238E27FC236}">
                <a16:creationId xmlns:a16="http://schemas.microsoft.com/office/drawing/2014/main" id="{88ABCDBC-9758-ABE2-6446-76E987FA73B1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7" name="Line 2718">
            <a:extLst>
              <a:ext uri="{FF2B5EF4-FFF2-40B4-BE49-F238E27FC236}">
                <a16:creationId xmlns:a16="http://schemas.microsoft.com/office/drawing/2014/main" id="{BA867B4B-F09E-64D3-C0CC-26BFF8FF6B1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8" name="Line 2719">
            <a:extLst>
              <a:ext uri="{FF2B5EF4-FFF2-40B4-BE49-F238E27FC236}">
                <a16:creationId xmlns:a16="http://schemas.microsoft.com/office/drawing/2014/main" id="{833A8705-0150-FE4C-E05A-3DDA681B516F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09" name="Line 2720">
            <a:extLst>
              <a:ext uri="{FF2B5EF4-FFF2-40B4-BE49-F238E27FC236}">
                <a16:creationId xmlns:a16="http://schemas.microsoft.com/office/drawing/2014/main" id="{78161217-882C-DC13-2937-6B5CB77A2C18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235</xdr:row>
      <xdr:rowOff>0</xdr:rowOff>
    </xdr:from>
    <xdr:ext cx="300182" cy="323273"/>
    <xdr:grpSp>
      <xdr:nvGrpSpPr>
        <xdr:cNvPr id="5710" name="Group 2715">
          <a:extLst>
            <a:ext uri="{FF2B5EF4-FFF2-40B4-BE49-F238E27FC236}">
              <a16:creationId xmlns:a16="http://schemas.microsoft.com/office/drawing/2014/main" id="{88FDD68A-1E71-477A-A4C7-F4153C4CB958}"/>
            </a:ext>
          </a:extLst>
        </xdr:cNvPr>
        <xdr:cNvGrpSpPr/>
      </xdr:nvGrpSpPr>
      <xdr:grpSpPr>
        <a:xfrm>
          <a:off x="5131210" y="42012419"/>
          <a:ext cx="300182" cy="323273"/>
          <a:chOff x="40855105" y="5013318"/>
          <a:chExt cx="706904" cy="348926"/>
        </a:xfrm>
      </xdr:grpSpPr>
      <xdr:sp macro="" textlink="">
        <xdr:nvSpPr>
          <xdr:cNvPr id="5711" name="Line 2716">
            <a:extLst>
              <a:ext uri="{FF2B5EF4-FFF2-40B4-BE49-F238E27FC236}">
                <a16:creationId xmlns:a16="http://schemas.microsoft.com/office/drawing/2014/main" id="{B4233635-ACD3-1D9D-397B-ADAC3FF8963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2" name="Line 2717">
            <a:extLst>
              <a:ext uri="{FF2B5EF4-FFF2-40B4-BE49-F238E27FC236}">
                <a16:creationId xmlns:a16="http://schemas.microsoft.com/office/drawing/2014/main" id="{FB116899-8B7E-0B40-96CE-226B79A5A259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3" name="Line 2718">
            <a:extLst>
              <a:ext uri="{FF2B5EF4-FFF2-40B4-BE49-F238E27FC236}">
                <a16:creationId xmlns:a16="http://schemas.microsoft.com/office/drawing/2014/main" id="{27376D87-4CB6-A2E7-78A0-39880ABDEAF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4" name="Line 2719">
            <a:extLst>
              <a:ext uri="{FF2B5EF4-FFF2-40B4-BE49-F238E27FC236}">
                <a16:creationId xmlns:a16="http://schemas.microsoft.com/office/drawing/2014/main" id="{8BDA514B-CDBF-AA7F-4307-461B37B7F2E4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5" name="Line 2720">
            <a:extLst>
              <a:ext uri="{FF2B5EF4-FFF2-40B4-BE49-F238E27FC236}">
                <a16:creationId xmlns:a16="http://schemas.microsoft.com/office/drawing/2014/main" id="{88BE9918-2514-F989-F2FA-D9E458547226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378</xdr:row>
      <xdr:rowOff>0</xdr:rowOff>
    </xdr:from>
    <xdr:ext cx="300182" cy="323273"/>
    <xdr:grpSp>
      <xdr:nvGrpSpPr>
        <xdr:cNvPr id="5716" name="Group 2715">
          <a:extLst>
            <a:ext uri="{FF2B5EF4-FFF2-40B4-BE49-F238E27FC236}">
              <a16:creationId xmlns:a16="http://schemas.microsoft.com/office/drawing/2014/main" id="{7FDF11C3-485B-439B-AC5F-6F8739424341}"/>
            </a:ext>
          </a:extLst>
        </xdr:cNvPr>
        <xdr:cNvGrpSpPr/>
      </xdr:nvGrpSpPr>
      <xdr:grpSpPr>
        <a:xfrm>
          <a:off x="5131210" y="66951532"/>
          <a:ext cx="300182" cy="323273"/>
          <a:chOff x="40855105" y="5013318"/>
          <a:chExt cx="706904" cy="348926"/>
        </a:xfrm>
      </xdr:grpSpPr>
      <xdr:sp macro="" textlink="">
        <xdr:nvSpPr>
          <xdr:cNvPr id="5717" name="Line 2716">
            <a:extLst>
              <a:ext uri="{FF2B5EF4-FFF2-40B4-BE49-F238E27FC236}">
                <a16:creationId xmlns:a16="http://schemas.microsoft.com/office/drawing/2014/main" id="{85CF5109-474F-0809-AF87-2377D38445D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8" name="Line 2717">
            <a:extLst>
              <a:ext uri="{FF2B5EF4-FFF2-40B4-BE49-F238E27FC236}">
                <a16:creationId xmlns:a16="http://schemas.microsoft.com/office/drawing/2014/main" id="{1DEB64DE-E04D-EE09-EA41-E7E62FE7D91C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19" name="Line 2718">
            <a:extLst>
              <a:ext uri="{FF2B5EF4-FFF2-40B4-BE49-F238E27FC236}">
                <a16:creationId xmlns:a16="http://schemas.microsoft.com/office/drawing/2014/main" id="{8CA16D2D-9257-1D18-B77B-6F49391467C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0" name="Line 2719">
            <a:extLst>
              <a:ext uri="{FF2B5EF4-FFF2-40B4-BE49-F238E27FC236}">
                <a16:creationId xmlns:a16="http://schemas.microsoft.com/office/drawing/2014/main" id="{4273909B-32A0-36A2-390B-8223EDACE01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1" name="Line 2720">
            <a:extLst>
              <a:ext uri="{FF2B5EF4-FFF2-40B4-BE49-F238E27FC236}">
                <a16:creationId xmlns:a16="http://schemas.microsoft.com/office/drawing/2014/main" id="{A830783F-0056-07B1-175D-6B91AC56C06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18</xdr:col>
      <xdr:colOff>0</xdr:colOff>
      <xdr:row>278</xdr:row>
      <xdr:rowOff>0</xdr:rowOff>
    </xdr:from>
    <xdr:ext cx="300182" cy="323273"/>
    <xdr:grpSp>
      <xdr:nvGrpSpPr>
        <xdr:cNvPr id="5722" name="Group 2715">
          <a:extLst>
            <a:ext uri="{FF2B5EF4-FFF2-40B4-BE49-F238E27FC236}">
              <a16:creationId xmlns:a16="http://schemas.microsoft.com/office/drawing/2014/main" id="{38B8E1F3-D963-4874-A65F-622C2B3280D8}"/>
            </a:ext>
          </a:extLst>
        </xdr:cNvPr>
        <xdr:cNvGrpSpPr/>
      </xdr:nvGrpSpPr>
      <xdr:grpSpPr>
        <a:xfrm>
          <a:off x="9350887" y="49530000"/>
          <a:ext cx="300182" cy="323273"/>
          <a:chOff x="40855105" y="5013318"/>
          <a:chExt cx="706904" cy="348926"/>
        </a:xfrm>
      </xdr:grpSpPr>
      <xdr:sp macro="" textlink="">
        <xdr:nvSpPr>
          <xdr:cNvPr id="5723" name="Line 2716">
            <a:extLst>
              <a:ext uri="{FF2B5EF4-FFF2-40B4-BE49-F238E27FC236}">
                <a16:creationId xmlns:a16="http://schemas.microsoft.com/office/drawing/2014/main" id="{5FBB0D15-033F-54CE-2A7F-9EC6CE202DE4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4" name="Line 2717">
            <a:extLst>
              <a:ext uri="{FF2B5EF4-FFF2-40B4-BE49-F238E27FC236}">
                <a16:creationId xmlns:a16="http://schemas.microsoft.com/office/drawing/2014/main" id="{0008E15C-27C1-28DB-8D07-B2E8C2FA161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5" name="Line 2718">
            <a:extLst>
              <a:ext uri="{FF2B5EF4-FFF2-40B4-BE49-F238E27FC236}">
                <a16:creationId xmlns:a16="http://schemas.microsoft.com/office/drawing/2014/main" id="{3BCEBD52-E761-01D1-BBFE-A4012E6F78CF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6" name="Line 2719">
            <a:extLst>
              <a:ext uri="{FF2B5EF4-FFF2-40B4-BE49-F238E27FC236}">
                <a16:creationId xmlns:a16="http://schemas.microsoft.com/office/drawing/2014/main" id="{0793B6B3-1E0C-5871-2ADA-F73CD41FBC10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27" name="Line 2720">
            <a:extLst>
              <a:ext uri="{FF2B5EF4-FFF2-40B4-BE49-F238E27FC236}">
                <a16:creationId xmlns:a16="http://schemas.microsoft.com/office/drawing/2014/main" id="{EE0AC3F9-51A8-BC18-1D03-530AAE5A5B25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235</xdr:row>
      <xdr:rowOff>0</xdr:rowOff>
    </xdr:from>
    <xdr:ext cx="300182" cy="323273"/>
    <xdr:grpSp>
      <xdr:nvGrpSpPr>
        <xdr:cNvPr id="5728" name="Group 2715">
          <a:extLst>
            <a:ext uri="{FF2B5EF4-FFF2-40B4-BE49-F238E27FC236}">
              <a16:creationId xmlns:a16="http://schemas.microsoft.com/office/drawing/2014/main" id="{58FDF4C9-7E14-4B82-9F8F-E27B287A9DDC}"/>
            </a:ext>
          </a:extLst>
        </xdr:cNvPr>
        <xdr:cNvGrpSpPr/>
      </xdr:nvGrpSpPr>
      <xdr:grpSpPr>
        <a:xfrm>
          <a:off x="7241048" y="42012419"/>
          <a:ext cx="300182" cy="323273"/>
          <a:chOff x="40855105" y="5013318"/>
          <a:chExt cx="706904" cy="348926"/>
        </a:xfrm>
      </xdr:grpSpPr>
      <xdr:sp macro="" textlink="">
        <xdr:nvSpPr>
          <xdr:cNvPr id="5729" name="Line 2716">
            <a:extLst>
              <a:ext uri="{FF2B5EF4-FFF2-40B4-BE49-F238E27FC236}">
                <a16:creationId xmlns:a16="http://schemas.microsoft.com/office/drawing/2014/main" id="{A7E4EF84-65A2-BB3F-ADA9-B3DABCE0C473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0" name="Line 2717">
            <a:extLst>
              <a:ext uri="{FF2B5EF4-FFF2-40B4-BE49-F238E27FC236}">
                <a16:creationId xmlns:a16="http://schemas.microsoft.com/office/drawing/2014/main" id="{6459151F-367E-FED7-FF34-098C8E35F6A0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1" name="Line 2718">
            <a:extLst>
              <a:ext uri="{FF2B5EF4-FFF2-40B4-BE49-F238E27FC236}">
                <a16:creationId xmlns:a16="http://schemas.microsoft.com/office/drawing/2014/main" id="{7D097690-DEE2-DE70-9AD9-BE9CE23545CE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2" name="Line 2719">
            <a:extLst>
              <a:ext uri="{FF2B5EF4-FFF2-40B4-BE49-F238E27FC236}">
                <a16:creationId xmlns:a16="http://schemas.microsoft.com/office/drawing/2014/main" id="{DCB4FE00-26A7-0073-22EA-641493D01696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3" name="Line 2720">
            <a:extLst>
              <a:ext uri="{FF2B5EF4-FFF2-40B4-BE49-F238E27FC236}">
                <a16:creationId xmlns:a16="http://schemas.microsoft.com/office/drawing/2014/main" id="{47ABEFCF-49CD-D494-D98F-74312262C6D1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16</xdr:col>
      <xdr:colOff>0</xdr:colOff>
      <xdr:row>278</xdr:row>
      <xdr:rowOff>0</xdr:rowOff>
    </xdr:from>
    <xdr:ext cx="300182" cy="323273"/>
    <xdr:grpSp>
      <xdr:nvGrpSpPr>
        <xdr:cNvPr id="5734" name="Group 2715">
          <a:extLst>
            <a:ext uri="{FF2B5EF4-FFF2-40B4-BE49-F238E27FC236}">
              <a16:creationId xmlns:a16="http://schemas.microsoft.com/office/drawing/2014/main" id="{7159FB92-7D93-4A70-B8AD-92CD3E7233C0}"/>
            </a:ext>
          </a:extLst>
        </xdr:cNvPr>
        <xdr:cNvGrpSpPr/>
      </xdr:nvGrpSpPr>
      <xdr:grpSpPr>
        <a:xfrm>
          <a:off x="8295968" y="49530000"/>
          <a:ext cx="300182" cy="323273"/>
          <a:chOff x="40855105" y="5013318"/>
          <a:chExt cx="706904" cy="348926"/>
        </a:xfrm>
      </xdr:grpSpPr>
      <xdr:sp macro="" textlink="">
        <xdr:nvSpPr>
          <xdr:cNvPr id="5735" name="Line 2716">
            <a:extLst>
              <a:ext uri="{FF2B5EF4-FFF2-40B4-BE49-F238E27FC236}">
                <a16:creationId xmlns:a16="http://schemas.microsoft.com/office/drawing/2014/main" id="{2FF1BEAC-B532-C2D3-27CD-346ABB0DD69F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6" name="Line 2717">
            <a:extLst>
              <a:ext uri="{FF2B5EF4-FFF2-40B4-BE49-F238E27FC236}">
                <a16:creationId xmlns:a16="http://schemas.microsoft.com/office/drawing/2014/main" id="{7A75B7B7-89A9-564E-0460-F600DFD5A9BA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7" name="Line 2718">
            <a:extLst>
              <a:ext uri="{FF2B5EF4-FFF2-40B4-BE49-F238E27FC236}">
                <a16:creationId xmlns:a16="http://schemas.microsoft.com/office/drawing/2014/main" id="{AF3190A7-F190-3C47-7767-B21CD44F4EF0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8" name="Line 2719">
            <a:extLst>
              <a:ext uri="{FF2B5EF4-FFF2-40B4-BE49-F238E27FC236}">
                <a16:creationId xmlns:a16="http://schemas.microsoft.com/office/drawing/2014/main" id="{39AB112F-81E7-9039-30DA-5710F9FEEB8A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39" name="Line 2720">
            <a:extLst>
              <a:ext uri="{FF2B5EF4-FFF2-40B4-BE49-F238E27FC236}">
                <a16:creationId xmlns:a16="http://schemas.microsoft.com/office/drawing/2014/main" id="{59C7C42E-1054-EBD1-513F-C23C771F7F49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14</xdr:col>
      <xdr:colOff>0</xdr:colOff>
      <xdr:row>246</xdr:row>
      <xdr:rowOff>0</xdr:rowOff>
    </xdr:from>
    <xdr:ext cx="300182" cy="323273"/>
    <xdr:grpSp>
      <xdr:nvGrpSpPr>
        <xdr:cNvPr id="5740" name="Group 2715">
          <a:extLst>
            <a:ext uri="{FF2B5EF4-FFF2-40B4-BE49-F238E27FC236}">
              <a16:creationId xmlns:a16="http://schemas.microsoft.com/office/drawing/2014/main" id="{5C402C37-92BA-4F44-80DB-F5657B7933B5}"/>
            </a:ext>
          </a:extLst>
        </xdr:cNvPr>
        <xdr:cNvGrpSpPr/>
      </xdr:nvGrpSpPr>
      <xdr:grpSpPr>
        <a:xfrm>
          <a:off x="7241048" y="43927661"/>
          <a:ext cx="300182" cy="323273"/>
          <a:chOff x="40855105" y="5013318"/>
          <a:chExt cx="706904" cy="348926"/>
        </a:xfrm>
      </xdr:grpSpPr>
      <xdr:sp macro="" textlink="">
        <xdr:nvSpPr>
          <xdr:cNvPr id="5741" name="Line 2716">
            <a:extLst>
              <a:ext uri="{FF2B5EF4-FFF2-40B4-BE49-F238E27FC236}">
                <a16:creationId xmlns:a16="http://schemas.microsoft.com/office/drawing/2014/main" id="{0270E5D1-BCB3-274E-1FEA-90CFED189BC1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2" name="Line 2717">
            <a:extLst>
              <a:ext uri="{FF2B5EF4-FFF2-40B4-BE49-F238E27FC236}">
                <a16:creationId xmlns:a16="http://schemas.microsoft.com/office/drawing/2014/main" id="{B5B28E17-514D-F539-4E59-D288AD47EC27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3" name="Line 2718">
            <a:extLst>
              <a:ext uri="{FF2B5EF4-FFF2-40B4-BE49-F238E27FC236}">
                <a16:creationId xmlns:a16="http://schemas.microsoft.com/office/drawing/2014/main" id="{32EC242D-6CE1-6EA0-FCD5-7DABCB3BC29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4" name="Line 2719">
            <a:extLst>
              <a:ext uri="{FF2B5EF4-FFF2-40B4-BE49-F238E27FC236}">
                <a16:creationId xmlns:a16="http://schemas.microsoft.com/office/drawing/2014/main" id="{8C05FA8C-23B8-6647-30CB-2AA7F61FF82D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5" name="Line 2720">
            <a:extLst>
              <a:ext uri="{FF2B5EF4-FFF2-40B4-BE49-F238E27FC236}">
                <a16:creationId xmlns:a16="http://schemas.microsoft.com/office/drawing/2014/main" id="{A375B2C0-30C6-7E1E-859D-36153897D022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0</xdr:colOff>
      <xdr:row>389</xdr:row>
      <xdr:rowOff>0</xdr:rowOff>
    </xdr:from>
    <xdr:ext cx="300182" cy="323273"/>
    <xdr:grpSp>
      <xdr:nvGrpSpPr>
        <xdr:cNvPr id="5746" name="Group 2715">
          <a:extLst>
            <a:ext uri="{FF2B5EF4-FFF2-40B4-BE49-F238E27FC236}">
              <a16:creationId xmlns:a16="http://schemas.microsoft.com/office/drawing/2014/main" id="{DD5AAD64-C5B8-4C93-8400-B32065136D89}"/>
            </a:ext>
          </a:extLst>
        </xdr:cNvPr>
        <xdr:cNvGrpSpPr/>
      </xdr:nvGrpSpPr>
      <xdr:grpSpPr>
        <a:xfrm>
          <a:off x="880806" y="68866774"/>
          <a:ext cx="300182" cy="323273"/>
          <a:chOff x="40855105" y="5013318"/>
          <a:chExt cx="706904" cy="348926"/>
        </a:xfrm>
      </xdr:grpSpPr>
      <xdr:sp macro="" textlink="">
        <xdr:nvSpPr>
          <xdr:cNvPr id="5747" name="Line 2716">
            <a:extLst>
              <a:ext uri="{FF2B5EF4-FFF2-40B4-BE49-F238E27FC236}">
                <a16:creationId xmlns:a16="http://schemas.microsoft.com/office/drawing/2014/main" id="{1E613EA6-32CE-480E-941C-60A4655F5F39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8" name="Line 2717">
            <a:extLst>
              <a:ext uri="{FF2B5EF4-FFF2-40B4-BE49-F238E27FC236}">
                <a16:creationId xmlns:a16="http://schemas.microsoft.com/office/drawing/2014/main" id="{6CA5BD62-59E7-5C48-8C25-80EEDEE861D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49" name="Line 2718">
            <a:extLst>
              <a:ext uri="{FF2B5EF4-FFF2-40B4-BE49-F238E27FC236}">
                <a16:creationId xmlns:a16="http://schemas.microsoft.com/office/drawing/2014/main" id="{D69EEF86-50E6-DBF6-E882-1C1612C0C27C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0" name="Line 2719">
            <a:extLst>
              <a:ext uri="{FF2B5EF4-FFF2-40B4-BE49-F238E27FC236}">
                <a16:creationId xmlns:a16="http://schemas.microsoft.com/office/drawing/2014/main" id="{4F1EC69C-E5CE-3923-711F-676BBF60EA95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1" name="Line 2720">
            <a:extLst>
              <a:ext uri="{FF2B5EF4-FFF2-40B4-BE49-F238E27FC236}">
                <a16:creationId xmlns:a16="http://schemas.microsoft.com/office/drawing/2014/main" id="{1916DF4B-DB68-8CE3-B63E-B91914D46407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10</xdr:col>
      <xdr:colOff>0</xdr:colOff>
      <xdr:row>445</xdr:row>
      <xdr:rowOff>0</xdr:rowOff>
    </xdr:from>
    <xdr:ext cx="300182" cy="323273"/>
    <xdr:grpSp>
      <xdr:nvGrpSpPr>
        <xdr:cNvPr id="5752" name="Group 2715">
          <a:extLst>
            <a:ext uri="{FF2B5EF4-FFF2-40B4-BE49-F238E27FC236}">
              <a16:creationId xmlns:a16="http://schemas.microsoft.com/office/drawing/2014/main" id="{E192D892-C77E-4A64-80B3-DDF406766E9C}"/>
            </a:ext>
          </a:extLst>
        </xdr:cNvPr>
        <xdr:cNvGrpSpPr/>
      </xdr:nvGrpSpPr>
      <xdr:grpSpPr>
        <a:xfrm>
          <a:off x="5131210" y="78699032"/>
          <a:ext cx="300182" cy="323273"/>
          <a:chOff x="40855105" y="5013318"/>
          <a:chExt cx="706904" cy="348926"/>
        </a:xfrm>
      </xdr:grpSpPr>
      <xdr:sp macro="" textlink="">
        <xdr:nvSpPr>
          <xdr:cNvPr id="5753" name="Line 2716">
            <a:extLst>
              <a:ext uri="{FF2B5EF4-FFF2-40B4-BE49-F238E27FC236}">
                <a16:creationId xmlns:a16="http://schemas.microsoft.com/office/drawing/2014/main" id="{6296A66C-0B13-2604-4DE1-05494C77C63D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4" name="Line 2717">
            <a:extLst>
              <a:ext uri="{FF2B5EF4-FFF2-40B4-BE49-F238E27FC236}">
                <a16:creationId xmlns:a16="http://schemas.microsoft.com/office/drawing/2014/main" id="{F949D16B-341A-03DC-FA6C-6D61E0B2B908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5" name="Line 2718">
            <a:extLst>
              <a:ext uri="{FF2B5EF4-FFF2-40B4-BE49-F238E27FC236}">
                <a16:creationId xmlns:a16="http://schemas.microsoft.com/office/drawing/2014/main" id="{27D5565A-BA41-2C5A-22E3-07100FCAF175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6" name="Line 2719">
            <a:extLst>
              <a:ext uri="{FF2B5EF4-FFF2-40B4-BE49-F238E27FC236}">
                <a16:creationId xmlns:a16="http://schemas.microsoft.com/office/drawing/2014/main" id="{3FADD0A0-BFF1-FC88-DBB4-D4F679847F37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57" name="Line 2720">
            <a:extLst>
              <a:ext uri="{FF2B5EF4-FFF2-40B4-BE49-F238E27FC236}">
                <a16:creationId xmlns:a16="http://schemas.microsoft.com/office/drawing/2014/main" id="{D38BE741-B246-9AE0-868D-9A1B6CDDE59E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12</xdr:col>
      <xdr:colOff>0</xdr:colOff>
      <xdr:row>300</xdr:row>
      <xdr:rowOff>0</xdr:rowOff>
    </xdr:from>
    <xdr:ext cx="300182" cy="323273"/>
    <xdr:grpSp>
      <xdr:nvGrpSpPr>
        <xdr:cNvPr id="5758" name="Group 2715">
          <a:extLst>
            <a:ext uri="{FF2B5EF4-FFF2-40B4-BE49-F238E27FC236}">
              <a16:creationId xmlns:a16="http://schemas.microsoft.com/office/drawing/2014/main" id="{4C5B15C2-D2C3-453D-9C42-66F4D0B44AAE}"/>
            </a:ext>
          </a:extLst>
        </xdr:cNvPr>
        <xdr:cNvGrpSpPr/>
      </xdr:nvGrpSpPr>
      <xdr:grpSpPr>
        <a:xfrm>
          <a:off x="6186129" y="53370726"/>
          <a:ext cx="300182" cy="323273"/>
          <a:chOff x="40855105" y="5013318"/>
          <a:chExt cx="706904" cy="348926"/>
        </a:xfrm>
      </xdr:grpSpPr>
      <xdr:sp macro="" textlink="">
        <xdr:nvSpPr>
          <xdr:cNvPr id="5759" name="Line 2716">
            <a:extLst>
              <a:ext uri="{FF2B5EF4-FFF2-40B4-BE49-F238E27FC236}">
                <a16:creationId xmlns:a16="http://schemas.microsoft.com/office/drawing/2014/main" id="{FDEA3289-C8F0-D857-35BE-12CA14EEDC36}"/>
              </a:ext>
            </a:extLst>
          </xdr:cNvPr>
          <xdr:cNvSpPr/>
        </xdr:nvSpPr>
        <xdr:spPr>
          <a:xfrm>
            <a:off x="40855105" y="5013318"/>
            <a:ext cx="385584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0" name="Line 2717">
            <a:extLst>
              <a:ext uri="{FF2B5EF4-FFF2-40B4-BE49-F238E27FC236}">
                <a16:creationId xmlns:a16="http://schemas.microsoft.com/office/drawing/2014/main" id="{172623E4-9173-3CE0-976C-1C2F074DC0E2}"/>
              </a:ext>
            </a:extLst>
          </xdr:cNvPr>
          <xdr:cNvSpPr/>
        </xdr:nvSpPr>
        <xdr:spPr>
          <a:xfrm>
            <a:off x="41240689" y="5013318"/>
            <a:ext cx="0" cy="237268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1" name="Line 2718">
            <a:extLst>
              <a:ext uri="{FF2B5EF4-FFF2-40B4-BE49-F238E27FC236}">
                <a16:creationId xmlns:a16="http://schemas.microsoft.com/office/drawing/2014/main" id="{2E2DB2BD-3D0F-FA3B-F079-A40E394077B6}"/>
              </a:ext>
            </a:extLst>
          </xdr:cNvPr>
          <xdr:cNvSpPr/>
        </xdr:nvSpPr>
        <xdr:spPr>
          <a:xfrm>
            <a:off x="40919369" y="5278504"/>
            <a:ext cx="64264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2" name="Line 2719">
            <a:extLst>
              <a:ext uri="{FF2B5EF4-FFF2-40B4-BE49-F238E27FC236}">
                <a16:creationId xmlns:a16="http://schemas.microsoft.com/office/drawing/2014/main" id="{44F7E167-3775-0559-08DB-3A885E6E2D99}"/>
              </a:ext>
            </a:extLst>
          </xdr:cNvPr>
          <xdr:cNvSpPr/>
        </xdr:nvSpPr>
        <xdr:spPr>
          <a:xfrm>
            <a:off x="41015765" y="5320374"/>
            <a:ext cx="449848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  <xdr:sp macro="" textlink="">
        <xdr:nvSpPr>
          <xdr:cNvPr id="5763" name="Line 2720">
            <a:extLst>
              <a:ext uri="{FF2B5EF4-FFF2-40B4-BE49-F238E27FC236}">
                <a16:creationId xmlns:a16="http://schemas.microsoft.com/office/drawing/2014/main" id="{354568CA-5658-E917-565F-3C639DB5190C}"/>
              </a:ext>
            </a:extLst>
          </xdr:cNvPr>
          <xdr:cNvSpPr/>
        </xdr:nvSpPr>
        <xdr:spPr>
          <a:xfrm>
            <a:off x="41080029" y="5362244"/>
            <a:ext cx="321320" cy="0"/>
          </a:xfrm>
          <a:custGeom>
            <a:avLst/>
            <a:gdLst>
              <a:gd name="f0" fmla="val 10800000"/>
              <a:gd name="f1" fmla="val 5400000"/>
              <a:gd name="f2" fmla="val 180"/>
              <a:gd name="f3" fmla="val w"/>
              <a:gd name="f4" fmla="val h"/>
              <a:gd name="f5" fmla="val ss"/>
              <a:gd name="f6" fmla="val 0"/>
              <a:gd name="f7" fmla="+- 0 0 -180"/>
              <a:gd name="f8" fmla="+- 0 0 -360"/>
              <a:gd name="f9" fmla="abs f3"/>
              <a:gd name="f10" fmla="abs f4"/>
              <a:gd name="f11" fmla="abs f5"/>
              <a:gd name="f12" fmla="*/ f7 f0 1"/>
              <a:gd name="f13" fmla="*/ f8 f0 1"/>
              <a:gd name="f14" fmla="?: f9 f3 1"/>
              <a:gd name="f15" fmla="?: f10 f4 1"/>
              <a:gd name="f16" fmla="?: f11 f5 1"/>
              <a:gd name="f17" fmla="*/ f12 1 f2"/>
              <a:gd name="f18" fmla="*/ f13 1 f2"/>
              <a:gd name="f19" fmla="*/ f14 1 21600"/>
              <a:gd name="f20" fmla="*/ f15 1 21600"/>
              <a:gd name="f21" fmla="*/ 21600 f14 1"/>
              <a:gd name="f22" fmla="*/ 21600 f15 1"/>
              <a:gd name="f23" fmla="+- f17 0 f1"/>
              <a:gd name="f24" fmla="+- f18 0 f1"/>
              <a:gd name="f25" fmla="min f20 f19"/>
              <a:gd name="f26" fmla="*/ f21 1 f16"/>
              <a:gd name="f27" fmla="*/ f22 1 f16"/>
              <a:gd name="f28" fmla="val f26"/>
              <a:gd name="f29" fmla="val f27"/>
              <a:gd name="f30" fmla="*/ f6 f25 1"/>
              <a:gd name="f31" fmla="*/ f28 f25 1"/>
              <a:gd name="f32" fmla="*/ f29 f25 1"/>
            </a:gdLst>
            <a:ahLst/>
            <a:cxnLst>
              <a:cxn ang="3cd4">
                <a:pos x="hc" y="t"/>
              </a:cxn>
              <a:cxn ang="0">
                <a:pos x="r" y="vc"/>
              </a:cxn>
              <a:cxn ang="cd4">
                <a:pos x="hc" y="b"/>
              </a:cxn>
              <a:cxn ang="cd2">
                <a:pos x="l" y="vc"/>
              </a:cxn>
              <a:cxn ang="f23">
                <a:pos x="f30" y="f30"/>
              </a:cxn>
              <a:cxn ang="f24">
                <a:pos x="f31" y="f32"/>
              </a:cxn>
            </a:cxnLst>
            <a:rect l="f30" t="f30" r="f31" b="f32"/>
            <a:pathLst>
              <a:path>
                <a:moveTo>
                  <a:pt x="f30" y="f30"/>
                </a:moveTo>
                <a:lnTo>
                  <a:pt x="f31" y="f32"/>
                </a:lnTo>
              </a:path>
            </a:pathLst>
          </a:custGeom>
          <a:noFill/>
          <a:ln w="9528" cap="flat">
            <a:solidFill>
              <a:srgbClr val="990033"/>
            </a:solidFill>
            <a:prstDash val="solid"/>
            <a:round/>
          </a:ln>
        </xdr:spPr>
        <xdr:txBody>
          <a:bodyPr vert="horz" wrap="square" lIns="0" tIns="0" rIns="0" bIns="0" anchor="t" anchorCtr="0" compatLnSpc="0">
            <a:noAutofit/>
          </a:bodyPr>
          <a:lstStyle/>
          <a:p>
            <a:pPr marL="0" marR="0" lvl="0" indent="0" defTabSz="914400" rtl="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None/>
              <a:tabLst/>
              <a:defRPr sz="1800" b="0" i="0" u="none" strike="noStrike" kern="0" cap="none" spc="0" baseline="0">
                <a:solidFill>
                  <a:srgbClr val="000000"/>
                </a:solidFill>
                <a:uFillTx/>
              </a:defRPr>
            </a:pPr>
            <a:endParaRPr lang="en-US" sz="1100" b="0" i="0" u="none" strike="noStrike" kern="0" cap="none" spc="0" baseline="0">
              <a:solidFill>
                <a:srgbClr val="000000"/>
              </a:solidFill>
              <a:uFillTx/>
              <a:latin typeface="Aptos Narrow"/>
            </a:endParaRPr>
          </a:p>
        </xdr:txBody>
      </xdr:sp>
    </xdr:grpSp>
    <xdr:clientData/>
  </xdr:oneCellAnchor>
  <xdr:oneCellAnchor>
    <xdr:from>
      <xdr:col>2</xdr:col>
      <xdr:colOff>152046</xdr:colOff>
      <xdr:row>156</xdr:row>
      <xdr:rowOff>62596</xdr:rowOff>
    </xdr:from>
    <xdr:ext cx="134471" cy="436953"/>
    <xdr:pic>
      <xdr:nvPicPr>
        <xdr:cNvPr id="5764" name="Picture 5763">
          <a:extLst>
            <a:ext uri="{FF2B5EF4-FFF2-40B4-BE49-F238E27FC236}">
              <a16:creationId xmlns:a16="http://schemas.microsoft.com/office/drawing/2014/main" id="{A584D038-0EB2-4EBA-BEB1-A8C32A2337C9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469" y="2814569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152042</xdr:colOff>
      <xdr:row>189</xdr:row>
      <xdr:rowOff>35774</xdr:rowOff>
    </xdr:from>
    <xdr:ext cx="134471" cy="436953"/>
    <xdr:pic>
      <xdr:nvPicPr>
        <xdr:cNvPr id="5765" name="Picture 5764">
          <a:extLst>
            <a:ext uri="{FF2B5EF4-FFF2-40B4-BE49-F238E27FC236}">
              <a16:creationId xmlns:a16="http://schemas.microsoft.com/office/drawing/2014/main" id="{08EE1B1D-9C22-49E2-9EB4-041D9260219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9648" y="3383387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233</xdr:row>
      <xdr:rowOff>0</xdr:rowOff>
    </xdr:from>
    <xdr:ext cx="134471" cy="436953"/>
    <xdr:pic>
      <xdr:nvPicPr>
        <xdr:cNvPr id="5766" name="Picture 5765">
          <a:extLst>
            <a:ext uri="{FF2B5EF4-FFF2-40B4-BE49-F238E27FC236}">
              <a16:creationId xmlns:a16="http://schemas.microsoft.com/office/drawing/2014/main" id="{91274C85-363E-4E25-8351-7AC8BBD864D4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4137338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143098</xdr:colOff>
      <xdr:row>255</xdr:row>
      <xdr:rowOff>44719</xdr:rowOff>
    </xdr:from>
    <xdr:ext cx="134471" cy="436953"/>
    <xdr:pic>
      <xdr:nvPicPr>
        <xdr:cNvPr id="5767" name="Picture 5766">
          <a:extLst>
            <a:ext uri="{FF2B5EF4-FFF2-40B4-BE49-F238E27FC236}">
              <a16:creationId xmlns:a16="http://schemas.microsoft.com/office/drawing/2014/main" id="{ED498D71-7741-487C-912F-7D8C6795C53B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96337" y="4521021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14</xdr:col>
      <xdr:colOff>152043</xdr:colOff>
      <xdr:row>266</xdr:row>
      <xdr:rowOff>17887</xdr:rowOff>
    </xdr:from>
    <xdr:ext cx="134471" cy="436953"/>
    <xdr:pic>
      <xdr:nvPicPr>
        <xdr:cNvPr id="5768" name="Picture 5767">
          <a:extLst>
            <a:ext uri="{FF2B5EF4-FFF2-40B4-BE49-F238E27FC236}">
              <a16:creationId xmlns:a16="http://schemas.microsoft.com/office/drawing/2014/main" id="{445262A2-83DD-46BB-9EB2-623DFADEB44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51691" y="47070493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178873</xdr:colOff>
      <xdr:row>365</xdr:row>
      <xdr:rowOff>35775</xdr:rowOff>
    </xdr:from>
    <xdr:ext cx="134471" cy="436953"/>
    <xdr:pic>
      <xdr:nvPicPr>
        <xdr:cNvPr id="5769" name="Picture 5768">
          <a:extLst>
            <a:ext uri="{FF2B5EF4-FFF2-40B4-BE49-F238E27FC236}">
              <a16:creationId xmlns:a16="http://schemas.microsoft.com/office/drawing/2014/main" id="{791F6398-BCE9-42DE-8E3F-CF7606511ED3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6479" y="6422443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134155</xdr:colOff>
      <xdr:row>432</xdr:row>
      <xdr:rowOff>8943</xdr:rowOff>
    </xdr:from>
    <xdr:ext cx="134471" cy="436953"/>
    <xdr:pic>
      <xdr:nvPicPr>
        <xdr:cNvPr id="5770" name="Picture 5769">
          <a:extLst>
            <a:ext uri="{FF2B5EF4-FFF2-40B4-BE49-F238E27FC236}">
              <a16:creationId xmlns:a16="http://schemas.microsoft.com/office/drawing/2014/main" id="{138B1A34-D30B-464A-951C-39FBB5E7955F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6620" y="75761760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</xdr:col>
      <xdr:colOff>178873</xdr:colOff>
      <xdr:row>443</xdr:row>
      <xdr:rowOff>0</xdr:rowOff>
    </xdr:from>
    <xdr:ext cx="134471" cy="436953"/>
    <xdr:pic>
      <xdr:nvPicPr>
        <xdr:cNvPr id="5771" name="Picture 5770">
          <a:extLst>
            <a:ext uri="{FF2B5EF4-FFF2-40B4-BE49-F238E27FC236}">
              <a16:creationId xmlns:a16="http://schemas.microsoft.com/office/drawing/2014/main" id="{066B8264-DE0F-46F8-8C7E-49EB15D1694C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4296" y="77702535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169930</xdr:colOff>
      <xdr:row>454</xdr:row>
      <xdr:rowOff>17887</xdr:rowOff>
    </xdr:from>
    <xdr:ext cx="134471" cy="436953"/>
    <xdr:pic>
      <xdr:nvPicPr>
        <xdr:cNvPr id="5772" name="Picture 5771">
          <a:extLst>
            <a:ext uri="{FF2B5EF4-FFF2-40B4-BE49-F238E27FC236}">
              <a16:creationId xmlns:a16="http://schemas.microsoft.com/office/drawing/2014/main" id="{A96F3BF7-7F2C-4C89-9E23-5F20549F9980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7536" y="7979535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12</xdr:col>
      <xdr:colOff>134155</xdr:colOff>
      <xdr:row>509</xdr:row>
      <xdr:rowOff>89436</xdr:rowOff>
    </xdr:from>
    <xdr:ext cx="134471" cy="436953"/>
    <xdr:pic>
      <xdr:nvPicPr>
        <xdr:cNvPr id="5773" name="Picture 5772">
          <a:extLst>
            <a:ext uri="{FF2B5EF4-FFF2-40B4-BE49-F238E27FC236}">
              <a16:creationId xmlns:a16="http://schemas.microsoft.com/office/drawing/2014/main" id="{46DF91EB-7185-47C8-AEA2-CC2C6B38A798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7394" y="90241549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10</xdr:col>
      <xdr:colOff>143099</xdr:colOff>
      <xdr:row>531</xdr:row>
      <xdr:rowOff>0</xdr:rowOff>
    </xdr:from>
    <xdr:ext cx="134471" cy="436953"/>
    <xdr:pic>
      <xdr:nvPicPr>
        <xdr:cNvPr id="5774" name="Picture 5773">
          <a:extLst>
            <a:ext uri="{FF2B5EF4-FFF2-40B4-BE49-F238E27FC236}">
              <a16:creationId xmlns:a16="http://schemas.microsoft.com/office/drawing/2014/main" id="{75BA8185-34D9-45AF-AA18-7F5E6C3F7CF7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9930" y="94301972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18</xdr:col>
      <xdr:colOff>125211</xdr:colOff>
      <xdr:row>563</xdr:row>
      <xdr:rowOff>178873</xdr:rowOff>
    </xdr:from>
    <xdr:ext cx="134471" cy="436953"/>
    <xdr:pic>
      <xdr:nvPicPr>
        <xdr:cNvPr id="5775" name="Picture 5774">
          <a:extLst>
            <a:ext uri="{FF2B5EF4-FFF2-40B4-BE49-F238E27FC236}">
              <a16:creationId xmlns:a16="http://schemas.microsoft.com/office/drawing/2014/main" id="{D05BCABF-0F23-4880-9A75-3975A671C7C2}"/>
            </a:ext>
            <a:ext uri="{147F2762-F138-4A5C-976F-8EAC2B608ADB}">
              <a16:predDERef xmlns:a16="http://schemas.microsoft.com/office/drawing/2014/main" pred="{BFBA7190-9D1A-4D73-88B7-8BC99B6A3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17676" y="100517817"/>
          <a:ext cx="134471" cy="4369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125212</xdr:colOff>
      <xdr:row>66</xdr:row>
      <xdr:rowOff>152044</xdr:rowOff>
    </xdr:from>
    <xdr:ext cx="313028" cy="366846"/>
    <xdr:pic>
      <xdr:nvPicPr>
        <xdr:cNvPr id="5776" name="Picture 5775" descr="Image result for national highway logo">
          <a:extLst>
            <a:ext uri="{FF2B5EF4-FFF2-40B4-BE49-F238E27FC236}">
              <a16:creationId xmlns:a16="http://schemas.microsoft.com/office/drawing/2014/main" id="{DFC4A0F6-65DA-42AF-BB00-F3D84D9A40D8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5635" y="12539016"/>
          <a:ext cx="313028" cy="366846"/>
        </a:xfrm>
        <a:prstGeom prst="rect">
          <a:avLst/>
        </a:prstGeom>
        <a:noFill/>
      </xdr:spPr>
    </xdr:pic>
    <xdr:clientData/>
  </xdr:oneCellAnchor>
  <xdr:oneCellAnchor>
    <xdr:from>
      <xdr:col>8</xdr:col>
      <xdr:colOff>62607</xdr:colOff>
      <xdr:row>386</xdr:row>
      <xdr:rowOff>134156</xdr:rowOff>
    </xdr:from>
    <xdr:ext cx="348802" cy="408770"/>
    <xdr:pic>
      <xdr:nvPicPr>
        <xdr:cNvPr id="5777" name="Picture 5776" descr="Image result for national highway logo">
          <a:extLst>
            <a:ext uri="{FF2B5EF4-FFF2-40B4-BE49-F238E27FC236}">
              <a16:creationId xmlns:a16="http://schemas.microsoft.com/office/drawing/2014/main" id="{B46A8AC9-E1AB-4317-9E89-21A2690EF377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23030" y="67945001"/>
          <a:ext cx="348802" cy="408770"/>
        </a:xfrm>
        <a:prstGeom prst="rect">
          <a:avLst/>
        </a:prstGeom>
        <a:noFill/>
      </xdr:spPr>
    </xdr:pic>
    <xdr:clientData/>
  </xdr:oneCellAnchor>
  <xdr:oneCellAnchor>
    <xdr:from>
      <xdr:col>2</xdr:col>
      <xdr:colOff>0</xdr:colOff>
      <xdr:row>454</xdr:row>
      <xdr:rowOff>0</xdr:rowOff>
    </xdr:from>
    <xdr:ext cx="452869" cy="530729"/>
    <xdr:pic>
      <xdr:nvPicPr>
        <xdr:cNvPr id="5778" name="Picture 5777" descr="Image result for national highway logo">
          <a:extLst>
            <a:ext uri="{FF2B5EF4-FFF2-40B4-BE49-F238E27FC236}">
              <a16:creationId xmlns:a16="http://schemas.microsoft.com/office/drawing/2014/main" id="{DEF0A353-76C3-4228-B569-D9446EAB19CA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885423" y="79777465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20</xdr:col>
      <xdr:colOff>0</xdr:colOff>
      <xdr:row>531</xdr:row>
      <xdr:rowOff>0</xdr:rowOff>
    </xdr:from>
    <xdr:ext cx="452869" cy="530729"/>
    <xdr:pic>
      <xdr:nvPicPr>
        <xdr:cNvPr id="5779" name="Picture 5778" descr="Image result for national highway logo">
          <a:extLst>
            <a:ext uri="{FF2B5EF4-FFF2-40B4-BE49-F238E27FC236}">
              <a16:creationId xmlns:a16="http://schemas.microsoft.com/office/drawing/2014/main" id="{FA6D846B-A6C3-4113-ACF7-D5124BEE30CC}"/>
            </a:ext>
            <a:ext uri="{147F2762-F138-4A5C-976F-8EAC2B608ADB}">
              <a16:predDERef xmlns:a16="http://schemas.microsoft.com/office/drawing/2014/main" pred="{DEA68E31-0D60-4BC7-9076-52273C73F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0338873" y="94301972"/>
          <a:ext cx="452869" cy="530729"/>
        </a:xfrm>
        <a:prstGeom prst="rect">
          <a:avLst/>
        </a:prstGeom>
        <a:noFill/>
      </xdr:spPr>
    </xdr:pic>
    <xdr:clientData/>
  </xdr:oneCellAnchor>
  <xdr:oneCellAnchor>
    <xdr:from>
      <xdr:col>6</xdr:col>
      <xdr:colOff>62608</xdr:colOff>
      <xdr:row>167</xdr:row>
      <xdr:rowOff>17888</xdr:rowOff>
    </xdr:from>
    <xdr:ext cx="268309" cy="475049"/>
    <xdr:pic>
      <xdr:nvPicPr>
        <xdr:cNvPr id="5780" name="Picture 5779">
          <a:extLst>
            <a:ext uri="{FF2B5EF4-FFF2-40B4-BE49-F238E27FC236}">
              <a16:creationId xmlns:a16="http://schemas.microsoft.com/office/drawing/2014/main" id="{25A3D395-05F6-43B9-8BC4-368201ED17BC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76622" y="30032818"/>
          <a:ext cx="268309" cy="475049"/>
        </a:xfrm>
        <a:prstGeom prst="rect">
          <a:avLst/>
        </a:prstGeom>
      </xdr:spPr>
    </xdr:pic>
    <xdr:clientData/>
  </xdr:oneCellAnchor>
  <xdr:oneCellAnchor>
    <xdr:from>
      <xdr:col>12</xdr:col>
      <xdr:colOff>26832</xdr:colOff>
      <xdr:row>432</xdr:row>
      <xdr:rowOff>0</xdr:rowOff>
    </xdr:from>
    <xdr:ext cx="384578" cy="456127"/>
    <xdr:pic>
      <xdr:nvPicPr>
        <xdr:cNvPr id="5781" name="Picture 5780">
          <a:extLst>
            <a:ext uri="{FF2B5EF4-FFF2-40B4-BE49-F238E27FC236}">
              <a16:creationId xmlns:a16="http://schemas.microsoft.com/office/drawing/2014/main" id="{BF6082AD-7DC9-41EA-9EFC-3396C03DEBBE}"/>
            </a:ext>
            <a:ext uri="{147F2762-F138-4A5C-976F-8EAC2B608ADB}">
              <a16:predDERef xmlns:a16="http://schemas.microsoft.com/office/drawing/2014/main" pred="{50877E94-9E06-4DE2-B077-741ADAAEB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80071" y="75752817"/>
          <a:ext cx="384578" cy="456127"/>
        </a:xfrm>
        <a:prstGeom prst="rect">
          <a:avLst/>
        </a:prstGeom>
      </xdr:spPr>
    </xdr:pic>
    <xdr:clientData/>
  </xdr:oneCellAnchor>
  <xdr:twoCellAnchor>
    <xdr:from>
      <xdr:col>2</xdr:col>
      <xdr:colOff>71552</xdr:colOff>
      <xdr:row>353</xdr:row>
      <xdr:rowOff>160986</xdr:rowOff>
    </xdr:from>
    <xdr:to>
      <xdr:col>2</xdr:col>
      <xdr:colOff>196763</xdr:colOff>
      <xdr:row>356</xdr:row>
      <xdr:rowOff>160330</xdr:rowOff>
    </xdr:to>
    <xdr:sp macro="" textlink="">
      <xdr:nvSpPr>
        <xdr:cNvPr id="5782" name="Freeform: Shape 513">
          <a:extLst>
            <a:ext uri="{FF2B5EF4-FFF2-40B4-BE49-F238E27FC236}">
              <a16:creationId xmlns:a16="http://schemas.microsoft.com/office/drawing/2014/main" id="{FC77245E-C2C2-4CBD-BBA8-4F619392D8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956975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  <xdr:twoCellAnchor>
    <xdr:from>
      <xdr:col>2</xdr:col>
      <xdr:colOff>143099</xdr:colOff>
      <xdr:row>353</xdr:row>
      <xdr:rowOff>160986</xdr:rowOff>
    </xdr:from>
    <xdr:to>
      <xdr:col>2</xdr:col>
      <xdr:colOff>268310</xdr:colOff>
      <xdr:row>356</xdr:row>
      <xdr:rowOff>160330</xdr:rowOff>
    </xdr:to>
    <xdr:sp macro="" textlink="">
      <xdr:nvSpPr>
        <xdr:cNvPr id="5783" name="Freeform: Shape 513">
          <a:extLst>
            <a:ext uri="{FF2B5EF4-FFF2-40B4-BE49-F238E27FC236}">
              <a16:creationId xmlns:a16="http://schemas.microsoft.com/office/drawing/2014/main" id="{0AAFFE68-C7BD-46ED-AD3F-2E0AE259F7BE}"/>
            </a:ext>
            <a:ext uri="{147F2762-F138-4A5C-976F-8EAC2B608ADB}">
              <a16:predDERef xmlns:a16="http://schemas.microsoft.com/office/drawing/2014/main" pred="{057F2F46-4DB8-45FA-ADAE-550264F13A74}"/>
            </a:ext>
          </a:extLst>
        </xdr:cNvPr>
        <xdr:cNvSpPr/>
      </xdr:nvSpPr>
      <xdr:spPr>
        <a:xfrm>
          <a:off x="1028522" y="62283662"/>
          <a:ext cx="125211" cy="500189"/>
        </a:xfrm>
        <a:custGeom>
          <a:avLst/>
          <a:gdLst>
            <a:gd name="connsiteX0" fmla="*/ 0 w 1077912"/>
            <a:gd name="connsiteY0" fmla="*/ 0 h 2352675"/>
            <a:gd name="connsiteX1" fmla="*/ 228600 w 1077912"/>
            <a:gd name="connsiteY1" fmla="*/ 628650 h 2352675"/>
            <a:gd name="connsiteX2" fmla="*/ 1057275 w 1077912"/>
            <a:gd name="connsiteY2" fmla="*/ 1143000 h 2352675"/>
            <a:gd name="connsiteX3" fmla="*/ 352425 w 1077912"/>
            <a:gd name="connsiteY3" fmla="*/ 2352675 h 23526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1077912" h="2352675">
              <a:moveTo>
                <a:pt x="0" y="0"/>
              </a:moveTo>
              <a:cubicBezTo>
                <a:pt x="26193" y="219075"/>
                <a:pt x="52387" y="438150"/>
                <a:pt x="228600" y="628650"/>
              </a:cubicBezTo>
              <a:cubicBezTo>
                <a:pt x="404813" y="819150"/>
                <a:pt x="1036638" y="855663"/>
                <a:pt x="1057275" y="1143000"/>
              </a:cubicBezTo>
              <a:cubicBezTo>
                <a:pt x="1077912" y="1430337"/>
                <a:pt x="476250" y="2139950"/>
                <a:pt x="352425" y="2352675"/>
              </a:cubicBezTo>
            </a:path>
          </a:pathLst>
        </a:cu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b="1"/>
            <a:t>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627372</xdr:colOff>
      <xdr:row>2</xdr:row>
      <xdr:rowOff>82467</xdr:rowOff>
    </xdr:from>
    <xdr:ext cx="1962150" cy="2600325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68FA8A6E-79EB-4314-A285-D03EF34409E2}"/>
            </a:ext>
          </a:extLst>
        </xdr:cNvPr>
        <xdr:cNvGrpSpPr/>
      </xdr:nvGrpSpPr>
      <xdr:grpSpPr>
        <a:xfrm>
          <a:off x="8713903" y="989610"/>
          <a:ext cx="1962150" cy="2600325"/>
          <a:chOff x="1773925" y="170505"/>
          <a:chExt cx="3248400" cy="4603745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5941A434-9F32-3833-3F72-BA88A11DE73A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CE20E4DF-A205-0F92-3F42-ED7E099F1D4F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407D46E3-0BC4-4293-C923-AC55D6DB8728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4C55027F-4B97-E6F3-3016-9CC020117F33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7" name="Shape 7">
            <a:extLst>
              <a:ext uri="{FF2B5EF4-FFF2-40B4-BE49-F238E27FC236}">
                <a16:creationId xmlns:a16="http://schemas.microsoft.com/office/drawing/2014/main" id="{3CC38772-335D-311A-895A-2E42559C00C3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8" name="Shape 8">
            <a:extLst>
              <a:ext uri="{FF2B5EF4-FFF2-40B4-BE49-F238E27FC236}">
                <a16:creationId xmlns:a16="http://schemas.microsoft.com/office/drawing/2014/main" id="{10B39B1B-03B3-9549-B02A-EE4F6B1409E2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9" name="Shape 9">
            <a:extLst>
              <a:ext uri="{FF2B5EF4-FFF2-40B4-BE49-F238E27FC236}">
                <a16:creationId xmlns:a16="http://schemas.microsoft.com/office/drawing/2014/main" id="{33254DEB-2CF3-EFB3-6519-57B66E076CE0}"/>
              </a:ext>
            </a:extLst>
          </xdr:cNvPr>
          <xdr:cNvSpPr/>
        </xdr:nvSpPr>
        <xdr:spPr>
          <a:xfrm rot="1224760">
            <a:off x="3499184" y="170505"/>
            <a:ext cx="673492" cy="120829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11</xdr:row>
      <xdr:rowOff>114300</xdr:rowOff>
    </xdr:from>
    <xdr:ext cx="2028825" cy="2543175"/>
    <xdr:grpSp>
      <xdr:nvGrpSpPr>
        <xdr:cNvPr id="10" name="Shape 2" title="Drawing">
          <a:extLst>
            <a:ext uri="{FF2B5EF4-FFF2-40B4-BE49-F238E27FC236}">
              <a16:creationId xmlns:a16="http://schemas.microsoft.com/office/drawing/2014/main" id="{4154B3F4-AA7F-4509-950F-C4DDC26CD288}"/>
            </a:ext>
          </a:extLst>
        </xdr:cNvPr>
        <xdr:cNvGrpSpPr/>
      </xdr:nvGrpSpPr>
      <xdr:grpSpPr>
        <a:xfrm>
          <a:off x="8705656" y="4183484"/>
          <a:ext cx="2028825" cy="2543175"/>
          <a:chOff x="2007400" y="1020396"/>
          <a:chExt cx="3228000" cy="3997154"/>
        </a:xfrm>
      </xdr:grpSpPr>
      <xdr:sp macro="" textlink="">
        <xdr:nvSpPr>
          <xdr:cNvPr id="11" name="Shape 10">
            <a:extLst>
              <a:ext uri="{FF2B5EF4-FFF2-40B4-BE49-F238E27FC236}">
                <a16:creationId xmlns:a16="http://schemas.microsoft.com/office/drawing/2014/main" id="{2944652B-7588-F757-2DCC-D653FC398A87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12" name="Shape 11">
            <a:extLst>
              <a:ext uri="{FF2B5EF4-FFF2-40B4-BE49-F238E27FC236}">
                <a16:creationId xmlns:a16="http://schemas.microsoft.com/office/drawing/2014/main" id="{A04AF9F8-A1F0-B318-8990-1AF9F03C75D1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13" name="Shape 12">
            <a:extLst>
              <a:ext uri="{FF2B5EF4-FFF2-40B4-BE49-F238E27FC236}">
                <a16:creationId xmlns:a16="http://schemas.microsoft.com/office/drawing/2014/main" id="{8F57FEEB-F7AD-8C01-7E5D-7046028E7F7F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14" name="Shape 13">
            <a:extLst>
              <a:ext uri="{FF2B5EF4-FFF2-40B4-BE49-F238E27FC236}">
                <a16:creationId xmlns:a16="http://schemas.microsoft.com/office/drawing/2014/main" id="{4E1CF59A-7292-82BA-255B-3DFDC39F690A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15" name="Shape 14">
            <a:extLst>
              <a:ext uri="{FF2B5EF4-FFF2-40B4-BE49-F238E27FC236}">
                <a16:creationId xmlns:a16="http://schemas.microsoft.com/office/drawing/2014/main" id="{602109E1-84A3-E6F0-ED80-0A3B7330A31C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16" name="Shape 15">
            <a:extLst>
              <a:ext uri="{FF2B5EF4-FFF2-40B4-BE49-F238E27FC236}">
                <a16:creationId xmlns:a16="http://schemas.microsoft.com/office/drawing/2014/main" id="{14A22B74-5DB4-8699-4B14-A7D480CBFE7B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17" name="Shape 16">
            <a:extLst>
              <a:ext uri="{FF2B5EF4-FFF2-40B4-BE49-F238E27FC236}">
                <a16:creationId xmlns:a16="http://schemas.microsoft.com/office/drawing/2014/main" id="{F9658B62-AF11-F111-CAE8-4EEEBC84B6A0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827396</xdr:colOff>
      <xdr:row>2</xdr:row>
      <xdr:rowOff>107207</xdr:rowOff>
    </xdr:from>
    <xdr:ext cx="1962150" cy="2600325"/>
    <xdr:grpSp>
      <xdr:nvGrpSpPr>
        <xdr:cNvPr id="18" name="Shape 2" title="Drawing">
          <a:extLst>
            <a:ext uri="{FF2B5EF4-FFF2-40B4-BE49-F238E27FC236}">
              <a16:creationId xmlns:a16="http://schemas.microsoft.com/office/drawing/2014/main" id="{A688A6D0-3619-4A25-91F2-34E781016A46}"/>
            </a:ext>
          </a:extLst>
        </xdr:cNvPr>
        <xdr:cNvGrpSpPr/>
      </xdr:nvGrpSpPr>
      <xdr:grpSpPr>
        <a:xfrm>
          <a:off x="12231478" y="1014350"/>
          <a:ext cx="1962150" cy="2600325"/>
          <a:chOff x="1093800" y="771523"/>
          <a:chExt cx="3451500" cy="4479577"/>
        </a:xfrm>
      </xdr:grpSpPr>
      <xdr:sp macro="" textlink="">
        <xdr:nvSpPr>
          <xdr:cNvPr id="19" name="Shape 17">
            <a:extLst>
              <a:ext uri="{FF2B5EF4-FFF2-40B4-BE49-F238E27FC236}">
                <a16:creationId xmlns:a16="http://schemas.microsoft.com/office/drawing/2014/main" id="{19FECA85-854F-9749-2FB3-CA08FEAB1378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20" name="Shape 18">
            <a:extLst>
              <a:ext uri="{FF2B5EF4-FFF2-40B4-BE49-F238E27FC236}">
                <a16:creationId xmlns:a16="http://schemas.microsoft.com/office/drawing/2014/main" id="{18BED5EE-8DB2-9C26-3F50-85392BB5484B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21" name="Shape 19">
            <a:extLst>
              <a:ext uri="{FF2B5EF4-FFF2-40B4-BE49-F238E27FC236}">
                <a16:creationId xmlns:a16="http://schemas.microsoft.com/office/drawing/2014/main" id="{3CCFD7E9-1F4A-0F83-8CBA-53AD68412D4A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22" name="Shape 20">
            <a:extLst>
              <a:ext uri="{FF2B5EF4-FFF2-40B4-BE49-F238E27FC236}">
                <a16:creationId xmlns:a16="http://schemas.microsoft.com/office/drawing/2014/main" id="{9BE42E28-2AD4-EA4C-3675-AD473F72FBB7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23" name="Shape 21">
            <a:extLst>
              <a:ext uri="{FF2B5EF4-FFF2-40B4-BE49-F238E27FC236}">
                <a16:creationId xmlns:a16="http://schemas.microsoft.com/office/drawing/2014/main" id="{727F0CE7-8B6B-31D4-AA3B-12647925BE19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24" name="Shape 22">
            <a:extLst>
              <a:ext uri="{FF2B5EF4-FFF2-40B4-BE49-F238E27FC236}">
                <a16:creationId xmlns:a16="http://schemas.microsoft.com/office/drawing/2014/main" id="{0B72D442-41BE-A593-5539-978BCD58F34E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25" name="Shape 23">
            <a:extLst>
              <a:ext uri="{FF2B5EF4-FFF2-40B4-BE49-F238E27FC236}">
                <a16:creationId xmlns:a16="http://schemas.microsoft.com/office/drawing/2014/main" id="{50C9AA34-533C-2790-98EB-C4DFB86259E7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11</xdr:row>
      <xdr:rowOff>114300</xdr:rowOff>
    </xdr:from>
    <xdr:ext cx="1962150" cy="2543175"/>
    <xdr:grpSp>
      <xdr:nvGrpSpPr>
        <xdr:cNvPr id="26" name="Shape 2" title="Drawing">
          <a:extLst>
            <a:ext uri="{FF2B5EF4-FFF2-40B4-BE49-F238E27FC236}">
              <a16:creationId xmlns:a16="http://schemas.microsoft.com/office/drawing/2014/main" id="{D9296A36-FEB8-42F4-B993-F74530EA5391}"/>
            </a:ext>
          </a:extLst>
        </xdr:cNvPr>
        <xdr:cNvGrpSpPr/>
      </xdr:nvGrpSpPr>
      <xdr:grpSpPr>
        <a:xfrm>
          <a:off x="12261332" y="4183484"/>
          <a:ext cx="1962150" cy="2543175"/>
          <a:chOff x="1103950" y="1178545"/>
          <a:chExt cx="2706000" cy="3493805"/>
        </a:xfrm>
      </xdr:grpSpPr>
      <xdr:sp macro="" textlink="">
        <xdr:nvSpPr>
          <xdr:cNvPr id="27" name="Shape 24">
            <a:extLst>
              <a:ext uri="{FF2B5EF4-FFF2-40B4-BE49-F238E27FC236}">
                <a16:creationId xmlns:a16="http://schemas.microsoft.com/office/drawing/2014/main" id="{2C240237-7252-3240-8F7F-1E4C3096005A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28" name="Shape 25">
            <a:extLst>
              <a:ext uri="{FF2B5EF4-FFF2-40B4-BE49-F238E27FC236}">
                <a16:creationId xmlns:a16="http://schemas.microsoft.com/office/drawing/2014/main" id="{1B959823-2248-4C5D-96E2-2F6F92AB9885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29" name="Shape 26">
            <a:extLst>
              <a:ext uri="{FF2B5EF4-FFF2-40B4-BE49-F238E27FC236}">
                <a16:creationId xmlns:a16="http://schemas.microsoft.com/office/drawing/2014/main" id="{5265F047-E7FE-9253-AAF7-598D85B4DDB1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30" name="Shape 27">
            <a:extLst>
              <a:ext uri="{FF2B5EF4-FFF2-40B4-BE49-F238E27FC236}">
                <a16:creationId xmlns:a16="http://schemas.microsoft.com/office/drawing/2014/main" id="{C48EA1F7-187D-2158-0130-023901BEEA37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31" name="Shape 28">
            <a:extLst>
              <a:ext uri="{FF2B5EF4-FFF2-40B4-BE49-F238E27FC236}">
                <a16:creationId xmlns:a16="http://schemas.microsoft.com/office/drawing/2014/main" id="{E7C64135-36F9-46A8-0134-1EFCB5931642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32" name="Shape 29">
            <a:extLst>
              <a:ext uri="{FF2B5EF4-FFF2-40B4-BE49-F238E27FC236}">
                <a16:creationId xmlns:a16="http://schemas.microsoft.com/office/drawing/2014/main" id="{87E91A22-379B-0CC0-01F8-69CEB17FF6CA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33" name="Shape 30">
            <a:extLst>
              <a:ext uri="{FF2B5EF4-FFF2-40B4-BE49-F238E27FC236}">
                <a16:creationId xmlns:a16="http://schemas.microsoft.com/office/drawing/2014/main" id="{1A6DBB44-33C0-4538-73ED-8EDDF64398BC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20</xdr:row>
      <xdr:rowOff>47625</xdr:rowOff>
    </xdr:from>
    <xdr:ext cx="323850" cy="314325"/>
    <xdr:sp macro="" textlink="">
      <xdr:nvSpPr>
        <xdr:cNvPr id="34" name="Shape 31">
          <a:extLst>
            <a:ext uri="{FF2B5EF4-FFF2-40B4-BE49-F238E27FC236}">
              <a16:creationId xmlns:a16="http://schemas.microsoft.com/office/drawing/2014/main" id="{C0A239E8-E476-4976-9F73-0AE126C939E6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21</xdr:row>
      <xdr:rowOff>47625</xdr:rowOff>
    </xdr:from>
    <xdr:ext cx="323850" cy="314325"/>
    <xdr:sp macro="" textlink="">
      <xdr:nvSpPr>
        <xdr:cNvPr id="35" name="Shape 32">
          <a:extLst>
            <a:ext uri="{FF2B5EF4-FFF2-40B4-BE49-F238E27FC236}">
              <a16:creationId xmlns:a16="http://schemas.microsoft.com/office/drawing/2014/main" id="{B4A95E8A-0663-4A80-8DF5-E24C4DBD6A73}"/>
            </a:ext>
          </a:extLst>
        </xdr:cNvPr>
        <xdr:cNvSpPr/>
      </xdr:nvSpPr>
      <xdr:spPr>
        <a:xfrm>
          <a:off x="1043940" y="788860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22</xdr:row>
      <xdr:rowOff>47625</xdr:rowOff>
    </xdr:from>
    <xdr:ext cx="323850" cy="314325"/>
    <xdr:sp macro="" textlink="">
      <xdr:nvSpPr>
        <xdr:cNvPr id="36" name="Shape 33">
          <a:extLst>
            <a:ext uri="{FF2B5EF4-FFF2-40B4-BE49-F238E27FC236}">
              <a16:creationId xmlns:a16="http://schemas.microsoft.com/office/drawing/2014/main" id="{46A77AE5-A420-4F57-99D5-119A1636D53F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  <xdr:oneCellAnchor>
    <xdr:from>
      <xdr:col>7</xdr:col>
      <xdr:colOff>619125</xdr:colOff>
      <xdr:row>28</xdr:row>
      <xdr:rowOff>263895</xdr:rowOff>
    </xdr:from>
    <xdr:ext cx="1962150" cy="2600325"/>
    <xdr:grpSp>
      <xdr:nvGrpSpPr>
        <xdr:cNvPr id="37" name="Shape 2" title="Drawing">
          <a:extLst>
            <a:ext uri="{FF2B5EF4-FFF2-40B4-BE49-F238E27FC236}">
              <a16:creationId xmlns:a16="http://schemas.microsoft.com/office/drawing/2014/main" id="{FA9006F0-4F00-48BF-9516-8A1254E16E48}"/>
            </a:ext>
          </a:extLst>
        </xdr:cNvPr>
        <xdr:cNvGrpSpPr/>
      </xdr:nvGrpSpPr>
      <xdr:grpSpPr>
        <a:xfrm>
          <a:off x="8705656" y="10449813"/>
          <a:ext cx="1962150" cy="2600325"/>
          <a:chOff x="1773925" y="170505"/>
          <a:chExt cx="3248400" cy="4603745"/>
        </a:xfrm>
      </xdr:grpSpPr>
      <xdr:sp macro="" textlink="">
        <xdr:nvSpPr>
          <xdr:cNvPr id="38" name="Shape 3">
            <a:extLst>
              <a:ext uri="{FF2B5EF4-FFF2-40B4-BE49-F238E27FC236}">
                <a16:creationId xmlns:a16="http://schemas.microsoft.com/office/drawing/2014/main" id="{D5D5D967-15C4-81FA-6E6A-C0122D05D277}"/>
              </a:ext>
            </a:extLst>
          </xdr:cNvPr>
          <xdr:cNvSpPr/>
        </xdr:nvSpPr>
        <xdr:spPr>
          <a:xfrm>
            <a:off x="182467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04</a:t>
            </a:r>
            <a:endParaRPr sz="1400"/>
          </a:p>
        </xdr:txBody>
      </xdr:sp>
      <xdr:sp macro="" textlink="">
        <xdr:nvSpPr>
          <xdr:cNvPr id="39" name="Shape 4">
            <a:extLst>
              <a:ext uri="{FF2B5EF4-FFF2-40B4-BE49-F238E27FC236}">
                <a16:creationId xmlns:a16="http://schemas.microsoft.com/office/drawing/2014/main" id="{27C309E4-4AE1-F80B-B261-7907E9D65752}"/>
              </a:ext>
            </a:extLst>
          </xdr:cNvPr>
          <xdr:cNvSpPr/>
        </xdr:nvSpPr>
        <xdr:spPr>
          <a:xfrm>
            <a:off x="2649863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03</a:t>
            </a:r>
            <a:endParaRPr sz="1400"/>
          </a:p>
        </xdr:txBody>
      </xdr:sp>
      <xdr:sp macro="" textlink="">
        <xdr:nvSpPr>
          <xdr:cNvPr id="40" name="Shape 5">
            <a:extLst>
              <a:ext uri="{FF2B5EF4-FFF2-40B4-BE49-F238E27FC236}">
                <a16:creationId xmlns:a16="http://schemas.microsoft.com/office/drawing/2014/main" id="{EFC9E2C0-01EF-10F7-7DCB-5012DADD2D3A}"/>
              </a:ext>
            </a:extLst>
          </xdr:cNvPr>
          <xdr:cNvSpPr/>
        </xdr:nvSpPr>
        <xdr:spPr>
          <a:xfrm>
            <a:off x="3475050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02</a:t>
            </a:r>
            <a:endParaRPr sz="1400"/>
          </a:p>
        </xdr:txBody>
      </xdr:sp>
      <xdr:sp macro="" textlink="">
        <xdr:nvSpPr>
          <xdr:cNvPr id="41" name="Shape 6">
            <a:extLst>
              <a:ext uri="{FF2B5EF4-FFF2-40B4-BE49-F238E27FC236}">
                <a16:creationId xmlns:a16="http://schemas.microsoft.com/office/drawing/2014/main" id="{5BE19531-71FD-B492-D8FA-E81505ACF6FA}"/>
              </a:ext>
            </a:extLst>
          </xdr:cNvPr>
          <xdr:cNvSpPr/>
        </xdr:nvSpPr>
        <xdr:spPr>
          <a:xfrm>
            <a:off x="4300225" y="2987750"/>
            <a:ext cx="669900" cy="17865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01</a:t>
            </a:r>
            <a:endParaRPr sz="1400"/>
          </a:p>
        </xdr:txBody>
      </xdr:sp>
      <xdr:sp macro="" textlink="">
        <xdr:nvSpPr>
          <xdr:cNvPr id="42" name="Shape 7">
            <a:extLst>
              <a:ext uri="{FF2B5EF4-FFF2-40B4-BE49-F238E27FC236}">
                <a16:creationId xmlns:a16="http://schemas.microsoft.com/office/drawing/2014/main" id="{5F974EE4-8A4E-5A20-A987-0D3F0BA49735}"/>
              </a:ext>
            </a:extLst>
          </xdr:cNvPr>
          <xdr:cNvSpPr/>
        </xdr:nvSpPr>
        <xdr:spPr>
          <a:xfrm>
            <a:off x="1773925" y="2388450"/>
            <a:ext cx="3248400" cy="5994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C Cap</a:t>
            </a:r>
            <a:endParaRPr sz="1400"/>
          </a:p>
        </xdr:txBody>
      </xdr:sp>
      <xdr:sp macro="" textlink="">
        <xdr:nvSpPr>
          <xdr:cNvPr id="43" name="Shape 8">
            <a:extLst>
              <a:ext uri="{FF2B5EF4-FFF2-40B4-BE49-F238E27FC236}">
                <a16:creationId xmlns:a16="http://schemas.microsoft.com/office/drawing/2014/main" id="{9286F923-9D55-5513-3739-B84C89B11151}"/>
              </a:ext>
            </a:extLst>
          </xdr:cNvPr>
          <xdr:cNvSpPr/>
        </xdr:nvSpPr>
        <xdr:spPr>
          <a:xfrm rot="1224760">
            <a:off x="3103808" y="1286980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44" name="Shape 9">
            <a:extLst>
              <a:ext uri="{FF2B5EF4-FFF2-40B4-BE49-F238E27FC236}">
                <a16:creationId xmlns:a16="http://schemas.microsoft.com/office/drawing/2014/main" id="{ADB83A7C-A276-C684-289A-CFA1C460EAA7}"/>
              </a:ext>
            </a:extLst>
          </xdr:cNvPr>
          <xdr:cNvSpPr/>
        </xdr:nvSpPr>
        <xdr:spPr>
          <a:xfrm rot="1224760">
            <a:off x="3520637" y="170505"/>
            <a:ext cx="673492" cy="1208290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7</xdr:col>
      <xdr:colOff>619125</xdr:colOff>
      <xdr:row>37</xdr:row>
      <xdr:rowOff>114300</xdr:rowOff>
    </xdr:from>
    <xdr:ext cx="2028825" cy="2543175"/>
    <xdr:grpSp>
      <xdr:nvGrpSpPr>
        <xdr:cNvPr id="45" name="Shape 2" title="Drawing">
          <a:extLst>
            <a:ext uri="{FF2B5EF4-FFF2-40B4-BE49-F238E27FC236}">
              <a16:creationId xmlns:a16="http://schemas.microsoft.com/office/drawing/2014/main" id="{3BF639B1-DEE0-486C-9AEA-810F8A8AD21E}"/>
            </a:ext>
          </a:extLst>
        </xdr:cNvPr>
        <xdr:cNvGrpSpPr/>
      </xdr:nvGrpSpPr>
      <xdr:grpSpPr>
        <a:xfrm>
          <a:off x="8705656" y="13682565"/>
          <a:ext cx="2028825" cy="2543175"/>
          <a:chOff x="2007400" y="1020396"/>
          <a:chExt cx="3228000" cy="3997154"/>
        </a:xfrm>
      </xdr:grpSpPr>
      <xdr:sp macro="" textlink="">
        <xdr:nvSpPr>
          <xdr:cNvPr id="46" name="Shape 10">
            <a:extLst>
              <a:ext uri="{FF2B5EF4-FFF2-40B4-BE49-F238E27FC236}">
                <a16:creationId xmlns:a16="http://schemas.microsoft.com/office/drawing/2014/main" id="{2D1D01A8-E016-7556-E05D-FFF5B1ACEAD4}"/>
              </a:ext>
            </a:extLst>
          </xdr:cNvPr>
          <xdr:cNvSpPr/>
        </xdr:nvSpPr>
        <xdr:spPr>
          <a:xfrm>
            <a:off x="20683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16</a:t>
            </a:r>
            <a:endParaRPr sz="1400"/>
          </a:p>
        </xdr:txBody>
      </xdr:sp>
      <xdr:sp macro="" textlink="">
        <xdr:nvSpPr>
          <xdr:cNvPr id="47" name="Shape 11">
            <a:extLst>
              <a:ext uri="{FF2B5EF4-FFF2-40B4-BE49-F238E27FC236}">
                <a16:creationId xmlns:a16="http://schemas.microsoft.com/office/drawing/2014/main" id="{37CB6228-C530-6416-262B-82F906A146DE}"/>
              </a:ext>
            </a:extLst>
          </xdr:cNvPr>
          <xdr:cNvSpPr/>
        </xdr:nvSpPr>
        <xdr:spPr>
          <a:xfrm>
            <a:off x="288050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00000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15</a:t>
            </a:r>
            <a:endParaRPr sz="1400"/>
          </a:p>
        </xdr:txBody>
      </xdr:sp>
      <xdr:sp macro="" textlink="">
        <xdr:nvSpPr>
          <xdr:cNvPr id="48" name="Shape 12">
            <a:extLst>
              <a:ext uri="{FF2B5EF4-FFF2-40B4-BE49-F238E27FC236}">
                <a16:creationId xmlns:a16="http://schemas.microsoft.com/office/drawing/2014/main" id="{D9E6CA78-D0A2-D6AD-0464-36E4F61C82A7}"/>
              </a:ext>
            </a:extLst>
          </xdr:cNvPr>
          <xdr:cNvSpPr/>
        </xdr:nvSpPr>
        <xdr:spPr>
          <a:xfrm>
            <a:off x="3697775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14</a:t>
            </a:r>
            <a:endParaRPr sz="1400"/>
          </a:p>
        </xdr:txBody>
      </xdr:sp>
      <xdr:sp macro="" textlink="">
        <xdr:nvSpPr>
          <xdr:cNvPr id="49" name="Shape 13">
            <a:extLst>
              <a:ext uri="{FF2B5EF4-FFF2-40B4-BE49-F238E27FC236}">
                <a16:creationId xmlns:a16="http://schemas.microsoft.com/office/drawing/2014/main" id="{AB5D61A9-AC68-F30C-4D3F-72CA1FA4FAF1}"/>
              </a:ext>
            </a:extLst>
          </xdr:cNvPr>
          <xdr:cNvSpPr/>
        </xdr:nvSpPr>
        <xdr:spPr>
          <a:xfrm>
            <a:off x="4515050" y="3342650"/>
            <a:ext cx="669900" cy="1674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13</a:t>
            </a:r>
            <a:endParaRPr sz="1400"/>
          </a:p>
        </xdr:txBody>
      </xdr:sp>
      <xdr:sp macro="" textlink="">
        <xdr:nvSpPr>
          <xdr:cNvPr id="50" name="Shape 14">
            <a:extLst>
              <a:ext uri="{FF2B5EF4-FFF2-40B4-BE49-F238E27FC236}">
                <a16:creationId xmlns:a16="http://schemas.microsoft.com/office/drawing/2014/main" id="{A79953F9-64C4-91A7-9994-1C82B40B3A93}"/>
              </a:ext>
            </a:extLst>
          </xdr:cNvPr>
          <xdr:cNvSpPr/>
        </xdr:nvSpPr>
        <xdr:spPr>
          <a:xfrm>
            <a:off x="2007400" y="2723425"/>
            <a:ext cx="3228000" cy="621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D Cap</a:t>
            </a:r>
            <a:endParaRPr sz="1400"/>
          </a:p>
        </xdr:txBody>
      </xdr:sp>
      <xdr:sp macro="" textlink="">
        <xdr:nvSpPr>
          <xdr:cNvPr id="51" name="Shape 15">
            <a:extLst>
              <a:ext uri="{FF2B5EF4-FFF2-40B4-BE49-F238E27FC236}">
                <a16:creationId xmlns:a16="http://schemas.microsoft.com/office/drawing/2014/main" id="{5871DEBB-0AB5-CEEE-5A7E-D431934A8E57}"/>
              </a:ext>
            </a:extLst>
          </xdr:cNvPr>
          <xdr:cNvSpPr/>
        </xdr:nvSpPr>
        <xdr:spPr>
          <a:xfrm rot="1213720">
            <a:off x="3271209" y="1882475"/>
            <a:ext cx="669814" cy="886601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52" name="Shape 16">
            <a:extLst>
              <a:ext uri="{FF2B5EF4-FFF2-40B4-BE49-F238E27FC236}">
                <a16:creationId xmlns:a16="http://schemas.microsoft.com/office/drawing/2014/main" id="{17D3DF01-8F6E-DD7D-E61A-DED35B1A77B8}"/>
              </a:ext>
            </a:extLst>
          </xdr:cNvPr>
          <xdr:cNvSpPr/>
        </xdr:nvSpPr>
        <xdr:spPr>
          <a:xfrm rot="1213720">
            <a:off x="3581285" y="1020396"/>
            <a:ext cx="669814" cy="92789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720189</xdr:colOff>
      <xdr:row>28</xdr:row>
      <xdr:rowOff>230909</xdr:rowOff>
    </xdr:from>
    <xdr:ext cx="1962150" cy="2600325"/>
    <xdr:grpSp>
      <xdr:nvGrpSpPr>
        <xdr:cNvPr id="53" name="Shape 2" title="Drawing">
          <a:extLst>
            <a:ext uri="{FF2B5EF4-FFF2-40B4-BE49-F238E27FC236}">
              <a16:creationId xmlns:a16="http://schemas.microsoft.com/office/drawing/2014/main" id="{95C21809-B967-4897-8086-DC2C749055E4}"/>
            </a:ext>
          </a:extLst>
        </xdr:cNvPr>
        <xdr:cNvGrpSpPr/>
      </xdr:nvGrpSpPr>
      <xdr:grpSpPr>
        <a:xfrm>
          <a:off x="12124271" y="10416827"/>
          <a:ext cx="1962150" cy="2600325"/>
          <a:chOff x="1093800" y="771523"/>
          <a:chExt cx="3451500" cy="4479577"/>
        </a:xfrm>
      </xdr:grpSpPr>
      <xdr:sp macro="" textlink="">
        <xdr:nvSpPr>
          <xdr:cNvPr id="54" name="Shape 17">
            <a:extLst>
              <a:ext uri="{FF2B5EF4-FFF2-40B4-BE49-F238E27FC236}">
                <a16:creationId xmlns:a16="http://schemas.microsoft.com/office/drawing/2014/main" id="{993D4F79-CF4D-0006-C1E3-352DD00BF84F}"/>
              </a:ext>
            </a:extLst>
          </xdr:cNvPr>
          <xdr:cNvSpPr/>
        </xdr:nvSpPr>
        <xdr:spPr>
          <a:xfrm>
            <a:off x="1144550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08</a:t>
            </a:r>
            <a:endParaRPr sz="1400"/>
          </a:p>
        </xdr:txBody>
      </xdr:sp>
      <xdr:sp macro="" textlink="">
        <xdr:nvSpPr>
          <xdr:cNvPr id="55" name="Shape 18">
            <a:extLst>
              <a:ext uri="{FF2B5EF4-FFF2-40B4-BE49-F238E27FC236}">
                <a16:creationId xmlns:a16="http://schemas.microsoft.com/office/drawing/2014/main" id="{D3A6B254-FC9A-219F-BCCC-0C21CF16B6FE}"/>
              </a:ext>
            </a:extLst>
          </xdr:cNvPr>
          <xdr:cNvSpPr/>
        </xdr:nvSpPr>
        <xdr:spPr>
          <a:xfrm>
            <a:off x="2007525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07</a:t>
            </a:r>
            <a:endParaRPr sz="1400"/>
          </a:p>
        </xdr:txBody>
      </xdr:sp>
      <xdr:sp macro="" textlink="">
        <xdr:nvSpPr>
          <xdr:cNvPr id="56" name="Shape 19">
            <a:extLst>
              <a:ext uri="{FF2B5EF4-FFF2-40B4-BE49-F238E27FC236}">
                <a16:creationId xmlns:a16="http://schemas.microsoft.com/office/drawing/2014/main" id="{66DAD79E-CFD2-0AC5-1CFE-3E37E87FA9E7}"/>
              </a:ext>
            </a:extLst>
          </xdr:cNvPr>
          <xdr:cNvSpPr/>
        </xdr:nvSpPr>
        <xdr:spPr>
          <a:xfrm>
            <a:off x="2875563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06</a:t>
            </a:r>
            <a:endParaRPr sz="1400"/>
          </a:p>
        </xdr:txBody>
      </xdr:sp>
      <xdr:sp macro="" textlink="">
        <xdr:nvSpPr>
          <xdr:cNvPr id="57" name="Shape 20">
            <a:extLst>
              <a:ext uri="{FF2B5EF4-FFF2-40B4-BE49-F238E27FC236}">
                <a16:creationId xmlns:a16="http://schemas.microsoft.com/office/drawing/2014/main" id="{D3D8455D-A20E-B93B-5D24-7BE93EB49CB9}"/>
              </a:ext>
            </a:extLst>
          </xdr:cNvPr>
          <xdr:cNvSpPr/>
        </xdr:nvSpPr>
        <xdr:spPr>
          <a:xfrm>
            <a:off x="3743608" y="3312200"/>
            <a:ext cx="741000" cy="193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05</a:t>
            </a:r>
            <a:endParaRPr sz="1400"/>
          </a:p>
        </xdr:txBody>
      </xdr:sp>
      <xdr:sp macro="" textlink="">
        <xdr:nvSpPr>
          <xdr:cNvPr id="58" name="Shape 21">
            <a:extLst>
              <a:ext uri="{FF2B5EF4-FFF2-40B4-BE49-F238E27FC236}">
                <a16:creationId xmlns:a16="http://schemas.microsoft.com/office/drawing/2014/main" id="{AC0C2485-66A6-C5B1-C22F-C9DCFFE453B4}"/>
              </a:ext>
            </a:extLst>
          </xdr:cNvPr>
          <xdr:cNvSpPr/>
        </xdr:nvSpPr>
        <xdr:spPr>
          <a:xfrm>
            <a:off x="1093800" y="2723425"/>
            <a:ext cx="3451500" cy="588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B Cap</a:t>
            </a:r>
            <a:endParaRPr sz="1400"/>
          </a:p>
        </xdr:txBody>
      </xdr:sp>
      <xdr:sp macro="" textlink="">
        <xdr:nvSpPr>
          <xdr:cNvPr id="59" name="Shape 22">
            <a:extLst>
              <a:ext uri="{FF2B5EF4-FFF2-40B4-BE49-F238E27FC236}">
                <a16:creationId xmlns:a16="http://schemas.microsoft.com/office/drawing/2014/main" id="{2D14C75E-0B4B-C0F0-CF51-10BA0718A608}"/>
              </a:ext>
            </a:extLst>
          </xdr:cNvPr>
          <xdr:cNvSpPr/>
        </xdr:nvSpPr>
        <xdr:spPr>
          <a:xfrm rot="-1250958">
            <a:off x="2434768" y="1766197"/>
            <a:ext cx="740915" cy="1054716"/>
          </a:xfrm>
          <a:prstGeom prst="rect">
            <a:avLst/>
          </a:prstGeom>
          <a:solidFill>
            <a:srgbClr val="FFFF0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0" name="Shape 23">
            <a:extLst>
              <a:ext uri="{FF2B5EF4-FFF2-40B4-BE49-F238E27FC236}">
                <a16:creationId xmlns:a16="http://schemas.microsoft.com/office/drawing/2014/main" id="{91386F6C-206A-CB1E-BD44-242909C30294}"/>
              </a:ext>
            </a:extLst>
          </xdr:cNvPr>
          <xdr:cNvSpPr/>
        </xdr:nvSpPr>
        <xdr:spPr>
          <a:xfrm rot="-1250958">
            <a:off x="2058944" y="771523"/>
            <a:ext cx="740915" cy="1054716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8</xdr:col>
      <xdr:colOff>857250</xdr:colOff>
      <xdr:row>37</xdr:row>
      <xdr:rowOff>114300</xdr:rowOff>
    </xdr:from>
    <xdr:ext cx="1962150" cy="2543175"/>
    <xdr:grpSp>
      <xdr:nvGrpSpPr>
        <xdr:cNvPr id="61" name="Shape 2" title="Drawing">
          <a:extLst>
            <a:ext uri="{FF2B5EF4-FFF2-40B4-BE49-F238E27FC236}">
              <a16:creationId xmlns:a16="http://schemas.microsoft.com/office/drawing/2014/main" id="{5697FF9A-6A44-44FE-96C3-D78769A1BEF4}"/>
            </a:ext>
          </a:extLst>
        </xdr:cNvPr>
        <xdr:cNvGrpSpPr/>
      </xdr:nvGrpSpPr>
      <xdr:grpSpPr>
        <a:xfrm>
          <a:off x="12261332" y="13682565"/>
          <a:ext cx="1962150" cy="2543175"/>
          <a:chOff x="1103950" y="1178545"/>
          <a:chExt cx="2706000" cy="3493805"/>
        </a:xfrm>
      </xdr:grpSpPr>
      <xdr:sp macro="" textlink="">
        <xdr:nvSpPr>
          <xdr:cNvPr id="62" name="Shape 24">
            <a:extLst>
              <a:ext uri="{FF2B5EF4-FFF2-40B4-BE49-F238E27FC236}">
                <a16:creationId xmlns:a16="http://schemas.microsoft.com/office/drawing/2014/main" id="{4692B24F-2E0C-0FC0-A7DA-DE9DB547E0E9}"/>
              </a:ext>
            </a:extLst>
          </xdr:cNvPr>
          <xdr:cNvSpPr/>
        </xdr:nvSpPr>
        <xdr:spPr>
          <a:xfrm>
            <a:off x="1154725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12</a:t>
            </a:r>
            <a:endParaRPr sz="1400"/>
          </a:p>
        </xdr:txBody>
      </xdr:sp>
      <xdr:sp macro="" textlink="">
        <xdr:nvSpPr>
          <xdr:cNvPr id="63" name="Shape 25">
            <a:extLst>
              <a:ext uri="{FF2B5EF4-FFF2-40B4-BE49-F238E27FC236}">
                <a16:creationId xmlns:a16="http://schemas.microsoft.com/office/drawing/2014/main" id="{490FCDCB-DC60-CF28-6A41-483031E40792}"/>
              </a:ext>
            </a:extLst>
          </xdr:cNvPr>
          <xdr:cNvSpPr/>
        </xdr:nvSpPr>
        <xdr:spPr>
          <a:xfrm>
            <a:off x="1824450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11</a:t>
            </a:r>
            <a:endParaRPr sz="1400"/>
          </a:p>
        </xdr:txBody>
      </xdr:sp>
      <xdr:sp macro="" textlink="">
        <xdr:nvSpPr>
          <xdr:cNvPr id="64" name="Shape 26">
            <a:extLst>
              <a:ext uri="{FF2B5EF4-FFF2-40B4-BE49-F238E27FC236}">
                <a16:creationId xmlns:a16="http://schemas.microsoft.com/office/drawing/2014/main" id="{3ACEAAA4-F36A-5249-9AFF-4C4F4357F358}"/>
              </a:ext>
            </a:extLst>
          </xdr:cNvPr>
          <xdr:cNvSpPr/>
        </xdr:nvSpPr>
        <xdr:spPr>
          <a:xfrm>
            <a:off x="2505083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10</a:t>
            </a:r>
            <a:endParaRPr sz="1400"/>
          </a:p>
        </xdr:txBody>
      </xdr:sp>
      <xdr:sp macro="" textlink="">
        <xdr:nvSpPr>
          <xdr:cNvPr id="65" name="Shape 27">
            <a:extLst>
              <a:ext uri="{FF2B5EF4-FFF2-40B4-BE49-F238E27FC236}">
                <a16:creationId xmlns:a16="http://schemas.microsoft.com/office/drawing/2014/main" id="{EF989598-48A1-A0F0-5079-BDDEF3B9726A}"/>
              </a:ext>
            </a:extLst>
          </xdr:cNvPr>
          <xdr:cNvSpPr/>
        </xdr:nvSpPr>
        <xdr:spPr>
          <a:xfrm>
            <a:off x="3185717" y="3261450"/>
            <a:ext cx="558300" cy="14109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09</a:t>
            </a:r>
            <a:endParaRPr sz="1400"/>
          </a:p>
        </xdr:txBody>
      </xdr:sp>
      <xdr:sp macro="" textlink="">
        <xdr:nvSpPr>
          <xdr:cNvPr id="66" name="Shape 28">
            <a:extLst>
              <a:ext uri="{FF2B5EF4-FFF2-40B4-BE49-F238E27FC236}">
                <a16:creationId xmlns:a16="http://schemas.microsoft.com/office/drawing/2014/main" id="{4E67D628-5F8E-5559-29C2-88696A4E159F}"/>
              </a:ext>
            </a:extLst>
          </xdr:cNvPr>
          <xdr:cNvSpPr/>
        </xdr:nvSpPr>
        <xdr:spPr>
          <a:xfrm>
            <a:off x="1103950" y="2753900"/>
            <a:ext cx="2706000" cy="507300"/>
          </a:xfrm>
          <a:prstGeom prst="rect">
            <a:avLst/>
          </a:prstGeom>
          <a:solidFill>
            <a:srgbClr val="00B050"/>
          </a:solidFill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LEG - A Cap</a:t>
            </a:r>
            <a:endParaRPr sz="1400"/>
          </a:p>
        </xdr:txBody>
      </xdr:sp>
      <xdr:sp macro="" textlink="">
        <xdr:nvSpPr>
          <xdr:cNvPr id="67" name="Shape 29">
            <a:extLst>
              <a:ext uri="{FF2B5EF4-FFF2-40B4-BE49-F238E27FC236}">
                <a16:creationId xmlns:a16="http://schemas.microsoft.com/office/drawing/2014/main" id="{D190C26C-4217-F588-9DD1-8A54AFFD9799}"/>
              </a:ext>
            </a:extLst>
          </xdr:cNvPr>
          <xdr:cNvSpPr/>
        </xdr:nvSpPr>
        <xdr:spPr>
          <a:xfrm rot="-1242308">
            <a:off x="2088884" y="1960020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1st Step</a:t>
            </a:r>
            <a:endParaRPr sz="1400"/>
          </a:p>
        </xdr:txBody>
      </xdr:sp>
      <xdr:sp macro="" textlink="">
        <xdr:nvSpPr>
          <xdr:cNvPr id="68" name="Shape 30">
            <a:extLst>
              <a:ext uri="{FF2B5EF4-FFF2-40B4-BE49-F238E27FC236}">
                <a16:creationId xmlns:a16="http://schemas.microsoft.com/office/drawing/2014/main" id="{2C0E21FE-09AA-70DA-5E71-8F1FF2291326}"/>
              </a:ext>
            </a:extLst>
          </xdr:cNvPr>
          <xdr:cNvSpPr/>
        </xdr:nvSpPr>
        <xdr:spPr>
          <a:xfrm rot="-1242308">
            <a:off x="1793006" y="1178545"/>
            <a:ext cx="553232" cy="826303"/>
          </a:xfrm>
          <a:prstGeom prst="rect">
            <a:avLst/>
          </a:prstGeom>
          <a:noFill/>
          <a:ln w="9525" cap="flat" cmpd="sng">
            <a:solidFill>
              <a:srgbClr val="4C1130"/>
            </a:solidFill>
            <a:prstDash val="solid"/>
            <a:round/>
            <a:headEnd type="none" w="sm" len="sm"/>
            <a:tailEnd type="none" w="sm" len="sm"/>
          </a:ln>
        </xdr:spPr>
        <xdr:txBody>
          <a:bodyPr spcFirstLastPara="1" wrap="square" lIns="91425" tIns="91425" rIns="91425" bIns="91425" anchor="ctr" anchorCtr="0">
            <a:noAutofit/>
          </a:bodyPr>
          <a:lstStyle/>
          <a:p>
            <a:pPr marL="0" lvl="0" indent="0" algn="ctr" rtl="0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1400"/>
              <a:t>2nd Step</a:t>
            </a:r>
            <a:endParaRPr sz="1400"/>
          </a:p>
        </xdr:txBody>
      </xdr:sp>
    </xdr:grpSp>
    <xdr:clientData fLocksWithSheet="0"/>
  </xdr:oneCellAnchor>
  <xdr:oneCellAnchor>
    <xdr:from>
      <xdr:col>1</xdr:col>
      <xdr:colOff>295275</xdr:colOff>
      <xdr:row>46</xdr:row>
      <xdr:rowOff>47625</xdr:rowOff>
    </xdr:from>
    <xdr:ext cx="323850" cy="314325"/>
    <xdr:sp macro="" textlink="">
      <xdr:nvSpPr>
        <xdr:cNvPr id="69" name="Shape 31">
          <a:extLst>
            <a:ext uri="{FF2B5EF4-FFF2-40B4-BE49-F238E27FC236}">
              <a16:creationId xmlns:a16="http://schemas.microsoft.com/office/drawing/2014/main" id="{453AA3C4-98B0-4C16-B8D9-3928CC945EDB}"/>
            </a:ext>
          </a:extLst>
        </xdr:cNvPr>
        <xdr:cNvSpPr/>
      </xdr:nvSpPr>
      <xdr:spPr>
        <a:xfrm>
          <a:off x="1034415" y="7454265"/>
          <a:ext cx="323850" cy="314325"/>
        </a:xfrm>
        <a:prstGeom prst="rect">
          <a:avLst/>
        </a:prstGeom>
        <a:solidFill>
          <a:srgbClr val="38761D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304800</xdr:colOff>
      <xdr:row>47</xdr:row>
      <xdr:rowOff>62865</xdr:rowOff>
    </xdr:from>
    <xdr:ext cx="323850" cy="314325"/>
    <xdr:sp macro="" textlink="">
      <xdr:nvSpPr>
        <xdr:cNvPr id="70" name="Shape 32">
          <a:extLst>
            <a:ext uri="{FF2B5EF4-FFF2-40B4-BE49-F238E27FC236}">
              <a16:creationId xmlns:a16="http://schemas.microsoft.com/office/drawing/2014/main" id="{F2C92BCA-4F5E-4993-A933-9DF0A449072F}"/>
            </a:ext>
          </a:extLst>
        </xdr:cNvPr>
        <xdr:cNvSpPr/>
      </xdr:nvSpPr>
      <xdr:spPr>
        <a:xfrm>
          <a:off x="1043940" y="14152245"/>
          <a:ext cx="323850" cy="314325"/>
        </a:xfrm>
        <a:prstGeom prst="rect">
          <a:avLst/>
        </a:prstGeom>
        <a:solidFill>
          <a:srgbClr val="FFFF00"/>
        </a:solidFill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295275</xdr:colOff>
      <xdr:row>48</xdr:row>
      <xdr:rowOff>47625</xdr:rowOff>
    </xdr:from>
    <xdr:ext cx="323850" cy="314325"/>
    <xdr:sp macro="" textlink="">
      <xdr:nvSpPr>
        <xdr:cNvPr id="71" name="Shape 33">
          <a:extLst>
            <a:ext uri="{FF2B5EF4-FFF2-40B4-BE49-F238E27FC236}">
              <a16:creationId xmlns:a16="http://schemas.microsoft.com/office/drawing/2014/main" id="{5267A8E0-542B-4CF1-89CA-69C831BDFB1A}"/>
            </a:ext>
          </a:extLst>
        </xdr:cNvPr>
        <xdr:cNvSpPr/>
      </xdr:nvSpPr>
      <xdr:spPr>
        <a:xfrm>
          <a:off x="1034415" y="8322945"/>
          <a:ext cx="323850" cy="314325"/>
        </a:xfrm>
        <a:prstGeom prst="rect">
          <a:avLst/>
        </a:prstGeom>
        <a:noFill/>
        <a:ln w="9525" cap="flat" cmpd="sng">
          <a:solidFill>
            <a:srgbClr val="4C1130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 b="1">
            <a:highlight>
              <a:srgbClr val="4C1130"/>
            </a:highlight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L%20602/Drwg%20&amp;%20BOM/Master/Erection/Unit%20Wieght.xlsx" TargetMode="External"/><Relationship Id="rId2" Type="http://schemas.openxmlformats.org/officeDocument/2006/relationships/externalLinkPath" Target="file:///D:\OneDrive%20-%20RPG%20Enterprises\Desktop\TL%20602\Drwg%20&amp;%20BOM\Master\Erection\Unit%20Wieght.xlsx" TargetMode="External"/><Relationship Id="rId1" Type="http://schemas.openxmlformats.org/officeDocument/2006/relationships/externalLinkPath" Target="/OneDrive%20-%20RPG%20Enterprises/Desktop/TL%20602/Drwg%20&amp;%20BOM/Master/Erection/Unit%20Wieght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Minarul%20Sir%20Data/TL-06_CS(AP51%20to%20AP141)_Stock_WIP%20Loc.-27-05-2026.xlsx" TargetMode="External"/><Relationship Id="rId2" Type="http://schemas.openxmlformats.org/officeDocument/2006/relationships/externalLinkPath" Target="file:///D:\OneDrive%20-%20RPG%20Enterprises\Desktop\Minarul%20Sir%20Data\TL-06_CS(AP51%20to%20AP141)_Stock_WIP%20Loc.-27-05-2026.xlsx" TargetMode="External"/><Relationship Id="rId1" Type="http://schemas.openxmlformats.org/officeDocument/2006/relationships/externalLinkPath" Target="/OneDrive%20-%20RPG%20Enterprises/Desktop/Minarul%20Sir%20Data/TL-06_CS(AP51%20to%20AP141)_Stock_WIP%20Loc.-27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tub Weight"/>
      <sheetName val="Tower Weight Individual"/>
      <sheetName val="Ful Set"/>
    </sheetNames>
    <sheetDataSet>
      <sheetData sheetId="0" refreshError="1"/>
      <sheetData sheetId="1" refreshError="1">
        <row r="13">
          <cell r="S13" t="str">
            <v>A+0</v>
          </cell>
          <cell r="T13">
            <v>15443.466999999999</v>
          </cell>
          <cell r="U13">
            <v>6525.2960000000003</v>
          </cell>
          <cell r="V13">
            <v>939.18</v>
          </cell>
          <cell r="W13">
            <v>15.792</v>
          </cell>
          <cell r="X13">
            <v>0</v>
          </cell>
          <cell r="Y13">
            <v>22923.735000000001</v>
          </cell>
        </row>
        <row r="14">
          <cell r="S14" t="str">
            <v>A+3</v>
          </cell>
          <cell r="T14">
            <v>16982.701000000001</v>
          </cell>
          <cell r="U14">
            <v>6082.52</v>
          </cell>
          <cell r="V14">
            <v>960.12199999999996</v>
          </cell>
          <cell r="W14">
            <v>15.68</v>
          </cell>
          <cell r="X14"/>
          <cell r="Y14">
            <v>24041.023000000001</v>
          </cell>
        </row>
        <row r="15">
          <cell r="S15" t="str">
            <v>A+6</v>
          </cell>
          <cell r="T15">
            <v>17217.183000000001</v>
          </cell>
          <cell r="U15">
            <v>8441.4660000000003</v>
          </cell>
          <cell r="V15">
            <v>1088.8</v>
          </cell>
          <cell r="W15">
            <v>16.713999999999999</v>
          </cell>
          <cell r="X15"/>
          <cell r="Y15">
            <v>26764.163</v>
          </cell>
        </row>
        <row r="16">
          <cell r="S16" t="str">
            <v>A+9</v>
          </cell>
          <cell r="T16">
            <v>17965.701000000001</v>
          </cell>
          <cell r="U16">
            <v>8837.9120000000003</v>
          </cell>
          <cell r="V16">
            <v>1144.6300000000001</v>
          </cell>
          <cell r="W16">
            <v>16.852</v>
          </cell>
          <cell r="X16"/>
          <cell r="Y16">
            <v>27965.095000000001</v>
          </cell>
        </row>
        <row r="17">
          <cell r="S17" t="str">
            <v>A-3</v>
          </cell>
          <cell r="T17">
            <v>15108.548999999999</v>
          </cell>
          <cell r="U17">
            <v>6009.4800000000005</v>
          </cell>
          <cell r="V17">
            <v>913.43999999999994</v>
          </cell>
          <cell r="W17">
            <v>15.523999999999999</v>
          </cell>
          <cell r="X17"/>
          <cell r="Y17">
            <v>22046.992999999999</v>
          </cell>
        </row>
        <row r="18">
          <cell r="S18"/>
          <cell r="T18"/>
          <cell r="U18"/>
          <cell r="V18"/>
          <cell r="W18"/>
          <cell r="X18"/>
          <cell r="Y18"/>
        </row>
        <row r="19">
          <cell r="S19" t="str">
            <v>B+0</v>
          </cell>
          <cell r="T19">
            <v>24942.837</v>
          </cell>
          <cell r="U19">
            <v>3828.9450000000002</v>
          </cell>
          <cell r="V19">
            <v>1438.9830000000002</v>
          </cell>
          <cell r="W19">
            <v>46.414000000000001</v>
          </cell>
          <cell r="X19"/>
          <cell r="Y19">
            <v>30257.179</v>
          </cell>
        </row>
        <row r="20">
          <cell r="S20" t="str">
            <v>B+3</v>
          </cell>
          <cell r="T20">
            <v>25917.357000000004</v>
          </cell>
          <cell r="U20">
            <v>4188.4430000000002</v>
          </cell>
          <cell r="V20">
            <v>1512.2950000000001</v>
          </cell>
          <cell r="W20">
            <v>48.962000000000003</v>
          </cell>
          <cell r="X20"/>
          <cell r="Y20">
            <v>31667.057000000001</v>
          </cell>
        </row>
        <row r="21">
          <cell r="S21" t="str">
            <v>B+6</v>
          </cell>
          <cell r="T21">
            <v>29437.645</v>
          </cell>
          <cell r="U21">
            <v>4431.7630000000008</v>
          </cell>
          <cell r="V21">
            <v>1680.855</v>
          </cell>
          <cell r="W21">
            <v>56.258000000000003</v>
          </cell>
          <cell r="X21"/>
          <cell r="Y21">
            <v>35606.521000000008</v>
          </cell>
        </row>
        <row r="22">
          <cell r="S22" t="str">
            <v>B+9</v>
          </cell>
          <cell r="T22">
            <v>30206.043000000001</v>
          </cell>
          <cell r="U22">
            <v>5029.9629999999997</v>
          </cell>
          <cell r="V22">
            <v>1731.307</v>
          </cell>
          <cell r="W22">
            <v>60.817999999999998</v>
          </cell>
          <cell r="X22"/>
          <cell r="Y22">
            <v>37028.131000000001</v>
          </cell>
        </row>
        <row r="23">
          <cell r="S23" t="str">
            <v>B-3</v>
          </cell>
          <cell r="T23">
            <v>23821.825000000001</v>
          </cell>
          <cell r="U23">
            <v>3545.8630000000003</v>
          </cell>
          <cell r="V23">
            <v>1393.547</v>
          </cell>
          <cell r="W23">
            <v>44.93</v>
          </cell>
          <cell r="X23"/>
          <cell r="Y23">
            <v>28806.165000000001</v>
          </cell>
        </row>
        <row r="24">
          <cell r="S24" t="str">
            <v>B+18M Body Extn.</v>
          </cell>
          <cell r="T24"/>
          <cell r="U24"/>
          <cell r="V24"/>
          <cell r="W24"/>
          <cell r="X24"/>
          <cell r="Y24"/>
        </row>
        <row r="25">
          <cell r="S25" t="str">
            <v>B+25M Body Extn.</v>
          </cell>
          <cell r="T25"/>
          <cell r="U25"/>
          <cell r="V25"/>
          <cell r="W25"/>
          <cell r="X25"/>
          <cell r="Y25"/>
        </row>
        <row r="29">
          <cell r="S29" t="str">
            <v>C+0</v>
          </cell>
          <cell r="T29">
            <v>28795.228999999999</v>
          </cell>
          <cell r="U29">
            <v>3750.0219999999999</v>
          </cell>
          <cell r="V29">
            <v>1600.347</v>
          </cell>
          <cell r="W29">
            <v>50.897999999999996</v>
          </cell>
          <cell r="X29">
            <v>0</v>
          </cell>
          <cell r="Y29">
            <v>34196.495999999999</v>
          </cell>
        </row>
        <row r="30">
          <cell r="S30" t="str">
            <v>C+3</v>
          </cell>
          <cell r="T30">
            <v>29682.877</v>
          </cell>
          <cell r="U30">
            <v>4694.0339999999997</v>
          </cell>
          <cell r="V30">
            <v>1752.1789999999999</v>
          </cell>
          <cell r="W30">
            <v>49.573999999999998</v>
          </cell>
          <cell r="X30"/>
          <cell r="Y30">
            <v>36178.663999999997</v>
          </cell>
        </row>
        <row r="31">
          <cell r="S31" t="str">
            <v>C+6</v>
          </cell>
          <cell r="T31">
            <v>33145.686999999998</v>
          </cell>
          <cell r="U31">
            <v>5113.43</v>
          </cell>
          <cell r="V31">
            <v>1923.9409999999998</v>
          </cell>
          <cell r="W31">
            <v>60.39</v>
          </cell>
          <cell r="X31"/>
          <cell r="Y31">
            <v>40243.447999999997</v>
          </cell>
        </row>
        <row r="32">
          <cell r="S32" t="str">
            <v>C+9</v>
          </cell>
          <cell r="T32">
            <v>34987.618999999999</v>
          </cell>
          <cell r="U32">
            <v>5071.4660000000003</v>
          </cell>
          <cell r="V32">
            <v>1964.441</v>
          </cell>
          <cell r="W32">
            <v>173.54599999999999</v>
          </cell>
          <cell r="X32"/>
          <cell r="Y32">
            <v>42197.072</v>
          </cell>
        </row>
        <row r="33">
          <cell r="S33" t="str">
            <v>C-3</v>
          </cell>
          <cell r="T33">
            <v>27295.692999999999</v>
          </cell>
          <cell r="U33">
            <v>3888.9540000000002</v>
          </cell>
          <cell r="V33">
            <v>1616.213</v>
          </cell>
          <cell r="W33">
            <v>49.745999999999995</v>
          </cell>
          <cell r="X33"/>
          <cell r="Y33">
            <v>32850.606</v>
          </cell>
        </row>
        <row r="34">
          <cell r="S34" t="str">
            <v>C+18M</v>
          </cell>
          <cell r="T34"/>
          <cell r="U34"/>
          <cell r="V34"/>
          <cell r="W34"/>
          <cell r="X34"/>
          <cell r="Y34"/>
        </row>
        <row r="35">
          <cell r="S35" t="str">
            <v>C+25M</v>
          </cell>
          <cell r="T35"/>
          <cell r="U35"/>
          <cell r="V35"/>
          <cell r="W35"/>
          <cell r="X35"/>
          <cell r="Y35"/>
        </row>
        <row r="37">
          <cell r="S37" t="str">
            <v>D45+0</v>
          </cell>
          <cell r="T37">
            <v>22171.357</v>
          </cell>
          <cell r="U37">
            <v>11563.421999999999</v>
          </cell>
          <cell r="V37">
            <v>1806.1019999999999</v>
          </cell>
          <cell r="W37">
            <v>43.548000000000002</v>
          </cell>
          <cell r="X37">
            <v>0</v>
          </cell>
          <cell r="Y37">
            <v>35584.428999999996</v>
          </cell>
        </row>
        <row r="38">
          <cell r="S38" t="str">
            <v>D45+3</v>
          </cell>
          <cell r="T38"/>
          <cell r="U38"/>
          <cell r="V38"/>
          <cell r="W38"/>
          <cell r="X38"/>
          <cell r="Y38"/>
        </row>
        <row r="39">
          <cell r="S39" t="str">
            <v>D45+6</v>
          </cell>
          <cell r="T39"/>
          <cell r="U39"/>
          <cell r="V39"/>
          <cell r="W39"/>
          <cell r="X39"/>
          <cell r="Y39"/>
        </row>
        <row r="40">
          <cell r="S40" t="str">
            <v>D45+9</v>
          </cell>
          <cell r="T40"/>
          <cell r="U40"/>
          <cell r="V40"/>
          <cell r="W40"/>
          <cell r="X40"/>
          <cell r="Y40"/>
        </row>
        <row r="41">
          <cell r="S41" t="str">
            <v>D45-3</v>
          </cell>
          <cell r="T41"/>
          <cell r="U41"/>
          <cell r="V41"/>
          <cell r="W41"/>
          <cell r="X41"/>
          <cell r="Y41"/>
        </row>
        <row r="42">
          <cell r="S42" t="str">
            <v>D45+18M</v>
          </cell>
          <cell r="T42"/>
          <cell r="U42"/>
          <cell r="V42"/>
          <cell r="W42"/>
          <cell r="X42"/>
          <cell r="Y42"/>
        </row>
        <row r="43">
          <cell r="S43" t="str">
            <v>D45+25M</v>
          </cell>
          <cell r="T43"/>
          <cell r="U43"/>
          <cell r="V43"/>
          <cell r="W43"/>
          <cell r="X43"/>
          <cell r="Y43"/>
        </row>
        <row r="44">
          <cell r="S44" t="str">
            <v>D60+0</v>
          </cell>
          <cell r="T44">
            <v>25034.816999999999</v>
          </cell>
          <cell r="U44">
            <v>9845.8819999999996</v>
          </cell>
          <cell r="V44">
            <v>44.965999999999994</v>
          </cell>
          <cell r="W44">
            <v>1809.7550000000001</v>
          </cell>
          <cell r="X44">
            <v>0</v>
          </cell>
          <cell r="Y44">
            <v>36735.42</v>
          </cell>
        </row>
        <row r="45">
          <cell r="S45" t="str">
            <v>D60+3</v>
          </cell>
        </row>
        <row r="46">
          <cell r="S46" t="str">
            <v>D60+6</v>
          </cell>
        </row>
        <row r="47">
          <cell r="S47" t="str">
            <v>D60+9</v>
          </cell>
        </row>
        <row r="48">
          <cell r="S48" t="str">
            <v>D60-3</v>
          </cell>
        </row>
        <row r="49">
          <cell r="S49" t="str">
            <v>D60+18M</v>
          </cell>
        </row>
        <row r="50">
          <cell r="S50" t="str">
            <v>D60+25M</v>
          </cell>
        </row>
      </sheetData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WIP"/>
      <sheetName val="Stock"/>
      <sheetName val="TL-06 Material  Date Wise"/>
      <sheetName val="Main_Master Sheet-Planning"/>
      <sheetName val="Visual Chart"/>
      <sheetName val="New"/>
      <sheetName val="Old"/>
      <sheetName val="Prop"/>
      <sheetName val="Master Sheet-Planning (3)"/>
      <sheetName val="Master Sheet-Erection Status Ac"/>
      <sheetName val="Master Sheet-Planning (2)"/>
      <sheetName val="Sheet2"/>
    </sheetNames>
    <sheetDataSet>
      <sheetData sheetId="0"/>
      <sheetData sheetId="1"/>
      <sheetData sheetId="2"/>
      <sheetData sheetId="3">
        <row r="9">
          <cell r="C9" t="str">
            <v>AP0</v>
          </cell>
        </row>
      </sheetData>
      <sheetData sheetId="4">
        <row r="2">
          <cell r="A2">
            <v>1</v>
          </cell>
          <cell r="B2" t="str">
            <v>AP0</v>
          </cell>
          <cell r="C2" t="str">
            <v>B1+9</v>
          </cell>
          <cell r="D2" t="str">
            <v>DFR</v>
          </cell>
          <cell r="E2">
            <v>257</v>
          </cell>
          <cell r="F2" t="str">
            <v>Yes</v>
          </cell>
          <cell r="G2" t="str">
            <v>yes</v>
          </cell>
          <cell r="H2" t="str">
            <v>No</v>
          </cell>
          <cell r="I2" t="str">
            <v>No</v>
          </cell>
          <cell r="J2">
            <v>0</v>
          </cell>
          <cell r="K2">
            <v>0</v>
          </cell>
          <cell r="L2" t="str">
            <v>DS</v>
          </cell>
          <cell r="M2">
            <v>0</v>
          </cell>
          <cell r="N2"/>
          <cell r="O2">
            <v>0</v>
          </cell>
          <cell r="P2"/>
          <cell r="Q2">
            <v>0</v>
          </cell>
          <cell r="R2">
            <v>0</v>
          </cell>
        </row>
        <row r="3">
          <cell r="A3">
            <v>2</v>
          </cell>
          <cell r="B3" t="str">
            <v>0/1</v>
          </cell>
          <cell r="C3" t="str">
            <v>A+9</v>
          </cell>
          <cell r="D3" t="str">
            <v>DFR</v>
          </cell>
          <cell r="E3">
            <v>402</v>
          </cell>
          <cell r="F3" t="str">
            <v>Yes</v>
          </cell>
          <cell r="G3" t="str">
            <v>Yes</v>
          </cell>
          <cell r="H3" t="str">
            <v>No</v>
          </cell>
          <cell r="I3" t="str">
            <v>No</v>
          </cell>
          <cell r="J3">
            <v>0</v>
          </cell>
          <cell r="K3" t="str">
            <v>RC</v>
          </cell>
          <cell r="L3" t="str">
            <v>Hold</v>
          </cell>
          <cell r="M3">
            <v>0</v>
          </cell>
          <cell r="N3"/>
          <cell r="O3">
            <v>0</v>
          </cell>
          <cell r="P3"/>
          <cell r="Q3">
            <v>0</v>
          </cell>
          <cell r="R3">
            <v>0</v>
          </cell>
        </row>
        <row r="4">
          <cell r="A4">
            <v>3</v>
          </cell>
          <cell r="B4" t="str">
            <v>0/2</v>
          </cell>
          <cell r="C4" t="str">
            <v>A+9</v>
          </cell>
          <cell r="D4" t="str">
            <v>DFR</v>
          </cell>
          <cell r="E4">
            <v>387</v>
          </cell>
          <cell r="F4" t="str">
            <v>Yes</v>
          </cell>
          <cell r="G4" t="str">
            <v>Yes</v>
          </cell>
          <cell r="H4" t="str">
            <v>No</v>
          </cell>
          <cell r="I4" t="str">
            <v>No</v>
          </cell>
          <cell r="J4">
            <v>0</v>
          </cell>
          <cell r="K4" t="str">
            <v>RC</v>
          </cell>
          <cell r="L4" t="str">
            <v>Hold</v>
          </cell>
          <cell r="M4">
            <v>0</v>
          </cell>
          <cell r="N4"/>
          <cell r="O4">
            <v>0</v>
          </cell>
          <cell r="P4"/>
          <cell r="Q4">
            <v>0</v>
          </cell>
          <cell r="R4">
            <v>0</v>
          </cell>
        </row>
        <row r="5">
          <cell r="A5">
            <v>4</v>
          </cell>
          <cell r="B5" t="str">
            <v>1/0</v>
          </cell>
          <cell r="C5" t="str">
            <v>D60-3</v>
          </cell>
          <cell r="D5" t="str">
            <v>DFR</v>
          </cell>
          <cell r="E5">
            <v>347.5</v>
          </cell>
          <cell r="F5" t="str">
            <v>Yes</v>
          </cell>
          <cell r="G5" t="str">
            <v>Yes</v>
          </cell>
          <cell r="H5" t="str">
            <v>No</v>
          </cell>
          <cell r="I5" t="str">
            <v>No</v>
          </cell>
          <cell r="J5">
            <v>0</v>
          </cell>
          <cell r="K5">
            <v>0</v>
          </cell>
          <cell r="L5" t="str">
            <v>DS</v>
          </cell>
          <cell r="M5">
            <v>0</v>
          </cell>
          <cell r="N5"/>
          <cell r="O5">
            <v>0</v>
          </cell>
          <cell r="P5"/>
          <cell r="Q5">
            <v>0</v>
          </cell>
          <cell r="R5">
            <v>0</v>
          </cell>
        </row>
        <row r="6">
          <cell r="A6">
            <v>5</v>
          </cell>
          <cell r="B6" t="str">
            <v>2/0</v>
          </cell>
          <cell r="C6" t="str">
            <v>D45+3</v>
          </cell>
          <cell r="D6" t="str">
            <v>DFR</v>
          </cell>
          <cell r="E6">
            <v>391</v>
          </cell>
          <cell r="F6" t="str">
            <v>Yes</v>
          </cell>
          <cell r="G6" t="str">
            <v>Yes</v>
          </cell>
          <cell r="H6" t="str">
            <v>No</v>
          </cell>
          <cell r="I6" t="str">
            <v>No</v>
          </cell>
          <cell r="J6">
            <v>0</v>
          </cell>
          <cell r="K6">
            <v>0</v>
          </cell>
          <cell r="L6" t="str">
            <v>DS</v>
          </cell>
          <cell r="M6">
            <v>0</v>
          </cell>
          <cell r="N6"/>
          <cell r="O6">
            <v>0</v>
          </cell>
          <cell r="P6"/>
          <cell r="Q6">
            <v>0</v>
          </cell>
          <cell r="R6">
            <v>0</v>
          </cell>
        </row>
        <row r="7">
          <cell r="A7">
            <v>6</v>
          </cell>
          <cell r="B7" t="str">
            <v>2/1</v>
          </cell>
          <cell r="C7" t="str">
            <v>A-1.5</v>
          </cell>
          <cell r="D7" t="str">
            <v>DFR</v>
          </cell>
          <cell r="E7">
            <v>367.5</v>
          </cell>
          <cell r="F7" t="str">
            <v>Yes</v>
          </cell>
          <cell r="G7" t="str">
            <v>Yes</v>
          </cell>
          <cell r="H7" t="str">
            <v>No</v>
          </cell>
          <cell r="I7" t="str">
            <v>No</v>
          </cell>
          <cell r="J7">
            <v>0</v>
          </cell>
          <cell r="K7">
            <v>0</v>
          </cell>
          <cell r="L7" t="str">
            <v>DS</v>
          </cell>
          <cell r="M7">
            <v>0</v>
          </cell>
          <cell r="N7"/>
          <cell r="O7">
            <v>0</v>
          </cell>
          <cell r="P7"/>
          <cell r="Q7">
            <v>0</v>
          </cell>
          <cell r="R7">
            <v>0</v>
          </cell>
        </row>
        <row r="8">
          <cell r="A8">
            <v>7</v>
          </cell>
          <cell r="B8" t="str">
            <v>3/0</v>
          </cell>
          <cell r="C8" t="str">
            <v>C2-3</v>
          </cell>
          <cell r="D8" t="str">
            <v>DFR</v>
          </cell>
          <cell r="E8">
            <v>429</v>
          </cell>
          <cell r="F8" t="str">
            <v>Yes</v>
          </cell>
          <cell r="G8" t="str">
            <v>Yes</v>
          </cell>
          <cell r="H8" t="str">
            <v>No</v>
          </cell>
          <cell r="I8" t="str">
            <v>No</v>
          </cell>
          <cell r="J8">
            <v>0</v>
          </cell>
          <cell r="K8">
            <v>0</v>
          </cell>
          <cell r="L8" t="str">
            <v>DS</v>
          </cell>
          <cell r="M8">
            <v>0</v>
          </cell>
          <cell r="N8"/>
          <cell r="O8">
            <v>0</v>
          </cell>
          <cell r="P8"/>
          <cell r="Q8">
            <v>0</v>
          </cell>
          <cell r="R8">
            <v>0</v>
          </cell>
        </row>
        <row r="9">
          <cell r="A9">
            <v>8</v>
          </cell>
          <cell r="B9" t="str">
            <v>3/1</v>
          </cell>
          <cell r="C9" t="str">
            <v>A+4.5</v>
          </cell>
          <cell r="D9" t="str">
            <v>DFR</v>
          </cell>
          <cell r="E9">
            <v>387</v>
          </cell>
          <cell r="F9" t="str">
            <v>Yes</v>
          </cell>
          <cell r="G9" t="str">
            <v>Yes</v>
          </cell>
          <cell r="H9" t="str">
            <v>No</v>
          </cell>
          <cell r="I9" t="str">
            <v>No</v>
          </cell>
          <cell r="J9">
            <v>0</v>
          </cell>
          <cell r="K9">
            <v>0</v>
          </cell>
          <cell r="L9" t="str">
            <v>DS</v>
          </cell>
          <cell r="M9">
            <v>0</v>
          </cell>
          <cell r="N9"/>
          <cell r="O9">
            <v>0</v>
          </cell>
          <cell r="P9"/>
          <cell r="Q9">
            <v>0</v>
          </cell>
          <cell r="R9">
            <v>0</v>
          </cell>
        </row>
        <row r="10">
          <cell r="A10">
            <v>9</v>
          </cell>
          <cell r="B10" t="str">
            <v>3/2</v>
          </cell>
          <cell r="C10" t="str">
            <v>A-3</v>
          </cell>
          <cell r="D10" t="str">
            <v>DFR</v>
          </cell>
          <cell r="E10">
            <v>346</v>
          </cell>
          <cell r="F10" t="str">
            <v>Yes</v>
          </cell>
          <cell r="G10" t="str">
            <v>Yes</v>
          </cell>
          <cell r="H10" t="str">
            <v>No</v>
          </cell>
          <cell r="I10" t="str">
            <v>No</v>
          </cell>
          <cell r="J10">
            <v>0</v>
          </cell>
          <cell r="K10">
            <v>0</v>
          </cell>
          <cell r="L10" t="str">
            <v>DS</v>
          </cell>
          <cell r="M10">
            <v>0</v>
          </cell>
          <cell r="N10"/>
          <cell r="O10">
            <v>0</v>
          </cell>
          <cell r="P10"/>
          <cell r="Q10">
            <v>0</v>
          </cell>
          <cell r="R10">
            <v>0</v>
          </cell>
        </row>
        <row r="11">
          <cell r="A11">
            <v>10</v>
          </cell>
          <cell r="B11" t="str">
            <v>3/3</v>
          </cell>
          <cell r="C11" t="str">
            <v>A-3</v>
          </cell>
          <cell r="D11" t="str">
            <v>DFR</v>
          </cell>
          <cell r="E11">
            <v>343</v>
          </cell>
          <cell r="F11" t="str">
            <v>Yes</v>
          </cell>
          <cell r="G11" t="str">
            <v>Yes</v>
          </cell>
          <cell r="H11" t="str">
            <v>No</v>
          </cell>
          <cell r="I11" t="str">
            <v>No</v>
          </cell>
          <cell r="J11">
            <v>0</v>
          </cell>
          <cell r="K11">
            <v>0</v>
          </cell>
          <cell r="L11" t="str">
            <v>DS</v>
          </cell>
          <cell r="M11">
            <v>0</v>
          </cell>
          <cell r="N11"/>
          <cell r="O11">
            <v>0</v>
          </cell>
          <cell r="P11"/>
          <cell r="Q11">
            <v>0</v>
          </cell>
          <cell r="R11">
            <v>0</v>
          </cell>
        </row>
        <row r="12">
          <cell r="A12">
            <v>11</v>
          </cell>
          <cell r="B12" t="str">
            <v>4/0</v>
          </cell>
          <cell r="C12" t="str">
            <v>D45+1.5</v>
          </cell>
          <cell r="D12" t="str">
            <v>DFR</v>
          </cell>
          <cell r="E12">
            <v>458</v>
          </cell>
          <cell r="F12" t="str">
            <v>Yes</v>
          </cell>
          <cell r="G12" t="str">
            <v>Yes</v>
          </cell>
          <cell r="H12" t="str">
            <v>No</v>
          </cell>
          <cell r="I12" t="str">
            <v>No</v>
          </cell>
          <cell r="J12">
            <v>0</v>
          </cell>
          <cell r="K12">
            <v>0</v>
          </cell>
          <cell r="L12" t="str">
            <v>DS</v>
          </cell>
          <cell r="M12">
            <v>0</v>
          </cell>
          <cell r="N12"/>
          <cell r="O12">
            <v>0</v>
          </cell>
          <cell r="P12"/>
          <cell r="Q12">
            <v>0</v>
          </cell>
          <cell r="R12">
            <v>0</v>
          </cell>
        </row>
        <row r="13">
          <cell r="A13">
            <v>12</v>
          </cell>
          <cell r="B13" t="str">
            <v>4/1</v>
          </cell>
          <cell r="C13" t="str">
            <v>B1+9</v>
          </cell>
          <cell r="D13" t="str">
            <v>WET</v>
          </cell>
          <cell r="E13">
            <v>451.5</v>
          </cell>
          <cell r="F13" t="str">
            <v>Yes</v>
          </cell>
          <cell r="G13" t="str">
            <v>Yes</v>
          </cell>
          <cell r="H13" t="str">
            <v>No</v>
          </cell>
          <cell r="I13" t="str">
            <v>No</v>
          </cell>
          <cell r="J13">
            <v>0</v>
          </cell>
          <cell r="K13" t="str">
            <v>RC</v>
          </cell>
          <cell r="L13" t="str">
            <v>Hold</v>
          </cell>
          <cell r="M13">
            <v>0</v>
          </cell>
          <cell r="N13"/>
          <cell r="O13">
            <v>0</v>
          </cell>
          <cell r="P13"/>
          <cell r="Q13">
            <v>0</v>
          </cell>
          <cell r="R13">
            <v>0</v>
          </cell>
        </row>
        <row r="14">
          <cell r="A14">
            <v>13</v>
          </cell>
          <cell r="B14" t="str">
            <v>6/0</v>
          </cell>
          <cell r="C14" t="str">
            <v>D45+9</v>
          </cell>
          <cell r="D14" t="str">
            <v>DFR</v>
          </cell>
          <cell r="E14">
            <v>483.5</v>
          </cell>
          <cell r="F14" t="str">
            <v>Yes</v>
          </cell>
          <cell r="G14" t="str">
            <v>Yes</v>
          </cell>
          <cell r="H14" t="str">
            <v>No</v>
          </cell>
          <cell r="I14" t="str">
            <v>No</v>
          </cell>
          <cell r="J14">
            <v>0</v>
          </cell>
          <cell r="K14">
            <v>0</v>
          </cell>
          <cell r="L14" t="str">
            <v>DS</v>
          </cell>
          <cell r="M14">
            <v>0</v>
          </cell>
          <cell r="N14"/>
          <cell r="O14">
            <v>0</v>
          </cell>
          <cell r="P14"/>
          <cell r="Q14">
            <v>0</v>
          </cell>
          <cell r="R14">
            <v>0</v>
          </cell>
        </row>
        <row r="15">
          <cell r="A15">
            <v>14</v>
          </cell>
          <cell r="B15" t="str">
            <v>7/0</v>
          </cell>
          <cell r="C15" t="str">
            <v>B2+0</v>
          </cell>
          <cell r="D15" t="str">
            <v>DFR</v>
          </cell>
          <cell r="E15">
            <v>485</v>
          </cell>
          <cell r="F15" t="str">
            <v>Yes</v>
          </cell>
          <cell r="G15" t="str">
            <v>Yes</v>
          </cell>
          <cell r="H15" t="str">
            <v>No</v>
          </cell>
          <cell r="I15" t="str">
            <v>No</v>
          </cell>
          <cell r="J15">
            <v>0</v>
          </cell>
          <cell r="K15" t="str">
            <v>RC</v>
          </cell>
          <cell r="L15" t="str">
            <v>Hold</v>
          </cell>
          <cell r="M15">
            <v>0</v>
          </cell>
          <cell r="N15"/>
          <cell r="O15">
            <v>0</v>
          </cell>
          <cell r="P15"/>
          <cell r="Q15">
            <v>0</v>
          </cell>
          <cell r="R15">
            <v>0</v>
          </cell>
        </row>
        <row r="16">
          <cell r="A16">
            <v>15</v>
          </cell>
          <cell r="B16" t="str">
            <v>8/0</v>
          </cell>
          <cell r="C16" t="str">
            <v>C2+9</v>
          </cell>
          <cell r="D16" t="str">
            <v>DFR</v>
          </cell>
          <cell r="E16">
            <v>372</v>
          </cell>
          <cell r="F16" t="str">
            <v>Yes</v>
          </cell>
          <cell r="G16" t="str">
            <v>Yes</v>
          </cell>
          <cell r="H16" t="str">
            <v>No</v>
          </cell>
          <cell r="I16" t="str">
            <v>No</v>
          </cell>
          <cell r="J16">
            <v>0</v>
          </cell>
          <cell r="K16">
            <v>0</v>
          </cell>
          <cell r="L16" t="str">
            <v>DS</v>
          </cell>
          <cell r="M16">
            <v>0</v>
          </cell>
          <cell r="N16"/>
          <cell r="O16">
            <v>0</v>
          </cell>
          <cell r="P16"/>
          <cell r="Q16">
            <v>0</v>
          </cell>
          <cell r="R16">
            <v>0</v>
          </cell>
        </row>
        <row r="17">
          <cell r="A17">
            <v>16</v>
          </cell>
          <cell r="B17" t="str">
            <v>9/0</v>
          </cell>
          <cell r="C17" t="str">
            <v>D45+7.5</v>
          </cell>
          <cell r="D17" t="str">
            <v>DFR</v>
          </cell>
          <cell r="E17">
            <v>396</v>
          </cell>
          <cell r="F17" t="str">
            <v>Yes</v>
          </cell>
          <cell r="G17" t="str">
            <v>Yes</v>
          </cell>
          <cell r="H17" t="str">
            <v>No</v>
          </cell>
          <cell r="I17" t="str">
            <v>No</v>
          </cell>
          <cell r="J17">
            <v>0</v>
          </cell>
          <cell r="K17" t="str">
            <v>RC</v>
          </cell>
          <cell r="L17" t="str">
            <v>Hold</v>
          </cell>
          <cell r="M17">
            <v>0</v>
          </cell>
          <cell r="N17"/>
          <cell r="O17">
            <v>0</v>
          </cell>
          <cell r="P17"/>
          <cell r="Q17">
            <v>0</v>
          </cell>
          <cell r="R17">
            <v>0</v>
          </cell>
        </row>
        <row r="18">
          <cell r="A18">
            <v>17</v>
          </cell>
          <cell r="B18" t="str">
            <v>9/1</v>
          </cell>
          <cell r="C18" t="str">
            <v>A-1.5</v>
          </cell>
          <cell r="D18" t="str">
            <v>DFR</v>
          </cell>
          <cell r="E18">
            <v>371</v>
          </cell>
          <cell r="F18" t="str">
            <v>Yes</v>
          </cell>
          <cell r="G18" t="str">
            <v>Yes</v>
          </cell>
          <cell r="H18" t="str">
            <v>No</v>
          </cell>
          <cell r="I18" t="str">
            <v>No</v>
          </cell>
          <cell r="J18">
            <v>0</v>
          </cell>
          <cell r="K18">
            <v>0</v>
          </cell>
          <cell r="L18" t="str">
            <v>DS</v>
          </cell>
          <cell r="M18">
            <v>0</v>
          </cell>
          <cell r="N18"/>
          <cell r="O18">
            <v>0</v>
          </cell>
          <cell r="P18"/>
          <cell r="Q18">
            <v>0</v>
          </cell>
          <cell r="R18">
            <v>0</v>
          </cell>
        </row>
        <row r="19">
          <cell r="A19">
            <v>18</v>
          </cell>
          <cell r="B19" t="str">
            <v>10/0</v>
          </cell>
          <cell r="C19" t="str">
            <v>C1+0</v>
          </cell>
          <cell r="D19" t="str">
            <v>DFR</v>
          </cell>
          <cell r="E19">
            <v>354</v>
          </cell>
          <cell r="F19" t="str">
            <v>Yes</v>
          </cell>
          <cell r="G19" t="str">
            <v>Yes</v>
          </cell>
          <cell r="H19" t="str">
            <v>No</v>
          </cell>
          <cell r="I19" t="str">
            <v>No</v>
          </cell>
          <cell r="J19">
            <v>0</v>
          </cell>
          <cell r="K19" t="str">
            <v>RC</v>
          </cell>
          <cell r="L19" t="str">
            <v>Hold</v>
          </cell>
          <cell r="M19">
            <v>0</v>
          </cell>
          <cell r="N19"/>
          <cell r="O19">
            <v>0</v>
          </cell>
          <cell r="P19"/>
          <cell r="Q19">
            <v>0</v>
          </cell>
          <cell r="R19">
            <v>0</v>
          </cell>
        </row>
        <row r="20">
          <cell r="A20">
            <v>19</v>
          </cell>
          <cell r="B20" t="str">
            <v>10/1</v>
          </cell>
          <cell r="C20" t="str">
            <v>A+0</v>
          </cell>
          <cell r="D20" t="str">
            <v>DFR</v>
          </cell>
          <cell r="E20">
            <v>356</v>
          </cell>
          <cell r="F20" t="str">
            <v>Yes</v>
          </cell>
          <cell r="G20" t="str">
            <v>Yes</v>
          </cell>
          <cell r="H20" t="str">
            <v>No</v>
          </cell>
          <cell r="I20" t="str">
            <v>No</v>
          </cell>
          <cell r="J20">
            <v>0</v>
          </cell>
          <cell r="K20" t="str">
            <v>RC</v>
          </cell>
          <cell r="L20" t="str">
            <v>Hold</v>
          </cell>
          <cell r="M20">
            <v>0</v>
          </cell>
          <cell r="N20"/>
          <cell r="O20">
            <v>0</v>
          </cell>
          <cell r="P20"/>
          <cell r="Q20">
            <v>0</v>
          </cell>
          <cell r="R20">
            <v>0</v>
          </cell>
        </row>
        <row r="21">
          <cell r="A21">
            <v>20</v>
          </cell>
          <cell r="B21" t="str">
            <v>10/2</v>
          </cell>
          <cell r="C21" t="str">
            <v>A+4.5</v>
          </cell>
          <cell r="D21" t="str">
            <v>DFR</v>
          </cell>
          <cell r="E21">
            <v>418</v>
          </cell>
          <cell r="F21" t="str">
            <v>Yes</v>
          </cell>
          <cell r="G21" t="str">
            <v>Yes</v>
          </cell>
          <cell r="H21" t="str">
            <v>No</v>
          </cell>
          <cell r="I21" t="str">
            <v>No</v>
          </cell>
          <cell r="J21">
            <v>0</v>
          </cell>
          <cell r="K21">
            <v>0</v>
          </cell>
          <cell r="L21" t="str">
            <v>Hold</v>
          </cell>
          <cell r="M21">
            <v>0</v>
          </cell>
          <cell r="N21"/>
          <cell r="O21">
            <v>0</v>
          </cell>
          <cell r="P21"/>
          <cell r="Q21">
            <v>0</v>
          </cell>
          <cell r="R21">
            <v>0</v>
          </cell>
        </row>
        <row r="22">
          <cell r="A22">
            <v>21</v>
          </cell>
          <cell r="B22" t="str">
            <v>10/3</v>
          </cell>
          <cell r="C22" t="str">
            <v>A+7.5</v>
          </cell>
          <cell r="D22" t="str">
            <v>DFR</v>
          </cell>
          <cell r="E22">
            <v>320.5</v>
          </cell>
          <cell r="F22" t="str">
            <v>Yes</v>
          </cell>
          <cell r="G22" t="str">
            <v>Yes</v>
          </cell>
          <cell r="H22" t="str">
            <v>No</v>
          </cell>
          <cell r="I22" t="str">
            <v>No</v>
          </cell>
          <cell r="J22">
            <v>0</v>
          </cell>
          <cell r="K22">
            <v>0</v>
          </cell>
          <cell r="L22" t="str">
            <v>DS</v>
          </cell>
          <cell r="M22">
            <v>0</v>
          </cell>
          <cell r="N22"/>
          <cell r="O22">
            <v>0</v>
          </cell>
          <cell r="P22"/>
          <cell r="Q22">
            <v>0</v>
          </cell>
          <cell r="R22">
            <v>0</v>
          </cell>
        </row>
        <row r="23">
          <cell r="A23">
            <v>22</v>
          </cell>
          <cell r="B23" t="str">
            <v>11/0</v>
          </cell>
          <cell r="C23" t="str">
            <v>C2-3</v>
          </cell>
          <cell r="D23" t="str">
            <v>DFR</v>
          </cell>
          <cell r="E23">
            <v>457</v>
          </cell>
          <cell r="F23" t="str">
            <v>Yes</v>
          </cell>
          <cell r="G23" t="str">
            <v>Yes</v>
          </cell>
          <cell r="H23" t="str">
            <v>No</v>
          </cell>
          <cell r="I23" t="str">
            <v>No</v>
          </cell>
          <cell r="J23">
            <v>0</v>
          </cell>
          <cell r="K23" t="str">
            <v>RC</v>
          </cell>
          <cell r="L23" t="str">
            <v>Hold</v>
          </cell>
          <cell r="M23">
            <v>0</v>
          </cell>
          <cell r="N23"/>
          <cell r="O23">
            <v>0</v>
          </cell>
          <cell r="P23"/>
          <cell r="Q23">
            <v>0</v>
          </cell>
          <cell r="R23">
            <v>0</v>
          </cell>
        </row>
        <row r="24">
          <cell r="A24">
            <v>23</v>
          </cell>
          <cell r="B24" t="str">
            <v>11/1</v>
          </cell>
          <cell r="C24" t="str">
            <v>B1+9</v>
          </cell>
          <cell r="D24" t="str">
            <v>DFR</v>
          </cell>
          <cell r="E24">
            <v>413</v>
          </cell>
          <cell r="F24" t="str">
            <v>Yes</v>
          </cell>
          <cell r="G24" t="str">
            <v>Yes</v>
          </cell>
          <cell r="H24" t="str">
            <v>No</v>
          </cell>
          <cell r="I24" t="str">
            <v>No</v>
          </cell>
          <cell r="J24">
            <v>0</v>
          </cell>
          <cell r="K24" t="str">
            <v>RC</v>
          </cell>
          <cell r="L24" t="str">
            <v>Hold</v>
          </cell>
          <cell r="M24">
            <v>0</v>
          </cell>
          <cell r="N24"/>
          <cell r="O24">
            <v>0</v>
          </cell>
          <cell r="P24"/>
          <cell r="Q24">
            <v>0</v>
          </cell>
          <cell r="R24">
            <v>0</v>
          </cell>
        </row>
        <row r="25">
          <cell r="A25">
            <v>24</v>
          </cell>
          <cell r="B25" t="str">
            <v>11/2</v>
          </cell>
          <cell r="C25" t="str">
            <v>A+1.5</v>
          </cell>
          <cell r="D25" t="str">
            <v>DFR</v>
          </cell>
          <cell r="E25">
            <v>395</v>
          </cell>
          <cell r="F25" t="str">
            <v>Yes</v>
          </cell>
          <cell r="G25" t="str">
            <v>Yes</v>
          </cell>
          <cell r="H25" t="str">
            <v>No</v>
          </cell>
          <cell r="I25" t="str">
            <v>No</v>
          </cell>
          <cell r="J25">
            <v>0</v>
          </cell>
          <cell r="K25" t="str">
            <v>RC</v>
          </cell>
          <cell r="L25" t="str">
            <v>Hold</v>
          </cell>
          <cell r="M25">
            <v>0</v>
          </cell>
          <cell r="N25"/>
          <cell r="O25">
            <v>0</v>
          </cell>
          <cell r="P25"/>
          <cell r="Q25">
            <v>0</v>
          </cell>
          <cell r="R25">
            <v>0</v>
          </cell>
        </row>
        <row r="26">
          <cell r="A26">
            <v>25</v>
          </cell>
          <cell r="B26" t="str">
            <v>11/3</v>
          </cell>
          <cell r="C26" t="str">
            <v>A+9</v>
          </cell>
          <cell r="D26" t="str">
            <v>DFR</v>
          </cell>
          <cell r="E26">
            <v>410</v>
          </cell>
          <cell r="F26" t="str">
            <v>Yes</v>
          </cell>
          <cell r="G26" t="str">
            <v>Yes</v>
          </cell>
          <cell r="H26" t="str">
            <v>No</v>
          </cell>
          <cell r="I26" t="str">
            <v>No</v>
          </cell>
          <cell r="J26">
            <v>0</v>
          </cell>
          <cell r="K26">
            <v>0</v>
          </cell>
          <cell r="L26" t="str">
            <v>DS</v>
          </cell>
          <cell r="M26">
            <v>0</v>
          </cell>
          <cell r="N26"/>
          <cell r="O26">
            <v>0</v>
          </cell>
          <cell r="P26"/>
          <cell r="Q26">
            <v>0</v>
          </cell>
          <cell r="R26">
            <v>0</v>
          </cell>
        </row>
        <row r="27">
          <cell r="A27">
            <v>26</v>
          </cell>
          <cell r="B27" t="str">
            <v>11/4</v>
          </cell>
          <cell r="C27" t="str">
            <v>A+4.5</v>
          </cell>
          <cell r="D27" t="str">
            <v>DFR</v>
          </cell>
          <cell r="E27">
            <v>349</v>
          </cell>
          <cell r="F27" t="str">
            <v>Yes</v>
          </cell>
          <cell r="G27" t="str">
            <v>Yes</v>
          </cell>
          <cell r="H27" t="str">
            <v>No</v>
          </cell>
          <cell r="I27" t="str">
            <v>No</v>
          </cell>
          <cell r="J27">
            <v>0</v>
          </cell>
          <cell r="K27">
            <v>0</v>
          </cell>
          <cell r="L27" t="str">
            <v>DS</v>
          </cell>
          <cell r="M27">
            <v>0</v>
          </cell>
          <cell r="N27"/>
          <cell r="O27">
            <v>0</v>
          </cell>
          <cell r="P27"/>
          <cell r="Q27">
            <v>0</v>
          </cell>
          <cell r="R27">
            <v>0</v>
          </cell>
        </row>
        <row r="28">
          <cell r="A28">
            <v>27</v>
          </cell>
          <cell r="B28" t="str">
            <v>13/0</v>
          </cell>
          <cell r="C28" t="str">
            <v>C1+7.5</v>
          </cell>
          <cell r="D28" t="str">
            <v>DFR</v>
          </cell>
          <cell r="E28">
            <v>455</v>
          </cell>
          <cell r="F28" t="str">
            <v>Yes</v>
          </cell>
          <cell r="G28" t="str">
            <v>Yes</v>
          </cell>
          <cell r="H28" t="str">
            <v>No</v>
          </cell>
          <cell r="I28" t="str">
            <v>No</v>
          </cell>
          <cell r="J28">
            <v>0</v>
          </cell>
          <cell r="K28" t="str">
            <v>RC</v>
          </cell>
          <cell r="L28" t="str">
            <v>Hold</v>
          </cell>
          <cell r="M28">
            <v>0</v>
          </cell>
          <cell r="N28"/>
          <cell r="O28">
            <v>0</v>
          </cell>
          <cell r="P28"/>
          <cell r="Q28">
            <v>0</v>
          </cell>
          <cell r="R28">
            <v>0</v>
          </cell>
        </row>
        <row r="29">
          <cell r="A29">
            <v>28</v>
          </cell>
          <cell r="B29" t="str">
            <v>14/0</v>
          </cell>
          <cell r="C29" t="str">
            <v>B1+9</v>
          </cell>
          <cell r="D29" t="str">
            <v>DFR</v>
          </cell>
          <cell r="E29">
            <v>395</v>
          </cell>
          <cell r="F29" t="str">
            <v>Yes</v>
          </cell>
          <cell r="G29" t="str">
            <v>Yes</v>
          </cell>
          <cell r="H29" t="str">
            <v>No</v>
          </cell>
          <cell r="I29" t="str">
            <v>No</v>
          </cell>
          <cell r="J29">
            <v>0</v>
          </cell>
          <cell r="K29">
            <v>0</v>
          </cell>
          <cell r="L29" t="str">
            <v>DS</v>
          </cell>
          <cell r="M29">
            <v>0</v>
          </cell>
          <cell r="N29"/>
          <cell r="O29">
            <v>0</v>
          </cell>
          <cell r="P29"/>
          <cell r="Q29">
            <v>0</v>
          </cell>
          <cell r="R29">
            <v>0</v>
          </cell>
        </row>
        <row r="30">
          <cell r="A30">
            <v>29</v>
          </cell>
          <cell r="B30" t="str">
            <v>15/0</v>
          </cell>
          <cell r="C30" t="str">
            <v>D45-3</v>
          </cell>
          <cell r="D30" t="str">
            <v>DFR</v>
          </cell>
          <cell r="E30">
            <v>435</v>
          </cell>
          <cell r="F30" t="str">
            <v>Yes</v>
          </cell>
          <cell r="G30" t="str">
            <v>Yes</v>
          </cell>
          <cell r="H30" t="str">
            <v>No</v>
          </cell>
          <cell r="I30" t="str">
            <v>No</v>
          </cell>
          <cell r="J30">
            <v>0</v>
          </cell>
          <cell r="K30">
            <v>0</v>
          </cell>
          <cell r="L30" t="str">
            <v>DS</v>
          </cell>
          <cell r="M30">
            <v>0</v>
          </cell>
          <cell r="N30"/>
          <cell r="O30">
            <v>0</v>
          </cell>
          <cell r="P30"/>
          <cell r="Q30">
            <v>0</v>
          </cell>
          <cell r="R30">
            <v>0</v>
          </cell>
        </row>
        <row r="31">
          <cell r="A31">
            <v>30</v>
          </cell>
          <cell r="B31" t="str">
            <v>15/1</v>
          </cell>
          <cell r="C31" t="str">
            <v>A+6</v>
          </cell>
          <cell r="D31" t="str">
            <v>DFR</v>
          </cell>
          <cell r="E31">
            <v>401</v>
          </cell>
          <cell r="F31" t="str">
            <v>Yes</v>
          </cell>
          <cell r="G31" t="str">
            <v>Yes</v>
          </cell>
          <cell r="H31" t="str">
            <v>No</v>
          </cell>
          <cell r="I31" t="str">
            <v>No</v>
          </cell>
          <cell r="J31">
            <v>0</v>
          </cell>
          <cell r="K31">
            <v>0</v>
          </cell>
          <cell r="L31" t="str">
            <v>DS</v>
          </cell>
          <cell r="M31">
            <v>0</v>
          </cell>
          <cell r="N31"/>
          <cell r="O31">
            <v>0</v>
          </cell>
          <cell r="P31"/>
          <cell r="Q31">
            <v>0</v>
          </cell>
          <cell r="R31">
            <v>0</v>
          </cell>
        </row>
        <row r="32">
          <cell r="A32">
            <v>31</v>
          </cell>
          <cell r="B32" t="str">
            <v>16/0</v>
          </cell>
          <cell r="C32" t="str">
            <v>B2+6</v>
          </cell>
          <cell r="D32" t="str">
            <v>DFR</v>
          </cell>
          <cell r="E32">
            <v>487</v>
          </cell>
          <cell r="F32" t="str">
            <v>Yes</v>
          </cell>
          <cell r="G32" t="str">
            <v>Yes</v>
          </cell>
          <cell r="H32" t="str">
            <v>Yes</v>
          </cell>
          <cell r="I32" t="str">
            <v>Yes</v>
          </cell>
          <cell r="J32">
            <v>0</v>
          </cell>
          <cell r="K32" t="str">
            <v>RC</v>
          </cell>
          <cell r="L32" t="str">
            <v>Hold</v>
          </cell>
          <cell r="M32">
            <v>0</v>
          </cell>
          <cell r="N32"/>
          <cell r="O32">
            <v>0</v>
          </cell>
          <cell r="P32"/>
          <cell r="Q32">
            <v>0</v>
          </cell>
          <cell r="R32">
            <v>0</v>
          </cell>
        </row>
        <row r="33">
          <cell r="A33">
            <v>32</v>
          </cell>
          <cell r="B33" t="str">
            <v>17/0</v>
          </cell>
          <cell r="C33" t="str">
            <v>D45+4.5</v>
          </cell>
          <cell r="D33" t="str">
            <v>DFR</v>
          </cell>
          <cell r="E33">
            <v>177.5</v>
          </cell>
          <cell r="F33" t="str">
            <v>Yes</v>
          </cell>
          <cell r="G33" t="str">
            <v>Yes</v>
          </cell>
          <cell r="H33" t="str">
            <v>Yes</v>
          </cell>
          <cell r="I33" t="str">
            <v>Yes</v>
          </cell>
          <cell r="J33" t="str">
            <v>Hold</v>
          </cell>
          <cell r="K33" t="str">
            <v>Clear</v>
          </cell>
          <cell r="L33" t="str">
            <v>Hold</v>
          </cell>
          <cell r="M33">
            <v>0</v>
          </cell>
          <cell r="N33"/>
          <cell r="O33">
            <v>0</v>
          </cell>
          <cell r="P33"/>
          <cell r="Q33">
            <v>0</v>
          </cell>
          <cell r="R33">
            <v>0</v>
          </cell>
        </row>
        <row r="34">
          <cell r="A34">
            <v>33</v>
          </cell>
          <cell r="B34" t="str">
            <v>18/0</v>
          </cell>
          <cell r="C34" t="str">
            <v>D45+0</v>
          </cell>
          <cell r="D34" t="str">
            <v>DFR</v>
          </cell>
          <cell r="E34">
            <v>206.5</v>
          </cell>
          <cell r="F34" t="str">
            <v>Yes</v>
          </cell>
          <cell r="G34" t="str">
            <v>Yes</v>
          </cell>
          <cell r="H34" t="str">
            <v>Yes</v>
          </cell>
          <cell r="I34" t="str">
            <v>Yes</v>
          </cell>
          <cell r="J34" t="str">
            <v>Hold</v>
          </cell>
          <cell r="K34" t="str">
            <v>NH56</v>
          </cell>
          <cell r="L34" t="str">
            <v>Hold</v>
          </cell>
          <cell r="M34">
            <v>0</v>
          </cell>
          <cell r="N34"/>
          <cell r="O34">
            <v>0</v>
          </cell>
          <cell r="P34"/>
          <cell r="Q34">
            <v>0</v>
          </cell>
          <cell r="R34">
            <v>0</v>
          </cell>
        </row>
        <row r="35">
          <cell r="A35">
            <v>34</v>
          </cell>
          <cell r="B35" t="str">
            <v>19/0</v>
          </cell>
          <cell r="C35" t="str">
            <v>D60+0</v>
          </cell>
          <cell r="D35" t="str">
            <v>DFR</v>
          </cell>
          <cell r="E35">
            <v>220.5</v>
          </cell>
          <cell r="F35" t="str">
            <v>Yes</v>
          </cell>
          <cell r="G35" t="str">
            <v>Yes</v>
          </cell>
          <cell r="H35" t="str">
            <v>Yes</v>
          </cell>
          <cell r="I35" t="str">
            <v>Yes</v>
          </cell>
          <cell r="J35" t="str">
            <v>Hold</v>
          </cell>
          <cell r="K35" t="str">
            <v>NH56/NH</v>
          </cell>
          <cell r="L35" t="str">
            <v>Hold</v>
          </cell>
          <cell r="M35">
            <v>0</v>
          </cell>
          <cell r="N35"/>
          <cell r="O35">
            <v>0</v>
          </cell>
          <cell r="P35"/>
          <cell r="Q35">
            <v>0</v>
          </cell>
          <cell r="R35">
            <v>0</v>
          </cell>
        </row>
        <row r="36">
          <cell r="A36">
            <v>35</v>
          </cell>
          <cell r="B36" t="str">
            <v>20/0</v>
          </cell>
          <cell r="C36" t="str">
            <v>D45+6</v>
          </cell>
          <cell r="D36" t="str">
            <v>DFR</v>
          </cell>
          <cell r="E36">
            <v>434.5</v>
          </cell>
          <cell r="F36" t="str">
            <v>Yes</v>
          </cell>
          <cell r="G36" t="str">
            <v>Yes</v>
          </cell>
          <cell r="H36" t="str">
            <v>Yes</v>
          </cell>
          <cell r="I36" t="str">
            <v>Yes</v>
          </cell>
          <cell r="J36">
            <v>0</v>
          </cell>
          <cell r="K36" t="str">
            <v>RC</v>
          </cell>
          <cell r="L36" t="str">
            <v>Hold</v>
          </cell>
          <cell r="M36">
            <v>0</v>
          </cell>
          <cell r="N36"/>
          <cell r="O36">
            <v>0</v>
          </cell>
          <cell r="P36"/>
          <cell r="Q36">
            <v>0</v>
          </cell>
          <cell r="R36">
            <v>0</v>
          </cell>
        </row>
        <row r="37">
          <cell r="A37">
            <v>36</v>
          </cell>
          <cell r="B37" t="str">
            <v>21/0</v>
          </cell>
          <cell r="C37" t="str">
            <v>C2+6</v>
          </cell>
          <cell r="D37" t="str">
            <v>DFR</v>
          </cell>
          <cell r="E37">
            <v>431</v>
          </cell>
          <cell r="F37" t="str">
            <v>Yes</v>
          </cell>
          <cell r="G37" t="str">
            <v>Yes</v>
          </cell>
          <cell r="H37" t="str">
            <v>Yes</v>
          </cell>
          <cell r="I37" t="str">
            <v>Yes</v>
          </cell>
          <cell r="J37">
            <v>0</v>
          </cell>
          <cell r="K37">
            <v>0</v>
          </cell>
          <cell r="L37" t="str">
            <v>CS</v>
          </cell>
          <cell r="M37">
            <v>0</v>
          </cell>
          <cell r="N37"/>
          <cell r="O37">
            <v>0</v>
          </cell>
          <cell r="P37"/>
          <cell r="Q37">
            <v>0</v>
          </cell>
          <cell r="R37">
            <v>0</v>
          </cell>
        </row>
        <row r="38">
          <cell r="A38">
            <v>37</v>
          </cell>
          <cell r="B38" t="str">
            <v>22/0</v>
          </cell>
          <cell r="C38" t="str">
            <v>D60+0</v>
          </cell>
          <cell r="D38" t="str">
            <v>DFR</v>
          </cell>
          <cell r="E38">
            <v>440</v>
          </cell>
          <cell r="F38" t="str">
            <v>Yes</v>
          </cell>
          <cell r="G38" t="str">
            <v>Yes</v>
          </cell>
          <cell r="H38" t="str">
            <v>Yes</v>
          </cell>
          <cell r="I38" t="str">
            <v>Yes</v>
          </cell>
          <cell r="J38">
            <v>0</v>
          </cell>
          <cell r="K38">
            <v>0</v>
          </cell>
          <cell r="L38" t="str">
            <v>CS</v>
          </cell>
          <cell r="M38">
            <v>0</v>
          </cell>
          <cell r="N38"/>
          <cell r="O38">
            <v>0</v>
          </cell>
          <cell r="P38"/>
          <cell r="Q38">
            <v>0</v>
          </cell>
          <cell r="R38">
            <v>0</v>
          </cell>
        </row>
        <row r="39">
          <cell r="A39">
            <v>38</v>
          </cell>
          <cell r="B39" t="str">
            <v>23/0</v>
          </cell>
          <cell r="C39" t="str">
            <v>D60+3</v>
          </cell>
          <cell r="D39" t="str">
            <v>DFR</v>
          </cell>
          <cell r="E39">
            <v>295</v>
          </cell>
          <cell r="F39" t="str">
            <v>Yes</v>
          </cell>
          <cell r="G39" t="str">
            <v>Yes</v>
          </cell>
          <cell r="H39" t="str">
            <v>Yes</v>
          </cell>
          <cell r="I39" t="str">
            <v>Yes</v>
          </cell>
          <cell r="J39">
            <v>0</v>
          </cell>
          <cell r="K39" t="str">
            <v>RC</v>
          </cell>
          <cell r="L39" t="str">
            <v>Hold</v>
          </cell>
          <cell r="M39">
            <v>0</v>
          </cell>
          <cell r="N39"/>
          <cell r="O39">
            <v>0</v>
          </cell>
          <cell r="P39"/>
          <cell r="Q39">
            <v>0</v>
          </cell>
          <cell r="R39">
            <v>0</v>
          </cell>
        </row>
        <row r="40">
          <cell r="A40">
            <v>39</v>
          </cell>
          <cell r="B40" t="str">
            <v>23/1</v>
          </cell>
          <cell r="C40" t="str">
            <v>A+0</v>
          </cell>
          <cell r="D40" t="str">
            <v>DFR</v>
          </cell>
          <cell r="E40">
            <v>331</v>
          </cell>
          <cell r="F40" t="str">
            <v>Yes</v>
          </cell>
          <cell r="G40" t="str">
            <v>Yes</v>
          </cell>
          <cell r="H40" t="str">
            <v>Yes</v>
          </cell>
          <cell r="I40" t="str">
            <v>Yes</v>
          </cell>
          <cell r="J40">
            <v>0</v>
          </cell>
          <cell r="K40">
            <v>0</v>
          </cell>
          <cell r="L40" t="str">
            <v>CS</v>
          </cell>
          <cell r="M40">
            <v>0</v>
          </cell>
          <cell r="N40"/>
          <cell r="O40">
            <v>0</v>
          </cell>
          <cell r="P40"/>
          <cell r="Q40">
            <v>0</v>
          </cell>
          <cell r="R40">
            <v>0</v>
          </cell>
        </row>
        <row r="41">
          <cell r="A41">
            <v>40</v>
          </cell>
          <cell r="B41" t="str">
            <v>23/2</v>
          </cell>
          <cell r="C41" t="str">
            <v>A+9</v>
          </cell>
          <cell r="D41" t="str">
            <v>DFR</v>
          </cell>
          <cell r="E41">
            <v>323</v>
          </cell>
          <cell r="F41" t="str">
            <v>Yes</v>
          </cell>
          <cell r="G41" t="str">
            <v>Yes</v>
          </cell>
          <cell r="H41" t="str">
            <v>Yes</v>
          </cell>
          <cell r="I41" t="str">
            <v>Yes</v>
          </cell>
          <cell r="J41">
            <v>0</v>
          </cell>
          <cell r="K41" t="str">
            <v>RC</v>
          </cell>
          <cell r="L41" t="str">
            <v>Hold</v>
          </cell>
          <cell r="M41">
            <v>0</v>
          </cell>
          <cell r="N41"/>
          <cell r="O41">
            <v>0</v>
          </cell>
          <cell r="P41"/>
          <cell r="Q41">
            <v>0</v>
          </cell>
          <cell r="R41">
            <v>0</v>
          </cell>
        </row>
        <row r="42">
          <cell r="A42">
            <v>41</v>
          </cell>
          <cell r="B42" t="str">
            <v>23/3</v>
          </cell>
          <cell r="C42" t="str">
            <v>A-3</v>
          </cell>
          <cell r="D42" t="str">
            <v>DFR</v>
          </cell>
          <cell r="E42">
            <v>507</v>
          </cell>
          <cell r="F42" t="str">
            <v>Yes</v>
          </cell>
          <cell r="G42" t="str">
            <v>Yes</v>
          </cell>
          <cell r="H42" t="str">
            <v>Yes</v>
          </cell>
          <cell r="I42" t="str">
            <v>Yes</v>
          </cell>
          <cell r="J42">
            <v>0</v>
          </cell>
          <cell r="K42" t="str">
            <v>RC</v>
          </cell>
          <cell r="L42" t="str">
            <v>Hold</v>
          </cell>
          <cell r="M42">
            <v>0</v>
          </cell>
          <cell r="N42"/>
          <cell r="O42">
            <v>0</v>
          </cell>
          <cell r="P42"/>
          <cell r="Q42">
            <v>0</v>
          </cell>
          <cell r="R42">
            <v>0</v>
          </cell>
        </row>
        <row r="43">
          <cell r="A43">
            <v>42</v>
          </cell>
          <cell r="B43" t="str">
            <v>24/0</v>
          </cell>
          <cell r="C43" t="str">
            <v>D45+6</v>
          </cell>
          <cell r="D43" t="str">
            <v>DFR</v>
          </cell>
          <cell r="E43">
            <v>426</v>
          </cell>
          <cell r="F43" t="str">
            <v>Yes</v>
          </cell>
          <cell r="G43" t="str">
            <v>Yes</v>
          </cell>
          <cell r="H43" t="str">
            <v>Yes</v>
          </cell>
          <cell r="I43" t="str">
            <v>Yes</v>
          </cell>
          <cell r="J43">
            <v>0</v>
          </cell>
          <cell r="K43">
            <v>0</v>
          </cell>
          <cell r="L43" t="str">
            <v>CS</v>
          </cell>
          <cell r="M43">
            <v>0</v>
          </cell>
          <cell r="N43"/>
          <cell r="O43">
            <v>0</v>
          </cell>
          <cell r="P43"/>
          <cell r="Q43">
            <v>0</v>
          </cell>
          <cell r="R43">
            <v>0</v>
          </cell>
        </row>
        <row r="44">
          <cell r="A44">
            <v>43</v>
          </cell>
          <cell r="B44" t="str">
            <v>24/1</v>
          </cell>
          <cell r="C44" t="str">
            <v>A+7.5</v>
          </cell>
          <cell r="D44" t="str">
            <v>DFR</v>
          </cell>
          <cell r="E44">
            <v>351</v>
          </cell>
          <cell r="F44" t="str">
            <v>Yes</v>
          </cell>
          <cell r="G44" t="str">
            <v>Yes</v>
          </cell>
          <cell r="H44" t="str">
            <v>Yes</v>
          </cell>
          <cell r="I44" t="str">
            <v>Yes</v>
          </cell>
          <cell r="J44">
            <v>0</v>
          </cell>
          <cell r="K44">
            <v>0</v>
          </cell>
          <cell r="L44" t="str">
            <v>CS</v>
          </cell>
          <cell r="M44">
            <v>0</v>
          </cell>
          <cell r="N44"/>
          <cell r="O44">
            <v>0</v>
          </cell>
          <cell r="P44"/>
          <cell r="Q44">
            <v>0</v>
          </cell>
          <cell r="R44">
            <v>0</v>
          </cell>
        </row>
        <row r="45">
          <cell r="A45">
            <v>44</v>
          </cell>
          <cell r="B45" t="str">
            <v>24/2</v>
          </cell>
          <cell r="C45" t="str">
            <v>A+4.5</v>
          </cell>
          <cell r="D45" t="str">
            <v>DFR</v>
          </cell>
          <cell r="E45">
            <v>352</v>
          </cell>
          <cell r="F45" t="str">
            <v>Yes</v>
          </cell>
          <cell r="G45" t="str">
            <v>Yes</v>
          </cell>
          <cell r="H45" t="str">
            <v>Yes</v>
          </cell>
          <cell r="I45" t="str">
            <v>Yes</v>
          </cell>
          <cell r="J45">
            <v>0</v>
          </cell>
          <cell r="K45">
            <v>0</v>
          </cell>
          <cell r="L45" t="str">
            <v>CS</v>
          </cell>
          <cell r="M45">
            <v>0</v>
          </cell>
          <cell r="N45"/>
          <cell r="O45">
            <v>0</v>
          </cell>
          <cell r="P45"/>
          <cell r="Q45">
            <v>0</v>
          </cell>
          <cell r="R45">
            <v>0</v>
          </cell>
        </row>
        <row r="46">
          <cell r="A46">
            <v>45</v>
          </cell>
          <cell r="B46" t="str">
            <v>24/3</v>
          </cell>
          <cell r="C46" t="str">
            <v>A+7.5</v>
          </cell>
          <cell r="D46" t="str">
            <v>DFR</v>
          </cell>
          <cell r="E46">
            <v>422</v>
          </cell>
          <cell r="F46" t="str">
            <v>Yes</v>
          </cell>
          <cell r="G46" t="str">
            <v>Yes</v>
          </cell>
          <cell r="H46" t="str">
            <v>Yes</v>
          </cell>
          <cell r="I46" t="str">
            <v>Yes</v>
          </cell>
          <cell r="J46">
            <v>0</v>
          </cell>
          <cell r="K46">
            <v>0</v>
          </cell>
          <cell r="L46" t="str">
            <v>CS</v>
          </cell>
          <cell r="M46">
            <v>0</v>
          </cell>
          <cell r="N46"/>
          <cell r="O46">
            <v>0</v>
          </cell>
          <cell r="P46"/>
          <cell r="Q46">
            <v>0</v>
          </cell>
          <cell r="R46">
            <v>0</v>
          </cell>
        </row>
        <row r="47">
          <cell r="A47">
            <v>46</v>
          </cell>
          <cell r="B47" t="str">
            <v>25/0</v>
          </cell>
          <cell r="C47" t="str">
            <v>C2+9</v>
          </cell>
          <cell r="D47" t="str">
            <v>DFR</v>
          </cell>
          <cell r="E47">
            <v>370</v>
          </cell>
          <cell r="F47" t="str">
            <v>Yes</v>
          </cell>
          <cell r="G47" t="str">
            <v>Yes</v>
          </cell>
          <cell r="H47" t="str">
            <v>Yes</v>
          </cell>
          <cell r="I47" t="str">
            <v>Yes</v>
          </cell>
          <cell r="J47">
            <v>0</v>
          </cell>
          <cell r="K47">
            <v>0</v>
          </cell>
          <cell r="L47" t="str">
            <v>CS</v>
          </cell>
          <cell r="M47">
            <v>0</v>
          </cell>
          <cell r="N47"/>
          <cell r="O47">
            <v>0</v>
          </cell>
          <cell r="P47"/>
          <cell r="Q47">
            <v>0</v>
          </cell>
          <cell r="R47">
            <v>0</v>
          </cell>
        </row>
        <row r="48">
          <cell r="A48">
            <v>47</v>
          </cell>
          <cell r="B48" t="str">
            <v>26/0</v>
          </cell>
          <cell r="C48" t="str">
            <v>D60+0</v>
          </cell>
          <cell r="D48" t="str">
            <v>DFR</v>
          </cell>
          <cell r="E48">
            <v>431</v>
          </cell>
          <cell r="F48" t="str">
            <v>Yes</v>
          </cell>
          <cell r="G48" t="str">
            <v>Yes</v>
          </cell>
          <cell r="H48" t="str">
            <v>Yes</v>
          </cell>
          <cell r="I48" t="str">
            <v>Yes</v>
          </cell>
          <cell r="J48">
            <v>0</v>
          </cell>
          <cell r="K48">
            <v>0</v>
          </cell>
          <cell r="L48" t="str">
            <v>CS</v>
          </cell>
          <cell r="M48">
            <v>0</v>
          </cell>
          <cell r="N48"/>
          <cell r="O48">
            <v>0</v>
          </cell>
          <cell r="P48"/>
          <cell r="Q48">
            <v>0</v>
          </cell>
          <cell r="R48">
            <v>0</v>
          </cell>
        </row>
        <row r="49">
          <cell r="A49">
            <v>48</v>
          </cell>
          <cell r="B49" t="str">
            <v>27/0</v>
          </cell>
          <cell r="C49" t="str">
            <v>D60+6</v>
          </cell>
          <cell r="D49" t="str">
            <v>DFR</v>
          </cell>
          <cell r="E49">
            <v>429</v>
          </cell>
          <cell r="F49" t="str">
            <v>Yes</v>
          </cell>
          <cell r="G49" t="str">
            <v>Yes</v>
          </cell>
          <cell r="H49" t="str">
            <v>Yes</v>
          </cell>
          <cell r="I49" t="str">
            <v>Yes</v>
          </cell>
          <cell r="J49">
            <v>0</v>
          </cell>
          <cell r="K49" t="str">
            <v>RC</v>
          </cell>
          <cell r="L49" t="str">
            <v>Hold</v>
          </cell>
          <cell r="M49">
            <v>0</v>
          </cell>
          <cell r="N49"/>
          <cell r="O49">
            <v>0</v>
          </cell>
          <cell r="P49"/>
          <cell r="Q49">
            <v>0</v>
          </cell>
          <cell r="R49">
            <v>0</v>
          </cell>
        </row>
        <row r="50">
          <cell r="A50">
            <v>49</v>
          </cell>
          <cell r="B50" t="str">
            <v>28/0</v>
          </cell>
          <cell r="C50" t="str">
            <v>B2+4.5</v>
          </cell>
          <cell r="D50" t="str">
            <v>DFR</v>
          </cell>
          <cell r="E50">
            <v>380</v>
          </cell>
          <cell r="F50" t="str">
            <v>Yes</v>
          </cell>
          <cell r="G50" t="str">
            <v>Yes</v>
          </cell>
          <cell r="H50" t="str">
            <v>Yes</v>
          </cell>
          <cell r="I50" t="str">
            <v>Yes</v>
          </cell>
          <cell r="J50">
            <v>0</v>
          </cell>
          <cell r="K50">
            <v>0</v>
          </cell>
          <cell r="L50" t="str">
            <v>CS</v>
          </cell>
          <cell r="M50">
            <v>0</v>
          </cell>
          <cell r="N50"/>
          <cell r="O50">
            <v>0</v>
          </cell>
          <cell r="P50"/>
          <cell r="Q50">
            <v>0</v>
          </cell>
          <cell r="R50">
            <v>0</v>
          </cell>
        </row>
        <row r="51">
          <cell r="A51">
            <v>50</v>
          </cell>
          <cell r="B51" t="str">
            <v>28/1</v>
          </cell>
          <cell r="C51" t="str">
            <v>A-1.5</v>
          </cell>
          <cell r="D51" t="str">
            <v>DFR</v>
          </cell>
          <cell r="E51">
            <v>440</v>
          </cell>
          <cell r="F51" t="str">
            <v>Yes</v>
          </cell>
          <cell r="G51" t="str">
            <v>Yes</v>
          </cell>
          <cell r="H51" t="str">
            <v>Yes</v>
          </cell>
          <cell r="I51" t="str">
            <v>Yes</v>
          </cell>
          <cell r="J51">
            <v>0</v>
          </cell>
          <cell r="K51">
            <v>0</v>
          </cell>
          <cell r="L51" t="str">
            <v>CS</v>
          </cell>
          <cell r="M51">
            <v>0</v>
          </cell>
          <cell r="N51"/>
          <cell r="O51">
            <v>0</v>
          </cell>
          <cell r="P51"/>
          <cell r="Q51">
            <v>0</v>
          </cell>
          <cell r="R51">
            <v>0</v>
          </cell>
        </row>
        <row r="52">
          <cell r="A52">
            <v>51</v>
          </cell>
          <cell r="B52" t="str">
            <v>29/0</v>
          </cell>
          <cell r="C52" t="str">
            <v>C1-3</v>
          </cell>
          <cell r="D52" t="str">
            <v>DFR</v>
          </cell>
          <cell r="E52">
            <v>406</v>
          </cell>
          <cell r="F52" t="str">
            <v>Yes</v>
          </cell>
          <cell r="G52" t="str">
            <v>Yes</v>
          </cell>
          <cell r="H52" t="str">
            <v>Yes</v>
          </cell>
          <cell r="I52" t="str">
            <v>Yes</v>
          </cell>
          <cell r="J52">
            <v>0</v>
          </cell>
          <cell r="K52">
            <v>0</v>
          </cell>
          <cell r="L52" t="str">
            <v>CS</v>
          </cell>
          <cell r="M52">
            <v>0</v>
          </cell>
          <cell r="N52"/>
          <cell r="O52">
            <v>0</v>
          </cell>
          <cell r="P52"/>
          <cell r="Q52">
            <v>0</v>
          </cell>
          <cell r="R52">
            <v>0</v>
          </cell>
        </row>
        <row r="53">
          <cell r="A53">
            <v>52</v>
          </cell>
          <cell r="B53" t="str">
            <v>29/1</v>
          </cell>
          <cell r="C53" t="str">
            <v>A-3</v>
          </cell>
          <cell r="D53" t="str">
            <v>DFR</v>
          </cell>
          <cell r="E53">
            <v>443</v>
          </cell>
          <cell r="F53" t="str">
            <v>Yes</v>
          </cell>
          <cell r="G53" t="str">
            <v>Yes</v>
          </cell>
          <cell r="H53" t="str">
            <v>Yes</v>
          </cell>
          <cell r="I53" t="str">
            <v>Yes</v>
          </cell>
          <cell r="J53">
            <v>0</v>
          </cell>
          <cell r="K53" t="str">
            <v>RC</v>
          </cell>
          <cell r="L53" t="str">
            <v>Hold</v>
          </cell>
          <cell r="M53">
            <v>0</v>
          </cell>
          <cell r="N53"/>
          <cell r="O53">
            <v>0</v>
          </cell>
          <cell r="P53"/>
          <cell r="Q53">
            <v>0</v>
          </cell>
          <cell r="R53">
            <v>0</v>
          </cell>
        </row>
        <row r="54">
          <cell r="A54">
            <v>53</v>
          </cell>
          <cell r="B54" t="str">
            <v>30/0</v>
          </cell>
          <cell r="C54" t="str">
            <v>D60+0</v>
          </cell>
          <cell r="D54" t="str">
            <v>DFR</v>
          </cell>
          <cell r="E54">
            <v>319</v>
          </cell>
          <cell r="F54" t="str">
            <v>Yes</v>
          </cell>
          <cell r="G54" t="str">
            <v>Yes</v>
          </cell>
          <cell r="H54" t="str">
            <v>Yes</v>
          </cell>
          <cell r="I54" t="str">
            <v>Yes</v>
          </cell>
          <cell r="J54">
            <v>0</v>
          </cell>
          <cell r="K54" t="str">
            <v>RC</v>
          </cell>
          <cell r="L54" t="str">
            <v>Hold</v>
          </cell>
          <cell r="M54">
            <v>0</v>
          </cell>
          <cell r="N54"/>
          <cell r="O54">
            <v>0</v>
          </cell>
          <cell r="P54"/>
          <cell r="Q54">
            <v>0</v>
          </cell>
          <cell r="R54">
            <v>0</v>
          </cell>
        </row>
        <row r="55">
          <cell r="A55">
            <v>54</v>
          </cell>
          <cell r="B55" t="str">
            <v>30/1</v>
          </cell>
          <cell r="C55" t="str">
            <v>A+0</v>
          </cell>
          <cell r="D55" t="str">
            <v>DFR</v>
          </cell>
          <cell r="E55">
            <v>405</v>
          </cell>
          <cell r="F55" t="str">
            <v>Yes</v>
          </cell>
          <cell r="G55" t="str">
            <v>Yes</v>
          </cell>
          <cell r="H55" t="str">
            <v>Yes</v>
          </cell>
          <cell r="I55" t="str">
            <v>Yes</v>
          </cell>
          <cell r="J55">
            <v>0</v>
          </cell>
          <cell r="K55">
            <v>0</v>
          </cell>
          <cell r="L55" t="str">
            <v>CS</v>
          </cell>
          <cell r="M55">
            <v>0</v>
          </cell>
          <cell r="N55"/>
          <cell r="O55">
            <v>0</v>
          </cell>
          <cell r="P55"/>
          <cell r="Q55">
            <v>0</v>
          </cell>
          <cell r="R55">
            <v>0</v>
          </cell>
        </row>
        <row r="56">
          <cell r="A56">
            <v>55</v>
          </cell>
          <cell r="B56" t="str">
            <v>31/0</v>
          </cell>
          <cell r="C56" t="str">
            <v>B2-3</v>
          </cell>
          <cell r="D56" t="str">
            <v>DFR</v>
          </cell>
          <cell r="E56">
            <v>255</v>
          </cell>
          <cell r="F56" t="str">
            <v>Yes</v>
          </cell>
          <cell r="G56" t="str">
            <v>Yes</v>
          </cell>
          <cell r="H56" t="str">
            <v>Yes</v>
          </cell>
          <cell r="I56" t="str">
            <v>Yes</v>
          </cell>
          <cell r="J56">
            <v>0</v>
          </cell>
          <cell r="K56">
            <v>0</v>
          </cell>
          <cell r="L56" t="str">
            <v>CS</v>
          </cell>
          <cell r="M56">
            <v>0</v>
          </cell>
          <cell r="N56"/>
          <cell r="O56">
            <v>0</v>
          </cell>
          <cell r="P56"/>
          <cell r="Q56">
            <v>0</v>
          </cell>
          <cell r="R56">
            <v>0</v>
          </cell>
        </row>
        <row r="57">
          <cell r="A57">
            <v>56</v>
          </cell>
          <cell r="B57" t="str">
            <v>31/1</v>
          </cell>
          <cell r="C57" t="str">
            <v>A-1.5</v>
          </cell>
          <cell r="D57" t="str">
            <v>DFR</v>
          </cell>
          <cell r="E57">
            <v>272</v>
          </cell>
          <cell r="F57" t="str">
            <v>Yes</v>
          </cell>
          <cell r="G57" t="str">
            <v>Yes</v>
          </cell>
          <cell r="H57" t="str">
            <v>Yes</v>
          </cell>
          <cell r="I57" t="str">
            <v>Yes</v>
          </cell>
          <cell r="J57">
            <v>0</v>
          </cell>
          <cell r="K57">
            <v>0</v>
          </cell>
          <cell r="L57" t="str">
            <v>CS</v>
          </cell>
          <cell r="M57">
            <v>0</v>
          </cell>
          <cell r="N57"/>
          <cell r="O57">
            <v>0</v>
          </cell>
          <cell r="P57"/>
          <cell r="Q57">
            <v>0</v>
          </cell>
          <cell r="R57">
            <v>0</v>
          </cell>
        </row>
        <row r="58">
          <cell r="A58">
            <v>57</v>
          </cell>
          <cell r="B58" t="str">
            <v>31A/0</v>
          </cell>
          <cell r="C58" t="str">
            <v>C1+0</v>
          </cell>
          <cell r="D58" t="str">
            <v>DFR</v>
          </cell>
          <cell r="E58">
            <v>421</v>
          </cell>
          <cell r="F58" t="str">
            <v>Yes</v>
          </cell>
          <cell r="G58" t="str">
            <v>Yes</v>
          </cell>
          <cell r="H58" t="str">
            <v>Yes</v>
          </cell>
          <cell r="I58" t="str">
            <v>Yes</v>
          </cell>
          <cell r="J58">
            <v>0</v>
          </cell>
          <cell r="K58" t="str">
            <v>RC</v>
          </cell>
          <cell r="L58" t="str">
            <v>Hold</v>
          </cell>
          <cell r="M58">
            <v>0</v>
          </cell>
          <cell r="N58"/>
          <cell r="O58">
            <v>0</v>
          </cell>
          <cell r="P58"/>
          <cell r="Q58">
            <v>0</v>
          </cell>
          <cell r="R58">
            <v>0</v>
          </cell>
        </row>
        <row r="59">
          <cell r="A59">
            <v>58</v>
          </cell>
          <cell r="B59" t="str">
            <v>32/0</v>
          </cell>
          <cell r="C59" t="str">
            <v>C2+3</v>
          </cell>
          <cell r="D59" t="str">
            <v>DFR</v>
          </cell>
          <cell r="E59">
            <v>270</v>
          </cell>
          <cell r="F59" t="str">
            <v>Yes</v>
          </cell>
          <cell r="G59" t="str">
            <v>Yes</v>
          </cell>
          <cell r="H59" t="str">
            <v>Yes</v>
          </cell>
          <cell r="I59" t="str">
            <v>Yes</v>
          </cell>
          <cell r="J59">
            <v>0</v>
          </cell>
          <cell r="K59">
            <v>0</v>
          </cell>
          <cell r="L59" t="str">
            <v>CS</v>
          </cell>
          <cell r="M59">
            <v>0</v>
          </cell>
          <cell r="N59"/>
          <cell r="O59">
            <v>0</v>
          </cell>
          <cell r="P59"/>
          <cell r="Q59">
            <v>0</v>
          </cell>
          <cell r="R59">
            <v>0</v>
          </cell>
        </row>
        <row r="60">
          <cell r="A60">
            <v>59</v>
          </cell>
          <cell r="B60" t="str">
            <v>32A/0</v>
          </cell>
          <cell r="C60" t="str">
            <v>D45-3</v>
          </cell>
          <cell r="D60" t="str">
            <v>DFR</v>
          </cell>
          <cell r="E60">
            <v>364.5</v>
          </cell>
          <cell r="F60" t="str">
            <v>Yes</v>
          </cell>
          <cell r="G60" t="str">
            <v>Yes</v>
          </cell>
          <cell r="H60" t="str">
            <v>Yes</v>
          </cell>
          <cell r="I60" t="str">
            <v>Yes</v>
          </cell>
          <cell r="J60">
            <v>0</v>
          </cell>
          <cell r="K60">
            <v>0</v>
          </cell>
          <cell r="L60" t="str">
            <v>CS</v>
          </cell>
          <cell r="M60">
            <v>0</v>
          </cell>
          <cell r="N60"/>
          <cell r="O60">
            <v>0</v>
          </cell>
          <cell r="P60"/>
          <cell r="Q60">
            <v>0</v>
          </cell>
          <cell r="R60">
            <v>0</v>
          </cell>
        </row>
        <row r="61">
          <cell r="A61">
            <v>60</v>
          </cell>
          <cell r="B61" t="str">
            <v>33/0</v>
          </cell>
          <cell r="C61" t="str">
            <v>C1-3</v>
          </cell>
          <cell r="D61" t="str">
            <v>DFR</v>
          </cell>
          <cell r="E61">
            <v>430</v>
          </cell>
          <cell r="F61" t="str">
            <v>Yes</v>
          </cell>
          <cell r="G61" t="str">
            <v>Yes</v>
          </cell>
          <cell r="H61" t="str">
            <v>Yes</v>
          </cell>
          <cell r="I61" t="str">
            <v>Yes</v>
          </cell>
          <cell r="J61">
            <v>0</v>
          </cell>
          <cell r="K61">
            <v>0</v>
          </cell>
          <cell r="L61" t="str">
            <v>CS</v>
          </cell>
          <cell r="M61">
            <v>0</v>
          </cell>
          <cell r="N61"/>
          <cell r="O61">
            <v>0</v>
          </cell>
          <cell r="P61"/>
          <cell r="Q61">
            <v>0</v>
          </cell>
          <cell r="R61">
            <v>0</v>
          </cell>
        </row>
        <row r="62">
          <cell r="A62">
            <v>61</v>
          </cell>
          <cell r="B62" t="str">
            <v>33/1</v>
          </cell>
          <cell r="C62" t="str">
            <v>A-1.5</v>
          </cell>
          <cell r="D62" t="str">
            <v>DFR</v>
          </cell>
          <cell r="E62">
            <v>320</v>
          </cell>
          <cell r="F62" t="str">
            <v>Yes</v>
          </cell>
          <cell r="G62" t="str">
            <v>Yes</v>
          </cell>
          <cell r="H62" t="str">
            <v>Yes</v>
          </cell>
          <cell r="I62" t="str">
            <v>Yes</v>
          </cell>
          <cell r="J62">
            <v>0</v>
          </cell>
          <cell r="K62" t="str">
            <v>RC</v>
          </cell>
          <cell r="L62" t="str">
            <v>Hold</v>
          </cell>
          <cell r="M62">
            <v>0</v>
          </cell>
          <cell r="N62"/>
          <cell r="O62">
            <v>0</v>
          </cell>
          <cell r="P62"/>
          <cell r="Q62">
            <v>0</v>
          </cell>
          <cell r="R62">
            <v>0</v>
          </cell>
        </row>
        <row r="63">
          <cell r="A63">
            <v>62</v>
          </cell>
          <cell r="B63" t="str">
            <v>34/0</v>
          </cell>
          <cell r="C63" t="str">
            <v>C2-3</v>
          </cell>
          <cell r="D63" t="str">
            <v>DFR</v>
          </cell>
          <cell r="E63">
            <v>286</v>
          </cell>
          <cell r="F63" t="str">
            <v>Yes</v>
          </cell>
          <cell r="G63" t="str">
            <v>Yes</v>
          </cell>
          <cell r="H63" t="str">
            <v>Yes</v>
          </cell>
          <cell r="I63" t="str">
            <v>Yes</v>
          </cell>
          <cell r="J63">
            <v>0</v>
          </cell>
          <cell r="K63" t="str">
            <v>RC</v>
          </cell>
          <cell r="L63" t="str">
            <v>Hold</v>
          </cell>
          <cell r="M63">
            <v>0</v>
          </cell>
          <cell r="N63"/>
          <cell r="O63">
            <v>0</v>
          </cell>
          <cell r="P63"/>
          <cell r="Q63">
            <v>0</v>
          </cell>
          <cell r="R63">
            <v>0</v>
          </cell>
        </row>
        <row r="64">
          <cell r="A64">
            <v>63</v>
          </cell>
          <cell r="B64" t="str">
            <v>34/1</v>
          </cell>
          <cell r="C64" t="str">
            <v>A+6</v>
          </cell>
          <cell r="D64" t="str">
            <v>DFR</v>
          </cell>
          <cell r="E64">
            <v>461</v>
          </cell>
          <cell r="F64" t="str">
            <v>Yes</v>
          </cell>
          <cell r="G64" t="str">
            <v>Yes</v>
          </cell>
          <cell r="H64" t="str">
            <v>Yes</v>
          </cell>
          <cell r="I64" t="str">
            <v>Yes</v>
          </cell>
          <cell r="J64">
            <v>0</v>
          </cell>
          <cell r="K64">
            <v>0</v>
          </cell>
          <cell r="L64" t="str">
            <v>CS</v>
          </cell>
          <cell r="M64">
            <v>0</v>
          </cell>
          <cell r="N64"/>
          <cell r="O64">
            <v>0</v>
          </cell>
          <cell r="P64"/>
          <cell r="Q64">
            <v>0</v>
          </cell>
          <cell r="R64">
            <v>0</v>
          </cell>
        </row>
        <row r="65">
          <cell r="A65">
            <v>64</v>
          </cell>
          <cell r="B65" t="str">
            <v>35/0</v>
          </cell>
          <cell r="C65" t="str">
            <v>B2+3</v>
          </cell>
          <cell r="D65" t="str">
            <v>DFR</v>
          </cell>
          <cell r="E65">
            <v>445</v>
          </cell>
          <cell r="F65" t="str">
            <v>Yes</v>
          </cell>
          <cell r="G65" t="str">
            <v>Yes</v>
          </cell>
          <cell r="H65" t="str">
            <v>Yes</v>
          </cell>
          <cell r="I65" t="str">
            <v>Yes</v>
          </cell>
          <cell r="J65">
            <v>0</v>
          </cell>
          <cell r="K65" t="str">
            <v>RC</v>
          </cell>
          <cell r="L65" t="str">
            <v>Hold</v>
          </cell>
          <cell r="M65">
            <v>0</v>
          </cell>
          <cell r="N65"/>
          <cell r="O65">
            <v>0</v>
          </cell>
          <cell r="P65"/>
          <cell r="Q65">
            <v>0</v>
          </cell>
          <cell r="R65">
            <v>0</v>
          </cell>
        </row>
        <row r="66">
          <cell r="A66">
            <v>65</v>
          </cell>
          <cell r="B66" t="str">
            <v>36/0</v>
          </cell>
          <cell r="C66" t="str">
            <v>C1+3</v>
          </cell>
          <cell r="D66" t="str">
            <v>DFR</v>
          </cell>
          <cell r="E66">
            <v>407</v>
          </cell>
          <cell r="F66" t="str">
            <v>Yes</v>
          </cell>
          <cell r="G66" t="str">
            <v>Yes</v>
          </cell>
          <cell r="H66" t="str">
            <v>Yes</v>
          </cell>
          <cell r="I66" t="str">
            <v>Yes</v>
          </cell>
          <cell r="J66">
            <v>0</v>
          </cell>
          <cell r="K66" t="str">
            <v>RC</v>
          </cell>
          <cell r="L66" t="str">
            <v>Hold</v>
          </cell>
          <cell r="M66">
            <v>0</v>
          </cell>
          <cell r="N66"/>
          <cell r="O66">
            <v>0</v>
          </cell>
          <cell r="P66"/>
          <cell r="Q66">
            <v>0</v>
          </cell>
          <cell r="R66">
            <v>0</v>
          </cell>
        </row>
        <row r="67">
          <cell r="A67">
            <v>66</v>
          </cell>
          <cell r="B67" t="str">
            <v>36/1</v>
          </cell>
          <cell r="C67" t="str">
            <v>A-1.5</v>
          </cell>
          <cell r="D67" t="str">
            <v>DFR</v>
          </cell>
          <cell r="E67">
            <v>401</v>
          </cell>
          <cell r="F67" t="str">
            <v>Yes</v>
          </cell>
          <cell r="G67" t="str">
            <v>Yes</v>
          </cell>
          <cell r="H67" t="str">
            <v>Yes</v>
          </cell>
          <cell r="I67" t="str">
            <v>Yes</v>
          </cell>
          <cell r="J67">
            <v>0</v>
          </cell>
          <cell r="K67">
            <v>0</v>
          </cell>
          <cell r="L67" t="str">
            <v>CS</v>
          </cell>
          <cell r="M67">
            <v>0</v>
          </cell>
          <cell r="N67"/>
          <cell r="O67">
            <v>0</v>
          </cell>
          <cell r="P67"/>
          <cell r="Q67">
            <v>0</v>
          </cell>
          <cell r="R67">
            <v>0</v>
          </cell>
        </row>
        <row r="68">
          <cell r="A68">
            <v>67</v>
          </cell>
          <cell r="B68" t="str">
            <v>37/0</v>
          </cell>
          <cell r="C68" t="str">
            <v>C1+3</v>
          </cell>
          <cell r="D68" t="str">
            <v>DFR</v>
          </cell>
          <cell r="E68">
            <v>407</v>
          </cell>
          <cell r="F68" t="str">
            <v>Yes</v>
          </cell>
          <cell r="G68" t="str">
            <v>Yes</v>
          </cell>
          <cell r="H68" t="str">
            <v>Yes</v>
          </cell>
          <cell r="I68" t="str">
            <v>Yes</v>
          </cell>
          <cell r="J68">
            <v>0</v>
          </cell>
          <cell r="K68">
            <v>0</v>
          </cell>
          <cell r="L68" t="str">
            <v>CS</v>
          </cell>
          <cell r="M68">
            <v>0</v>
          </cell>
          <cell r="N68"/>
          <cell r="O68">
            <v>0</v>
          </cell>
          <cell r="P68"/>
          <cell r="Q68">
            <v>0</v>
          </cell>
          <cell r="R68">
            <v>0</v>
          </cell>
        </row>
        <row r="69">
          <cell r="A69">
            <v>68</v>
          </cell>
          <cell r="B69" t="str">
            <v>37/1</v>
          </cell>
          <cell r="C69" t="str">
            <v>A+4.5</v>
          </cell>
          <cell r="D69" t="str">
            <v>DFR</v>
          </cell>
          <cell r="E69">
            <v>376</v>
          </cell>
          <cell r="F69" t="str">
            <v>Yes</v>
          </cell>
          <cell r="G69" t="str">
            <v>Yes</v>
          </cell>
          <cell r="H69" t="str">
            <v>Yes</v>
          </cell>
          <cell r="I69" t="str">
            <v>Yes</v>
          </cell>
          <cell r="J69">
            <v>0</v>
          </cell>
          <cell r="K69" t="str">
            <v>RC</v>
          </cell>
          <cell r="L69" t="str">
            <v>Hold</v>
          </cell>
          <cell r="M69">
            <v>0</v>
          </cell>
          <cell r="N69"/>
          <cell r="O69">
            <v>0</v>
          </cell>
          <cell r="P69"/>
          <cell r="Q69">
            <v>0</v>
          </cell>
          <cell r="R69">
            <v>0</v>
          </cell>
        </row>
        <row r="70">
          <cell r="A70">
            <v>69</v>
          </cell>
          <cell r="B70" t="str">
            <v>37/2</v>
          </cell>
          <cell r="C70" t="str">
            <v>A+3</v>
          </cell>
          <cell r="D70" t="str">
            <v>DFR</v>
          </cell>
          <cell r="E70">
            <v>470</v>
          </cell>
          <cell r="F70" t="str">
            <v>Yes</v>
          </cell>
          <cell r="G70" t="str">
            <v>Yes</v>
          </cell>
          <cell r="H70" t="str">
            <v>Yes</v>
          </cell>
          <cell r="I70" t="str">
            <v>Yes</v>
          </cell>
          <cell r="J70">
            <v>0</v>
          </cell>
          <cell r="K70">
            <v>0</v>
          </cell>
          <cell r="L70" t="str">
            <v>CS</v>
          </cell>
          <cell r="M70">
            <v>0</v>
          </cell>
          <cell r="N70"/>
          <cell r="O70">
            <v>0</v>
          </cell>
          <cell r="P70"/>
          <cell r="Q70">
            <v>0</v>
          </cell>
          <cell r="R70">
            <v>0</v>
          </cell>
        </row>
        <row r="71">
          <cell r="A71">
            <v>70</v>
          </cell>
          <cell r="B71" t="str">
            <v>37/3</v>
          </cell>
          <cell r="C71" t="str">
            <v>A+4.5</v>
          </cell>
          <cell r="D71" t="str">
            <v>DFR</v>
          </cell>
          <cell r="E71">
            <v>379</v>
          </cell>
          <cell r="F71" t="str">
            <v>Yes</v>
          </cell>
          <cell r="G71" t="str">
            <v>Yes</v>
          </cell>
          <cell r="H71" t="str">
            <v>Yes</v>
          </cell>
          <cell r="I71" t="str">
            <v>Yes</v>
          </cell>
          <cell r="J71">
            <v>0</v>
          </cell>
          <cell r="K71" t="str">
            <v>RC</v>
          </cell>
          <cell r="L71" t="str">
            <v>Hold</v>
          </cell>
          <cell r="M71">
            <v>0</v>
          </cell>
          <cell r="N71"/>
          <cell r="O71">
            <v>0</v>
          </cell>
          <cell r="P71"/>
          <cell r="Q71">
            <v>0</v>
          </cell>
          <cell r="R71">
            <v>0</v>
          </cell>
        </row>
        <row r="72">
          <cell r="A72">
            <v>71</v>
          </cell>
          <cell r="B72" t="str">
            <v>37/4</v>
          </cell>
          <cell r="C72" t="str">
            <v>A+7.5</v>
          </cell>
          <cell r="D72" t="str">
            <v>DFR</v>
          </cell>
          <cell r="E72">
            <v>359</v>
          </cell>
          <cell r="F72" t="str">
            <v>Yes</v>
          </cell>
          <cell r="G72" t="str">
            <v>Yes</v>
          </cell>
          <cell r="H72" t="str">
            <v>Yes</v>
          </cell>
          <cell r="I72" t="str">
            <v>Yes</v>
          </cell>
          <cell r="J72">
            <v>0</v>
          </cell>
          <cell r="K72">
            <v>0</v>
          </cell>
          <cell r="L72" t="str">
            <v>CS</v>
          </cell>
          <cell r="M72">
            <v>0</v>
          </cell>
          <cell r="N72"/>
          <cell r="O72">
            <v>0</v>
          </cell>
          <cell r="P72"/>
          <cell r="Q72">
            <v>0</v>
          </cell>
          <cell r="R72">
            <v>0</v>
          </cell>
        </row>
        <row r="73">
          <cell r="A73">
            <v>72</v>
          </cell>
          <cell r="B73" t="str">
            <v>37/5</v>
          </cell>
          <cell r="C73" t="str">
            <v>A+6</v>
          </cell>
          <cell r="D73" t="str">
            <v>DFR</v>
          </cell>
          <cell r="E73">
            <v>398</v>
          </cell>
          <cell r="F73" t="str">
            <v>Yes</v>
          </cell>
          <cell r="G73" t="str">
            <v>Yes</v>
          </cell>
          <cell r="H73" t="str">
            <v>Yes</v>
          </cell>
          <cell r="I73" t="str">
            <v>Yes</v>
          </cell>
          <cell r="J73">
            <v>0</v>
          </cell>
          <cell r="K73" t="str">
            <v>RC</v>
          </cell>
          <cell r="L73" t="str">
            <v>Hold</v>
          </cell>
          <cell r="M73">
            <v>0</v>
          </cell>
          <cell r="N73"/>
          <cell r="O73">
            <v>0</v>
          </cell>
          <cell r="P73"/>
          <cell r="Q73">
            <v>0</v>
          </cell>
          <cell r="R73">
            <v>0</v>
          </cell>
        </row>
        <row r="74">
          <cell r="A74">
            <v>73</v>
          </cell>
          <cell r="B74" t="str">
            <v>37/6</v>
          </cell>
          <cell r="C74" t="str">
            <v>A+7.5</v>
          </cell>
          <cell r="D74" t="str">
            <v>DFR</v>
          </cell>
          <cell r="E74">
            <v>428</v>
          </cell>
          <cell r="F74" t="str">
            <v>Yes</v>
          </cell>
          <cell r="G74" t="str">
            <v>Yes</v>
          </cell>
          <cell r="H74" t="str">
            <v>Yes</v>
          </cell>
          <cell r="I74" t="str">
            <v>Yes</v>
          </cell>
          <cell r="J74">
            <v>0</v>
          </cell>
          <cell r="K74">
            <v>0</v>
          </cell>
          <cell r="L74" t="str">
            <v>CS</v>
          </cell>
          <cell r="M74">
            <v>0</v>
          </cell>
          <cell r="N74"/>
          <cell r="O74">
            <v>0</v>
          </cell>
          <cell r="P74"/>
          <cell r="Q74">
            <v>0</v>
          </cell>
          <cell r="R74">
            <v>0</v>
          </cell>
        </row>
        <row r="75">
          <cell r="A75">
            <v>74</v>
          </cell>
          <cell r="B75" t="str">
            <v>38/0</v>
          </cell>
          <cell r="C75" t="str">
            <v>B2+3</v>
          </cell>
          <cell r="D75" t="str">
            <v>DFR</v>
          </cell>
          <cell r="E75">
            <v>508</v>
          </cell>
          <cell r="F75" t="str">
            <v>Yes</v>
          </cell>
          <cell r="G75" t="str">
            <v>Yes</v>
          </cell>
          <cell r="H75" t="str">
            <v>Yes</v>
          </cell>
          <cell r="I75" t="str">
            <v>Yes</v>
          </cell>
          <cell r="J75">
            <v>0</v>
          </cell>
          <cell r="K75">
            <v>0</v>
          </cell>
          <cell r="L75" t="str">
            <v>CS</v>
          </cell>
          <cell r="M75">
            <v>0</v>
          </cell>
          <cell r="N75"/>
          <cell r="O75">
            <v>0</v>
          </cell>
          <cell r="P75"/>
          <cell r="Q75">
            <v>0</v>
          </cell>
          <cell r="R75">
            <v>0</v>
          </cell>
        </row>
        <row r="76">
          <cell r="A76">
            <v>75</v>
          </cell>
          <cell r="B76" t="str">
            <v>38/1</v>
          </cell>
          <cell r="C76" t="str">
            <v>A+9</v>
          </cell>
          <cell r="D76" t="str">
            <v>DFR</v>
          </cell>
          <cell r="E76">
            <v>314</v>
          </cell>
          <cell r="F76" t="str">
            <v>Yes</v>
          </cell>
          <cell r="G76" t="str">
            <v>Yes</v>
          </cell>
          <cell r="H76" t="str">
            <v>Yes</v>
          </cell>
          <cell r="I76" t="str">
            <v>Yes</v>
          </cell>
          <cell r="J76">
            <v>0</v>
          </cell>
          <cell r="K76" t="str">
            <v>RC</v>
          </cell>
          <cell r="L76" t="str">
            <v>Hold</v>
          </cell>
          <cell r="M76">
            <v>0</v>
          </cell>
          <cell r="N76"/>
          <cell r="O76">
            <v>0</v>
          </cell>
          <cell r="P76"/>
          <cell r="Q76">
            <v>0</v>
          </cell>
          <cell r="R76">
            <v>0</v>
          </cell>
        </row>
        <row r="77">
          <cell r="A77">
            <v>76</v>
          </cell>
          <cell r="B77" t="str">
            <v>39/0</v>
          </cell>
          <cell r="C77" t="str">
            <v>C2+1.5</v>
          </cell>
          <cell r="D77" t="str">
            <v>DFR</v>
          </cell>
          <cell r="E77">
            <v>388</v>
          </cell>
          <cell r="F77" t="str">
            <v>Yes</v>
          </cell>
          <cell r="G77" t="str">
            <v>Yes</v>
          </cell>
          <cell r="H77" t="str">
            <v>Yes</v>
          </cell>
          <cell r="I77" t="str">
            <v>Yes</v>
          </cell>
          <cell r="J77">
            <v>0</v>
          </cell>
          <cell r="K77">
            <v>0</v>
          </cell>
          <cell r="L77" t="str">
            <v>CS</v>
          </cell>
          <cell r="M77">
            <v>0</v>
          </cell>
          <cell r="N77"/>
          <cell r="O77">
            <v>0</v>
          </cell>
          <cell r="P77"/>
          <cell r="Q77">
            <v>0</v>
          </cell>
          <cell r="R77">
            <v>0</v>
          </cell>
        </row>
        <row r="78">
          <cell r="A78">
            <v>77</v>
          </cell>
          <cell r="B78" t="str">
            <v>39/1</v>
          </cell>
          <cell r="C78" t="str">
            <v>A+9</v>
          </cell>
          <cell r="D78" t="str">
            <v>DFR</v>
          </cell>
          <cell r="E78">
            <v>428</v>
          </cell>
          <cell r="F78" t="str">
            <v>Yes</v>
          </cell>
          <cell r="G78" t="str">
            <v>Yes</v>
          </cell>
          <cell r="H78" t="str">
            <v>Yes</v>
          </cell>
          <cell r="I78" t="str">
            <v>Yes</v>
          </cell>
          <cell r="J78">
            <v>0</v>
          </cell>
          <cell r="K78">
            <v>0</v>
          </cell>
          <cell r="L78" t="str">
            <v>CS</v>
          </cell>
          <cell r="M78">
            <v>0</v>
          </cell>
          <cell r="N78"/>
          <cell r="O78">
            <v>0</v>
          </cell>
          <cell r="P78"/>
          <cell r="Q78">
            <v>0</v>
          </cell>
          <cell r="R78">
            <v>0</v>
          </cell>
        </row>
        <row r="79">
          <cell r="A79">
            <v>78</v>
          </cell>
          <cell r="B79" t="str">
            <v>39/2</v>
          </cell>
          <cell r="C79" t="str">
            <v>A-3</v>
          </cell>
          <cell r="D79" t="str">
            <v>DFR</v>
          </cell>
          <cell r="E79">
            <v>366</v>
          </cell>
          <cell r="F79" t="str">
            <v>Yes</v>
          </cell>
          <cell r="G79" t="str">
            <v>Yes</v>
          </cell>
          <cell r="H79" t="str">
            <v>Yes</v>
          </cell>
          <cell r="I79" t="str">
            <v>Yes</v>
          </cell>
          <cell r="J79">
            <v>0</v>
          </cell>
          <cell r="K79">
            <v>0</v>
          </cell>
          <cell r="L79" t="str">
            <v>CS</v>
          </cell>
          <cell r="M79">
            <v>0</v>
          </cell>
          <cell r="N79"/>
          <cell r="O79">
            <v>0</v>
          </cell>
          <cell r="P79"/>
          <cell r="Q79">
            <v>0</v>
          </cell>
          <cell r="R79">
            <v>0</v>
          </cell>
        </row>
        <row r="80">
          <cell r="A80">
            <v>79</v>
          </cell>
          <cell r="B80" t="str">
            <v>39/3</v>
          </cell>
          <cell r="C80" t="str">
            <v>A+9</v>
          </cell>
          <cell r="D80" t="str">
            <v>DFR</v>
          </cell>
          <cell r="E80">
            <v>483</v>
          </cell>
          <cell r="F80" t="str">
            <v>Yes</v>
          </cell>
          <cell r="G80" t="str">
            <v>Yes</v>
          </cell>
          <cell r="H80" t="str">
            <v>Yes</v>
          </cell>
          <cell r="I80" t="str">
            <v>Yes</v>
          </cell>
          <cell r="J80">
            <v>0</v>
          </cell>
          <cell r="K80" t="str">
            <v>RC</v>
          </cell>
          <cell r="L80" t="str">
            <v>Hold</v>
          </cell>
          <cell r="M80">
            <v>0</v>
          </cell>
          <cell r="N80"/>
          <cell r="O80">
            <v>0</v>
          </cell>
          <cell r="P80"/>
          <cell r="Q80">
            <v>0</v>
          </cell>
          <cell r="R80">
            <v>0</v>
          </cell>
        </row>
        <row r="81">
          <cell r="A81">
            <v>80</v>
          </cell>
          <cell r="B81" t="str">
            <v>40/0</v>
          </cell>
          <cell r="C81" t="str">
            <v>C1+7.5</v>
          </cell>
          <cell r="D81" t="str">
            <v>DFR</v>
          </cell>
          <cell r="E81">
            <v>350</v>
          </cell>
          <cell r="F81" t="str">
            <v>Yes</v>
          </cell>
          <cell r="G81" t="str">
            <v>Yes</v>
          </cell>
          <cell r="H81" t="str">
            <v>Yes</v>
          </cell>
          <cell r="I81" t="str">
            <v>Yes</v>
          </cell>
          <cell r="J81">
            <v>0</v>
          </cell>
          <cell r="K81">
            <v>0</v>
          </cell>
          <cell r="L81" t="str">
            <v>CS</v>
          </cell>
          <cell r="M81">
            <v>0</v>
          </cell>
          <cell r="N81"/>
          <cell r="O81">
            <v>0</v>
          </cell>
          <cell r="P81"/>
          <cell r="Q81">
            <v>0</v>
          </cell>
          <cell r="R81">
            <v>0</v>
          </cell>
        </row>
        <row r="82">
          <cell r="A82">
            <v>81</v>
          </cell>
          <cell r="B82" t="str">
            <v>40/1</v>
          </cell>
          <cell r="C82" t="str">
            <v>A-1.5</v>
          </cell>
          <cell r="D82" t="str">
            <v>DFR</v>
          </cell>
          <cell r="E82">
            <v>382</v>
          </cell>
          <cell r="F82" t="str">
            <v>Yes</v>
          </cell>
          <cell r="G82" t="str">
            <v>Yes</v>
          </cell>
          <cell r="H82" t="str">
            <v>Yes</v>
          </cell>
          <cell r="I82" t="str">
            <v>Yes</v>
          </cell>
          <cell r="J82">
            <v>0</v>
          </cell>
          <cell r="K82" t="str">
            <v>RC</v>
          </cell>
          <cell r="L82" t="str">
            <v>Hold</v>
          </cell>
          <cell r="M82">
            <v>0</v>
          </cell>
          <cell r="N82"/>
          <cell r="O82">
            <v>0</v>
          </cell>
          <cell r="P82"/>
          <cell r="Q82">
            <v>0</v>
          </cell>
          <cell r="R82">
            <v>0</v>
          </cell>
        </row>
        <row r="83">
          <cell r="A83">
            <v>82</v>
          </cell>
          <cell r="B83" t="str">
            <v>40/2</v>
          </cell>
          <cell r="C83" t="str">
            <v>A+9</v>
          </cell>
          <cell r="D83" t="str">
            <v>DFR</v>
          </cell>
          <cell r="E83">
            <v>375</v>
          </cell>
          <cell r="F83" t="str">
            <v>Yes</v>
          </cell>
          <cell r="G83" t="str">
            <v>Yes</v>
          </cell>
          <cell r="H83" t="str">
            <v>Yes</v>
          </cell>
          <cell r="I83" t="str">
            <v>Yes</v>
          </cell>
          <cell r="J83">
            <v>0</v>
          </cell>
          <cell r="K83">
            <v>0</v>
          </cell>
          <cell r="L83" t="str">
            <v>CS</v>
          </cell>
          <cell r="M83">
            <v>0</v>
          </cell>
          <cell r="N83"/>
          <cell r="O83">
            <v>0</v>
          </cell>
          <cell r="P83"/>
          <cell r="Q83">
            <v>0</v>
          </cell>
          <cell r="R83">
            <v>0</v>
          </cell>
        </row>
        <row r="84">
          <cell r="A84">
            <v>83</v>
          </cell>
          <cell r="B84" t="str">
            <v>40/3</v>
          </cell>
          <cell r="C84" t="str">
            <v>A+9</v>
          </cell>
          <cell r="D84" t="str">
            <v>DFR</v>
          </cell>
          <cell r="E84">
            <v>473</v>
          </cell>
          <cell r="F84" t="str">
            <v>Yes</v>
          </cell>
          <cell r="G84" t="str">
            <v>Yes</v>
          </cell>
          <cell r="H84" t="str">
            <v>Yes</v>
          </cell>
          <cell r="I84" t="str">
            <v>Yes</v>
          </cell>
          <cell r="J84">
            <v>0</v>
          </cell>
          <cell r="K84">
            <v>0</v>
          </cell>
          <cell r="L84" t="str">
            <v>CS</v>
          </cell>
          <cell r="M84">
            <v>0</v>
          </cell>
          <cell r="N84"/>
          <cell r="O84">
            <v>0</v>
          </cell>
          <cell r="P84"/>
          <cell r="Q84">
            <v>0</v>
          </cell>
          <cell r="R84">
            <v>0</v>
          </cell>
        </row>
        <row r="85">
          <cell r="A85">
            <v>84</v>
          </cell>
          <cell r="B85" t="str">
            <v>40/4</v>
          </cell>
          <cell r="C85" t="str">
            <v>A+6</v>
          </cell>
          <cell r="D85" t="str">
            <v>DFR</v>
          </cell>
          <cell r="E85">
            <v>376</v>
          </cell>
          <cell r="F85" t="str">
            <v>Yes</v>
          </cell>
          <cell r="G85" t="str">
            <v>Yes</v>
          </cell>
          <cell r="H85" t="str">
            <v>Yes</v>
          </cell>
          <cell r="I85" t="str">
            <v>Yes</v>
          </cell>
          <cell r="J85">
            <v>0</v>
          </cell>
          <cell r="K85" t="str">
            <v>RC</v>
          </cell>
          <cell r="L85" t="str">
            <v>Hold</v>
          </cell>
          <cell r="M85">
            <v>0</v>
          </cell>
          <cell r="N85"/>
          <cell r="O85">
            <v>0</v>
          </cell>
          <cell r="P85"/>
          <cell r="Q85">
            <v>0</v>
          </cell>
          <cell r="R85">
            <v>0</v>
          </cell>
        </row>
        <row r="86">
          <cell r="A86">
            <v>85</v>
          </cell>
          <cell r="B86" t="str">
            <v>40/5</v>
          </cell>
          <cell r="C86" t="str">
            <v>A+9</v>
          </cell>
          <cell r="D86" t="str">
            <v>DFR</v>
          </cell>
          <cell r="E86">
            <v>473</v>
          </cell>
          <cell r="F86" t="str">
            <v>Yes</v>
          </cell>
          <cell r="G86" t="str">
            <v>Yes</v>
          </cell>
          <cell r="H86" t="str">
            <v>Yes</v>
          </cell>
          <cell r="I86" t="str">
            <v>Yes</v>
          </cell>
          <cell r="J86">
            <v>0</v>
          </cell>
          <cell r="K86">
            <v>0</v>
          </cell>
          <cell r="L86" t="str">
            <v>CS</v>
          </cell>
          <cell r="M86">
            <v>0</v>
          </cell>
          <cell r="N86"/>
          <cell r="O86">
            <v>0</v>
          </cell>
          <cell r="P86"/>
          <cell r="Q86">
            <v>0</v>
          </cell>
          <cell r="R86">
            <v>0</v>
          </cell>
        </row>
        <row r="87">
          <cell r="A87">
            <v>86</v>
          </cell>
          <cell r="B87" t="str">
            <v>41/0</v>
          </cell>
          <cell r="C87" t="str">
            <v>C2+4.5</v>
          </cell>
          <cell r="D87" t="str">
            <v>DFR</v>
          </cell>
          <cell r="E87">
            <v>396</v>
          </cell>
          <cell r="F87" t="str">
            <v>Yes</v>
          </cell>
          <cell r="G87" t="str">
            <v>Yes</v>
          </cell>
          <cell r="H87" t="str">
            <v>Yes</v>
          </cell>
          <cell r="I87" t="str">
            <v>Yes</v>
          </cell>
          <cell r="J87">
            <v>0</v>
          </cell>
          <cell r="K87">
            <v>0</v>
          </cell>
          <cell r="L87" t="str">
            <v>CS</v>
          </cell>
          <cell r="M87">
            <v>0</v>
          </cell>
          <cell r="N87"/>
          <cell r="O87">
            <v>0</v>
          </cell>
          <cell r="P87"/>
          <cell r="Q87">
            <v>0</v>
          </cell>
          <cell r="R87">
            <v>0</v>
          </cell>
        </row>
        <row r="88">
          <cell r="A88">
            <v>87</v>
          </cell>
          <cell r="B88" t="str">
            <v>41A/0</v>
          </cell>
          <cell r="C88" t="str">
            <v>C2-1.5</v>
          </cell>
          <cell r="D88" t="str">
            <v>DFR</v>
          </cell>
          <cell r="E88">
            <v>365</v>
          </cell>
          <cell r="F88" t="str">
            <v>Yes</v>
          </cell>
          <cell r="G88" t="str">
            <v>Yes</v>
          </cell>
          <cell r="H88" t="str">
            <v>Yes</v>
          </cell>
          <cell r="I88" t="str">
            <v>Yes</v>
          </cell>
          <cell r="J88">
            <v>0</v>
          </cell>
          <cell r="K88">
            <v>0</v>
          </cell>
          <cell r="L88" t="str">
            <v>CS</v>
          </cell>
          <cell r="M88">
            <v>0</v>
          </cell>
          <cell r="N88"/>
          <cell r="O88">
            <v>0</v>
          </cell>
          <cell r="P88"/>
          <cell r="Q88">
            <v>0</v>
          </cell>
          <cell r="R88">
            <v>0</v>
          </cell>
        </row>
        <row r="89">
          <cell r="A89">
            <v>88</v>
          </cell>
          <cell r="B89" t="str">
            <v>41A/1</v>
          </cell>
          <cell r="C89" t="str">
            <v>A+3</v>
          </cell>
          <cell r="D89" t="str">
            <v>DFR</v>
          </cell>
          <cell r="E89">
            <v>365</v>
          </cell>
          <cell r="F89" t="str">
            <v>Yes</v>
          </cell>
          <cell r="G89" t="str">
            <v>Yes</v>
          </cell>
          <cell r="H89" t="str">
            <v>Yes</v>
          </cell>
          <cell r="I89" t="str">
            <v>Yes</v>
          </cell>
          <cell r="J89">
            <v>0</v>
          </cell>
          <cell r="K89" t="str">
            <v>RC</v>
          </cell>
          <cell r="L89" t="str">
            <v>Hold</v>
          </cell>
          <cell r="M89">
            <v>0</v>
          </cell>
          <cell r="N89"/>
          <cell r="O89">
            <v>0</v>
          </cell>
          <cell r="P89"/>
          <cell r="Q89">
            <v>0</v>
          </cell>
          <cell r="R89">
            <v>0</v>
          </cell>
        </row>
        <row r="90">
          <cell r="A90">
            <v>89</v>
          </cell>
          <cell r="B90" t="str">
            <v>41B/0</v>
          </cell>
          <cell r="C90" t="str">
            <v>B1+0</v>
          </cell>
          <cell r="D90" t="str">
            <v>DFR</v>
          </cell>
          <cell r="E90">
            <v>371</v>
          </cell>
          <cell r="F90" t="str">
            <v>Yes</v>
          </cell>
          <cell r="G90" t="str">
            <v>Yes</v>
          </cell>
          <cell r="H90" t="str">
            <v>Yes</v>
          </cell>
          <cell r="I90" t="str">
            <v>Yes</v>
          </cell>
          <cell r="J90">
            <v>0</v>
          </cell>
          <cell r="K90" t="str">
            <v>RC</v>
          </cell>
          <cell r="L90" t="str">
            <v>Hold</v>
          </cell>
          <cell r="M90">
            <v>0</v>
          </cell>
          <cell r="N90"/>
          <cell r="O90">
            <v>0</v>
          </cell>
          <cell r="P90"/>
          <cell r="Q90">
            <v>0</v>
          </cell>
          <cell r="R90">
            <v>0</v>
          </cell>
        </row>
        <row r="91">
          <cell r="A91">
            <v>90</v>
          </cell>
          <cell r="B91" t="str">
            <v>41B/1</v>
          </cell>
          <cell r="C91" t="str">
            <v>A+1.5</v>
          </cell>
          <cell r="D91" t="str">
            <v>DFR</v>
          </cell>
          <cell r="E91">
            <v>360</v>
          </cell>
          <cell r="F91" t="str">
            <v>Yes</v>
          </cell>
          <cell r="G91" t="str">
            <v>Yes</v>
          </cell>
          <cell r="H91" t="str">
            <v>Yes</v>
          </cell>
          <cell r="I91" t="str">
            <v>Yes</v>
          </cell>
          <cell r="J91">
            <v>0</v>
          </cell>
          <cell r="K91" t="str">
            <v>RC</v>
          </cell>
          <cell r="L91" t="str">
            <v>Hold</v>
          </cell>
          <cell r="M91">
            <v>0</v>
          </cell>
          <cell r="N91"/>
          <cell r="O91">
            <v>0</v>
          </cell>
          <cell r="P91"/>
          <cell r="Q91">
            <v>0</v>
          </cell>
          <cell r="R91">
            <v>0</v>
          </cell>
        </row>
        <row r="92">
          <cell r="A92">
            <v>91</v>
          </cell>
          <cell r="B92" t="str">
            <v>41B/2</v>
          </cell>
          <cell r="C92" t="str">
            <v>A-1.5</v>
          </cell>
          <cell r="D92" t="str">
            <v>DFR</v>
          </cell>
          <cell r="E92">
            <v>384</v>
          </cell>
          <cell r="F92" t="str">
            <v>Yes</v>
          </cell>
          <cell r="G92" t="str">
            <v>Yes</v>
          </cell>
          <cell r="H92" t="str">
            <v>Yes</v>
          </cell>
          <cell r="I92" t="str">
            <v>Yes</v>
          </cell>
          <cell r="J92">
            <v>0</v>
          </cell>
          <cell r="K92">
            <v>0</v>
          </cell>
          <cell r="L92" t="str">
            <v>CS</v>
          </cell>
          <cell r="M92">
            <v>0</v>
          </cell>
          <cell r="N92"/>
          <cell r="O92">
            <v>0</v>
          </cell>
          <cell r="P92"/>
          <cell r="Q92">
            <v>0</v>
          </cell>
          <cell r="R92">
            <v>0</v>
          </cell>
        </row>
        <row r="93">
          <cell r="A93">
            <v>92</v>
          </cell>
          <cell r="B93" t="str">
            <v>42/0</v>
          </cell>
          <cell r="C93" t="str">
            <v>D45-3</v>
          </cell>
          <cell r="D93" t="str">
            <v>DFR</v>
          </cell>
          <cell r="E93">
            <v>301</v>
          </cell>
          <cell r="F93" t="str">
            <v>Yes</v>
          </cell>
          <cell r="G93" t="str">
            <v>Yes</v>
          </cell>
          <cell r="H93" t="str">
            <v>Yes</v>
          </cell>
          <cell r="I93" t="str">
            <v>Yes</v>
          </cell>
          <cell r="J93">
            <v>0</v>
          </cell>
          <cell r="K93" t="str">
            <v>RC</v>
          </cell>
          <cell r="L93" t="str">
            <v>Hold</v>
          </cell>
          <cell r="M93">
            <v>0</v>
          </cell>
          <cell r="N93"/>
          <cell r="O93">
            <v>0</v>
          </cell>
          <cell r="P93"/>
          <cell r="Q93">
            <v>0</v>
          </cell>
          <cell r="R93">
            <v>0</v>
          </cell>
        </row>
        <row r="94">
          <cell r="A94">
            <v>93</v>
          </cell>
          <cell r="B94" t="str">
            <v>42/1</v>
          </cell>
          <cell r="C94" t="str">
            <v>A+9</v>
          </cell>
          <cell r="D94" t="str">
            <v>DFR</v>
          </cell>
          <cell r="E94">
            <v>444</v>
          </cell>
          <cell r="F94" t="str">
            <v>Yes</v>
          </cell>
          <cell r="G94" t="str">
            <v>Yes</v>
          </cell>
          <cell r="H94" t="str">
            <v>Yes</v>
          </cell>
          <cell r="I94" t="str">
            <v>Yes</v>
          </cell>
          <cell r="J94">
            <v>0</v>
          </cell>
          <cell r="K94" t="str">
            <v>RC</v>
          </cell>
          <cell r="L94" t="str">
            <v>Hold</v>
          </cell>
          <cell r="M94">
            <v>0</v>
          </cell>
          <cell r="N94"/>
          <cell r="O94">
            <v>0</v>
          </cell>
          <cell r="P94"/>
          <cell r="Q94">
            <v>0</v>
          </cell>
          <cell r="R94">
            <v>0</v>
          </cell>
        </row>
        <row r="95">
          <cell r="A95">
            <v>94</v>
          </cell>
          <cell r="B95" t="str">
            <v>42/2</v>
          </cell>
          <cell r="C95" t="str">
            <v>A+3</v>
          </cell>
          <cell r="D95" t="str">
            <v>DFR</v>
          </cell>
          <cell r="E95">
            <v>367.5</v>
          </cell>
          <cell r="F95" t="str">
            <v>Yes</v>
          </cell>
          <cell r="G95" t="str">
            <v>Yes</v>
          </cell>
          <cell r="H95" t="str">
            <v>Yes</v>
          </cell>
          <cell r="I95" t="str">
            <v>Yes</v>
          </cell>
          <cell r="J95">
            <v>0</v>
          </cell>
          <cell r="K95">
            <v>0</v>
          </cell>
          <cell r="L95" t="str">
            <v>CS</v>
          </cell>
          <cell r="M95">
            <v>0</v>
          </cell>
          <cell r="N95"/>
          <cell r="O95">
            <v>0</v>
          </cell>
          <cell r="P95"/>
          <cell r="Q95">
            <v>0</v>
          </cell>
          <cell r="R95">
            <v>0</v>
          </cell>
        </row>
        <row r="96">
          <cell r="A96">
            <v>95</v>
          </cell>
          <cell r="B96" t="str">
            <v>43/0</v>
          </cell>
          <cell r="C96" t="str">
            <v>D45-3</v>
          </cell>
          <cell r="D96" t="str">
            <v>DFR</v>
          </cell>
          <cell r="E96">
            <v>229</v>
          </cell>
          <cell r="F96" t="str">
            <v>Yes</v>
          </cell>
          <cell r="G96" t="str">
            <v>Yes</v>
          </cell>
          <cell r="H96" t="str">
            <v>Yes</v>
          </cell>
          <cell r="I96" t="str">
            <v>Yes</v>
          </cell>
          <cell r="J96">
            <v>0</v>
          </cell>
          <cell r="K96">
            <v>0</v>
          </cell>
          <cell r="L96" t="str">
            <v>CS</v>
          </cell>
          <cell r="M96">
            <v>0</v>
          </cell>
          <cell r="N96"/>
          <cell r="O96">
            <v>0</v>
          </cell>
          <cell r="P96"/>
          <cell r="Q96">
            <v>0</v>
          </cell>
          <cell r="R96">
            <v>0</v>
          </cell>
        </row>
        <row r="97">
          <cell r="A97">
            <v>96</v>
          </cell>
          <cell r="B97" t="str">
            <v>43/1</v>
          </cell>
          <cell r="C97" t="str">
            <v>A+1.5</v>
          </cell>
          <cell r="D97" t="str">
            <v>DFR</v>
          </cell>
          <cell r="E97">
            <v>268.5</v>
          </cell>
          <cell r="F97" t="str">
            <v>Yes</v>
          </cell>
          <cell r="G97" t="str">
            <v>Yes</v>
          </cell>
          <cell r="H97" t="str">
            <v>Yes</v>
          </cell>
          <cell r="I97" t="str">
            <v>Yes</v>
          </cell>
          <cell r="J97">
            <v>0</v>
          </cell>
          <cell r="K97">
            <v>0</v>
          </cell>
          <cell r="L97" t="str">
            <v>CS</v>
          </cell>
          <cell r="M97">
            <v>0</v>
          </cell>
          <cell r="N97"/>
          <cell r="O97">
            <v>0</v>
          </cell>
          <cell r="P97"/>
          <cell r="Q97">
            <v>0</v>
          </cell>
          <cell r="R97">
            <v>0</v>
          </cell>
        </row>
        <row r="98">
          <cell r="A98">
            <v>97</v>
          </cell>
          <cell r="B98" t="str">
            <v>44/0</v>
          </cell>
          <cell r="C98" t="str">
            <v>D45-3</v>
          </cell>
          <cell r="D98" t="str">
            <v>DFR</v>
          </cell>
          <cell r="E98">
            <v>318</v>
          </cell>
          <cell r="F98" t="str">
            <v>Yes</v>
          </cell>
          <cell r="G98" t="str">
            <v>Yes</v>
          </cell>
          <cell r="H98" t="str">
            <v>Yes</v>
          </cell>
          <cell r="I98" t="str">
            <v>Yes</v>
          </cell>
          <cell r="J98">
            <v>0</v>
          </cell>
          <cell r="K98" t="str">
            <v>RC</v>
          </cell>
          <cell r="L98" t="str">
            <v>Hold</v>
          </cell>
          <cell r="M98">
            <v>0</v>
          </cell>
          <cell r="N98"/>
          <cell r="O98">
            <v>0</v>
          </cell>
          <cell r="P98"/>
          <cell r="Q98">
            <v>0</v>
          </cell>
          <cell r="R98">
            <v>0</v>
          </cell>
        </row>
        <row r="99">
          <cell r="A99">
            <v>98</v>
          </cell>
          <cell r="B99" t="str">
            <v>44/1</v>
          </cell>
          <cell r="C99" t="str">
            <v>A+6</v>
          </cell>
          <cell r="D99" t="str">
            <v>DFR</v>
          </cell>
          <cell r="E99">
            <v>363.5</v>
          </cell>
          <cell r="F99" t="str">
            <v>Yes</v>
          </cell>
          <cell r="G99" t="str">
            <v>Yes</v>
          </cell>
          <cell r="H99" t="str">
            <v>Yes</v>
          </cell>
          <cell r="I99" t="str">
            <v>Yes</v>
          </cell>
          <cell r="J99">
            <v>0</v>
          </cell>
          <cell r="K99" t="str">
            <v>RC</v>
          </cell>
          <cell r="L99" t="str">
            <v>Hold</v>
          </cell>
          <cell r="M99">
            <v>0</v>
          </cell>
          <cell r="N99"/>
          <cell r="O99">
            <v>0</v>
          </cell>
          <cell r="P99"/>
          <cell r="Q99">
            <v>0</v>
          </cell>
          <cell r="R99">
            <v>0</v>
          </cell>
        </row>
        <row r="100">
          <cell r="A100">
            <v>99</v>
          </cell>
          <cell r="B100" t="str">
            <v>45/0</v>
          </cell>
          <cell r="C100" t="str">
            <v>C2-1.5</v>
          </cell>
          <cell r="D100" t="str">
            <v>DFR</v>
          </cell>
          <cell r="E100">
            <v>305.5</v>
          </cell>
          <cell r="F100" t="str">
            <v>Yes</v>
          </cell>
          <cell r="G100" t="str">
            <v>Yes</v>
          </cell>
          <cell r="H100" t="str">
            <v>Yes</v>
          </cell>
          <cell r="I100" t="str">
            <v>Yes</v>
          </cell>
          <cell r="J100">
            <v>0</v>
          </cell>
          <cell r="K100" t="str">
            <v>RC</v>
          </cell>
          <cell r="L100" t="str">
            <v>Hold</v>
          </cell>
          <cell r="M100">
            <v>0</v>
          </cell>
          <cell r="N100"/>
          <cell r="O100">
            <v>0</v>
          </cell>
          <cell r="P100"/>
          <cell r="Q100">
            <v>0</v>
          </cell>
          <cell r="R100">
            <v>0</v>
          </cell>
        </row>
        <row r="101">
          <cell r="A101">
            <v>100</v>
          </cell>
          <cell r="B101" t="str">
            <v>46/0</v>
          </cell>
          <cell r="C101" t="str">
            <v>D60+43</v>
          </cell>
          <cell r="D101" t="str">
            <v>DFR</v>
          </cell>
          <cell r="E101">
            <v>214</v>
          </cell>
          <cell r="F101" t="str">
            <v>Yes</v>
          </cell>
          <cell r="G101" t="str">
            <v>Yes</v>
          </cell>
          <cell r="H101" t="str">
            <v>Yes</v>
          </cell>
          <cell r="I101" t="str">
            <v>Yes</v>
          </cell>
          <cell r="J101" t="str">
            <v>Hold</v>
          </cell>
          <cell r="K101" t="str">
            <v>RC/PLC</v>
          </cell>
          <cell r="L101" t="str">
            <v>Hold</v>
          </cell>
          <cell r="M101">
            <v>0</v>
          </cell>
          <cell r="N101"/>
          <cell r="O101">
            <v>0</v>
          </cell>
          <cell r="P101"/>
          <cell r="Q101">
            <v>0</v>
          </cell>
          <cell r="R101">
            <v>0</v>
          </cell>
        </row>
        <row r="102">
          <cell r="A102">
            <v>101</v>
          </cell>
          <cell r="B102" t="str">
            <v>47/0</v>
          </cell>
          <cell r="C102" t="str">
            <v>D60+25</v>
          </cell>
          <cell r="D102" t="str">
            <v>DFR</v>
          </cell>
          <cell r="E102">
            <v>443.99900000000002</v>
          </cell>
          <cell r="F102" t="str">
            <v>Yes</v>
          </cell>
          <cell r="G102" t="str">
            <v>Yes</v>
          </cell>
          <cell r="H102" t="str">
            <v>Yes</v>
          </cell>
          <cell r="I102" t="str">
            <v>Yes</v>
          </cell>
          <cell r="J102" t="str">
            <v>Hold</v>
          </cell>
          <cell r="K102" t="str">
            <v>RC/PLC</v>
          </cell>
          <cell r="L102" t="str">
            <v>Hold</v>
          </cell>
          <cell r="M102">
            <v>0</v>
          </cell>
          <cell r="N102"/>
          <cell r="O102">
            <v>0</v>
          </cell>
          <cell r="P102"/>
          <cell r="Q102">
            <v>0</v>
          </cell>
          <cell r="R102">
            <v>0</v>
          </cell>
        </row>
        <row r="103">
          <cell r="A103">
            <v>102</v>
          </cell>
          <cell r="B103" t="str">
            <v>47/1</v>
          </cell>
          <cell r="C103" t="str">
            <v>A+3</v>
          </cell>
          <cell r="D103" t="str">
            <v>DFR</v>
          </cell>
          <cell r="E103">
            <v>398</v>
          </cell>
          <cell r="F103" t="str">
            <v>Yes</v>
          </cell>
          <cell r="G103" t="str">
            <v>Yes</v>
          </cell>
          <cell r="H103" t="str">
            <v>Yes</v>
          </cell>
          <cell r="I103" t="str">
            <v>Yes</v>
          </cell>
          <cell r="J103">
            <v>0</v>
          </cell>
          <cell r="K103">
            <v>0</v>
          </cell>
          <cell r="L103" t="str">
            <v>CS</v>
          </cell>
          <cell r="M103">
            <v>0</v>
          </cell>
          <cell r="N103"/>
          <cell r="O103">
            <v>0</v>
          </cell>
          <cell r="P103"/>
          <cell r="Q103">
            <v>0</v>
          </cell>
          <cell r="R103">
            <v>0</v>
          </cell>
        </row>
        <row r="104">
          <cell r="A104">
            <v>103</v>
          </cell>
          <cell r="B104" t="str">
            <v>47/2</v>
          </cell>
          <cell r="C104" t="str">
            <v>A+0</v>
          </cell>
          <cell r="D104" t="str">
            <v>DFR</v>
          </cell>
          <cell r="E104">
            <v>313</v>
          </cell>
          <cell r="F104" t="str">
            <v>Yes</v>
          </cell>
          <cell r="G104" t="str">
            <v>Yes</v>
          </cell>
          <cell r="H104" t="str">
            <v>Yes</v>
          </cell>
          <cell r="I104" t="str">
            <v>Yes</v>
          </cell>
          <cell r="J104">
            <v>0</v>
          </cell>
          <cell r="K104">
            <v>0</v>
          </cell>
          <cell r="L104" t="str">
            <v>CS</v>
          </cell>
          <cell r="M104">
            <v>0</v>
          </cell>
          <cell r="N104"/>
          <cell r="O104">
            <v>0</v>
          </cell>
          <cell r="P104"/>
          <cell r="Q104">
            <v>0</v>
          </cell>
          <cell r="R104">
            <v>0</v>
          </cell>
        </row>
        <row r="105">
          <cell r="A105">
            <v>104</v>
          </cell>
          <cell r="B105" t="str">
            <v>48/0</v>
          </cell>
          <cell r="C105" t="str">
            <v>C2-3</v>
          </cell>
          <cell r="D105" t="str">
            <v>DFR</v>
          </cell>
          <cell r="E105">
            <v>237</v>
          </cell>
          <cell r="F105" t="str">
            <v>Yes</v>
          </cell>
          <cell r="G105" t="str">
            <v>Yes</v>
          </cell>
          <cell r="H105" t="str">
            <v>Yes</v>
          </cell>
          <cell r="I105" t="str">
            <v>Yes</v>
          </cell>
          <cell r="J105">
            <v>0</v>
          </cell>
          <cell r="K105" t="str">
            <v>RC</v>
          </cell>
          <cell r="L105" t="str">
            <v>Hold</v>
          </cell>
          <cell r="M105">
            <v>0</v>
          </cell>
          <cell r="N105"/>
          <cell r="O105">
            <v>0</v>
          </cell>
          <cell r="P105"/>
          <cell r="Q105">
            <v>0</v>
          </cell>
          <cell r="R105">
            <v>0</v>
          </cell>
        </row>
        <row r="106">
          <cell r="A106">
            <v>105</v>
          </cell>
          <cell r="B106" t="str">
            <v>48/1</v>
          </cell>
          <cell r="C106" t="str">
            <v>A+3</v>
          </cell>
          <cell r="D106" t="str">
            <v>DFR</v>
          </cell>
          <cell r="E106">
            <v>325</v>
          </cell>
          <cell r="F106" t="str">
            <v>Yes</v>
          </cell>
          <cell r="G106" t="str">
            <v>Yes</v>
          </cell>
          <cell r="H106" t="str">
            <v>Yes</v>
          </cell>
          <cell r="I106" t="str">
            <v>Yes</v>
          </cell>
          <cell r="J106">
            <v>0</v>
          </cell>
          <cell r="K106" t="str">
            <v>RC</v>
          </cell>
          <cell r="L106" t="str">
            <v>Hold</v>
          </cell>
          <cell r="M106">
            <v>0</v>
          </cell>
          <cell r="N106"/>
          <cell r="O106">
            <v>0</v>
          </cell>
          <cell r="P106"/>
          <cell r="Q106">
            <v>0</v>
          </cell>
          <cell r="R106">
            <v>0</v>
          </cell>
        </row>
        <row r="107">
          <cell r="A107">
            <v>106</v>
          </cell>
          <cell r="B107" t="str">
            <v>48/2</v>
          </cell>
          <cell r="C107" t="str">
            <v>A-3</v>
          </cell>
          <cell r="D107" t="str">
            <v>DFR</v>
          </cell>
          <cell r="E107">
            <v>306</v>
          </cell>
          <cell r="F107" t="str">
            <v>Yes</v>
          </cell>
          <cell r="G107" t="str">
            <v>Yes</v>
          </cell>
          <cell r="H107" t="str">
            <v>Yes</v>
          </cell>
          <cell r="I107" t="str">
            <v>Yes</v>
          </cell>
          <cell r="J107">
            <v>0</v>
          </cell>
          <cell r="K107" t="str">
            <v>RC</v>
          </cell>
          <cell r="L107" t="str">
            <v>Hold</v>
          </cell>
          <cell r="M107">
            <v>0</v>
          </cell>
          <cell r="N107"/>
          <cell r="O107">
            <v>0</v>
          </cell>
          <cell r="P107"/>
          <cell r="Q107">
            <v>0</v>
          </cell>
          <cell r="R107">
            <v>0</v>
          </cell>
        </row>
        <row r="108">
          <cell r="A108">
            <v>107</v>
          </cell>
          <cell r="B108" t="str">
            <v>48/3</v>
          </cell>
          <cell r="C108" t="str">
            <v>A-1.5</v>
          </cell>
          <cell r="D108" t="str">
            <v>DFR</v>
          </cell>
          <cell r="E108">
            <v>361</v>
          </cell>
          <cell r="F108" t="str">
            <v>Yes</v>
          </cell>
          <cell r="G108" t="str">
            <v>Yes</v>
          </cell>
          <cell r="H108" t="str">
            <v>Yes</v>
          </cell>
          <cell r="I108" t="str">
            <v>Yes</v>
          </cell>
          <cell r="J108">
            <v>0</v>
          </cell>
          <cell r="K108">
            <v>0</v>
          </cell>
          <cell r="L108" t="str">
            <v>CS</v>
          </cell>
          <cell r="M108">
            <v>0</v>
          </cell>
          <cell r="N108"/>
          <cell r="O108">
            <v>0</v>
          </cell>
          <cell r="P108"/>
          <cell r="Q108">
            <v>0</v>
          </cell>
          <cell r="R108">
            <v>0</v>
          </cell>
        </row>
        <row r="109">
          <cell r="A109">
            <v>108</v>
          </cell>
          <cell r="B109" t="str">
            <v>48/4</v>
          </cell>
          <cell r="C109" t="str">
            <v>A-3</v>
          </cell>
          <cell r="D109" t="str">
            <v>DFR</v>
          </cell>
          <cell r="E109">
            <v>398</v>
          </cell>
          <cell r="F109" t="str">
            <v>Yes</v>
          </cell>
          <cell r="G109" t="str">
            <v>Yes</v>
          </cell>
          <cell r="H109" t="str">
            <v>Yes</v>
          </cell>
          <cell r="I109" t="str">
            <v>Yes</v>
          </cell>
          <cell r="J109">
            <v>0</v>
          </cell>
          <cell r="K109">
            <v>0</v>
          </cell>
          <cell r="L109" t="str">
            <v>CS</v>
          </cell>
          <cell r="M109">
            <v>0</v>
          </cell>
          <cell r="N109"/>
          <cell r="O109">
            <v>0</v>
          </cell>
          <cell r="P109"/>
          <cell r="Q109">
            <v>0</v>
          </cell>
          <cell r="R109">
            <v>0</v>
          </cell>
        </row>
        <row r="110">
          <cell r="A110">
            <v>109</v>
          </cell>
          <cell r="B110" t="str">
            <v>49/0</v>
          </cell>
          <cell r="C110" t="str">
            <v>D45+9</v>
          </cell>
          <cell r="D110" t="str">
            <v>DFR</v>
          </cell>
          <cell r="E110">
            <v>456</v>
          </cell>
          <cell r="F110" t="str">
            <v>Yes</v>
          </cell>
          <cell r="G110" t="str">
            <v>Yes</v>
          </cell>
          <cell r="H110" t="str">
            <v>Yes</v>
          </cell>
          <cell r="I110" t="str">
            <v>Yes</v>
          </cell>
          <cell r="J110">
            <v>0</v>
          </cell>
          <cell r="K110" t="str">
            <v>RC</v>
          </cell>
          <cell r="L110" t="str">
            <v>Hold</v>
          </cell>
          <cell r="M110">
            <v>0</v>
          </cell>
          <cell r="N110"/>
          <cell r="O110">
            <v>0</v>
          </cell>
          <cell r="P110"/>
          <cell r="Q110">
            <v>0</v>
          </cell>
          <cell r="R110">
            <v>0</v>
          </cell>
        </row>
        <row r="111">
          <cell r="A111">
            <v>110</v>
          </cell>
          <cell r="B111" t="str">
            <v>49N/0</v>
          </cell>
          <cell r="C111" t="str">
            <v>B2+3</v>
          </cell>
          <cell r="D111" t="str">
            <v>DFR</v>
          </cell>
          <cell r="E111">
            <v>330</v>
          </cell>
          <cell r="F111" t="str">
            <v>Yes</v>
          </cell>
          <cell r="G111" t="str">
            <v>Yes</v>
          </cell>
          <cell r="H111" t="str">
            <v>Yes</v>
          </cell>
          <cell r="I111" t="str">
            <v>Yes</v>
          </cell>
          <cell r="J111">
            <v>0</v>
          </cell>
          <cell r="K111">
            <v>0</v>
          </cell>
          <cell r="L111" t="str">
            <v>CS</v>
          </cell>
          <cell r="M111">
            <v>0</v>
          </cell>
          <cell r="N111"/>
          <cell r="O111">
            <v>0</v>
          </cell>
          <cell r="P111"/>
          <cell r="Q111">
            <v>0</v>
          </cell>
          <cell r="R111">
            <v>0</v>
          </cell>
        </row>
        <row r="112">
          <cell r="A112">
            <v>111</v>
          </cell>
          <cell r="B112" t="str">
            <v>49N/1</v>
          </cell>
          <cell r="C112" t="str">
            <v>A+0</v>
          </cell>
          <cell r="D112" t="str">
            <v>DFR</v>
          </cell>
          <cell r="E112">
            <v>446</v>
          </cell>
          <cell r="F112" t="str">
            <v>Yes</v>
          </cell>
          <cell r="G112" t="str">
            <v>Yes</v>
          </cell>
          <cell r="H112" t="str">
            <v>Yes</v>
          </cell>
          <cell r="I112" t="str">
            <v>Yes</v>
          </cell>
          <cell r="J112">
            <v>0</v>
          </cell>
          <cell r="K112" t="str">
            <v>RC</v>
          </cell>
          <cell r="L112" t="str">
            <v>Hold</v>
          </cell>
          <cell r="M112">
            <v>0</v>
          </cell>
          <cell r="N112"/>
          <cell r="O112">
            <v>0</v>
          </cell>
          <cell r="P112"/>
          <cell r="Q112">
            <v>0</v>
          </cell>
          <cell r="R112">
            <v>0</v>
          </cell>
        </row>
        <row r="113">
          <cell r="A113">
            <v>112</v>
          </cell>
          <cell r="B113" t="str">
            <v>50/0</v>
          </cell>
          <cell r="C113" t="str">
            <v>D60+6</v>
          </cell>
          <cell r="D113" t="str">
            <v>DFR</v>
          </cell>
          <cell r="E113">
            <v>233.6</v>
          </cell>
          <cell r="F113" t="str">
            <v>Yes</v>
          </cell>
          <cell r="G113" t="str">
            <v>Yes</v>
          </cell>
          <cell r="H113" t="str">
            <v>Yes</v>
          </cell>
          <cell r="I113" t="str">
            <v>Yes</v>
          </cell>
          <cell r="J113">
            <v>0</v>
          </cell>
          <cell r="K113" t="str">
            <v>RC</v>
          </cell>
          <cell r="L113" t="str">
            <v>Hold</v>
          </cell>
          <cell r="M113">
            <v>0</v>
          </cell>
          <cell r="N113"/>
          <cell r="O113">
            <v>0</v>
          </cell>
          <cell r="P113"/>
          <cell r="Q113">
            <v>0</v>
          </cell>
          <cell r="R113">
            <v>0</v>
          </cell>
        </row>
        <row r="114">
          <cell r="A114">
            <v>113</v>
          </cell>
          <cell r="B114" t="str">
            <v>51/0</v>
          </cell>
          <cell r="C114" t="str">
            <v>D60+9</v>
          </cell>
          <cell r="D114" t="str">
            <v>DFR</v>
          </cell>
          <cell r="E114">
            <v>420</v>
          </cell>
          <cell r="F114" t="str">
            <v>Yes</v>
          </cell>
          <cell r="G114" t="str">
            <v>Yes</v>
          </cell>
          <cell r="H114" t="str">
            <v>Yes</v>
          </cell>
          <cell r="I114" t="str">
            <v>Yes</v>
          </cell>
          <cell r="J114" t="str">
            <v>Hold</v>
          </cell>
          <cell r="K114" t="str">
            <v>RC/Prop Rlwy</v>
          </cell>
          <cell r="L114" t="str">
            <v>Hold</v>
          </cell>
          <cell r="M114">
            <v>0</v>
          </cell>
          <cell r="N114"/>
          <cell r="O114">
            <v>0</v>
          </cell>
          <cell r="P114"/>
          <cell r="Q114">
            <v>0</v>
          </cell>
          <cell r="R114">
            <v>0</v>
          </cell>
        </row>
        <row r="115">
          <cell r="A115">
            <v>114</v>
          </cell>
          <cell r="B115" t="str">
            <v>51/1</v>
          </cell>
          <cell r="C115" t="str">
            <v>A-3</v>
          </cell>
          <cell r="D115" t="str">
            <v>DFR</v>
          </cell>
          <cell r="E115">
            <v>338</v>
          </cell>
          <cell r="F115" t="str">
            <v>Yes</v>
          </cell>
          <cell r="G115" t="str">
            <v>Yes</v>
          </cell>
          <cell r="H115" t="str">
            <v>Yes</v>
          </cell>
          <cell r="I115" t="str">
            <v>Yes</v>
          </cell>
          <cell r="J115" t="str">
            <v>Hold</v>
          </cell>
          <cell r="K115" t="str">
            <v>RC/Prop Rlwy</v>
          </cell>
          <cell r="L115" t="str">
            <v>Hold</v>
          </cell>
          <cell r="M115">
            <v>0</v>
          </cell>
          <cell r="N115"/>
          <cell r="O115">
            <v>0</v>
          </cell>
          <cell r="P115"/>
          <cell r="Q115">
            <v>0</v>
          </cell>
          <cell r="R115">
            <v>0</v>
          </cell>
        </row>
        <row r="116">
          <cell r="A116">
            <v>115</v>
          </cell>
          <cell r="B116" t="str">
            <v>51/2</v>
          </cell>
          <cell r="C116" t="str">
            <v>A-1.5</v>
          </cell>
          <cell r="D116" t="str">
            <v>DFR</v>
          </cell>
          <cell r="E116">
            <v>229</v>
          </cell>
          <cell r="F116" t="str">
            <v>Yes</v>
          </cell>
          <cell r="G116" t="str">
            <v>Yes</v>
          </cell>
          <cell r="H116" t="str">
            <v>Yes</v>
          </cell>
          <cell r="I116" t="str">
            <v>Yes</v>
          </cell>
          <cell r="J116" t="str">
            <v>Hold</v>
          </cell>
          <cell r="K116" t="str">
            <v>Adjacent /Rlwy</v>
          </cell>
          <cell r="L116" t="str">
            <v>Hold</v>
          </cell>
          <cell r="M116">
            <v>0</v>
          </cell>
          <cell r="N116"/>
          <cell r="O116">
            <v>0</v>
          </cell>
          <cell r="P116"/>
          <cell r="Q116">
            <v>0</v>
          </cell>
          <cell r="R116">
            <v>0</v>
          </cell>
        </row>
        <row r="117">
          <cell r="A117">
            <v>116</v>
          </cell>
          <cell r="B117" t="str">
            <v>52/0</v>
          </cell>
          <cell r="C117" t="str">
            <v>C2-3</v>
          </cell>
          <cell r="D117" t="str">
            <v>DFR</v>
          </cell>
          <cell r="E117">
            <v>397</v>
          </cell>
          <cell r="F117" t="str">
            <v>Yes</v>
          </cell>
          <cell r="G117" t="str">
            <v>Yes</v>
          </cell>
          <cell r="H117" t="str">
            <v>Yes</v>
          </cell>
          <cell r="I117" t="str">
            <v>Yes</v>
          </cell>
          <cell r="J117">
            <v>0</v>
          </cell>
          <cell r="K117" t="str">
            <v>RC</v>
          </cell>
          <cell r="L117" t="str">
            <v>Hold</v>
          </cell>
          <cell r="M117">
            <v>0</v>
          </cell>
          <cell r="N117"/>
          <cell r="O117">
            <v>0</v>
          </cell>
          <cell r="P117"/>
          <cell r="Q117">
            <v>0</v>
          </cell>
          <cell r="R117">
            <v>0</v>
          </cell>
        </row>
        <row r="118">
          <cell r="A118">
            <v>117</v>
          </cell>
          <cell r="B118" t="str">
            <v>52/1</v>
          </cell>
          <cell r="C118" t="str">
            <v>A-3</v>
          </cell>
          <cell r="D118" t="str">
            <v>DFR</v>
          </cell>
          <cell r="E118">
            <v>372.5</v>
          </cell>
          <cell r="F118" t="str">
            <v>Yes</v>
          </cell>
          <cell r="G118" t="str">
            <v>Yes</v>
          </cell>
          <cell r="H118" t="str">
            <v>Yes</v>
          </cell>
          <cell r="I118" t="str">
            <v>Yes</v>
          </cell>
          <cell r="J118">
            <v>0</v>
          </cell>
          <cell r="K118">
            <v>0</v>
          </cell>
          <cell r="L118" t="str">
            <v>Untouched</v>
          </cell>
          <cell r="M118">
            <v>0</v>
          </cell>
          <cell r="N118"/>
          <cell r="O118">
            <v>0</v>
          </cell>
          <cell r="P118"/>
          <cell r="Q118">
            <v>0</v>
          </cell>
          <cell r="R118">
            <v>0</v>
          </cell>
        </row>
        <row r="119">
          <cell r="A119">
            <v>118</v>
          </cell>
          <cell r="B119" t="str">
            <v>53/0</v>
          </cell>
          <cell r="C119" t="str">
            <v>D45-3</v>
          </cell>
          <cell r="D119" t="str">
            <v>DFR</v>
          </cell>
          <cell r="E119">
            <v>456.5</v>
          </cell>
          <cell r="F119" t="str">
            <v>Yes</v>
          </cell>
          <cell r="G119" t="str">
            <v>Yes</v>
          </cell>
          <cell r="H119" t="str">
            <v>Yes</v>
          </cell>
          <cell r="I119" t="str">
            <v>Yes</v>
          </cell>
          <cell r="J119">
            <v>0</v>
          </cell>
          <cell r="K119" t="str">
            <v>RC</v>
          </cell>
          <cell r="L119" t="str">
            <v>Hold</v>
          </cell>
          <cell r="M119">
            <v>0</v>
          </cell>
          <cell r="N119"/>
          <cell r="O119">
            <v>0</v>
          </cell>
          <cell r="P119"/>
          <cell r="Q119">
            <v>0</v>
          </cell>
          <cell r="R119">
            <v>0</v>
          </cell>
        </row>
        <row r="120">
          <cell r="A120">
            <v>119</v>
          </cell>
          <cell r="B120" t="str">
            <v>54/0</v>
          </cell>
          <cell r="C120" t="str">
            <v>D45+9</v>
          </cell>
          <cell r="D120" t="str">
            <v>DFR</v>
          </cell>
          <cell r="E120">
            <v>424.5</v>
          </cell>
          <cell r="F120" t="str">
            <v>Yes</v>
          </cell>
          <cell r="G120" t="str">
            <v>Yes</v>
          </cell>
          <cell r="H120" t="str">
            <v>Yes</v>
          </cell>
          <cell r="I120" t="str">
            <v>Yes</v>
          </cell>
          <cell r="J120">
            <v>0</v>
          </cell>
          <cell r="K120" t="str">
            <v>RC</v>
          </cell>
          <cell r="L120" t="str">
            <v>Hold</v>
          </cell>
          <cell r="M120">
            <v>0</v>
          </cell>
          <cell r="N120"/>
          <cell r="O120">
            <v>0</v>
          </cell>
          <cell r="P120"/>
          <cell r="Q120">
            <v>0</v>
          </cell>
          <cell r="R120">
            <v>0</v>
          </cell>
        </row>
        <row r="121">
          <cell r="A121">
            <v>120</v>
          </cell>
          <cell r="B121" t="str">
            <v>55/0</v>
          </cell>
          <cell r="C121" t="str">
            <v>C1+9</v>
          </cell>
          <cell r="D121" t="str">
            <v>DFR</v>
          </cell>
          <cell r="E121">
            <v>362.99599999999998</v>
          </cell>
          <cell r="F121" t="str">
            <v>Yes</v>
          </cell>
          <cell r="G121" t="str">
            <v>Yes</v>
          </cell>
          <cell r="H121" t="str">
            <v>Yes</v>
          </cell>
          <cell r="I121" t="str">
            <v>Yes</v>
          </cell>
          <cell r="J121">
            <v>0</v>
          </cell>
          <cell r="K121" t="str">
            <v>RC</v>
          </cell>
          <cell r="L121" t="str">
            <v>Hold</v>
          </cell>
          <cell r="M121">
            <v>0</v>
          </cell>
          <cell r="N121"/>
          <cell r="O121">
            <v>0</v>
          </cell>
          <cell r="P121"/>
          <cell r="Q121">
            <v>0</v>
          </cell>
          <cell r="R121">
            <v>0</v>
          </cell>
        </row>
        <row r="122">
          <cell r="A122">
            <v>121</v>
          </cell>
          <cell r="B122" t="str">
            <v>55/1</v>
          </cell>
          <cell r="C122" t="str">
            <v>A-3</v>
          </cell>
          <cell r="D122" t="str">
            <v>DFR</v>
          </cell>
          <cell r="E122">
            <v>398.00299999999999</v>
          </cell>
          <cell r="F122" t="str">
            <v>Yes</v>
          </cell>
          <cell r="G122" t="str">
            <v>Yes</v>
          </cell>
          <cell r="H122" t="str">
            <v>Yes</v>
          </cell>
          <cell r="I122" t="str">
            <v>Yes</v>
          </cell>
          <cell r="J122">
            <v>0</v>
          </cell>
          <cell r="K122" t="str">
            <v>RC</v>
          </cell>
          <cell r="L122" t="str">
            <v>Hold</v>
          </cell>
          <cell r="M122">
            <v>0</v>
          </cell>
          <cell r="N122"/>
          <cell r="O122">
            <v>0</v>
          </cell>
          <cell r="P122"/>
          <cell r="Q122">
            <v>0</v>
          </cell>
          <cell r="R122">
            <v>0</v>
          </cell>
        </row>
        <row r="123">
          <cell r="A123">
            <v>122</v>
          </cell>
          <cell r="B123" t="str">
            <v>55/2</v>
          </cell>
          <cell r="C123" t="str">
            <v>A+6</v>
          </cell>
          <cell r="D123" t="str">
            <v>DFR</v>
          </cell>
          <cell r="E123">
            <v>436.00099999999998</v>
          </cell>
          <cell r="F123" t="str">
            <v>Yes</v>
          </cell>
          <cell r="G123" t="str">
            <v>Yes</v>
          </cell>
          <cell r="H123" t="str">
            <v>Yes</v>
          </cell>
          <cell r="I123" t="str">
            <v>Yes</v>
          </cell>
          <cell r="J123">
            <v>0</v>
          </cell>
          <cell r="K123">
            <v>0</v>
          </cell>
          <cell r="L123" t="str">
            <v>Untouched</v>
          </cell>
          <cell r="M123">
            <v>0</v>
          </cell>
          <cell r="N123"/>
          <cell r="O123">
            <v>0</v>
          </cell>
          <cell r="P123"/>
          <cell r="Q123">
            <v>0</v>
          </cell>
          <cell r="R123">
            <v>0</v>
          </cell>
        </row>
        <row r="124">
          <cell r="A124">
            <v>123</v>
          </cell>
          <cell r="B124" t="str">
            <v>56/0</v>
          </cell>
          <cell r="C124" t="str">
            <v>B2+9</v>
          </cell>
          <cell r="D124" t="str">
            <v>DFR</v>
          </cell>
          <cell r="E124">
            <v>362.99900000000002</v>
          </cell>
          <cell r="F124" t="str">
            <v>Yes</v>
          </cell>
          <cell r="G124" t="str">
            <v>Yes</v>
          </cell>
          <cell r="H124" t="str">
            <v>Yes</v>
          </cell>
          <cell r="I124" t="str">
            <v>Yes</v>
          </cell>
          <cell r="J124">
            <v>0</v>
          </cell>
          <cell r="K124" t="str">
            <v>RC</v>
          </cell>
          <cell r="L124" t="str">
            <v>Hold</v>
          </cell>
          <cell r="M124">
            <v>0</v>
          </cell>
          <cell r="N124"/>
          <cell r="O124">
            <v>0</v>
          </cell>
          <cell r="P124"/>
          <cell r="Q124">
            <v>0</v>
          </cell>
          <cell r="R124">
            <v>0</v>
          </cell>
        </row>
        <row r="125">
          <cell r="A125">
            <v>124</v>
          </cell>
          <cell r="B125" t="str">
            <v>56/1</v>
          </cell>
          <cell r="C125" t="str">
            <v>A+9</v>
          </cell>
          <cell r="D125" t="str">
            <v>DFR</v>
          </cell>
          <cell r="E125">
            <v>373</v>
          </cell>
          <cell r="F125" t="str">
            <v>Yes</v>
          </cell>
          <cell r="G125" t="str">
            <v>Yes</v>
          </cell>
          <cell r="H125" t="str">
            <v>Yes</v>
          </cell>
          <cell r="I125" t="str">
            <v>Yes</v>
          </cell>
          <cell r="J125">
            <v>0</v>
          </cell>
          <cell r="K125" t="str">
            <v>RC</v>
          </cell>
          <cell r="L125" t="str">
            <v>Hold</v>
          </cell>
          <cell r="M125">
            <v>0</v>
          </cell>
          <cell r="N125"/>
          <cell r="O125">
            <v>0</v>
          </cell>
          <cell r="P125"/>
          <cell r="Q125">
            <v>0</v>
          </cell>
          <cell r="R125">
            <v>0</v>
          </cell>
        </row>
        <row r="126">
          <cell r="A126">
            <v>125</v>
          </cell>
          <cell r="B126" t="str">
            <v>57/0</v>
          </cell>
          <cell r="C126" t="str">
            <v>C1+3</v>
          </cell>
          <cell r="D126" t="str">
            <v>DFR</v>
          </cell>
          <cell r="E126">
            <v>333</v>
          </cell>
          <cell r="F126" t="str">
            <v>Yes</v>
          </cell>
          <cell r="G126" t="str">
            <v>Yes</v>
          </cell>
          <cell r="H126" t="str">
            <v>Yes</v>
          </cell>
          <cell r="I126" t="str">
            <v>Yes</v>
          </cell>
          <cell r="J126">
            <v>0</v>
          </cell>
          <cell r="K126">
            <v>0</v>
          </cell>
          <cell r="L126" t="str">
            <v>Untouched</v>
          </cell>
          <cell r="M126">
            <v>0</v>
          </cell>
          <cell r="N126"/>
          <cell r="O126">
            <v>0</v>
          </cell>
          <cell r="P126"/>
          <cell r="Q126">
            <v>0</v>
          </cell>
          <cell r="R126">
            <v>0</v>
          </cell>
        </row>
        <row r="127">
          <cell r="A127">
            <v>126</v>
          </cell>
          <cell r="B127" t="str">
            <v>57/1</v>
          </cell>
          <cell r="C127" t="str">
            <v>A+9</v>
          </cell>
          <cell r="D127" t="str">
            <v>DFR</v>
          </cell>
          <cell r="E127">
            <v>497</v>
          </cell>
          <cell r="F127" t="str">
            <v>Yes</v>
          </cell>
          <cell r="G127" t="str">
            <v>Yes</v>
          </cell>
          <cell r="H127" t="str">
            <v>Yes</v>
          </cell>
          <cell r="I127" t="str">
            <v>Yes</v>
          </cell>
          <cell r="J127">
            <v>0</v>
          </cell>
          <cell r="K127" t="str">
            <v>RC</v>
          </cell>
          <cell r="L127" t="str">
            <v>Hold</v>
          </cell>
          <cell r="M127">
            <v>0</v>
          </cell>
          <cell r="N127"/>
          <cell r="O127">
            <v>0</v>
          </cell>
          <cell r="P127"/>
          <cell r="Q127">
            <v>0</v>
          </cell>
          <cell r="R127">
            <v>0</v>
          </cell>
        </row>
        <row r="128">
          <cell r="A128">
            <v>127</v>
          </cell>
          <cell r="B128" t="str">
            <v>58/0</v>
          </cell>
          <cell r="C128" t="str">
            <v>C2+9</v>
          </cell>
          <cell r="D128" t="str">
            <v>DFR</v>
          </cell>
          <cell r="E128">
            <v>356</v>
          </cell>
          <cell r="F128" t="str">
            <v>Yes</v>
          </cell>
          <cell r="G128" t="str">
            <v>Yes</v>
          </cell>
          <cell r="H128" t="str">
            <v>Yes</v>
          </cell>
          <cell r="I128" t="str">
            <v>Yes</v>
          </cell>
          <cell r="J128">
            <v>0</v>
          </cell>
          <cell r="K128" t="str">
            <v>RC</v>
          </cell>
          <cell r="L128" t="str">
            <v>Hold</v>
          </cell>
          <cell r="M128">
            <v>0</v>
          </cell>
          <cell r="N128"/>
          <cell r="O128">
            <v>0</v>
          </cell>
          <cell r="P128"/>
          <cell r="Q128">
            <v>0</v>
          </cell>
          <cell r="R128">
            <v>0</v>
          </cell>
        </row>
        <row r="129">
          <cell r="A129">
            <v>128</v>
          </cell>
          <cell r="B129" t="str">
            <v>58/1</v>
          </cell>
          <cell r="C129" t="str">
            <v>A+7.5</v>
          </cell>
          <cell r="D129" t="str">
            <v>DFR</v>
          </cell>
          <cell r="E129">
            <v>435</v>
          </cell>
          <cell r="F129" t="str">
            <v>Yes</v>
          </cell>
          <cell r="G129" t="str">
            <v>Yes</v>
          </cell>
          <cell r="H129" t="str">
            <v>Yes</v>
          </cell>
          <cell r="I129" t="str">
            <v>Yes</v>
          </cell>
          <cell r="J129">
            <v>0</v>
          </cell>
          <cell r="K129" t="str">
            <v>RC</v>
          </cell>
          <cell r="L129" t="str">
            <v>Hold</v>
          </cell>
          <cell r="M129">
            <v>0</v>
          </cell>
          <cell r="N129"/>
          <cell r="O129">
            <v>0</v>
          </cell>
          <cell r="P129"/>
          <cell r="Q129">
            <v>0</v>
          </cell>
          <cell r="R129">
            <v>0</v>
          </cell>
        </row>
        <row r="130">
          <cell r="A130">
            <v>129</v>
          </cell>
          <cell r="B130" t="str">
            <v>58/2</v>
          </cell>
          <cell r="C130" t="str">
            <v>A+9</v>
          </cell>
          <cell r="D130" t="str">
            <v>DFR</v>
          </cell>
          <cell r="E130">
            <v>414</v>
          </cell>
          <cell r="F130" t="str">
            <v>Yes</v>
          </cell>
          <cell r="G130" t="str">
            <v>Yes</v>
          </cell>
          <cell r="H130" t="str">
            <v>Yes</v>
          </cell>
          <cell r="I130" t="str">
            <v>Yes</v>
          </cell>
          <cell r="J130">
            <v>0</v>
          </cell>
          <cell r="K130" t="str">
            <v>RC</v>
          </cell>
          <cell r="L130" t="str">
            <v>Hold</v>
          </cell>
          <cell r="M130">
            <v>0</v>
          </cell>
          <cell r="N130"/>
          <cell r="O130">
            <v>0</v>
          </cell>
          <cell r="P130"/>
          <cell r="Q130">
            <v>0</v>
          </cell>
          <cell r="R130">
            <v>0</v>
          </cell>
        </row>
        <row r="131">
          <cell r="A131">
            <v>130</v>
          </cell>
          <cell r="B131" t="str">
            <v>58/3</v>
          </cell>
          <cell r="C131" t="str">
            <v>A+3</v>
          </cell>
          <cell r="D131" t="str">
            <v>DFR</v>
          </cell>
          <cell r="E131">
            <v>435</v>
          </cell>
          <cell r="F131" t="str">
            <v>Yes</v>
          </cell>
          <cell r="G131" t="str">
            <v>Yes</v>
          </cell>
          <cell r="H131" t="str">
            <v>Yes</v>
          </cell>
          <cell r="I131" t="str">
            <v>Yes</v>
          </cell>
          <cell r="J131" t="str">
            <v>Hold</v>
          </cell>
          <cell r="K131" t="str">
            <v>Adjacent /PLC</v>
          </cell>
          <cell r="L131" t="str">
            <v>Hold</v>
          </cell>
          <cell r="M131">
            <v>0</v>
          </cell>
          <cell r="N131"/>
          <cell r="O131">
            <v>0</v>
          </cell>
          <cell r="P131"/>
          <cell r="Q131">
            <v>0</v>
          </cell>
          <cell r="R131">
            <v>0</v>
          </cell>
        </row>
        <row r="132">
          <cell r="A132">
            <v>131</v>
          </cell>
          <cell r="B132" t="str">
            <v>59/0</v>
          </cell>
          <cell r="C132" t="str">
            <v>D45+9</v>
          </cell>
          <cell r="D132" t="str">
            <v>DFR</v>
          </cell>
          <cell r="E132">
            <v>258</v>
          </cell>
          <cell r="F132" t="str">
            <v>Yes</v>
          </cell>
          <cell r="G132" t="str">
            <v>Yes</v>
          </cell>
          <cell r="H132" t="str">
            <v>Yes</v>
          </cell>
          <cell r="I132" t="str">
            <v>Yes</v>
          </cell>
          <cell r="J132">
            <v>0</v>
          </cell>
          <cell r="K132" t="str">
            <v>RC/PLC</v>
          </cell>
          <cell r="L132" t="str">
            <v>Hold</v>
          </cell>
          <cell r="M132">
            <v>0</v>
          </cell>
          <cell r="N132"/>
          <cell r="O132">
            <v>0</v>
          </cell>
          <cell r="P132"/>
          <cell r="Q132">
            <v>0</v>
          </cell>
          <cell r="R132">
            <v>0</v>
          </cell>
        </row>
        <row r="133">
          <cell r="A133">
            <v>132</v>
          </cell>
          <cell r="B133" t="str">
            <v>60/0</v>
          </cell>
          <cell r="C133" t="str">
            <v>D45+6</v>
          </cell>
          <cell r="D133" t="str">
            <v>DFR</v>
          </cell>
          <cell r="E133">
            <v>383</v>
          </cell>
          <cell r="F133" t="str">
            <v>Yes</v>
          </cell>
          <cell r="G133" t="str">
            <v>Yes</v>
          </cell>
          <cell r="H133" t="str">
            <v>Yes</v>
          </cell>
          <cell r="I133" t="str">
            <v>Yes</v>
          </cell>
          <cell r="J133">
            <v>0</v>
          </cell>
          <cell r="K133" t="str">
            <v>RC/PLC</v>
          </cell>
          <cell r="L133" t="str">
            <v>Hold</v>
          </cell>
          <cell r="M133">
            <v>0</v>
          </cell>
          <cell r="N133"/>
          <cell r="O133">
            <v>0</v>
          </cell>
          <cell r="P133"/>
          <cell r="Q133">
            <v>0</v>
          </cell>
          <cell r="R133">
            <v>0</v>
          </cell>
        </row>
        <row r="134">
          <cell r="A134">
            <v>133</v>
          </cell>
          <cell r="B134" t="str">
            <v>60/1</v>
          </cell>
          <cell r="C134" t="str">
            <v>A-1.5</v>
          </cell>
          <cell r="D134" t="str">
            <v>DFR</v>
          </cell>
          <cell r="E134">
            <v>271</v>
          </cell>
          <cell r="F134" t="str">
            <v>Yes</v>
          </cell>
          <cell r="G134" t="str">
            <v>Yes</v>
          </cell>
          <cell r="H134" t="str">
            <v>Yes</v>
          </cell>
          <cell r="I134" t="str">
            <v>Yes</v>
          </cell>
          <cell r="J134" t="str">
            <v>Hold</v>
          </cell>
          <cell r="K134" t="str">
            <v>Adjacent /PLC</v>
          </cell>
          <cell r="L134" t="str">
            <v>Hold</v>
          </cell>
          <cell r="M134">
            <v>0</v>
          </cell>
          <cell r="N134"/>
          <cell r="O134">
            <v>0</v>
          </cell>
          <cell r="P134"/>
          <cell r="Q134">
            <v>0</v>
          </cell>
          <cell r="R134">
            <v>0</v>
          </cell>
        </row>
        <row r="135">
          <cell r="A135">
            <v>134</v>
          </cell>
          <cell r="B135" t="str">
            <v>61/0</v>
          </cell>
          <cell r="C135" t="str">
            <v>D45-3</v>
          </cell>
          <cell r="D135" t="str">
            <v>DFR</v>
          </cell>
          <cell r="E135">
            <v>392.00299999999999</v>
          </cell>
          <cell r="F135" t="str">
            <v>Yes</v>
          </cell>
          <cell r="G135" t="str">
            <v>Yes</v>
          </cell>
          <cell r="H135" t="str">
            <v>Yes</v>
          </cell>
          <cell r="I135" t="str">
            <v>Yes</v>
          </cell>
          <cell r="J135">
            <v>0</v>
          </cell>
          <cell r="K135">
            <v>0</v>
          </cell>
          <cell r="L135" t="str">
            <v>Untouched</v>
          </cell>
          <cell r="M135">
            <v>0</v>
          </cell>
          <cell r="N135"/>
          <cell r="O135">
            <v>0</v>
          </cell>
          <cell r="P135"/>
          <cell r="Q135">
            <v>0</v>
          </cell>
          <cell r="R135">
            <v>0</v>
          </cell>
        </row>
        <row r="136">
          <cell r="A136">
            <v>135</v>
          </cell>
          <cell r="B136" t="str">
            <v>62/0</v>
          </cell>
          <cell r="C136" t="str">
            <v>C2-3</v>
          </cell>
          <cell r="D136" t="str">
            <v>DFR</v>
          </cell>
          <cell r="E136">
            <v>438</v>
          </cell>
          <cell r="F136" t="str">
            <v>Yes</v>
          </cell>
          <cell r="G136" t="str">
            <v>Yes</v>
          </cell>
          <cell r="H136" t="str">
            <v>Yes</v>
          </cell>
          <cell r="I136" t="str">
            <v>Yes</v>
          </cell>
          <cell r="J136">
            <v>0</v>
          </cell>
          <cell r="K136">
            <v>0</v>
          </cell>
          <cell r="L136" t="str">
            <v>Untouched</v>
          </cell>
          <cell r="M136">
            <v>0</v>
          </cell>
          <cell r="N136"/>
          <cell r="O136">
            <v>0</v>
          </cell>
          <cell r="P136"/>
          <cell r="Q136">
            <v>0</v>
          </cell>
          <cell r="R136">
            <v>0</v>
          </cell>
        </row>
        <row r="137">
          <cell r="A137">
            <v>136</v>
          </cell>
          <cell r="B137" t="str">
            <v>62/1</v>
          </cell>
          <cell r="C137" t="str">
            <v>A+0</v>
          </cell>
          <cell r="D137" t="str">
            <v>DFR</v>
          </cell>
          <cell r="E137">
            <v>410</v>
          </cell>
          <cell r="F137" t="str">
            <v>Yes</v>
          </cell>
          <cell r="G137" t="str">
            <v>Yes</v>
          </cell>
          <cell r="H137" t="str">
            <v>Yes</v>
          </cell>
          <cell r="I137" t="str">
            <v>Yes</v>
          </cell>
          <cell r="J137">
            <v>0</v>
          </cell>
          <cell r="K137">
            <v>0</v>
          </cell>
          <cell r="L137" t="str">
            <v>Untouched</v>
          </cell>
          <cell r="M137">
            <v>0</v>
          </cell>
          <cell r="N137"/>
          <cell r="O137">
            <v>0</v>
          </cell>
          <cell r="P137"/>
          <cell r="Q137">
            <v>0</v>
          </cell>
          <cell r="R137">
            <v>0</v>
          </cell>
        </row>
        <row r="138">
          <cell r="A138">
            <v>137</v>
          </cell>
          <cell r="B138" t="str">
            <v>62/2</v>
          </cell>
          <cell r="C138" t="str">
            <v>A+3</v>
          </cell>
          <cell r="D138" t="str">
            <v>DFR</v>
          </cell>
          <cell r="E138">
            <v>367</v>
          </cell>
          <cell r="F138" t="str">
            <v>Yes</v>
          </cell>
          <cell r="G138" t="str">
            <v>Yes</v>
          </cell>
          <cell r="H138" t="str">
            <v>Yes</v>
          </cell>
          <cell r="I138" t="str">
            <v>Yes</v>
          </cell>
          <cell r="J138">
            <v>0</v>
          </cell>
          <cell r="K138">
            <v>0</v>
          </cell>
          <cell r="L138" t="str">
            <v>Untouched</v>
          </cell>
          <cell r="M138">
            <v>0</v>
          </cell>
          <cell r="N138"/>
          <cell r="O138">
            <v>0</v>
          </cell>
          <cell r="P138"/>
          <cell r="Q138">
            <v>0</v>
          </cell>
          <cell r="R138">
            <v>0</v>
          </cell>
        </row>
        <row r="139">
          <cell r="A139">
            <v>138</v>
          </cell>
          <cell r="B139" t="str">
            <v>62/3</v>
          </cell>
          <cell r="C139" t="str">
            <v>A+3</v>
          </cell>
          <cell r="D139" t="str">
            <v>DFR</v>
          </cell>
          <cell r="E139">
            <v>394.5</v>
          </cell>
          <cell r="F139" t="str">
            <v>Yes</v>
          </cell>
          <cell r="G139" t="str">
            <v>Yes</v>
          </cell>
          <cell r="H139" t="str">
            <v>Yes</v>
          </cell>
          <cell r="I139" t="str">
            <v>Yes</v>
          </cell>
          <cell r="J139">
            <v>0</v>
          </cell>
          <cell r="K139">
            <v>0</v>
          </cell>
          <cell r="L139" t="str">
            <v>Untouched</v>
          </cell>
          <cell r="M139">
            <v>0</v>
          </cell>
          <cell r="N139"/>
          <cell r="O139">
            <v>0</v>
          </cell>
          <cell r="P139"/>
          <cell r="Q139">
            <v>0</v>
          </cell>
          <cell r="R139">
            <v>0</v>
          </cell>
        </row>
        <row r="140">
          <cell r="A140">
            <v>139</v>
          </cell>
          <cell r="B140" t="str">
            <v>63/0</v>
          </cell>
          <cell r="C140" t="str">
            <v>C1+9</v>
          </cell>
          <cell r="D140" t="str">
            <v>DFR</v>
          </cell>
          <cell r="E140">
            <v>373</v>
          </cell>
          <cell r="F140" t="str">
            <v>Yes</v>
          </cell>
          <cell r="G140" t="str">
            <v>Yes</v>
          </cell>
          <cell r="H140" t="str">
            <v>Yes</v>
          </cell>
          <cell r="I140" t="str">
            <v>Yes</v>
          </cell>
          <cell r="J140">
            <v>0</v>
          </cell>
          <cell r="K140" t="str">
            <v>RC</v>
          </cell>
          <cell r="L140" t="str">
            <v>Hold</v>
          </cell>
          <cell r="M140">
            <v>0</v>
          </cell>
          <cell r="N140"/>
          <cell r="O140">
            <v>0</v>
          </cell>
          <cell r="P140"/>
          <cell r="Q140">
            <v>0</v>
          </cell>
          <cell r="R140">
            <v>0</v>
          </cell>
        </row>
        <row r="141">
          <cell r="A141">
            <v>140</v>
          </cell>
          <cell r="B141" t="str">
            <v>63/1</v>
          </cell>
          <cell r="C141" t="str">
            <v>B1+9</v>
          </cell>
          <cell r="D141" t="str">
            <v>DFR</v>
          </cell>
          <cell r="E141">
            <v>339</v>
          </cell>
          <cell r="F141" t="str">
            <v>Yes</v>
          </cell>
          <cell r="G141" t="str">
            <v>Yes</v>
          </cell>
          <cell r="H141" t="str">
            <v>Yes</v>
          </cell>
          <cell r="I141" t="str">
            <v>Yes</v>
          </cell>
          <cell r="J141">
            <v>0</v>
          </cell>
          <cell r="K141">
            <v>0</v>
          </cell>
          <cell r="L141" t="str">
            <v>Untouched</v>
          </cell>
          <cell r="M141">
            <v>0</v>
          </cell>
          <cell r="N141"/>
          <cell r="O141">
            <v>0</v>
          </cell>
          <cell r="P141"/>
          <cell r="Q141" t="str">
            <v>Tower strenthning</v>
          </cell>
          <cell r="R141">
            <v>0</v>
          </cell>
        </row>
        <row r="142">
          <cell r="A142">
            <v>141</v>
          </cell>
          <cell r="B142" t="str">
            <v>63/2</v>
          </cell>
          <cell r="C142" t="str">
            <v>B1+9</v>
          </cell>
          <cell r="D142" t="str">
            <v>DFR</v>
          </cell>
          <cell r="E142">
            <v>480</v>
          </cell>
          <cell r="F142" t="str">
            <v>Yes</v>
          </cell>
          <cell r="G142" t="str">
            <v>Yes</v>
          </cell>
          <cell r="H142" t="str">
            <v>Yes</v>
          </cell>
          <cell r="I142" t="str">
            <v>Yes</v>
          </cell>
          <cell r="J142">
            <v>0</v>
          </cell>
          <cell r="K142" t="str">
            <v>RC</v>
          </cell>
          <cell r="L142" t="str">
            <v>Hold</v>
          </cell>
          <cell r="M142">
            <v>0</v>
          </cell>
          <cell r="N142"/>
          <cell r="O142">
            <v>0</v>
          </cell>
          <cell r="P142"/>
          <cell r="Q142">
            <v>0</v>
          </cell>
          <cell r="R142">
            <v>0</v>
          </cell>
        </row>
        <row r="143">
          <cell r="A143">
            <v>142</v>
          </cell>
          <cell r="B143" t="str">
            <v>63/3</v>
          </cell>
          <cell r="C143" t="str">
            <v>A-3</v>
          </cell>
          <cell r="D143" t="str">
            <v>DFR</v>
          </cell>
          <cell r="E143">
            <v>314</v>
          </cell>
          <cell r="F143" t="str">
            <v>Yes</v>
          </cell>
          <cell r="G143" t="str">
            <v>Yes</v>
          </cell>
          <cell r="H143" t="str">
            <v>Yes</v>
          </cell>
          <cell r="I143" t="str">
            <v>Yes</v>
          </cell>
          <cell r="J143">
            <v>0</v>
          </cell>
          <cell r="K143">
            <v>0</v>
          </cell>
          <cell r="L143" t="str">
            <v>Untouched</v>
          </cell>
          <cell r="M143">
            <v>0</v>
          </cell>
          <cell r="N143"/>
          <cell r="O143">
            <v>0</v>
          </cell>
          <cell r="P143"/>
          <cell r="Q143">
            <v>0</v>
          </cell>
          <cell r="R143">
            <v>0</v>
          </cell>
        </row>
        <row r="144">
          <cell r="A144">
            <v>143</v>
          </cell>
          <cell r="B144" t="str">
            <v>63/4</v>
          </cell>
          <cell r="C144" t="str">
            <v>A+0</v>
          </cell>
          <cell r="D144" t="str">
            <v>DFR</v>
          </cell>
          <cell r="E144">
            <v>499</v>
          </cell>
          <cell r="F144" t="str">
            <v>Yes</v>
          </cell>
          <cell r="G144" t="str">
            <v>Yes</v>
          </cell>
          <cell r="H144" t="str">
            <v>Yes</v>
          </cell>
          <cell r="I144" t="str">
            <v>Yes</v>
          </cell>
          <cell r="J144">
            <v>0</v>
          </cell>
          <cell r="K144">
            <v>0</v>
          </cell>
          <cell r="L144" t="str">
            <v>Untouched</v>
          </cell>
          <cell r="M144">
            <v>0</v>
          </cell>
          <cell r="N144"/>
          <cell r="O144">
            <v>0</v>
          </cell>
          <cell r="P144"/>
          <cell r="Q144">
            <v>0</v>
          </cell>
          <cell r="R144">
            <v>0</v>
          </cell>
        </row>
        <row r="145">
          <cell r="A145">
            <v>144</v>
          </cell>
          <cell r="B145" t="str">
            <v>64/0</v>
          </cell>
          <cell r="C145" t="str">
            <v>B2+0</v>
          </cell>
          <cell r="D145" t="str">
            <v>DFR</v>
          </cell>
          <cell r="E145">
            <v>388</v>
          </cell>
          <cell r="F145" t="str">
            <v>Yes</v>
          </cell>
          <cell r="G145" t="str">
            <v>Yes</v>
          </cell>
          <cell r="H145" t="str">
            <v>Yes</v>
          </cell>
          <cell r="I145" t="str">
            <v>Yes</v>
          </cell>
          <cell r="J145">
            <v>0</v>
          </cell>
          <cell r="K145">
            <v>0</v>
          </cell>
          <cell r="L145" t="str">
            <v>Untouched</v>
          </cell>
          <cell r="M145">
            <v>0</v>
          </cell>
          <cell r="N145"/>
          <cell r="O145">
            <v>0</v>
          </cell>
          <cell r="P145"/>
          <cell r="Q145">
            <v>0</v>
          </cell>
          <cell r="R145">
            <v>0</v>
          </cell>
        </row>
        <row r="146">
          <cell r="A146">
            <v>145</v>
          </cell>
          <cell r="B146" t="str">
            <v>64/1</v>
          </cell>
          <cell r="C146" t="str">
            <v>A+0</v>
          </cell>
          <cell r="D146" t="str">
            <v>DFR</v>
          </cell>
          <cell r="E146">
            <v>382</v>
          </cell>
          <cell r="F146" t="str">
            <v>Yes</v>
          </cell>
          <cell r="G146" t="str">
            <v>Yes</v>
          </cell>
          <cell r="H146" t="str">
            <v>Yes</v>
          </cell>
          <cell r="I146" t="str">
            <v>Yes</v>
          </cell>
          <cell r="J146">
            <v>0</v>
          </cell>
          <cell r="K146">
            <v>0</v>
          </cell>
          <cell r="L146" t="str">
            <v>Under Discussion</v>
          </cell>
          <cell r="M146">
            <v>0</v>
          </cell>
          <cell r="N146"/>
          <cell r="O146">
            <v>0</v>
          </cell>
          <cell r="P146"/>
          <cell r="Q146">
            <v>0</v>
          </cell>
          <cell r="R146">
            <v>0</v>
          </cell>
        </row>
        <row r="147">
          <cell r="A147">
            <v>146</v>
          </cell>
          <cell r="B147" t="str">
            <v>64/2</v>
          </cell>
          <cell r="C147" t="str">
            <v>A+0</v>
          </cell>
          <cell r="D147" t="str">
            <v>DFR</v>
          </cell>
          <cell r="E147">
            <v>437</v>
          </cell>
          <cell r="F147" t="str">
            <v>Yes</v>
          </cell>
          <cell r="G147" t="str">
            <v>Yes</v>
          </cell>
          <cell r="H147" t="str">
            <v>Yes</v>
          </cell>
          <cell r="I147" t="str">
            <v>Yes</v>
          </cell>
          <cell r="J147">
            <v>0</v>
          </cell>
          <cell r="K147">
            <v>0</v>
          </cell>
          <cell r="L147" t="str">
            <v>Under Discussion</v>
          </cell>
          <cell r="M147">
            <v>0</v>
          </cell>
          <cell r="N147"/>
          <cell r="O147">
            <v>0</v>
          </cell>
          <cell r="P147"/>
          <cell r="Q147">
            <v>0</v>
          </cell>
          <cell r="R147">
            <v>0</v>
          </cell>
        </row>
        <row r="148">
          <cell r="A148">
            <v>147</v>
          </cell>
          <cell r="B148" t="str">
            <v>64/3</v>
          </cell>
          <cell r="C148" t="str">
            <v>A+3</v>
          </cell>
          <cell r="D148" t="str">
            <v>DFR</v>
          </cell>
          <cell r="E148">
            <v>385</v>
          </cell>
          <cell r="F148" t="str">
            <v>Yes</v>
          </cell>
          <cell r="G148" t="str">
            <v>Yes</v>
          </cell>
          <cell r="H148" t="str">
            <v>Yes</v>
          </cell>
          <cell r="I148" t="str">
            <v>Yes</v>
          </cell>
          <cell r="J148">
            <v>0</v>
          </cell>
          <cell r="K148" t="str">
            <v>RC</v>
          </cell>
          <cell r="L148" t="str">
            <v>Hold</v>
          </cell>
          <cell r="M148">
            <v>0</v>
          </cell>
          <cell r="N148"/>
          <cell r="O148">
            <v>0</v>
          </cell>
          <cell r="P148"/>
          <cell r="Q148">
            <v>0</v>
          </cell>
          <cell r="R148">
            <v>0</v>
          </cell>
        </row>
        <row r="149">
          <cell r="A149">
            <v>148</v>
          </cell>
          <cell r="B149" t="str">
            <v>64/4</v>
          </cell>
          <cell r="C149" t="str">
            <v>A+0</v>
          </cell>
          <cell r="D149" t="str">
            <v>DFR</v>
          </cell>
          <cell r="E149">
            <v>436</v>
          </cell>
          <cell r="F149" t="str">
            <v>Yes</v>
          </cell>
          <cell r="G149" t="str">
            <v>Yes</v>
          </cell>
          <cell r="H149" t="str">
            <v>Yes</v>
          </cell>
          <cell r="I149" t="str">
            <v>Yes</v>
          </cell>
          <cell r="J149">
            <v>0</v>
          </cell>
          <cell r="K149">
            <v>0</v>
          </cell>
          <cell r="L149" t="str">
            <v>WIP</v>
          </cell>
          <cell r="M149" t="str">
            <v>C</v>
          </cell>
          <cell r="N149">
            <v>46182</v>
          </cell>
          <cell r="O149" t="str">
            <v>C</v>
          </cell>
          <cell r="P149"/>
          <cell r="Q149">
            <v>0</v>
          </cell>
          <cell r="R149">
            <v>0</v>
          </cell>
        </row>
        <row r="150">
          <cell r="A150">
            <v>149</v>
          </cell>
          <cell r="B150" t="str">
            <v>64/5</v>
          </cell>
          <cell r="C150" t="str">
            <v>A+3</v>
          </cell>
          <cell r="D150" t="str">
            <v>Wet Paddy</v>
          </cell>
          <cell r="E150">
            <v>413</v>
          </cell>
          <cell r="F150" t="str">
            <v>Yes</v>
          </cell>
          <cell r="G150" t="str">
            <v>Yes</v>
          </cell>
          <cell r="H150" t="str">
            <v>Yes</v>
          </cell>
          <cell r="I150" t="str">
            <v>Yes</v>
          </cell>
          <cell r="J150">
            <v>0</v>
          </cell>
          <cell r="K150">
            <v>0</v>
          </cell>
          <cell r="L150" t="str">
            <v>WIP</v>
          </cell>
          <cell r="M150" t="str">
            <v>C</v>
          </cell>
          <cell r="N150">
            <v>46174</v>
          </cell>
          <cell r="O150">
            <v>0</v>
          </cell>
          <cell r="P150"/>
          <cell r="Q150">
            <v>0</v>
          </cell>
          <cell r="R150">
            <v>0</v>
          </cell>
        </row>
        <row r="151">
          <cell r="A151">
            <v>150</v>
          </cell>
          <cell r="B151" t="str">
            <v>65/0</v>
          </cell>
          <cell r="C151" t="str">
            <v>B2+0</v>
          </cell>
          <cell r="D151" t="str">
            <v>DFR</v>
          </cell>
          <cell r="E151">
            <v>405</v>
          </cell>
          <cell r="F151" t="str">
            <v>Yes</v>
          </cell>
          <cell r="G151" t="str">
            <v>Yes</v>
          </cell>
          <cell r="H151" t="str">
            <v>Yes</v>
          </cell>
          <cell r="I151" t="str">
            <v>Yes</v>
          </cell>
          <cell r="J151">
            <v>0</v>
          </cell>
          <cell r="K151">
            <v>0</v>
          </cell>
          <cell r="L151" t="str">
            <v>Untouched</v>
          </cell>
          <cell r="M151">
            <v>0</v>
          </cell>
          <cell r="N151"/>
          <cell r="O151">
            <v>0</v>
          </cell>
          <cell r="P151"/>
          <cell r="Q151">
            <v>0</v>
          </cell>
          <cell r="R151">
            <v>0</v>
          </cell>
        </row>
        <row r="152">
          <cell r="A152">
            <v>151</v>
          </cell>
          <cell r="B152" t="str">
            <v>65/1</v>
          </cell>
          <cell r="C152" t="str">
            <v>A+0</v>
          </cell>
          <cell r="D152" t="str">
            <v>DFR</v>
          </cell>
          <cell r="E152">
            <v>351</v>
          </cell>
          <cell r="F152" t="str">
            <v>Yes</v>
          </cell>
          <cell r="G152" t="str">
            <v>Yes</v>
          </cell>
          <cell r="H152" t="str">
            <v>Yes</v>
          </cell>
          <cell r="I152" t="str">
            <v>Yes</v>
          </cell>
          <cell r="J152">
            <v>0</v>
          </cell>
          <cell r="K152">
            <v>0</v>
          </cell>
          <cell r="L152" t="str">
            <v>Clear</v>
          </cell>
          <cell r="M152" t="str">
            <v>WIP</v>
          </cell>
          <cell r="N152"/>
          <cell r="O152">
            <v>0</v>
          </cell>
          <cell r="P152"/>
          <cell r="Q152">
            <v>0</v>
          </cell>
          <cell r="R152">
            <v>0</v>
          </cell>
        </row>
        <row r="153">
          <cell r="A153">
            <v>152</v>
          </cell>
          <cell r="B153" t="str">
            <v>66/0</v>
          </cell>
          <cell r="C153" t="str">
            <v>D45+0</v>
          </cell>
          <cell r="D153" t="str">
            <v>DFR</v>
          </cell>
          <cell r="E153">
            <v>369.995</v>
          </cell>
          <cell r="F153" t="str">
            <v>Yes</v>
          </cell>
          <cell r="G153" t="str">
            <v>Yes</v>
          </cell>
          <cell r="H153" t="str">
            <v>Yes</v>
          </cell>
          <cell r="I153" t="str">
            <v>Yes</v>
          </cell>
          <cell r="J153">
            <v>0</v>
          </cell>
          <cell r="K153">
            <v>0</v>
          </cell>
          <cell r="L153" t="str">
            <v>Untouched</v>
          </cell>
          <cell r="M153">
            <v>0</v>
          </cell>
          <cell r="N153"/>
          <cell r="O153">
            <v>0</v>
          </cell>
          <cell r="P153"/>
          <cell r="Q153">
            <v>0</v>
          </cell>
          <cell r="R153">
            <v>0</v>
          </cell>
        </row>
        <row r="154">
          <cell r="A154">
            <v>153</v>
          </cell>
          <cell r="B154" t="str">
            <v>67/0</v>
          </cell>
          <cell r="C154" t="str">
            <v>D60+0</v>
          </cell>
          <cell r="D154" t="str">
            <v>DFR</v>
          </cell>
          <cell r="E154">
            <v>352</v>
          </cell>
          <cell r="F154" t="str">
            <v>Yes</v>
          </cell>
          <cell r="G154" t="str">
            <v>Yes</v>
          </cell>
          <cell r="H154" t="str">
            <v>Yes</v>
          </cell>
          <cell r="I154" t="str">
            <v>Yes</v>
          </cell>
          <cell r="J154">
            <v>0</v>
          </cell>
          <cell r="K154">
            <v>0</v>
          </cell>
          <cell r="L154" t="str">
            <v>Untouched</v>
          </cell>
          <cell r="M154">
            <v>0</v>
          </cell>
          <cell r="N154"/>
          <cell r="O154">
            <v>0</v>
          </cell>
          <cell r="P154"/>
          <cell r="Q154">
            <v>0</v>
          </cell>
          <cell r="R154">
            <v>0</v>
          </cell>
        </row>
        <row r="155">
          <cell r="A155">
            <v>154</v>
          </cell>
          <cell r="B155" t="str">
            <v>67/1</v>
          </cell>
          <cell r="C155" t="str">
            <v>A+0</v>
          </cell>
          <cell r="D155" t="str">
            <v>DFR</v>
          </cell>
          <cell r="E155">
            <v>432</v>
          </cell>
          <cell r="F155" t="str">
            <v>Yes</v>
          </cell>
          <cell r="G155" t="str">
            <v>Yes</v>
          </cell>
          <cell r="H155" t="str">
            <v>Yes</v>
          </cell>
          <cell r="I155" t="str">
            <v>Yes</v>
          </cell>
          <cell r="J155">
            <v>0</v>
          </cell>
          <cell r="K155">
            <v>0</v>
          </cell>
          <cell r="L155" t="str">
            <v>Under Discussion</v>
          </cell>
          <cell r="M155">
            <v>0</v>
          </cell>
          <cell r="N155"/>
          <cell r="O155">
            <v>0</v>
          </cell>
          <cell r="P155"/>
          <cell r="Q155">
            <v>0</v>
          </cell>
          <cell r="R155">
            <v>0</v>
          </cell>
        </row>
        <row r="156">
          <cell r="A156">
            <v>155</v>
          </cell>
          <cell r="B156" t="str">
            <v>67/2</v>
          </cell>
          <cell r="C156" t="str">
            <v>A+6</v>
          </cell>
          <cell r="D156" t="str">
            <v>DFR</v>
          </cell>
          <cell r="E156">
            <v>417</v>
          </cell>
          <cell r="F156" t="str">
            <v>Yes</v>
          </cell>
          <cell r="G156" t="str">
            <v>Yes</v>
          </cell>
          <cell r="H156" t="str">
            <v>Yes</v>
          </cell>
          <cell r="I156" t="str">
            <v>Yes</v>
          </cell>
          <cell r="J156">
            <v>0</v>
          </cell>
          <cell r="K156">
            <v>0</v>
          </cell>
          <cell r="L156" t="str">
            <v>ROW/Trust</v>
          </cell>
          <cell r="M156">
            <v>0</v>
          </cell>
          <cell r="N156"/>
          <cell r="O156">
            <v>0</v>
          </cell>
          <cell r="P156"/>
          <cell r="Q156">
            <v>0</v>
          </cell>
          <cell r="R156">
            <v>0</v>
          </cell>
        </row>
        <row r="157">
          <cell r="A157">
            <v>156</v>
          </cell>
          <cell r="B157" t="str">
            <v>67/3</v>
          </cell>
          <cell r="C157" t="str">
            <v>A+6</v>
          </cell>
          <cell r="D157" t="str">
            <v>DFR</v>
          </cell>
          <cell r="E157">
            <v>428</v>
          </cell>
          <cell r="F157" t="str">
            <v>Yes</v>
          </cell>
          <cell r="G157" t="str">
            <v>Yes</v>
          </cell>
          <cell r="H157" t="str">
            <v>Yes</v>
          </cell>
          <cell r="I157" t="str">
            <v>Yes</v>
          </cell>
          <cell r="J157">
            <v>0</v>
          </cell>
          <cell r="K157">
            <v>0</v>
          </cell>
          <cell r="L157" t="str">
            <v>ROW/Trust</v>
          </cell>
          <cell r="M157" t="str">
            <v>ROW</v>
          </cell>
          <cell r="N157"/>
          <cell r="O157">
            <v>0</v>
          </cell>
          <cell r="P157"/>
          <cell r="Q157">
            <v>0</v>
          </cell>
          <cell r="R157">
            <v>0</v>
          </cell>
        </row>
        <row r="158">
          <cell r="A158">
            <v>157</v>
          </cell>
          <cell r="B158" t="str">
            <v>68/0</v>
          </cell>
          <cell r="C158" t="str">
            <v>D45+0</v>
          </cell>
          <cell r="D158" t="str">
            <v>DFR</v>
          </cell>
          <cell r="E158">
            <v>378.99900000000002</v>
          </cell>
          <cell r="F158" t="str">
            <v>Yes</v>
          </cell>
          <cell r="G158" t="str">
            <v>Yes</v>
          </cell>
          <cell r="H158" t="str">
            <v>Yes</v>
          </cell>
          <cell r="I158" t="str">
            <v>Yes</v>
          </cell>
          <cell r="J158">
            <v>0</v>
          </cell>
          <cell r="K158">
            <v>0</v>
          </cell>
          <cell r="L158" t="str">
            <v>Untouched</v>
          </cell>
          <cell r="M158">
            <v>0</v>
          </cell>
          <cell r="N158"/>
          <cell r="O158">
            <v>0</v>
          </cell>
          <cell r="P158"/>
          <cell r="Q158">
            <v>0</v>
          </cell>
          <cell r="R158">
            <v>0</v>
          </cell>
        </row>
        <row r="159">
          <cell r="A159">
            <v>158</v>
          </cell>
          <cell r="B159" t="str">
            <v>68/1</v>
          </cell>
          <cell r="C159" t="str">
            <v>A+0</v>
          </cell>
          <cell r="D159" t="str">
            <v>DFR</v>
          </cell>
          <cell r="E159">
            <v>396</v>
          </cell>
          <cell r="F159" t="str">
            <v>Yes</v>
          </cell>
          <cell r="G159" t="str">
            <v>Yes</v>
          </cell>
          <cell r="H159" t="str">
            <v>Yes</v>
          </cell>
          <cell r="I159" t="str">
            <v>Yes</v>
          </cell>
          <cell r="J159">
            <v>0</v>
          </cell>
          <cell r="K159">
            <v>0</v>
          </cell>
          <cell r="L159" t="str">
            <v>WIP/ROW</v>
          </cell>
          <cell r="M159" t="str">
            <v>WIP</v>
          </cell>
          <cell r="N159"/>
          <cell r="O159">
            <v>0</v>
          </cell>
          <cell r="P159"/>
          <cell r="Q159">
            <v>0</v>
          </cell>
          <cell r="R159">
            <v>0</v>
          </cell>
        </row>
        <row r="160">
          <cell r="A160">
            <v>159</v>
          </cell>
          <cell r="B160" t="str">
            <v>68/2</v>
          </cell>
          <cell r="C160" t="str">
            <v>A+3</v>
          </cell>
          <cell r="D160" t="str">
            <v>DFR</v>
          </cell>
          <cell r="E160">
            <v>396</v>
          </cell>
          <cell r="F160" t="str">
            <v>Yes</v>
          </cell>
          <cell r="G160" t="str">
            <v>Yes</v>
          </cell>
          <cell r="H160" t="str">
            <v>Yes</v>
          </cell>
          <cell r="I160" t="str">
            <v>Yes</v>
          </cell>
          <cell r="J160">
            <v>0</v>
          </cell>
          <cell r="K160">
            <v>0</v>
          </cell>
          <cell r="L160" t="str">
            <v>WIP/ROW</v>
          </cell>
          <cell r="M160" t="str">
            <v>WIP</v>
          </cell>
          <cell r="N160"/>
          <cell r="O160">
            <v>0</v>
          </cell>
          <cell r="P160"/>
          <cell r="Q160">
            <v>0</v>
          </cell>
          <cell r="R160">
            <v>0</v>
          </cell>
        </row>
        <row r="161">
          <cell r="A161">
            <v>160</v>
          </cell>
          <cell r="B161" t="str">
            <v>69/0</v>
          </cell>
          <cell r="C161" t="str">
            <v>D45+0</v>
          </cell>
          <cell r="D161" t="str">
            <v>DFR</v>
          </cell>
          <cell r="E161">
            <v>399.99900000000002</v>
          </cell>
          <cell r="F161" t="str">
            <v>Yes</v>
          </cell>
          <cell r="G161" t="str">
            <v>Yes</v>
          </cell>
          <cell r="H161" t="str">
            <v>Yes</v>
          </cell>
          <cell r="I161" t="str">
            <v>Yes</v>
          </cell>
          <cell r="J161">
            <v>0</v>
          </cell>
          <cell r="K161">
            <v>0</v>
          </cell>
          <cell r="L161" t="str">
            <v>Untouched</v>
          </cell>
          <cell r="M161">
            <v>0</v>
          </cell>
          <cell r="N161"/>
          <cell r="O161">
            <v>0</v>
          </cell>
          <cell r="P161"/>
          <cell r="Q161">
            <v>0</v>
          </cell>
          <cell r="R161">
            <v>0</v>
          </cell>
        </row>
        <row r="162">
          <cell r="A162">
            <v>161</v>
          </cell>
          <cell r="B162" t="str">
            <v>69/1</v>
          </cell>
          <cell r="C162" t="str">
            <v>A+0</v>
          </cell>
          <cell r="D162" t="str">
            <v>DFR</v>
          </cell>
          <cell r="E162">
            <v>397</v>
          </cell>
          <cell r="F162" t="str">
            <v>Yes</v>
          </cell>
          <cell r="G162" t="str">
            <v>Yes</v>
          </cell>
          <cell r="H162" t="str">
            <v>Yes</v>
          </cell>
          <cell r="I162" t="str">
            <v>Yes</v>
          </cell>
          <cell r="J162">
            <v>0</v>
          </cell>
          <cell r="K162">
            <v>0</v>
          </cell>
          <cell r="L162" t="str">
            <v>C</v>
          </cell>
          <cell r="M162" t="str">
            <v>C</v>
          </cell>
          <cell r="N162">
            <v>46133</v>
          </cell>
          <cell r="O162" t="str">
            <v>C</v>
          </cell>
          <cell r="P162">
            <v>46135</v>
          </cell>
          <cell r="Q162" t="str">
            <v>Untouched</v>
          </cell>
          <cell r="R162">
            <v>0</v>
          </cell>
        </row>
        <row r="163">
          <cell r="A163">
            <v>162</v>
          </cell>
          <cell r="B163" t="str">
            <v>69/2</v>
          </cell>
          <cell r="C163" t="str">
            <v>A+0</v>
          </cell>
          <cell r="D163" t="str">
            <v>DFR</v>
          </cell>
          <cell r="E163">
            <v>378.99799999999999</v>
          </cell>
          <cell r="F163" t="str">
            <v>Yes</v>
          </cell>
          <cell r="G163" t="str">
            <v>Yes</v>
          </cell>
          <cell r="H163" t="str">
            <v>Yes</v>
          </cell>
          <cell r="I163" t="str">
            <v>Yes</v>
          </cell>
          <cell r="J163">
            <v>0</v>
          </cell>
          <cell r="K163">
            <v>0</v>
          </cell>
          <cell r="L163" t="str">
            <v>C</v>
          </cell>
          <cell r="M163" t="str">
            <v>C</v>
          </cell>
          <cell r="N163">
            <v>46125</v>
          </cell>
          <cell r="O163" t="str">
            <v>C</v>
          </cell>
          <cell r="P163">
            <v>46129</v>
          </cell>
          <cell r="Q163" t="str">
            <v>Untouched</v>
          </cell>
          <cell r="R163">
            <v>0</v>
          </cell>
        </row>
        <row r="164">
          <cell r="A164">
            <v>163</v>
          </cell>
          <cell r="B164" t="str">
            <v>69/3</v>
          </cell>
          <cell r="C164" t="str">
            <v>A+0</v>
          </cell>
          <cell r="D164" t="str">
            <v>DFR</v>
          </cell>
          <cell r="E164">
            <v>379</v>
          </cell>
          <cell r="F164" t="str">
            <v>Yes</v>
          </cell>
          <cell r="G164" t="str">
            <v>Yes</v>
          </cell>
          <cell r="H164" t="str">
            <v>Yes</v>
          </cell>
          <cell r="I164" t="str">
            <v>Yes</v>
          </cell>
          <cell r="J164">
            <v>0</v>
          </cell>
          <cell r="K164">
            <v>0</v>
          </cell>
          <cell r="L164" t="str">
            <v>C</v>
          </cell>
          <cell r="M164" t="str">
            <v>C</v>
          </cell>
          <cell r="N164">
            <v>46140</v>
          </cell>
          <cell r="O164" t="str">
            <v>C</v>
          </cell>
          <cell r="P164">
            <v>46140</v>
          </cell>
          <cell r="Q164" t="str">
            <v>Untouched</v>
          </cell>
          <cell r="R164">
            <v>0</v>
          </cell>
        </row>
        <row r="165">
          <cell r="A165">
            <v>164</v>
          </cell>
          <cell r="B165" t="str">
            <v>69/4</v>
          </cell>
          <cell r="C165" t="str">
            <v>A+0</v>
          </cell>
          <cell r="D165" t="str">
            <v>DFR</v>
          </cell>
          <cell r="E165">
            <v>353</v>
          </cell>
          <cell r="F165" t="str">
            <v>Yes</v>
          </cell>
          <cell r="G165" t="str">
            <v>Yes</v>
          </cell>
          <cell r="H165" t="str">
            <v>Yes</v>
          </cell>
          <cell r="I165" t="str">
            <v>Yes</v>
          </cell>
          <cell r="J165">
            <v>0</v>
          </cell>
          <cell r="K165">
            <v>0</v>
          </cell>
          <cell r="L165" t="str">
            <v>C</v>
          </cell>
          <cell r="M165" t="str">
            <v>C</v>
          </cell>
          <cell r="N165">
            <v>46150</v>
          </cell>
          <cell r="O165" t="str">
            <v>C</v>
          </cell>
          <cell r="P165">
            <v>46165</v>
          </cell>
          <cell r="Q165" t="str">
            <v>Untouched</v>
          </cell>
          <cell r="R165">
            <v>0</v>
          </cell>
        </row>
        <row r="166">
          <cell r="A166">
            <v>165</v>
          </cell>
          <cell r="B166" t="str">
            <v>70/0</v>
          </cell>
          <cell r="C166" t="str">
            <v>C2-3</v>
          </cell>
          <cell r="D166" t="str">
            <v>DFR</v>
          </cell>
          <cell r="E166">
            <v>280</v>
          </cell>
          <cell r="F166" t="str">
            <v>Yes</v>
          </cell>
          <cell r="G166" t="str">
            <v>Yes</v>
          </cell>
          <cell r="H166" t="str">
            <v>Yes</v>
          </cell>
          <cell r="I166" t="str">
            <v>Yes</v>
          </cell>
          <cell r="J166">
            <v>0</v>
          </cell>
          <cell r="K166">
            <v>0</v>
          </cell>
          <cell r="L166" t="str">
            <v>C</v>
          </cell>
          <cell r="M166" t="str">
            <v>C</v>
          </cell>
          <cell r="N166"/>
          <cell r="O166">
            <v>0</v>
          </cell>
          <cell r="P166"/>
          <cell r="Q166">
            <v>0</v>
          </cell>
          <cell r="R166">
            <v>0</v>
          </cell>
        </row>
        <row r="167">
          <cell r="A167">
            <v>166</v>
          </cell>
          <cell r="B167" t="str">
            <v>70/1</v>
          </cell>
          <cell r="C167" t="str">
            <v>A+4.5</v>
          </cell>
          <cell r="D167" t="str">
            <v>DFR</v>
          </cell>
          <cell r="E167">
            <v>372</v>
          </cell>
          <cell r="F167" t="str">
            <v>Yes</v>
          </cell>
          <cell r="G167" t="str">
            <v>Yes</v>
          </cell>
          <cell r="H167" t="str">
            <v>Yes</v>
          </cell>
          <cell r="I167" t="str">
            <v>Yes</v>
          </cell>
          <cell r="J167">
            <v>0</v>
          </cell>
          <cell r="K167">
            <v>0</v>
          </cell>
          <cell r="L167" t="str">
            <v>C</v>
          </cell>
          <cell r="M167" t="str">
            <v>C</v>
          </cell>
          <cell r="N167">
            <v>46076</v>
          </cell>
          <cell r="O167" t="str">
            <v>C</v>
          </cell>
          <cell r="P167">
            <v>46077</v>
          </cell>
          <cell r="Q167" t="str">
            <v>Untouched</v>
          </cell>
          <cell r="R167">
            <v>0</v>
          </cell>
        </row>
        <row r="168">
          <cell r="A168">
            <v>167</v>
          </cell>
          <cell r="B168" t="str">
            <v>70/2</v>
          </cell>
          <cell r="C168" t="str">
            <v>A+9</v>
          </cell>
          <cell r="D168" t="str">
            <v>WFR</v>
          </cell>
          <cell r="E168">
            <v>474</v>
          </cell>
          <cell r="F168" t="str">
            <v>Yes</v>
          </cell>
          <cell r="G168" t="str">
            <v>Yes</v>
          </cell>
          <cell r="H168" t="str">
            <v>Yes</v>
          </cell>
          <cell r="I168" t="str">
            <v>Yes</v>
          </cell>
          <cell r="J168">
            <v>0</v>
          </cell>
          <cell r="K168">
            <v>0</v>
          </cell>
          <cell r="L168" t="str">
            <v>C</v>
          </cell>
          <cell r="M168" t="str">
            <v>C</v>
          </cell>
          <cell r="N168">
            <v>46088</v>
          </cell>
          <cell r="O168" t="str">
            <v>C</v>
          </cell>
          <cell r="P168">
            <v>46089</v>
          </cell>
          <cell r="Q168" t="str">
            <v>Untouched</v>
          </cell>
          <cell r="R168">
            <v>0</v>
          </cell>
        </row>
        <row r="169">
          <cell r="A169">
            <v>168</v>
          </cell>
          <cell r="B169" t="str">
            <v>70/3</v>
          </cell>
          <cell r="C169" t="str">
            <v>A-3</v>
          </cell>
          <cell r="D169" t="str">
            <v>DFR</v>
          </cell>
          <cell r="E169">
            <v>309</v>
          </cell>
          <cell r="F169" t="str">
            <v>Yes</v>
          </cell>
          <cell r="G169" t="str">
            <v>Yes</v>
          </cell>
          <cell r="H169" t="str">
            <v>Yes</v>
          </cell>
          <cell r="I169" t="str">
            <v>Yes</v>
          </cell>
          <cell r="J169">
            <v>0</v>
          </cell>
          <cell r="K169">
            <v>0</v>
          </cell>
          <cell r="L169" t="str">
            <v>C</v>
          </cell>
          <cell r="M169" t="str">
            <v>C</v>
          </cell>
          <cell r="N169">
            <v>46066</v>
          </cell>
          <cell r="O169" t="str">
            <v>C</v>
          </cell>
          <cell r="P169">
            <v>46072</v>
          </cell>
          <cell r="Q169" t="str">
            <v>Untouched</v>
          </cell>
          <cell r="R169">
            <v>0</v>
          </cell>
        </row>
        <row r="170">
          <cell r="A170">
            <v>169</v>
          </cell>
          <cell r="B170" t="str">
            <v>71/0</v>
          </cell>
          <cell r="C170" t="str">
            <v>D45+3</v>
          </cell>
          <cell r="D170" t="str">
            <v>DFR</v>
          </cell>
          <cell r="E170">
            <v>435</v>
          </cell>
          <cell r="F170" t="str">
            <v>Yes</v>
          </cell>
          <cell r="G170" t="str">
            <v>Yes</v>
          </cell>
          <cell r="H170" t="str">
            <v>Yes</v>
          </cell>
          <cell r="I170" t="str">
            <v>Yes</v>
          </cell>
          <cell r="J170">
            <v>0</v>
          </cell>
          <cell r="K170">
            <v>0</v>
          </cell>
          <cell r="L170" t="str">
            <v>Untouched</v>
          </cell>
          <cell r="M170">
            <v>0</v>
          </cell>
          <cell r="N170"/>
          <cell r="O170">
            <v>0</v>
          </cell>
          <cell r="P170"/>
          <cell r="Q170">
            <v>0</v>
          </cell>
          <cell r="R170">
            <v>0</v>
          </cell>
        </row>
        <row r="171">
          <cell r="A171">
            <v>170</v>
          </cell>
          <cell r="B171" t="str">
            <v>71/1</v>
          </cell>
          <cell r="C171" t="str">
            <v>A+3</v>
          </cell>
          <cell r="D171" t="str">
            <v>WFR</v>
          </cell>
          <cell r="E171">
            <v>411</v>
          </cell>
          <cell r="F171" t="str">
            <v>Yes</v>
          </cell>
          <cell r="G171" t="str">
            <v>Yes</v>
          </cell>
          <cell r="H171" t="str">
            <v>Yes</v>
          </cell>
          <cell r="I171" t="str">
            <v>Yes</v>
          </cell>
          <cell r="J171">
            <v>0</v>
          </cell>
          <cell r="K171">
            <v>0</v>
          </cell>
          <cell r="L171" t="str">
            <v>C</v>
          </cell>
          <cell r="M171" t="str">
            <v>C</v>
          </cell>
          <cell r="N171">
            <v>46130</v>
          </cell>
          <cell r="O171" t="str">
            <v>C</v>
          </cell>
          <cell r="P171">
            <v>46133</v>
          </cell>
          <cell r="Q171" t="str">
            <v>Untouched</v>
          </cell>
          <cell r="R171">
            <v>0</v>
          </cell>
        </row>
        <row r="172">
          <cell r="A172">
            <v>171</v>
          </cell>
          <cell r="B172" t="str">
            <v>71/2</v>
          </cell>
          <cell r="C172" t="str">
            <v>A-3</v>
          </cell>
          <cell r="D172" t="str">
            <v>DFR</v>
          </cell>
          <cell r="E172">
            <v>322</v>
          </cell>
          <cell r="F172" t="str">
            <v>Yes</v>
          </cell>
          <cell r="G172" t="str">
            <v>Yes</v>
          </cell>
          <cell r="H172" t="str">
            <v>Yes</v>
          </cell>
          <cell r="I172" t="str">
            <v>Yes</v>
          </cell>
          <cell r="J172">
            <v>0</v>
          </cell>
          <cell r="K172">
            <v>0</v>
          </cell>
          <cell r="L172" t="str">
            <v>C</v>
          </cell>
          <cell r="M172" t="str">
            <v>C</v>
          </cell>
          <cell r="N172">
            <v>46136</v>
          </cell>
          <cell r="O172" t="str">
            <v>C</v>
          </cell>
          <cell r="P172">
            <v>46139</v>
          </cell>
          <cell r="Q172" t="str">
            <v>Untouched</v>
          </cell>
          <cell r="R172">
            <v>0</v>
          </cell>
        </row>
        <row r="173">
          <cell r="A173">
            <v>172</v>
          </cell>
          <cell r="B173" t="str">
            <v>71/3</v>
          </cell>
          <cell r="C173" t="str">
            <v>A+0</v>
          </cell>
          <cell r="D173" t="str">
            <v>DFR</v>
          </cell>
          <cell r="E173">
            <v>374</v>
          </cell>
          <cell r="F173" t="str">
            <v>Yes</v>
          </cell>
          <cell r="G173" t="str">
            <v>Yes</v>
          </cell>
          <cell r="H173" t="str">
            <v>Yes</v>
          </cell>
          <cell r="I173" t="str">
            <v>Yes</v>
          </cell>
          <cell r="J173">
            <v>0</v>
          </cell>
          <cell r="K173">
            <v>0</v>
          </cell>
          <cell r="L173" t="str">
            <v>C</v>
          </cell>
          <cell r="M173" t="str">
            <v>C</v>
          </cell>
          <cell r="N173">
            <v>46142</v>
          </cell>
          <cell r="O173" t="str">
            <v>C</v>
          </cell>
          <cell r="P173">
            <v>46144</v>
          </cell>
          <cell r="Q173" t="str">
            <v>Untouched</v>
          </cell>
          <cell r="R173">
            <v>0</v>
          </cell>
        </row>
        <row r="174">
          <cell r="A174">
            <v>173</v>
          </cell>
          <cell r="B174" t="str">
            <v>71/4</v>
          </cell>
          <cell r="C174" t="str">
            <v>A-3</v>
          </cell>
          <cell r="D174" t="str">
            <v>DFR</v>
          </cell>
          <cell r="E174">
            <v>389</v>
          </cell>
          <cell r="F174" t="str">
            <v>Yes</v>
          </cell>
          <cell r="G174" t="str">
            <v>Yes</v>
          </cell>
          <cell r="H174" t="str">
            <v>Yes</v>
          </cell>
          <cell r="I174" t="str">
            <v>Yes</v>
          </cell>
          <cell r="J174">
            <v>0</v>
          </cell>
          <cell r="K174">
            <v>0</v>
          </cell>
          <cell r="L174" t="str">
            <v>C</v>
          </cell>
          <cell r="M174" t="str">
            <v>C</v>
          </cell>
          <cell r="N174">
            <v>46146</v>
          </cell>
          <cell r="O174" t="str">
            <v>C</v>
          </cell>
          <cell r="P174">
            <v>46146</v>
          </cell>
          <cell r="Q174" t="str">
            <v>Untouched</v>
          </cell>
          <cell r="R174">
            <v>0</v>
          </cell>
        </row>
        <row r="175">
          <cell r="A175">
            <v>174</v>
          </cell>
          <cell r="B175" t="str">
            <v>71/5</v>
          </cell>
          <cell r="C175" t="str">
            <v>A+3</v>
          </cell>
          <cell r="D175" t="str">
            <v>WFR</v>
          </cell>
          <cell r="E175">
            <v>420.5</v>
          </cell>
          <cell r="F175" t="str">
            <v>Yes</v>
          </cell>
          <cell r="G175" t="str">
            <v>Yes</v>
          </cell>
          <cell r="H175" t="str">
            <v>Yes</v>
          </cell>
          <cell r="I175" t="str">
            <v>Yes</v>
          </cell>
          <cell r="J175">
            <v>0</v>
          </cell>
          <cell r="K175">
            <v>0</v>
          </cell>
          <cell r="L175" t="str">
            <v>C</v>
          </cell>
          <cell r="M175" t="str">
            <v>C</v>
          </cell>
          <cell r="N175">
            <v>46163</v>
          </cell>
          <cell r="O175" t="str">
            <v>C</v>
          </cell>
          <cell r="P175">
            <v>46179</v>
          </cell>
          <cell r="Q175" t="str">
            <v>Untouched</v>
          </cell>
          <cell r="R175">
            <v>0</v>
          </cell>
        </row>
        <row r="176">
          <cell r="A176">
            <v>175</v>
          </cell>
          <cell r="B176" t="str">
            <v>72/0</v>
          </cell>
          <cell r="C176" t="str">
            <v>D45+0</v>
          </cell>
          <cell r="D176" t="str">
            <v>DFR</v>
          </cell>
          <cell r="E176">
            <v>436</v>
          </cell>
          <cell r="F176" t="str">
            <v>Yes</v>
          </cell>
          <cell r="G176" t="str">
            <v>Yes</v>
          </cell>
          <cell r="H176" t="str">
            <v>Yes</v>
          </cell>
          <cell r="I176" t="str">
            <v>Yes</v>
          </cell>
          <cell r="J176">
            <v>0</v>
          </cell>
          <cell r="K176">
            <v>0</v>
          </cell>
          <cell r="L176" t="str">
            <v>Untouched</v>
          </cell>
          <cell r="M176">
            <v>0</v>
          </cell>
          <cell r="N176"/>
          <cell r="O176">
            <v>0</v>
          </cell>
          <cell r="P176"/>
          <cell r="Q176">
            <v>0</v>
          </cell>
          <cell r="R176">
            <v>0</v>
          </cell>
        </row>
        <row r="177">
          <cell r="A177">
            <v>176</v>
          </cell>
          <cell r="B177" t="str">
            <v>72/1</v>
          </cell>
          <cell r="C177" t="str">
            <v>A+9</v>
          </cell>
          <cell r="D177" t="str">
            <v>DFR</v>
          </cell>
          <cell r="E177">
            <v>387.5</v>
          </cell>
          <cell r="F177" t="str">
            <v>Yes</v>
          </cell>
          <cell r="G177" t="str">
            <v>Yes</v>
          </cell>
          <cell r="H177" t="str">
            <v>Yes</v>
          </cell>
          <cell r="I177" t="str">
            <v>Yes</v>
          </cell>
          <cell r="J177">
            <v>0</v>
          </cell>
          <cell r="K177">
            <v>0</v>
          </cell>
          <cell r="L177" t="str">
            <v>C</v>
          </cell>
          <cell r="M177" t="str">
            <v>C</v>
          </cell>
          <cell r="N177">
            <v>46169</v>
          </cell>
          <cell r="O177" t="str">
            <v>C</v>
          </cell>
          <cell r="P177">
            <v>46179</v>
          </cell>
          <cell r="Q177" t="str">
            <v>Untouched</v>
          </cell>
          <cell r="R177">
            <v>0</v>
          </cell>
        </row>
        <row r="178">
          <cell r="A178">
            <v>177</v>
          </cell>
          <cell r="B178" t="str">
            <v>73/0</v>
          </cell>
          <cell r="C178" t="str">
            <v>D45+3</v>
          </cell>
          <cell r="D178" t="str">
            <v>DFR</v>
          </cell>
          <cell r="E178">
            <v>376</v>
          </cell>
          <cell r="F178" t="str">
            <v>Yes</v>
          </cell>
          <cell r="G178" t="str">
            <v>Yes</v>
          </cell>
          <cell r="H178" t="str">
            <v>Yes</v>
          </cell>
          <cell r="I178" t="str">
            <v>Yes</v>
          </cell>
          <cell r="J178">
            <v>0</v>
          </cell>
          <cell r="K178" t="str">
            <v>RC</v>
          </cell>
          <cell r="L178" t="str">
            <v>Hold</v>
          </cell>
          <cell r="M178">
            <v>0</v>
          </cell>
          <cell r="N178"/>
          <cell r="O178">
            <v>0</v>
          </cell>
          <cell r="P178"/>
          <cell r="Q178">
            <v>0</v>
          </cell>
          <cell r="R178">
            <v>0</v>
          </cell>
        </row>
        <row r="179">
          <cell r="A179">
            <v>178</v>
          </cell>
          <cell r="B179" t="str">
            <v>74/0</v>
          </cell>
          <cell r="C179" t="str">
            <v>D45+9(RC=2.0M)</v>
          </cell>
          <cell r="D179" t="str">
            <v>DFR</v>
          </cell>
          <cell r="E179">
            <v>236</v>
          </cell>
          <cell r="F179" t="str">
            <v>Yes</v>
          </cell>
          <cell r="G179" t="str">
            <v>Yes</v>
          </cell>
          <cell r="H179" t="str">
            <v>Yes</v>
          </cell>
          <cell r="I179" t="str">
            <v>Yes</v>
          </cell>
          <cell r="J179" t="str">
            <v>Hold</v>
          </cell>
          <cell r="K179" t="str">
            <v>RC/PLC</v>
          </cell>
          <cell r="L179" t="str">
            <v>Hold</v>
          </cell>
          <cell r="M179">
            <v>0</v>
          </cell>
          <cell r="N179"/>
          <cell r="O179">
            <v>0</v>
          </cell>
          <cell r="P179"/>
          <cell r="Q179">
            <v>0</v>
          </cell>
          <cell r="R179">
            <v>0</v>
          </cell>
        </row>
        <row r="180">
          <cell r="A180">
            <v>179</v>
          </cell>
          <cell r="B180" t="str">
            <v>75/0</v>
          </cell>
          <cell r="C180" t="str">
            <v>B1+9</v>
          </cell>
          <cell r="D180" t="str">
            <v>DFR</v>
          </cell>
          <cell r="E180">
            <v>494</v>
          </cell>
          <cell r="F180" t="str">
            <v>Yes</v>
          </cell>
          <cell r="G180" t="str">
            <v>Yes</v>
          </cell>
          <cell r="H180" t="str">
            <v>Yes</v>
          </cell>
          <cell r="I180" t="str">
            <v>Yes</v>
          </cell>
          <cell r="J180" t="str">
            <v>Hold</v>
          </cell>
          <cell r="K180" t="str">
            <v>RC/PLC</v>
          </cell>
          <cell r="L180" t="str">
            <v>Hold</v>
          </cell>
          <cell r="M180">
            <v>0</v>
          </cell>
          <cell r="N180"/>
          <cell r="O180">
            <v>0</v>
          </cell>
          <cell r="P180"/>
          <cell r="Q180">
            <v>0</v>
          </cell>
          <cell r="R180">
            <v>0</v>
          </cell>
        </row>
        <row r="181">
          <cell r="A181">
            <v>180</v>
          </cell>
          <cell r="B181" t="str">
            <v>75/1</v>
          </cell>
          <cell r="C181" t="str">
            <v>A+0</v>
          </cell>
          <cell r="D181" t="str">
            <v>DFR</v>
          </cell>
          <cell r="E181">
            <v>347</v>
          </cell>
          <cell r="F181" t="str">
            <v>Yes</v>
          </cell>
          <cell r="G181" t="str">
            <v>Yes</v>
          </cell>
          <cell r="H181" t="str">
            <v>Yes</v>
          </cell>
          <cell r="I181" t="str">
            <v>Yes</v>
          </cell>
          <cell r="J181">
            <v>0</v>
          </cell>
          <cell r="K181" t="str">
            <v>RC</v>
          </cell>
          <cell r="L181" t="str">
            <v>Hold</v>
          </cell>
          <cell r="M181">
            <v>0</v>
          </cell>
          <cell r="N181"/>
          <cell r="O181">
            <v>0</v>
          </cell>
          <cell r="P181"/>
          <cell r="Q181">
            <v>0</v>
          </cell>
          <cell r="R181">
            <v>0</v>
          </cell>
        </row>
        <row r="182">
          <cell r="A182">
            <v>181</v>
          </cell>
          <cell r="B182" t="str">
            <v>75/2</v>
          </cell>
          <cell r="C182" t="str">
            <v>A-3</v>
          </cell>
          <cell r="D182" t="str">
            <v>DFR</v>
          </cell>
          <cell r="E182">
            <v>337</v>
          </cell>
          <cell r="F182" t="str">
            <v>Yes</v>
          </cell>
          <cell r="G182" t="str">
            <v>Yes</v>
          </cell>
          <cell r="H182" t="str">
            <v>Yes</v>
          </cell>
          <cell r="I182" t="str">
            <v>Yes</v>
          </cell>
          <cell r="J182">
            <v>0</v>
          </cell>
          <cell r="K182">
            <v>0</v>
          </cell>
          <cell r="L182" t="str">
            <v>Hold</v>
          </cell>
          <cell r="M182">
            <v>0</v>
          </cell>
          <cell r="N182"/>
          <cell r="O182">
            <v>0</v>
          </cell>
          <cell r="P182"/>
          <cell r="Q182">
            <v>0</v>
          </cell>
          <cell r="R182">
            <v>0</v>
          </cell>
        </row>
        <row r="183">
          <cell r="A183">
            <v>182</v>
          </cell>
          <cell r="B183" t="str">
            <v>76/0</v>
          </cell>
          <cell r="C183" t="str">
            <v>C2-3</v>
          </cell>
          <cell r="D183" t="str">
            <v>DFR</v>
          </cell>
          <cell r="E183">
            <v>426</v>
          </cell>
          <cell r="F183" t="str">
            <v>Yes</v>
          </cell>
          <cell r="G183" t="str">
            <v>Yes</v>
          </cell>
          <cell r="H183" t="str">
            <v>Yes</v>
          </cell>
          <cell r="I183" t="str">
            <v>Yes</v>
          </cell>
          <cell r="J183">
            <v>0</v>
          </cell>
          <cell r="K183">
            <v>0</v>
          </cell>
          <cell r="L183" t="str">
            <v>Clear</v>
          </cell>
          <cell r="M183">
            <v>0</v>
          </cell>
          <cell r="N183"/>
          <cell r="O183">
            <v>0</v>
          </cell>
          <cell r="P183"/>
          <cell r="Q183">
            <v>0</v>
          </cell>
          <cell r="R183">
            <v>0</v>
          </cell>
        </row>
        <row r="184">
          <cell r="A184">
            <v>183</v>
          </cell>
          <cell r="B184" t="str">
            <v>76/1</v>
          </cell>
          <cell r="C184" t="str">
            <v>A+6</v>
          </cell>
          <cell r="D184" t="str">
            <v>DFR</v>
          </cell>
          <cell r="E184">
            <v>418.99900000000002</v>
          </cell>
          <cell r="F184" t="str">
            <v>Yes</v>
          </cell>
          <cell r="G184" t="str">
            <v>Yes</v>
          </cell>
          <cell r="H184" t="str">
            <v>Yes</v>
          </cell>
          <cell r="I184" t="str">
            <v>Yes</v>
          </cell>
          <cell r="J184">
            <v>0</v>
          </cell>
          <cell r="K184">
            <v>0</v>
          </cell>
          <cell r="L184" t="str">
            <v>C</v>
          </cell>
          <cell r="M184" t="str">
            <v>C</v>
          </cell>
          <cell r="N184">
            <v>46049</v>
          </cell>
          <cell r="O184" t="str">
            <v>C</v>
          </cell>
          <cell r="P184">
            <v>46057</v>
          </cell>
          <cell r="Q184" t="str">
            <v>Untouched</v>
          </cell>
          <cell r="R184">
            <v>0</v>
          </cell>
        </row>
        <row r="185">
          <cell r="A185">
            <v>184</v>
          </cell>
          <cell r="B185" t="str">
            <v>76/2</v>
          </cell>
          <cell r="C185" t="str">
            <v>A+6</v>
          </cell>
          <cell r="D185" t="str">
            <v>DFR</v>
          </cell>
          <cell r="E185">
            <v>367</v>
          </cell>
          <cell r="F185" t="str">
            <v>Yes</v>
          </cell>
          <cell r="G185" t="str">
            <v>Yes</v>
          </cell>
          <cell r="H185" t="str">
            <v>Yes</v>
          </cell>
          <cell r="I185" t="str">
            <v>Yes</v>
          </cell>
          <cell r="J185">
            <v>0</v>
          </cell>
          <cell r="K185">
            <v>0</v>
          </cell>
          <cell r="L185" t="str">
            <v>C</v>
          </cell>
          <cell r="M185" t="str">
            <v>C</v>
          </cell>
          <cell r="N185">
            <v>46042</v>
          </cell>
          <cell r="O185" t="str">
            <v>C</v>
          </cell>
          <cell r="P185">
            <v>46046</v>
          </cell>
          <cell r="Q185" t="str">
            <v>Untouched</v>
          </cell>
          <cell r="R185">
            <v>0</v>
          </cell>
        </row>
        <row r="186">
          <cell r="A186">
            <v>185</v>
          </cell>
          <cell r="B186" t="str">
            <v>76/3</v>
          </cell>
          <cell r="C186" t="str">
            <v>A-3</v>
          </cell>
          <cell r="D186" t="str">
            <v>DFR</v>
          </cell>
          <cell r="E186">
            <v>431</v>
          </cell>
          <cell r="F186" t="str">
            <v>Yes</v>
          </cell>
          <cell r="G186" t="str">
            <v>Yes</v>
          </cell>
          <cell r="H186" t="str">
            <v>Yes</v>
          </cell>
          <cell r="I186" t="str">
            <v>Yes</v>
          </cell>
          <cell r="J186">
            <v>0</v>
          </cell>
          <cell r="K186" t="str">
            <v>RC</v>
          </cell>
          <cell r="L186" t="str">
            <v>Hold</v>
          </cell>
          <cell r="M186">
            <v>0</v>
          </cell>
          <cell r="N186"/>
          <cell r="O186">
            <v>0</v>
          </cell>
          <cell r="P186"/>
          <cell r="Q186">
            <v>0</v>
          </cell>
          <cell r="R186">
            <v>0</v>
          </cell>
        </row>
        <row r="187">
          <cell r="A187">
            <v>186</v>
          </cell>
          <cell r="B187" t="str">
            <v>76/4</v>
          </cell>
          <cell r="C187" t="str">
            <v>A+0</v>
          </cell>
          <cell r="D187" t="str">
            <v>DFR</v>
          </cell>
          <cell r="E187">
            <v>403</v>
          </cell>
          <cell r="F187" t="str">
            <v>Yes</v>
          </cell>
          <cell r="G187" t="str">
            <v>Yes</v>
          </cell>
          <cell r="H187" t="str">
            <v>Yes</v>
          </cell>
          <cell r="I187" t="str">
            <v>Yes</v>
          </cell>
          <cell r="J187">
            <v>0</v>
          </cell>
          <cell r="K187">
            <v>0</v>
          </cell>
          <cell r="L187" t="str">
            <v>WIP</v>
          </cell>
          <cell r="M187" t="str">
            <v>C</v>
          </cell>
          <cell r="N187">
            <v>46173</v>
          </cell>
          <cell r="O187" t="str">
            <v>C</v>
          </cell>
          <cell r="P187">
            <v>46179</v>
          </cell>
          <cell r="Q187">
            <v>0</v>
          </cell>
          <cell r="R187">
            <v>0</v>
          </cell>
        </row>
        <row r="188">
          <cell r="A188">
            <v>187</v>
          </cell>
          <cell r="B188" t="str">
            <v>76/5</v>
          </cell>
          <cell r="C188" t="str">
            <v>A+9</v>
          </cell>
          <cell r="D188" t="str">
            <v>DFR</v>
          </cell>
          <cell r="E188">
            <v>438</v>
          </cell>
          <cell r="F188" t="str">
            <v>Yes</v>
          </cell>
          <cell r="G188" t="str">
            <v>Yes</v>
          </cell>
          <cell r="H188" t="str">
            <v>Yes</v>
          </cell>
          <cell r="I188" t="str">
            <v>Yes</v>
          </cell>
          <cell r="J188">
            <v>0</v>
          </cell>
          <cell r="K188">
            <v>0</v>
          </cell>
          <cell r="L188" t="str">
            <v>C</v>
          </cell>
          <cell r="M188" t="str">
            <v>C</v>
          </cell>
          <cell r="N188">
            <v>46102</v>
          </cell>
          <cell r="O188" t="str">
            <v>C</v>
          </cell>
          <cell r="P188">
            <v>46104</v>
          </cell>
          <cell r="Q188" t="str">
            <v>Untouched</v>
          </cell>
          <cell r="R188">
            <v>0</v>
          </cell>
        </row>
        <row r="189">
          <cell r="A189">
            <v>188</v>
          </cell>
          <cell r="B189" t="str">
            <v>76/6</v>
          </cell>
          <cell r="C189" t="str">
            <v>A+1.5</v>
          </cell>
          <cell r="D189" t="str">
            <v>DFR</v>
          </cell>
          <cell r="E189">
            <v>356.71</v>
          </cell>
          <cell r="F189" t="str">
            <v>Yes</v>
          </cell>
          <cell r="G189" t="str">
            <v>Yes</v>
          </cell>
          <cell r="H189" t="str">
            <v>Yes</v>
          </cell>
          <cell r="I189" t="str">
            <v>Yes</v>
          </cell>
          <cell r="J189">
            <v>0</v>
          </cell>
          <cell r="K189">
            <v>0</v>
          </cell>
          <cell r="L189" t="str">
            <v>C</v>
          </cell>
          <cell r="M189" t="str">
            <v>C</v>
          </cell>
          <cell r="N189">
            <v>46053</v>
          </cell>
          <cell r="O189">
            <v>0</v>
          </cell>
          <cell r="P189"/>
          <cell r="Q189" t="str">
            <v>Untouched</v>
          </cell>
          <cell r="R189">
            <v>0</v>
          </cell>
        </row>
        <row r="190">
          <cell r="A190">
            <v>189</v>
          </cell>
          <cell r="B190" t="str">
            <v>77/0</v>
          </cell>
          <cell r="C190" t="str">
            <v>B2+0</v>
          </cell>
          <cell r="D190" t="str">
            <v>DFR</v>
          </cell>
          <cell r="E190">
            <v>305</v>
          </cell>
          <cell r="F190" t="str">
            <v>Yes</v>
          </cell>
          <cell r="G190" t="str">
            <v>Yes</v>
          </cell>
          <cell r="H190" t="str">
            <v>Yes</v>
          </cell>
          <cell r="I190" t="str">
            <v>Yes</v>
          </cell>
          <cell r="J190">
            <v>0</v>
          </cell>
          <cell r="K190">
            <v>0</v>
          </cell>
          <cell r="L190" t="str">
            <v>Untouched</v>
          </cell>
          <cell r="M190" t="str">
            <v>WIP</v>
          </cell>
          <cell r="N190"/>
          <cell r="O190">
            <v>0</v>
          </cell>
          <cell r="P190"/>
          <cell r="Q190">
            <v>0</v>
          </cell>
          <cell r="R190">
            <v>0</v>
          </cell>
        </row>
        <row r="191">
          <cell r="A191">
            <v>190</v>
          </cell>
          <cell r="B191" t="str">
            <v>77/1</v>
          </cell>
          <cell r="C191" t="str">
            <v>A-3</v>
          </cell>
          <cell r="D191" t="str">
            <v>DFR</v>
          </cell>
          <cell r="E191">
            <v>337.839</v>
          </cell>
          <cell r="F191" t="str">
            <v>Yes</v>
          </cell>
          <cell r="G191" t="str">
            <v>Yes</v>
          </cell>
          <cell r="H191" t="str">
            <v>Yes</v>
          </cell>
          <cell r="I191" t="str">
            <v>Yes</v>
          </cell>
          <cell r="J191">
            <v>0</v>
          </cell>
          <cell r="K191">
            <v>0</v>
          </cell>
          <cell r="L191" t="str">
            <v>C</v>
          </cell>
          <cell r="M191" t="str">
            <v>C</v>
          </cell>
          <cell r="N191">
            <v>46046</v>
          </cell>
          <cell r="O191" t="str">
            <v>C</v>
          </cell>
          <cell r="P191">
            <v>46055</v>
          </cell>
          <cell r="Q191" t="str">
            <v>Untouched</v>
          </cell>
          <cell r="R191">
            <v>0</v>
          </cell>
        </row>
        <row r="192">
          <cell r="A192">
            <v>191</v>
          </cell>
          <cell r="B192" t="str">
            <v>78/0</v>
          </cell>
          <cell r="C192" t="str">
            <v>C2-3</v>
          </cell>
          <cell r="D192" t="str">
            <v>DFR</v>
          </cell>
          <cell r="E192">
            <v>317</v>
          </cell>
          <cell r="F192" t="str">
            <v>Yes</v>
          </cell>
          <cell r="G192" t="str">
            <v>Yes</v>
          </cell>
          <cell r="H192" t="str">
            <v>Yes</v>
          </cell>
          <cell r="I192" t="str">
            <v>Yes</v>
          </cell>
          <cell r="J192">
            <v>0</v>
          </cell>
          <cell r="K192">
            <v>0</v>
          </cell>
          <cell r="L192" t="str">
            <v>Untouched</v>
          </cell>
          <cell r="M192">
            <v>0</v>
          </cell>
          <cell r="N192"/>
          <cell r="O192">
            <v>0</v>
          </cell>
          <cell r="P192"/>
          <cell r="Q192">
            <v>0</v>
          </cell>
          <cell r="R192">
            <v>0</v>
          </cell>
        </row>
        <row r="193">
          <cell r="A193">
            <v>192</v>
          </cell>
          <cell r="B193" t="str">
            <v>78/1</v>
          </cell>
          <cell r="C193" t="str">
            <v>B1-3</v>
          </cell>
          <cell r="D193" t="str">
            <v>DFR</v>
          </cell>
          <cell r="E193">
            <v>317.77699999999999</v>
          </cell>
          <cell r="F193" t="str">
            <v>Yes</v>
          </cell>
          <cell r="G193" t="str">
            <v>Yes</v>
          </cell>
          <cell r="H193" t="str">
            <v>Yes</v>
          </cell>
          <cell r="I193" t="str">
            <v>Yes</v>
          </cell>
          <cell r="J193">
            <v>0</v>
          </cell>
          <cell r="K193">
            <v>0</v>
          </cell>
          <cell r="L193" t="str">
            <v>Untouched</v>
          </cell>
          <cell r="M193">
            <v>0</v>
          </cell>
          <cell r="N193"/>
          <cell r="O193">
            <v>0</v>
          </cell>
          <cell r="P193"/>
          <cell r="Q193">
            <v>0</v>
          </cell>
          <cell r="R193">
            <v>0</v>
          </cell>
        </row>
        <row r="194">
          <cell r="A194">
            <v>193</v>
          </cell>
          <cell r="B194" t="str">
            <v>79/0</v>
          </cell>
          <cell r="C194" t="str">
            <v>D45+3</v>
          </cell>
          <cell r="D194" t="str">
            <v>DFR</v>
          </cell>
          <cell r="E194">
            <v>457</v>
          </cell>
          <cell r="F194" t="str">
            <v>Yes</v>
          </cell>
          <cell r="G194" t="str">
            <v>Yes</v>
          </cell>
          <cell r="H194" t="str">
            <v>Yes</v>
          </cell>
          <cell r="I194" t="str">
            <v>Yes</v>
          </cell>
          <cell r="J194">
            <v>0</v>
          </cell>
          <cell r="K194">
            <v>0</v>
          </cell>
          <cell r="L194" t="str">
            <v>Untouched</v>
          </cell>
          <cell r="M194">
            <v>0</v>
          </cell>
          <cell r="N194"/>
          <cell r="O194">
            <v>0</v>
          </cell>
          <cell r="P194"/>
          <cell r="Q194">
            <v>0</v>
          </cell>
          <cell r="R194">
            <v>0</v>
          </cell>
        </row>
        <row r="195">
          <cell r="A195">
            <v>194</v>
          </cell>
          <cell r="B195" t="str">
            <v>79/1</v>
          </cell>
          <cell r="C195" t="str">
            <v>A+9</v>
          </cell>
          <cell r="D195" t="str">
            <v>DFR</v>
          </cell>
          <cell r="E195">
            <v>389.81599999999997</v>
          </cell>
          <cell r="F195" t="str">
            <v>Yes</v>
          </cell>
          <cell r="G195" t="str">
            <v>Yes</v>
          </cell>
          <cell r="H195" t="str">
            <v>Yes</v>
          </cell>
          <cell r="I195" t="str">
            <v>Yes</v>
          </cell>
          <cell r="J195" t="str">
            <v>Hold</v>
          </cell>
          <cell r="K195" t="str">
            <v>Adjacent/PLC</v>
          </cell>
          <cell r="L195" t="str">
            <v>Hold</v>
          </cell>
          <cell r="M195">
            <v>0</v>
          </cell>
          <cell r="N195"/>
          <cell r="O195">
            <v>0</v>
          </cell>
          <cell r="P195"/>
          <cell r="Q195">
            <v>0</v>
          </cell>
          <cell r="R195">
            <v>0</v>
          </cell>
        </row>
        <row r="196">
          <cell r="A196">
            <v>195</v>
          </cell>
          <cell r="B196" t="str">
            <v>80/0</v>
          </cell>
          <cell r="C196" t="str">
            <v>B1-3</v>
          </cell>
          <cell r="D196" t="str">
            <v>DFR</v>
          </cell>
          <cell r="E196">
            <v>298.846</v>
          </cell>
          <cell r="F196" t="str">
            <v>Yes</v>
          </cell>
          <cell r="G196" t="str">
            <v>Yes</v>
          </cell>
          <cell r="H196" t="str">
            <v>Yes</v>
          </cell>
          <cell r="I196" t="str">
            <v>Yes</v>
          </cell>
          <cell r="J196">
            <v>0</v>
          </cell>
          <cell r="K196" t="str">
            <v>PLC</v>
          </cell>
          <cell r="L196" t="str">
            <v>Hold</v>
          </cell>
          <cell r="M196">
            <v>0</v>
          </cell>
          <cell r="N196"/>
          <cell r="O196">
            <v>0</v>
          </cell>
          <cell r="P196"/>
          <cell r="Q196">
            <v>0</v>
          </cell>
          <cell r="R196">
            <v>0</v>
          </cell>
        </row>
        <row r="197">
          <cell r="A197">
            <v>196</v>
          </cell>
          <cell r="B197" t="str">
            <v>81/0</v>
          </cell>
          <cell r="C197" t="str">
            <v>B1+6</v>
          </cell>
          <cell r="D197" t="str">
            <v>WFR</v>
          </cell>
          <cell r="E197">
            <v>330.93099999999998</v>
          </cell>
          <cell r="F197" t="str">
            <v>Yes</v>
          </cell>
          <cell r="G197" t="str">
            <v>Yes</v>
          </cell>
          <cell r="H197" t="str">
            <v>Yes</v>
          </cell>
          <cell r="I197" t="str">
            <v>Yes</v>
          </cell>
          <cell r="J197">
            <v>0</v>
          </cell>
          <cell r="K197" t="str">
            <v>PLC</v>
          </cell>
          <cell r="L197" t="str">
            <v>Hold</v>
          </cell>
          <cell r="M197">
            <v>0</v>
          </cell>
          <cell r="N197"/>
          <cell r="O197">
            <v>0</v>
          </cell>
          <cell r="P197"/>
          <cell r="Q197">
            <v>0</v>
          </cell>
          <cell r="R197">
            <v>0</v>
          </cell>
        </row>
        <row r="198">
          <cell r="A198">
            <v>197</v>
          </cell>
          <cell r="B198" t="str">
            <v>82/0</v>
          </cell>
          <cell r="C198" t="str">
            <v>C1+0</v>
          </cell>
          <cell r="D198" t="str">
            <v>DFR</v>
          </cell>
          <cell r="E198">
            <v>338.99799999999999</v>
          </cell>
          <cell r="F198" t="str">
            <v>Yes</v>
          </cell>
          <cell r="G198" t="str">
            <v>Yes</v>
          </cell>
          <cell r="H198" t="str">
            <v>Yes</v>
          </cell>
          <cell r="I198" t="str">
            <v>Yes</v>
          </cell>
          <cell r="J198" t="str">
            <v>Hold</v>
          </cell>
          <cell r="K198" t="str">
            <v>Adjacent/PLC</v>
          </cell>
          <cell r="L198" t="str">
            <v>Hold</v>
          </cell>
          <cell r="M198">
            <v>0</v>
          </cell>
          <cell r="N198"/>
          <cell r="O198">
            <v>0</v>
          </cell>
          <cell r="P198"/>
          <cell r="Q198">
            <v>0</v>
          </cell>
          <cell r="R198">
            <v>0</v>
          </cell>
        </row>
        <row r="199">
          <cell r="A199">
            <v>198</v>
          </cell>
          <cell r="B199" t="str">
            <v>82/1</v>
          </cell>
          <cell r="C199" t="str">
            <v>A+0</v>
          </cell>
          <cell r="D199" t="str">
            <v>DFR</v>
          </cell>
          <cell r="E199">
            <v>427</v>
          </cell>
          <cell r="F199" t="str">
            <v>Yes</v>
          </cell>
          <cell r="G199" t="str">
            <v>Yes</v>
          </cell>
          <cell r="H199" t="str">
            <v>Yes</v>
          </cell>
          <cell r="I199" t="str">
            <v>Yes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/>
          <cell r="O199">
            <v>0</v>
          </cell>
          <cell r="P199"/>
          <cell r="Q199">
            <v>0</v>
          </cell>
          <cell r="R199">
            <v>0</v>
          </cell>
        </row>
        <row r="200">
          <cell r="A200">
            <v>199</v>
          </cell>
          <cell r="B200" t="str">
            <v>82/2</v>
          </cell>
          <cell r="C200" t="str">
            <v>A+7.5</v>
          </cell>
          <cell r="D200" t="str">
            <v>WFR</v>
          </cell>
          <cell r="E200">
            <v>401</v>
          </cell>
          <cell r="F200" t="str">
            <v>Yes</v>
          </cell>
          <cell r="G200" t="str">
            <v>Yes</v>
          </cell>
          <cell r="H200" t="str">
            <v>Yes</v>
          </cell>
          <cell r="I200" t="str">
            <v>Yes</v>
          </cell>
          <cell r="J200">
            <v>0</v>
          </cell>
          <cell r="K200">
            <v>0</v>
          </cell>
          <cell r="L200" t="str">
            <v>C</v>
          </cell>
          <cell r="M200" t="str">
            <v>C</v>
          </cell>
          <cell r="N200">
            <v>46055</v>
          </cell>
          <cell r="O200" t="str">
            <v>C</v>
          </cell>
          <cell r="P200">
            <v>46057</v>
          </cell>
          <cell r="Q200" t="str">
            <v>Untouched</v>
          </cell>
          <cell r="R200">
            <v>0</v>
          </cell>
        </row>
        <row r="201">
          <cell r="A201">
            <v>200</v>
          </cell>
          <cell r="B201" t="str">
            <v>82/3</v>
          </cell>
          <cell r="C201" t="str">
            <v>A+9</v>
          </cell>
          <cell r="D201" t="str">
            <v>WET</v>
          </cell>
          <cell r="E201">
            <v>479.82299999999998</v>
          </cell>
          <cell r="F201" t="str">
            <v>Yes</v>
          </cell>
          <cell r="G201" t="str">
            <v>Yes</v>
          </cell>
          <cell r="H201" t="str">
            <v>Yes</v>
          </cell>
          <cell r="I201" t="str">
            <v>Yes</v>
          </cell>
          <cell r="J201">
            <v>0</v>
          </cell>
          <cell r="K201">
            <v>0</v>
          </cell>
          <cell r="L201" t="str">
            <v>C</v>
          </cell>
          <cell r="M201" t="str">
            <v>C</v>
          </cell>
          <cell r="N201">
            <v>46061</v>
          </cell>
          <cell r="O201" t="str">
            <v>C</v>
          </cell>
          <cell r="P201">
            <v>46062</v>
          </cell>
          <cell r="Q201" t="str">
            <v>Untouched</v>
          </cell>
          <cell r="R201">
            <v>0</v>
          </cell>
        </row>
        <row r="202">
          <cell r="A202">
            <v>201</v>
          </cell>
          <cell r="B202" t="str">
            <v>83/0</v>
          </cell>
          <cell r="C202" t="str">
            <v>C2+0</v>
          </cell>
          <cell r="D202" t="str">
            <v>DFR</v>
          </cell>
          <cell r="E202">
            <v>435</v>
          </cell>
          <cell r="F202" t="str">
            <v>Yes</v>
          </cell>
          <cell r="G202" t="str">
            <v>Yes</v>
          </cell>
          <cell r="H202" t="str">
            <v>Yes</v>
          </cell>
          <cell r="I202" t="str">
            <v>Yes</v>
          </cell>
          <cell r="J202">
            <v>0</v>
          </cell>
          <cell r="K202">
            <v>0</v>
          </cell>
          <cell r="L202" t="str">
            <v>Untouched</v>
          </cell>
          <cell r="M202">
            <v>0</v>
          </cell>
          <cell r="N202"/>
          <cell r="O202">
            <v>0</v>
          </cell>
          <cell r="P202"/>
          <cell r="Q202">
            <v>0</v>
          </cell>
          <cell r="R202">
            <v>0</v>
          </cell>
        </row>
        <row r="203">
          <cell r="A203">
            <v>202</v>
          </cell>
          <cell r="B203" t="str">
            <v>83/1</v>
          </cell>
          <cell r="C203" t="str">
            <v>A+3</v>
          </cell>
          <cell r="D203" t="str">
            <v>DFR</v>
          </cell>
          <cell r="E203">
            <v>410</v>
          </cell>
          <cell r="F203" t="str">
            <v>Yes</v>
          </cell>
          <cell r="G203" t="str">
            <v>Yes</v>
          </cell>
          <cell r="H203" t="str">
            <v>Yes</v>
          </cell>
          <cell r="I203" t="str">
            <v>Yes</v>
          </cell>
          <cell r="J203" t="str">
            <v>Yes</v>
          </cell>
          <cell r="K203">
            <v>0</v>
          </cell>
          <cell r="L203" t="str">
            <v>ROW/Trust</v>
          </cell>
          <cell r="M203">
            <v>0</v>
          </cell>
          <cell r="N203"/>
          <cell r="O203">
            <v>0</v>
          </cell>
          <cell r="P203"/>
          <cell r="Q203">
            <v>0</v>
          </cell>
          <cell r="R203">
            <v>0</v>
          </cell>
        </row>
        <row r="204">
          <cell r="A204">
            <v>203</v>
          </cell>
          <cell r="B204" t="str">
            <v>83/2</v>
          </cell>
          <cell r="C204" t="str">
            <v>A+9</v>
          </cell>
          <cell r="D204" t="str">
            <v>DFR</v>
          </cell>
          <cell r="E204">
            <v>365</v>
          </cell>
          <cell r="F204" t="str">
            <v>Yes</v>
          </cell>
          <cell r="G204" t="str">
            <v>Yes</v>
          </cell>
          <cell r="H204" t="str">
            <v>Yes</v>
          </cell>
          <cell r="I204" t="str">
            <v>Yes</v>
          </cell>
          <cell r="J204" t="str">
            <v>Yes</v>
          </cell>
          <cell r="K204">
            <v>0</v>
          </cell>
          <cell r="L204" t="str">
            <v>ROW/Trust</v>
          </cell>
          <cell r="M204">
            <v>0</v>
          </cell>
          <cell r="N204"/>
          <cell r="O204">
            <v>0</v>
          </cell>
          <cell r="P204"/>
          <cell r="Q204">
            <v>0</v>
          </cell>
          <cell r="R204">
            <v>0</v>
          </cell>
        </row>
        <row r="205">
          <cell r="A205">
            <v>204</v>
          </cell>
          <cell r="B205" t="str">
            <v>83/3</v>
          </cell>
          <cell r="C205" t="str">
            <v>A+9</v>
          </cell>
          <cell r="D205" t="str">
            <v>DFR</v>
          </cell>
          <cell r="E205">
            <v>466.43099999999998</v>
          </cell>
          <cell r="F205" t="str">
            <v>Yes</v>
          </cell>
          <cell r="G205" t="str">
            <v>Yes</v>
          </cell>
          <cell r="H205" t="str">
            <v>Yes</v>
          </cell>
          <cell r="I205" t="str">
            <v>Yes</v>
          </cell>
          <cell r="J205" t="str">
            <v>Yes</v>
          </cell>
          <cell r="K205">
            <v>0</v>
          </cell>
          <cell r="L205" t="str">
            <v>ROW/Trust</v>
          </cell>
          <cell r="M205">
            <v>0</v>
          </cell>
          <cell r="N205"/>
          <cell r="O205">
            <v>0</v>
          </cell>
          <cell r="P205"/>
          <cell r="Q205">
            <v>0</v>
          </cell>
          <cell r="R205">
            <v>0</v>
          </cell>
        </row>
        <row r="206">
          <cell r="A206">
            <v>205</v>
          </cell>
          <cell r="B206" t="str">
            <v>85/0</v>
          </cell>
          <cell r="C206" t="str">
            <v>B1+3</v>
          </cell>
          <cell r="D206" t="str">
            <v>DFR</v>
          </cell>
          <cell r="E206">
            <v>421.53</v>
          </cell>
          <cell r="F206" t="str">
            <v>Yes</v>
          </cell>
          <cell r="G206" t="str">
            <v>Yes</v>
          </cell>
          <cell r="H206" t="str">
            <v>Yes</v>
          </cell>
          <cell r="I206" t="str">
            <v>Yes</v>
          </cell>
          <cell r="J206" t="str">
            <v>Hold</v>
          </cell>
          <cell r="K206" t="str">
            <v>Adjacent/PLC</v>
          </cell>
          <cell r="L206" t="str">
            <v>Hold</v>
          </cell>
          <cell r="M206">
            <v>0</v>
          </cell>
          <cell r="N206"/>
          <cell r="O206">
            <v>0</v>
          </cell>
          <cell r="P206"/>
          <cell r="Q206">
            <v>0</v>
          </cell>
          <cell r="R206">
            <v>0</v>
          </cell>
        </row>
        <row r="207">
          <cell r="A207">
            <v>206</v>
          </cell>
          <cell r="B207" t="str">
            <v>86/0</v>
          </cell>
          <cell r="C207" t="str">
            <v>C1+6</v>
          </cell>
          <cell r="D207" t="str">
            <v>WFR</v>
          </cell>
          <cell r="E207">
            <v>208</v>
          </cell>
          <cell r="F207" t="str">
            <v>Yes</v>
          </cell>
          <cell r="G207" t="str">
            <v>Yes</v>
          </cell>
          <cell r="H207" t="str">
            <v>Yes</v>
          </cell>
          <cell r="I207" t="str">
            <v>Yes</v>
          </cell>
          <cell r="J207">
            <v>0</v>
          </cell>
          <cell r="K207" t="str">
            <v>PLC</v>
          </cell>
          <cell r="L207" t="str">
            <v>Hold</v>
          </cell>
          <cell r="M207">
            <v>0</v>
          </cell>
          <cell r="N207"/>
          <cell r="O207">
            <v>0</v>
          </cell>
          <cell r="P207"/>
          <cell r="Q207">
            <v>0</v>
          </cell>
          <cell r="R207">
            <v>0</v>
          </cell>
        </row>
        <row r="208">
          <cell r="A208">
            <v>207</v>
          </cell>
          <cell r="B208" t="str">
            <v>87/0</v>
          </cell>
          <cell r="C208" t="str">
            <v>C1+9</v>
          </cell>
          <cell r="D208" t="str">
            <v>DFR</v>
          </cell>
          <cell r="E208">
            <v>449</v>
          </cell>
          <cell r="F208" t="str">
            <v>Yes</v>
          </cell>
          <cell r="G208" t="str">
            <v>Yes</v>
          </cell>
          <cell r="H208" t="str">
            <v>Yes</v>
          </cell>
          <cell r="I208" t="str">
            <v>Yes</v>
          </cell>
          <cell r="J208">
            <v>0</v>
          </cell>
          <cell r="K208" t="str">
            <v>PLC</v>
          </cell>
          <cell r="L208" t="str">
            <v>Hold</v>
          </cell>
          <cell r="M208">
            <v>0</v>
          </cell>
          <cell r="N208"/>
          <cell r="O208">
            <v>0</v>
          </cell>
          <cell r="P208"/>
          <cell r="Q208">
            <v>0</v>
          </cell>
          <cell r="R208">
            <v>0</v>
          </cell>
        </row>
        <row r="209">
          <cell r="A209">
            <v>208</v>
          </cell>
          <cell r="B209" t="str">
            <v>87/1</v>
          </cell>
          <cell r="C209" t="str">
            <v>A+0</v>
          </cell>
          <cell r="D209" t="str">
            <v>DFR</v>
          </cell>
          <cell r="E209">
            <v>398</v>
          </cell>
          <cell r="F209" t="str">
            <v>Yes</v>
          </cell>
          <cell r="G209" t="str">
            <v>Yes</v>
          </cell>
          <cell r="H209" t="str">
            <v>Yes</v>
          </cell>
          <cell r="I209" t="str">
            <v>Yes</v>
          </cell>
          <cell r="J209" t="str">
            <v>Hold</v>
          </cell>
          <cell r="K209" t="str">
            <v>Adjacent/PLC</v>
          </cell>
          <cell r="L209" t="str">
            <v>Hold</v>
          </cell>
          <cell r="M209">
            <v>0</v>
          </cell>
          <cell r="N209"/>
          <cell r="O209">
            <v>0</v>
          </cell>
          <cell r="P209"/>
          <cell r="Q209">
            <v>0</v>
          </cell>
          <cell r="R209">
            <v>0</v>
          </cell>
        </row>
        <row r="210">
          <cell r="A210">
            <v>209</v>
          </cell>
          <cell r="B210" t="str">
            <v>87/2</v>
          </cell>
          <cell r="C210" t="str">
            <v>A+0</v>
          </cell>
          <cell r="D210" t="str">
            <v>DFR</v>
          </cell>
          <cell r="E210">
            <v>404</v>
          </cell>
          <cell r="F210" t="str">
            <v>Yes</v>
          </cell>
          <cell r="G210" t="str">
            <v>Yes</v>
          </cell>
          <cell r="H210" t="str">
            <v>Yes</v>
          </cell>
          <cell r="I210" t="str">
            <v>Yes</v>
          </cell>
          <cell r="J210" t="str">
            <v>Yes</v>
          </cell>
          <cell r="K210">
            <v>0</v>
          </cell>
          <cell r="L210" t="str">
            <v>C</v>
          </cell>
          <cell r="M210" t="str">
            <v>C</v>
          </cell>
          <cell r="N210">
            <v>46130</v>
          </cell>
          <cell r="O210" t="str">
            <v>C</v>
          </cell>
          <cell r="P210">
            <v>46139</v>
          </cell>
          <cell r="Q210" t="str">
            <v>Untouched</v>
          </cell>
          <cell r="R210">
            <v>0</v>
          </cell>
        </row>
        <row r="211">
          <cell r="A211">
            <v>210</v>
          </cell>
          <cell r="B211" t="str">
            <v>87/3</v>
          </cell>
          <cell r="C211" t="str">
            <v>A+3</v>
          </cell>
          <cell r="D211" t="str">
            <v>DFR</v>
          </cell>
          <cell r="E211">
            <v>427</v>
          </cell>
          <cell r="F211" t="str">
            <v>Yes</v>
          </cell>
          <cell r="G211" t="str">
            <v>Yes</v>
          </cell>
          <cell r="H211" t="str">
            <v>Yes</v>
          </cell>
          <cell r="I211" t="str">
            <v>Yes</v>
          </cell>
          <cell r="J211" t="str">
            <v>Yes</v>
          </cell>
          <cell r="K211">
            <v>0</v>
          </cell>
          <cell r="L211" t="str">
            <v>C</v>
          </cell>
          <cell r="M211" t="str">
            <v>C</v>
          </cell>
          <cell r="N211">
            <v>46137</v>
          </cell>
          <cell r="O211" t="str">
            <v>C</v>
          </cell>
          <cell r="P211">
            <v>46145</v>
          </cell>
          <cell r="Q211" t="str">
            <v>Untouched</v>
          </cell>
          <cell r="R211">
            <v>0</v>
          </cell>
        </row>
        <row r="212">
          <cell r="A212">
            <v>211</v>
          </cell>
          <cell r="B212" t="str">
            <v>87/4</v>
          </cell>
          <cell r="C212" t="str">
            <v>A+0</v>
          </cell>
          <cell r="D212" t="str">
            <v>DFR</v>
          </cell>
          <cell r="E212">
            <v>400</v>
          </cell>
          <cell r="F212" t="str">
            <v>Yes</v>
          </cell>
          <cell r="G212" t="str">
            <v>Yes</v>
          </cell>
          <cell r="H212" t="str">
            <v>Yes</v>
          </cell>
          <cell r="I212" t="str">
            <v>Yes</v>
          </cell>
          <cell r="J212" t="str">
            <v>Yes</v>
          </cell>
          <cell r="K212">
            <v>0</v>
          </cell>
          <cell r="L212" t="str">
            <v>C</v>
          </cell>
          <cell r="M212" t="str">
            <v>C</v>
          </cell>
          <cell r="N212">
            <v>46120</v>
          </cell>
          <cell r="O212" t="str">
            <v>C</v>
          </cell>
          <cell r="P212">
            <v>46134</v>
          </cell>
          <cell r="Q212" t="str">
            <v>Untouched</v>
          </cell>
          <cell r="R212">
            <v>0</v>
          </cell>
        </row>
        <row r="213">
          <cell r="A213">
            <v>212</v>
          </cell>
          <cell r="B213" t="str">
            <v>87/5</v>
          </cell>
          <cell r="C213" t="str">
            <v>A+3</v>
          </cell>
          <cell r="D213" t="str">
            <v>DFR</v>
          </cell>
          <cell r="E213">
            <v>386</v>
          </cell>
          <cell r="F213" t="str">
            <v>Yes</v>
          </cell>
          <cell r="G213" t="str">
            <v>Yes</v>
          </cell>
          <cell r="H213" t="str">
            <v>Yes</v>
          </cell>
          <cell r="I213" t="str">
            <v>Yes</v>
          </cell>
          <cell r="J213" t="str">
            <v>Yes</v>
          </cell>
          <cell r="K213">
            <v>0</v>
          </cell>
          <cell r="L213" t="str">
            <v>C</v>
          </cell>
          <cell r="M213" t="str">
            <v>C</v>
          </cell>
          <cell r="N213">
            <v>46126</v>
          </cell>
          <cell r="O213" t="str">
            <v>C</v>
          </cell>
          <cell r="P213">
            <v>46131</v>
          </cell>
          <cell r="Q213" t="str">
            <v>Untouched</v>
          </cell>
          <cell r="R213">
            <v>0</v>
          </cell>
        </row>
        <row r="214">
          <cell r="A214">
            <v>213</v>
          </cell>
          <cell r="B214" t="str">
            <v>88/0</v>
          </cell>
          <cell r="C214" t="str">
            <v>C2+3</v>
          </cell>
          <cell r="D214" t="str">
            <v>DFR</v>
          </cell>
          <cell r="E214">
            <v>400</v>
          </cell>
          <cell r="F214" t="str">
            <v>Yes</v>
          </cell>
          <cell r="G214" t="str">
            <v>Yes</v>
          </cell>
          <cell r="H214" t="str">
            <v>Yes</v>
          </cell>
          <cell r="I214" t="str">
            <v>Yes</v>
          </cell>
          <cell r="J214">
            <v>0</v>
          </cell>
          <cell r="K214">
            <v>0</v>
          </cell>
          <cell r="L214" t="str">
            <v>C</v>
          </cell>
          <cell r="M214" t="str">
            <v>C</v>
          </cell>
          <cell r="N214">
            <v>46157</v>
          </cell>
          <cell r="O214">
            <v>0</v>
          </cell>
          <cell r="P214"/>
          <cell r="Q214" t="str">
            <v>Untouched</v>
          </cell>
          <cell r="R214">
            <v>0</v>
          </cell>
        </row>
        <row r="215">
          <cell r="A215">
            <v>214</v>
          </cell>
          <cell r="B215" t="str">
            <v>88/1</v>
          </cell>
          <cell r="C215" t="str">
            <v>A+3</v>
          </cell>
          <cell r="D215" t="str">
            <v>DFR</v>
          </cell>
          <cell r="E215">
            <v>442</v>
          </cell>
          <cell r="F215" t="str">
            <v>Yes</v>
          </cell>
          <cell r="G215" t="str">
            <v>Yes</v>
          </cell>
          <cell r="H215" t="str">
            <v>Yes</v>
          </cell>
          <cell r="I215" t="str">
            <v>Yes</v>
          </cell>
          <cell r="J215" t="str">
            <v>Yes</v>
          </cell>
          <cell r="K215">
            <v>0</v>
          </cell>
          <cell r="L215" t="str">
            <v>C</v>
          </cell>
          <cell r="M215" t="str">
            <v>C</v>
          </cell>
          <cell r="N215">
            <v>46114</v>
          </cell>
          <cell r="O215" t="str">
            <v>C</v>
          </cell>
          <cell r="P215">
            <v>46124</v>
          </cell>
          <cell r="Q215" t="str">
            <v>Untouched</v>
          </cell>
          <cell r="R215">
            <v>0</v>
          </cell>
        </row>
        <row r="216">
          <cell r="A216">
            <v>215</v>
          </cell>
          <cell r="B216" t="str">
            <v>88/2</v>
          </cell>
          <cell r="C216" t="str">
            <v>A+0</v>
          </cell>
          <cell r="D216" t="str">
            <v>DFR</v>
          </cell>
          <cell r="E216">
            <v>384</v>
          </cell>
          <cell r="F216" t="str">
            <v>Yes</v>
          </cell>
          <cell r="G216" t="str">
            <v>Yes</v>
          </cell>
          <cell r="H216" t="str">
            <v>Yes</v>
          </cell>
          <cell r="I216" t="str">
            <v>Yes</v>
          </cell>
          <cell r="J216" t="str">
            <v>Yes</v>
          </cell>
          <cell r="K216">
            <v>0</v>
          </cell>
          <cell r="L216" t="str">
            <v>C</v>
          </cell>
          <cell r="M216" t="str">
            <v>C</v>
          </cell>
          <cell r="N216">
            <v>46111</v>
          </cell>
          <cell r="O216" t="str">
            <v>C</v>
          </cell>
          <cell r="P216">
            <v>46116</v>
          </cell>
          <cell r="Q216" t="str">
            <v>Untouched</v>
          </cell>
          <cell r="R216">
            <v>0</v>
          </cell>
        </row>
        <row r="217">
          <cell r="A217">
            <v>216</v>
          </cell>
          <cell r="B217" t="str">
            <v>88/3</v>
          </cell>
          <cell r="C217" t="str">
            <v>A-3</v>
          </cell>
          <cell r="D217" t="str">
            <v>DFR</v>
          </cell>
          <cell r="E217">
            <v>390</v>
          </cell>
          <cell r="F217" t="str">
            <v>Yes</v>
          </cell>
          <cell r="G217" t="str">
            <v>Yes</v>
          </cell>
          <cell r="H217" t="str">
            <v>Yes</v>
          </cell>
          <cell r="I217" t="str">
            <v>Yes</v>
          </cell>
          <cell r="J217" t="str">
            <v>Yes</v>
          </cell>
          <cell r="K217">
            <v>0</v>
          </cell>
          <cell r="L217" t="str">
            <v>C</v>
          </cell>
          <cell r="M217" t="str">
            <v>C</v>
          </cell>
          <cell r="N217">
            <v>46142</v>
          </cell>
          <cell r="O217" t="str">
            <v>C</v>
          </cell>
          <cell r="P217">
            <v>46162</v>
          </cell>
          <cell r="Q217" t="str">
            <v>Untouched</v>
          </cell>
          <cell r="R217">
            <v>0</v>
          </cell>
        </row>
        <row r="218">
          <cell r="A218">
            <v>217</v>
          </cell>
          <cell r="B218" t="str">
            <v>88/4</v>
          </cell>
          <cell r="C218" t="str">
            <v>B1+3</v>
          </cell>
          <cell r="D218" t="str">
            <v>Wet Paddy</v>
          </cell>
          <cell r="E218">
            <v>539</v>
          </cell>
          <cell r="F218" t="str">
            <v>Yes</v>
          </cell>
          <cell r="G218" t="str">
            <v>Yes</v>
          </cell>
          <cell r="H218" t="str">
            <v>Yes</v>
          </cell>
          <cell r="I218" t="str">
            <v>Yes</v>
          </cell>
          <cell r="J218">
            <v>0</v>
          </cell>
          <cell r="K218">
            <v>0</v>
          </cell>
          <cell r="L218" t="str">
            <v>C</v>
          </cell>
          <cell r="M218" t="str">
            <v>C</v>
          </cell>
          <cell r="N218">
            <v>46171</v>
          </cell>
          <cell r="O218" t="str">
            <v>C</v>
          </cell>
          <cell r="P218">
            <v>46175</v>
          </cell>
          <cell r="Q218" t="str">
            <v>Untouched</v>
          </cell>
          <cell r="R218">
            <v>0</v>
          </cell>
        </row>
        <row r="219">
          <cell r="A219">
            <v>218</v>
          </cell>
          <cell r="B219" t="str">
            <v>88/5</v>
          </cell>
          <cell r="C219" t="str">
            <v>B1+0</v>
          </cell>
          <cell r="D219" t="str">
            <v>DFR</v>
          </cell>
          <cell r="E219">
            <v>412</v>
          </cell>
          <cell r="F219" t="str">
            <v>Yes</v>
          </cell>
          <cell r="G219" t="str">
            <v>Yes</v>
          </cell>
          <cell r="H219" t="str">
            <v>Yes</v>
          </cell>
          <cell r="I219" t="str">
            <v>Yes</v>
          </cell>
          <cell r="J219">
            <v>0</v>
          </cell>
          <cell r="K219">
            <v>0</v>
          </cell>
          <cell r="L219" t="str">
            <v>C</v>
          </cell>
          <cell r="M219" t="str">
            <v>C</v>
          </cell>
          <cell r="N219">
            <v>46166</v>
          </cell>
          <cell r="O219" t="str">
            <v>C</v>
          </cell>
          <cell r="P219">
            <v>46175</v>
          </cell>
          <cell r="Q219" t="str">
            <v>Untouched</v>
          </cell>
          <cell r="R219">
            <v>0</v>
          </cell>
        </row>
        <row r="220">
          <cell r="A220">
            <v>219</v>
          </cell>
          <cell r="B220" t="str">
            <v>88/6</v>
          </cell>
          <cell r="C220" t="str">
            <v>A+0</v>
          </cell>
          <cell r="D220" t="str">
            <v>DFR</v>
          </cell>
          <cell r="E220">
            <v>375</v>
          </cell>
          <cell r="F220" t="str">
            <v>Yes</v>
          </cell>
          <cell r="G220" t="str">
            <v>Yes</v>
          </cell>
          <cell r="H220" t="str">
            <v>Yes</v>
          </cell>
          <cell r="I220" t="str">
            <v>Yes</v>
          </cell>
          <cell r="J220" t="str">
            <v>Yes</v>
          </cell>
          <cell r="K220">
            <v>0</v>
          </cell>
          <cell r="L220" t="str">
            <v>ROW</v>
          </cell>
          <cell r="M220">
            <v>0</v>
          </cell>
          <cell r="N220"/>
          <cell r="O220">
            <v>0</v>
          </cell>
          <cell r="P220"/>
          <cell r="Q220">
            <v>0</v>
          </cell>
          <cell r="R220">
            <v>0</v>
          </cell>
        </row>
        <row r="221">
          <cell r="A221">
            <v>220</v>
          </cell>
          <cell r="B221" t="str">
            <v>88/7</v>
          </cell>
          <cell r="C221" t="str">
            <v>A+3</v>
          </cell>
          <cell r="D221" t="str">
            <v>DFR</v>
          </cell>
          <cell r="E221">
            <v>423</v>
          </cell>
          <cell r="F221" t="str">
            <v>Yes</v>
          </cell>
          <cell r="G221" t="str">
            <v>Yes</v>
          </cell>
          <cell r="H221" t="str">
            <v>Yes</v>
          </cell>
          <cell r="I221" t="str">
            <v>Yes</v>
          </cell>
          <cell r="J221" t="str">
            <v>Yes</v>
          </cell>
          <cell r="K221">
            <v>0</v>
          </cell>
          <cell r="L221" t="str">
            <v>ROW</v>
          </cell>
          <cell r="M221">
            <v>0</v>
          </cell>
          <cell r="N221"/>
          <cell r="O221">
            <v>0</v>
          </cell>
          <cell r="P221"/>
          <cell r="Q221">
            <v>0</v>
          </cell>
          <cell r="R221">
            <v>0</v>
          </cell>
        </row>
        <row r="222">
          <cell r="A222">
            <v>221</v>
          </cell>
          <cell r="B222" t="str">
            <v>88/8</v>
          </cell>
          <cell r="C222" t="str">
            <v>A+0</v>
          </cell>
          <cell r="D222" t="str">
            <v>DFR</v>
          </cell>
          <cell r="E222">
            <v>340</v>
          </cell>
          <cell r="F222" t="str">
            <v>Yes</v>
          </cell>
          <cell r="G222" t="str">
            <v>Yes</v>
          </cell>
          <cell r="H222" t="str">
            <v>Yes</v>
          </cell>
          <cell r="I222" t="str">
            <v>Yes</v>
          </cell>
          <cell r="J222" t="str">
            <v>Yes</v>
          </cell>
          <cell r="K222">
            <v>0</v>
          </cell>
          <cell r="L222" t="str">
            <v>ROW</v>
          </cell>
          <cell r="M222">
            <v>0</v>
          </cell>
          <cell r="N222"/>
          <cell r="O222">
            <v>0</v>
          </cell>
          <cell r="P222"/>
          <cell r="Q222">
            <v>0</v>
          </cell>
          <cell r="R222">
            <v>0</v>
          </cell>
        </row>
        <row r="223">
          <cell r="A223">
            <v>222</v>
          </cell>
          <cell r="B223" t="str">
            <v>88/9</v>
          </cell>
          <cell r="C223" t="str">
            <v>A-3</v>
          </cell>
          <cell r="D223" t="str">
            <v>DFR</v>
          </cell>
          <cell r="E223">
            <v>395</v>
          </cell>
          <cell r="F223" t="str">
            <v>Yes</v>
          </cell>
          <cell r="G223" t="str">
            <v>Yes</v>
          </cell>
          <cell r="H223" t="str">
            <v>Yes</v>
          </cell>
          <cell r="I223" t="str">
            <v>Yes</v>
          </cell>
          <cell r="J223" t="str">
            <v>Yes</v>
          </cell>
          <cell r="K223">
            <v>0</v>
          </cell>
          <cell r="L223" t="str">
            <v>ROW</v>
          </cell>
          <cell r="M223">
            <v>0</v>
          </cell>
          <cell r="N223"/>
          <cell r="O223">
            <v>0</v>
          </cell>
          <cell r="P223"/>
          <cell r="Q223">
            <v>0</v>
          </cell>
          <cell r="R223">
            <v>0</v>
          </cell>
        </row>
        <row r="224">
          <cell r="A224">
            <v>223</v>
          </cell>
          <cell r="B224" t="str">
            <v>88/10</v>
          </cell>
          <cell r="C224" t="str">
            <v>A+0</v>
          </cell>
          <cell r="D224" t="str">
            <v>DFR</v>
          </cell>
          <cell r="E224">
            <v>370</v>
          </cell>
          <cell r="F224" t="str">
            <v>Yes</v>
          </cell>
          <cell r="G224" t="str">
            <v>Yes</v>
          </cell>
          <cell r="H224" t="str">
            <v>Yes</v>
          </cell>
          <cell r="I224" t="str">
            <v>Yes</v>
          </cell>
          <cell r="J224" t="str">
            <v>Yes</v>
          </cell>
          <cell r="K224">
            <v>0</v>
          </cell>
          <cell r="L224" t="str">
            <v>ROW</v>
          </cell>
          <cell r="M224">
            <v>0</v>
          </cell>
          <cell r="N224"/>
          <cell r="O224">
            <v>0</v>
          </cell>
          <cell r="P224"/>
          <cell r="Q224">
            <v>0</v>
          </cell>
          <cell r="R224">
            <v>0</v>
          </cell>
        </row>
        <row r="225">
          <cell r="A225">
            <v>224</v>
          </cell>
          <cell r="B225" t="str">
            <v>88/11</v>
          </cell>
          <cell r="C225" t="str">
            <v>A-3</v>
          </cell>
          <cell r="D225" t="str">
            <v>DFR</v>
          </cell>
          <cell r="E225">
            <v>330</v>
          </cell>
          <cell r="F225" t="str">
            <v>Yes</v>
          </cell>
          <cell r="G225" t="str">
            <v>Yes</v>
          </cell>
          <cell r="H225" t="str">
            <v>Yes</v>
          </cell>
          <cell r="I225" t="str">
            <v>Yes</v>
          </cell>
          <cell r="J225" t="str">
            <v>Yes</v>
          </cell>
          <cell r="K225">
            <v>0</v>
          </cell>
          <cell r="L225" t="str">
            <v>ROW</v>
          </cell>
          <cell r="M225">
            <v>0</v>
          </cell>
          <cell r="N225"/>
          <cell r="O225">
            <v>0</v>
          </cell>
          <cell r="P225"/>
          <cell r="Q225">
            <v>0</v>
          </cell>
          <cell r="R225">
            <v>0</v>
          </cell>
        </row>
        <row r="226">
          <cell r="A226">
            <v>225</v>
          </cell>
          <cell r="B226" t="str">
            <v>89/0</v>
          </cell>
          <cell r="C226" t="str">
            <v>C2+0</v>
          </cell>
          <cell r="D226" t="str">
            <v>WFR</v>
          </cell>
          <cell r="E226">
            <v>393</v>
          </cell>
          <cell r="F226" t="str">
            <v>Yes</v>
          </cell>
          <cell r="G226" t="str">
            <v>Yes</v>
          </cell>
          <cell r="H226" t="str">
            <v>Yes</v>
          </cell>
          <cell r="I226" t="str">
            <v>Yes</v>
          </cell>
          <cell r="J226">
            <v>0</v>
          </cell>
          <cell r="K226">
            <v>0</v>
          </cell>
          <cell r="L226" t="str">
            <v>ROW</v>
          </cell>
          <cell r="M226">
            <v>0</v>
          </cell>
          <cell r="N226"/>
          <cell r="O226">
            <v>0</v>
          </cell>
          <cell r="P226"/>
          <cell r="Q226">
            <v>0</v>
          </cell>
          <cell r="R226">
            <v>0</v>
          </cell>
        </row>
        <row r="227">
          <cell r="A227">
            <v>226</v>
          </cell>
          <cell r="B227" t="str">
            <v>89/1</v>
          </cell>
          <cell r="C227" t="str">
            <v>A+0</v>
          </cell>
          <cell r="D227" t="str">
            <v>DFR</v>
          </cell>
          <cell r="E227">
            <v>387</v>
          </cell>
          <cell r="F227" t="str">
            <v>Yes</v>
          </cell>
          <cell r="G227" t="str">
            <v>Yes</v>
          </cell>
          <cell r="H227" t="str">
            <v>Yes</v>
          </cell>
          <cell r="I227" t="str">
            <v>Yes</v>
          </cell>
          <cell r="J227" t="str">
            <v>Yes</v>
          </cell>
          <cell r="K227">
            <v>0</v>
          </cell>
          <cell r="L227" t="str">
            <v>ROW</v>
          </cell>
          <cell r="M227">
            <v>0</v>
          </cell>
          <cell r="N227"/>
          <cell r="O227">
            <v>0</v>
          </cell>
          <cell r="P227"/>
          <cell r="Q227">
            <v>0</v>
          </cell>
          <cell r="R227">
            <v>0</v>
          </cell>
        </row>
        <row r="228">
          <cell r="A228">
            <v>227</v>
          </cell>
          <cell r="B228" t="str">
            <v>89/2</v>
          </cell>
          <cell r="C228" t="str">
            <v>A+0</v>
          </cell>
          <cell r="D228" t="str">
            <v>DFR</v>
          </cell>
          <cell r="E228">
            <v>381</v>
          </cell>
          <cell r="F228" t="str">
            <v>Yes</v>
          </cell>
          <cell r="G228" t="str">
            <v>Yes</v>
          </cell>
          <cell r="H228" t="str">
            <v>Yes</v>
          </cell>
          <cell r="I228" t="str">
            <v>Yes</v>
          </cell>
          <cell r="J228" t="str">
            <v>Yes</v>
          </cell>
          <cell r="K228">
            <v>0</v>
          </cell>
          <cell r="L228" t="str">
            <v>ROW</v>
          </cell>
          <cell r="M228">
            <v>0</v>
          </cell>
          <cell r="N228"/>
          <cell r="O228">
            <v>0</v>
          </cell>
          <cell r="P228"/>
          <cell r="Q228">
            <v>0</v>
          </cell>
          <cell r="R228">
            <v>0</v>
          </cell>
        </row>
        <row r="229">
          <cell r="A229">
            <v>228</v>
          </cell>
          <cell r="B229" t="str">
            <v>89/3</v>
          </cell>
          <cell r="C229" t="str">
            <v>A+0</v>
          </cell>
          <cell r="D229" t="str">
            <v>DFR</v>
          </cell>
          <cell r="E229">
            <v>405</v>
          </cell>
          <cell r="F229" t="str">
            <v>Yes</v>
          </cell>
          <cell r="G229" t="str">
            <v>Yes</v>
          </cell>
          <cell r="H229" t="str">
            <v>Yes</v>
          </cell>
          <cell r="I229" t="str">
            <v>Yes</v>
          </cell>
          <cell r="J229" t="str">
            <v>Yes</v>
          </cell>
          <cell r="K229">
            <v>0</v>
          </cell>
          <cell r="L229" t="str">
            <v>ROW</v>
          </cell>
          <cell r="M229">
            <v>0</v>
          </cell>
          <cell r="N229"/>
          <cell r="O229">
            <v>0</v>
          </cell>
          <cell r="P229"/>
          <cell r="Q229">
            <v>0</v>
          </cell>
          <cell r="R229">
            <v>0</v>
          </cell>
        </row>
        <row r="230">
          <cell r="A230">
            <v>229</v>
          </cell>
          <cell r="B230" t="str">
            <v>89/4</v>
          </cell>
          <cell r="C230" t="str">
            <v>A+0</v>
          </cell>
          <cell r="D230" t="str">
            <v>DFR</v>
          </cell>
          <cell r="E230">
            <v>425</v>
          </cell>
          <cell r="F230" t="str">
            <v>Yes</v>
          </cell>
          <cell r="G230" t="str">
            <v>Yes</v>
          </cell>
          <cell r="H230" t="str">
            <v>Yes</v>
          </cell>
          <cell r="I230" t="str">
            <v>Yes</v>
          </cell>
          <cell r="J230" t="str">
            <v>Yes</v>
          </cell>
          <cell r="K230">
            <v>0</v>
          </cell>
          <cell r="L230" t="str">
            <v>ROW</v>
          </cell>
          <cell r="M230">
            <v>0</v>
          </cell>
          <cell r="N230"/>
          <cell r="O230">
            <v>0</v>
          </cell>
          <cell r="P230"/>
          <cell r="Q230">
            <v>0</v>
          </cell>
          <cell r="R230">
            <v>0</v>
          </cell>
        </row>
        <row r="231">
          <cell r="A231">
            <v>230</v>
          </cell>
          <cell r="B231" t="str">
            <v>89/5</v>
          </cell>
          <cell r="C231" t="str">
            <v>A+3</v>
          </cell>
          <cell r="D231" t="str">
            <v>DFR</v>
          </cell>
          <cell r="E231">
            <v>399</v>
          </cell>
          <cell r="F231" t="str">
            <v>Yes</v>
          </cell>
          <cell r="G231" t="str">
            <v>Yes</v>
          </cell>
          <cell r="H231" t="str">
            <v>Yes</v>
          </cell>
          <cell r="I231" t="str">
            <v>Yes</v>
          </cell>
          <cell r="J231" t="str">
            <v>Yes</v>
          </cell>
          <cell r="K231">
            <v>0</v>
          </cell>
          <cell r="L231" t="str">
            <v>C</v>
          </cell>
          <cell r="M231" t="str">
            <v>C</v>
          </cell>
          <cell r="N231">
            <v>46032</v>
          </cell>
          <cell r="O231" t="str">
            <v>C</v>
          </cell>
          <cell r="P231">
            <v>46034</v>
          </cell>
          <cell r="Q231" t="str">
            <v>Untouched</v>
          </cell>
          <cell r="R231">
            <v>0</v>
          </cell>
        </row>
        <row r="232">
          <cell r="A232">
            <v>231</v>
          </cell>
          <cell r="B232" t="str">
            <v>89/6</v>
          </cell>
          <cell r="C232" t="str">
            <v>A+0</v>
          </cell>
          <cell r="D232" t="str">
            <v>DFR</v>
          </cell>
          <cell r="E232">
            <v>390</v>
          </cell>
          <cell r="F232" t="str">
            <v>Yes</v>
          </cell>
          <cell r="G232" t="str">
            <v>Yes</v>
          </cell>
          <cell r="H232" t="str">
            <v>Yes</v>
          </cell>
          <cell r="I232" t="str">
            <v>Yes</v>
          </cell>
          <cell r="J232" t="str">
            <v>Yes</v>
          </cell>
          <cell r="K232">
            <v>0</v>
          </cell>
          <cell r="L232" t="str">
            <v>C</v>
          </cell>
          <cell r="M232" t="str">
            <v>C</v>
          </cell>
          <cell r="N232">
            <v>46026</v>
          </cell>
          <cell r="O232" t="str">
            <v>C</v>
          </cell>
          <cell r="P232">
            <v>46030</v>
          </cell>
          <cell r="Q232" t="str">
            <v>Untouched</v>
          </cell>
          <cell r="R232">
            <v>0</v>
          </cell>
        </row>
        <row r="233">
          <cell r="A233">
            <v>232</v>
          </cell>
          <cell r="B233" t="str">
            <v>89/7</v>
          </cell>
          <cell r="C233" t="str">
            <v>A+0</v>
          </cell>
          <cell r="D233" t="str">
            <v>DFR</v>
          </cell>
          <cell r="E233">
            <v>373</v>
          </cell>
          <cell r="F233" t="str">
            <v>Yes</v>
          </cell>
          <cell r="G233" t="str">
            <v>Yes</v>
          </cell>
          <cell r="H233" t="str">
            <v>Yes</v>
          </cell>
          <cell r="I233" t="str">
            <v>Yes</v>
          </cell>
          <cell r="J233" t="str">
            <v>Yes</v>
          </cell>
          <cell r="K233">
            <v>0</v>
          </cell>
          <cell r="L233" t="str">
            <v>C</v>
          </cell>
          <cell r="M233" t="str">
            <v>C</v>
          </cell>
          <cell r="N233">
            <v>46021</v>
          </cell>
          <cell r="O233" t="str">
            <v>C</v>
          </cell>
          <cell r="P233">
            <v>46025</v>
          </cell>
          <cell r="Q233" t="str">
            <v>Untouched</v>
          </cell>
          <cell r="R233">
            <v>0</v>
          </cell>
        </row>
        <row r="234">
          <cell r="A234">
            <v>233</v>
          </cell>
          <cell r="B234" t="str">
            <v>89/8</v>
          </cell>
          <cell r="C234" t="str">
            <v>A+0</v>
          </cell>
          <cell r="D234" t="str">
            <v>DFR</v>
          </cell>
          <cell r="E234">
            <v>401</v>
          </cell>
          <cell r="F234" t="str">
            <v>Yes</v>
          </cell>
          <cell r="G234" t="str">
            <v>Yes</v>
          </cell>
          <cell r="H234" t="str">
            <v>Yes</v>
          </cell>
          <cell r="I234" t="str">
            <v>Yes</v>
          </cell>
          <cell r="J234" t="str">
            <v>Yes</v>
          </cell>
          <cell r="K234">
            <v>0</v>
          </cell>
          <cell r="L234" t="str">
            <v>C</v>
          </cell>
          <cell r="M234" t="str">
            <v>C</v>
          </cell>
          <cell r="N234">
            <v>46019</v>
          </cell>
          <cell r="O234" t="str">
            <v>C</v>
          </cell>
          <cell r="P234">
            <v>46021</v>
          </cell>
          <cell r="Q234" t="str">
            <v>Untouched</v>
          </cell>
          <cell r="R234">
            <v>0</v>
          </cell>
        </row>
        <row r="235">
          <cell r="A235">
            <v>234</v>
          </cell>
          <cell r="B235" t="str">
            <v>89/9</v>
          </cell>
          <cell r="C235" t="str">
            <v>A+0</v>
          </cell>
          <cell r="D235" t="str">
            <v>WFR</v>
          </cell>
          <cell r="E235">
            <v>369.82499999999999</v>
          </cell>
          <cell r="F235" t="str">
            <v>Yes</v>
          </cell>
          <cell r="G235" t="str">
            <v>Yes</v>
          </cell>
          <cell r="H235" t="str">
            <v>Yes</v>
          </cell>
          <cell r="I235" t="str">
            <v>Yes</v>
          </cell>
          <cell r="J235" t="str">
            <v>Yes</v>
          </cell>
          <cell r="K235">
            <v>0</v>
          </cell>
          <cell r="L235" t="str">
            <v>C</v>
          </cell>
          <cell r="M235" t="str">
            <v>C</v>
          </cell>
          <cell r="N235">
            <v>46015</v>
          </cell>
          <cell r="O235" t="str">
            <v>C</v>
          </cell>
          <cell r="P235">
            <v>46018</v>
          </cell>
          <cell r="Q235" t="str">
            <v>WIP</v>
          </cell>
          <cell r="R235" t="str">
            <v>WIP</v>
          </cell>
        </row>
        <row r="236">
          <cell r="A236">
            <v>235</v>
          </cell>
          <cell r="B236" t="str">
            <v>90/0</v>
          </cell>
          <cell r="C236" t="str">
            <v>C1+0</v>
          </cell>
          <cell r="D236" t="str">
            <v>DFR</v>
          </cell>
          <cell r="E236">
            <v>390</v>
          </cell>
          <cell r="F236" t="str">
            <v>Yes</v>
          </cell>
          <cell r="G236" t="str">
            <v>Yes</v>
          </cell>
          <cell r="H236" t="str">
            <v>Yes</v>
          </cell>
          <cell r="I236" t="str">
            <v>Yes</v>
          </cell>
          <cell r="J236">
            <v>0</v>
          </cell>
          <cell r="K236">
            <v>0</v>
          </cell>
          <cell r="L236" t="str">
            <v>WIP</v>
          </cell>
          <cell r="M236" t="str">
            <v>C</v>
          </cell>
          <cell r="N236">
            <v>46177</v>
          </cell>
          <cell r="O236" t="str">
            <v>C</v>
          </cell>
          <cell r="P236"/>
          <cell r="Q236">
            <v>0</v>
          </cell>
          <cell r="R236">
            <v>0</v>
          </cell>
        </row>
        <row r="237">
          <cell r="A237">
            <v>236</v>
          </cell>
          <cell r="B237" t="str">
            <v>90/1</v>
          </cell>
          <cell r="C237" t="str">
            <v>A+0</v>
          </cell>
          <cell r="D237" t="str">
            <v>DFR</v>
          </cell>
          <cell r="E237">
            <v>387</v>
          </cell>
          <cell r="F237" t="str">
            <v>Yes</v>
          </cell>
          <cell r="G237" t="str">
            <v>Yes</v>
          </cell>
          <cell r="H237" t="str">
            <v>Yes</v>
          </cell>
          <cell r="I237" t="str">
            <v>Yes</v>
          </cell>
          <cell r="J237" t="str">
            <v>Yes</v>
          </cell>
          <cell r="K237">
            <v>0</v>
          </cell>
          <cell r="L237" t="str">
            <v>Untouched</v>
          </cell>
          <cell r="M237">
            <v>0</v>
          </cell>
          <cell r="N237"/>
          <cell r="O237">
            <v>0</v>
          </cell>
          <cell r="P237"/>
          <cell r="Q237">
            <v>0</v>
          </cell>
          <cell r="R237">
            <v>0</v>
          </cell>
        </row>
        <row r="238">
          <cell r="A238">
            <v>237</v>
          </cell>
          <cell r="B238" t="str">
            <v>90/2</v>
          </cell>
          <cell r="C238" t="str">
            <v>A+0</v>
          </cell>
          <cell r="D238" t="str">
            <v>DFR</v>
          </cell>
          <cell r="E238">
            <v>392</v>
          </cell>
          <cell r="F238" t="str">
            <v>Yes</v>
          </cell>
          <cell r="G238" t="str">
            <v>Yes</v>
          </cell>
          <cell r="H238" t="str">
            <v>Yes</v>
          </cell>
          <cell r="I238" t="str">
            <v>Yes</v>
          </cell>
          <cell r="J238" t="str">
            <v>Yes</v>
          </cell>
          <cell r="K238">
            <v>0</v>
          </cell>
          <cell r="L238" t="str">
            <v>Untouched</v>
          </cell>
          <cell r="M238">
            <v>0</v>
          </cell>
          <cell r="N238"/>
          <cell r="O238">
            <v>0</v>
          </cell>
          <cell r="P238"/>
          <cell r="Q238">
            <v>0</v>
          </cell>
          <cell r="R238">
            <v>0</v>
          </cell>
        </row>
        <row r="239">
          <cell r="A239">
            <v>238</v>
          </cell>
          <cell r="B239" t="str">
            <v>90/3</v>
          </cell>
          <cell r="C239" t="str">
            <v>A+0</v>
          </cell>
          <cell r="D239" t="str">
            <v>DFR</v>
          </cell>
          <cell r="E239">
            <v>394</v>
          </cell>
          <cell r="F239" t="str">
            <v>Yes</v>
          </cell>
          <cell r="G239" t="str">
            <v>Yes</v>
          </cell>
          <cell r="H239" t="str">
            <v>Yes</v>
          </cell>
          <cell r="I239" t="str">
            <v>Yes</v>
          </cell>
          <cell r="J239" t="str">
            <v>Yes</v>
          </cell>
          <cell r="K239">
            <v>0</v>
          </cell>
          <cell r="L239" t="str">
            <v>Untouched</v>
          </cell>
          <cell r="M239">
            <v>0</v>
          </cell>
          <cell r="N239"/>
          <cell r="O239">
            <v>0</v>
          </cell>
          <cell r="P239"/>
          <cell r="Q239">
            <v>0</v>
          </cell>
          <cell r="R239">
            <v>0</v>
          </cell>
        </row>
        <row r="240">
          <cell r="A240">
            <v>239</v>
          </cell>
          <cell r="B240" t="str">
            <v>90/4</v>
          </cell>
          <cell r="C240" t="str">
            <v>A+0</v>
          </cell>
          <cell r="D240" t="str">
            <v>DFR</v>
          </cell>
          <cell r="E240">
            <v>401</v>
          </cell>
          <cell r="F240" t="str">
            <v>Yes</v>
          </cell>
          <cell r="G240" t="str">
            <v>Yes</v>
          </cell>
          <cell r="H240" t="str">
            <v>Yes</v>
          </cell>
          <cell r="I240" t="str">
            <v>Yes</v>
          </cell>
          <cell r="J240" t="str">
            <v>Yes</v>
          </cell>
          <cell r="K240">
            <v>0</v>
          </cell>
          <cell r="L240" t="str">
            <v>Untouched</v>
          </cell>
          <cell r="M240">
            <v>0</v>
          </cell>
          <cell r="N240"/>
          <cell r="O240">
            <v>0</v>
          </cell>
          <cell r="P240"/>
          <cell r="Q240">
            <v>0</v>
          </cell>
          <cell r="R240">
            <v>0</v>
          </cell>
        </row>
        <row r="241">
          <cell r="A241">
            <v>240</v>
          </cell>
          <cell r="B241" t="str">
            <v>90/5</v>
          </cell>
          <cell r="C241" t="str">
            <v>A+3</v>
          </cell>
          <cell r="D241" t="str">
            <v>DFR</v>
          </cell>
          <cell r="E241">
            <v>426</v>
          </cell>
          <cell r="F241" t="str">
            <v>Yes</v>
          </cell>
          <cell r="G241" t="str">
            <v>Yes</v>
          </cell>
          <cell r="H241" t="str">
            <v>Yes</v>
          </cell>
          <cell r="I241" t="str">
            <v>Yes</v>
          </cell>
          <cell r="J241" t="str">
            <v>Yes</v>
          </cell>
          <cell r="K241">
            <v>0</v>
          </cell>
          <cell r="L241" t="str">
            <v>Untouched</v>
          </cell>
          <cell r="M241">
            <v>0</v>
          </cell>
          <cell r="N241"/>
          <cell r="O241">
            <v>0</v>
          </cell>
          <cell r="P241"/>
          <cell r="Q241">
            <v>0</v>
          </cell>
          <cell r="R241">
            <v>0</v>
          </cell>
        </row>
        <row r="242">
          <cell r="A242">
            <v>241</v>
          </cell>
          <cell r="B242" t="str">
            <v>90/6</v>
          </cell>
          <cell r="C242" t="str">
            <v>A+3</v>
          </cell>
          <cell r="D242" t="str">
            <v>DFR</v>
          </cell>
          <cell r="E242">
            <v>378</v>
          </cell>
          <cell r="F242" t="str">
            <v>Yes</v>
          </cell>
          <cell r="G242" t="str">
            <v>Yes</v>
          </cell>
          <cell r="H242" t="str">
            <v>Yes</v>
          </cell>
          <cell r="I242" t="str">
            <v>Yes</v>
          </cell>
          <cell r="J242" t="str">
            <v>Yes</v>
          </cell>
          <cell r="K242">
            <v>0</v>
          </cell>
          <cell r="L242" t="str">
            <v>Untouched</v>
          </cell>
          <cell r="M242">
            <v>0</v>
          </cell>
          <cell r="N242"/>
          <cell r="O242">
            <v>0</v>
          </cell>
          <cell r="P242"/>
          <cell r="Q242">
            <v>0</v>
          </cell>
          <cell r="R242">
            <v>0</v>
          </cell>
        </row>
        <row r="243">
          <cell r="A243">
            <v>242</v>
          </cell>
          <cell r="B243" t="str">
            <v>90/7</v>
          </cell>
          <cell r="C243" t="str">
            <v>A-3</v>
          </cell>
          <cell r="D243" t="str">
            <v>DFR</v>
          </cell>
          <cell r="E243">
            <v>422</v>
          </cell>
          <cell r="F243" t="str">
            <v>Yes</v>
          </cell>
          <cell r="G243" t="str">
            <v>Yes</v>
          </cell>
          <cell r="H243" t="str">
            <v>Yes</v>
          </cell>
          <cell r="I243" t="str">
            <v>Yes</v>
          </cell>
          <cell r="J243" t="str">
            <v>Yes</v>
          </cell>
          <cell r="K243">
            <v>0</v>
          </cell>
          <cell r="L243" t="str">
            <v>Untouched</v>
          </cell>
          <cell r="M243">
            <v>0</v>
          </cell>
          <cell r="N243"/>
          <cell r="O243">
            <v>0</v>
          </cell>
          <cell r="P243"/>
          <cell r="Q243">
            <v>0</v>
          </cell>
          <cell r="R243">
            <v>0</v>
          </cell>
        </row>
        <row r="244">
          <cell r="A244">
            <v>243</v>
          </cell>
          <cell r="B244" t="str">
            <v>90/8</v>
          </cell>
          <cell r="C244" t="str">
            <v>A+6</v>
          </cell>
          <cell r="D244" t="str">
            <v>DFR</v>
          </cell>
          <cell r="E244">
            <v>425</v>
          </cell>
          <cell r="F244" t="str">
            <v>Yes</v>
          </cell>
          <cell r="G244" t="str">
            <v>Yes</v>
          </cell>
          <cell r="H244" t="str">
            <v>Yes</v>
          </cell>
          <cell r="I244" t="str">
            <v>Yes</v>
          </cell>
          <cell r="J244" t="str">
            <v>Yes</v>
          </cell>
          <cell r="K244">
            <v>0</v>
          </cell>
          <cell r="L244" t="str">
            <v>Untouched</v>
          </cell>
          <cell r="M244">
            <v>0</v>
          </cell>
          <cell r="N244"/>
          <cell r="O244">
            <v>0</v>
          </cell>
          <cell r="P244"/>
          <cell r="Q244">
            <v>0</v>
          </cell>
          <cell r="R244">
            <v>0</v>
          </cell>
        </row>
        <row r="245">
          <cell r="A245">
            <v>244</v>
          </cell>
          <cell r="B245" t="str">
            <v>90/9</v>
          </cell>
          <cell r="C245" t="str">
            <v>A+6</v>
          </cell>
          <cell r="D245" t="str">
            <v>DFR</v>
          </cell>
          <cell r="E245">
            <v>407</v>
          </cell>
          <cell r="F245" t="str">
            <v>Yes</v>
          </cell>
          <cell r="G245" t="str">
            <v>Yes</v>
          </cell>
          <cell r="H245" t="str">
            <v>Yes</v>
          </cell>
          <cell r="I245" t="str">
            <v>Yes</v>
          </cell>
          <cell r="J245" t="str">
            <v>Yes</v>
          </cell>
          <cell r="K245">
            <v>0</v>
          </cell>
          <cell r="L245" t="str">
            <v>Untouched</v>
          </cell>
          <cell r="M245">
            <v>0</v>
          </cell>
          <cell r="N245"/>
          <cell r="O245">
            <v>0</v>
          </cell>
          <cell r="P245"/>
          <cell r="Q245">
            <v>0</v>
          </cell>
          <cell r="R245">
            <v>0</v>
          </cell>
        </row>
        <row r="246">
          <cell r="A246">
            <v>245</v>
          </cell>
          <cell r="B246" t="str">
            <v>90/10</v>
          </cell>
          <cell r="C246" t="str">
            <v>A-3</v>
          </cell>
          <cell r="D246" t="str">
            <v>DFR</v>
          </cell>
          <cell r="E246">
            <v>378</v>
          </cell>
          <cell r="F246" t="str">
            <v>Yes</v>
          </cell>
          <cell r="G246" t="str">
            <v>Yes</v>
          </cell>
          <cell r="H246" t="str">
            <v>Yes</v>
          </cell>
          <cell r="I246" t="str">
            <v>Yes</v>
          </cell>
          <cell r="J246" t="str">
            <v>Yes</v>
          </cell>
          <cell r="K246">
            <v>0</v>
          </cell>
          <cell r="L246" t="str">
            <v>Untouched</v>
          </cell>
          <cell r="M246">
            <v>0</v>
          </cell>
          <cell r="N246"/>
          <cell r="O246">
            <v>0</v>
          </cell>
          <cell r="P246"/>
          <cell r="Q246">
            <v>0</v>
          </cell>
          <cell r="R246">
            <v>0</v>
          </cell>
        </row>
        <row r="247">
          <cell r="A247">
            <v>246</v>
          </cell>
          <cell r="B247" t="str">
            <v>90/11</v>
          </cell>
          <cell r="C247" t="str">
            <v>A+0</v>
          </cell>
          <cell r="D247" t="str">
            <v>DFR</v>
          </cell>
          <cell r="E247">
            <v>376.94400000000002</v>
          </cell>
          <cell r="F247" t="str">
            <v>Yes</v>
          </cell>
          <cell r="G247" t="str">
            <v>Yes</v>
          </cell>
          <cell r="H247" t="str">
            <v>Yes</v>
          </cell>
          <cell r="I247" t="str">
            <v>Yes</v>
          </cell>
          <cell r="J247" t="str">
            <v>Yes</v>
          </cell>
          <cell r="K247">
            <v>0</v>
          </cell>
          <cell r="L247" t="str">
            <v>Untouched</v>
          </cell>
          <cell r="M247">
            <v>0</v>
          </cell>
          <cell r="N247"/>
          <cell r="O247">
            <v>0</v>
          </cell>
          <cell r="P247"/>
          <cell r="Q247">
            <v>0</v>
          </cell>
          <cell r="R247">
            <v>0</v>
          </cell>
        </row>
        <row r="248">
          <cell r="A248">
            <v>247</v>
          </cell>
          <cell r="B248" t="str">
            <v>91/0</v>
          </cell>
          <cell r="C248" t="str">
            <v>B2+0</v>
          </cell>
          <cell r="D248" t="str">
            <v>DFR</v>
          </cell>
          <cell r="E248">
            <v>405</v>
          </cell>
          <cell r="F248" t="str">
            <v>Yes</v>
          </cell>
          <cell r="G248" t="str">
            <v>Yes</v>
          </cell>
          <cell r="H248" t="str">
            <v>Yes</v>
          </cell>
          <cell r="I248" t="str">
            <v>Yes</v>
          </cell>
          <cell r="J248">
            <v>0</v>
          </cell>
          <cell r="K248">
            <v>0</v>
          </cell>
          <cell r="L248" t="str">
            <v>Untouched</v>
          </cell>
          <cell r="M248">
            <v>0</v>
          </cell>
          <cell r="N248"/>
          <cell r="O248">
            <v>0</v>
          </cell>
          <cell r="P248"/>
          <cell r="Q248">
            <v>0</v>
          </cell>
          <cell r="R248">
            <v>0</v>
          </cell>
        </row>
        <row r="249">
          <cell r="A249">
            <v>248</v>
          </cell>
          <cell r="B249" t="str">
            <v>91/1</v>
          </cell>
          <cell r="C249" t="str">
            <v>A+3</v>
          </cell>
          <cell r="D249" t="str">
            <v>DFR</v>
          </cell>
          <cell r="E249">
            <v>402</v>
          </cell>
          <cell r="F249" t="str">
            <v>Yes</v>
          </cell>
          <cell r="G249" t="str">
            <v>Yes</v>
          </cell>
          <cell r="H249" t="str">
            <v>Yes</v>
          </cell>
          <cell r="I249" t="str">
            <v>Yes</v>
          </cell>
          <cell r="J249" t="str">
            <v>Yes</v>
          </cell>
          <cell r="K249">
            <v>0</v>
          </cell>
          <cell r="L249" t="str">
            <v>Untouched</v>
          </cell>
          <cell r="M249">
            <v>0</v>
          </cell>
          <cell r="N249"/>
          <cell r="O249">
            <v>0</v>
          </cell>
          <cell r="P249"/>
          <cell r="Q249">
            <v>0</v>
          </cell>
          <cell r="R249">
            <v>0</v>
          </cell>
        </row>
        <row r="250">
          <cell r="A250">
            <v>249</v>
          </cell>
          <cell r="B250" t="str">
            <v>91/2</v>
          </cell>
          <cell r="C250" t="str">
            <v>A+3</v>
          </cell>
          <cell r="D250" t="str">
            <v>DFR</v>
          </cell>
          <cell r="E250">
            <v>424</v>
          </cell>
          <cell r="F250" t="str">
            <v>Yes</v>
          </cell>
          <cell r="G250" t="str">
            <v>Yes</v>
          </cell>
          <cell r="H250" t="str">
            <v>Yes</v>
          </cell>
          <cell r="I250" t="str">
            <v>Yes</v>
          </cell>
          <cell r="J250" t="str">
            <v>Yes</v>
          </cell>
          <cell r="K250">
            <v>0</v>
          </cell>
          <cell r="L250" t="str">
            <v>Untouched</v>
          </cell>
          <cell r="M250">
            <v>0</v>
          </cell>
          <cell r="N250"/>
          <cell r="O250">
            <v>0</v>
          </cell>
          <cell r="P250"/>
          <cell r="Q250">
            <v>0</v>
          </cell>
          <cell r="R250">
            <v>0</v>
          </cell>
        </row>
        <row r="251">
          <cell r="A251">
            <v>250</v>
          </cell>
          <cell r="B251" t="str">
            <v>91/3</v>
          </cell>
          <cell r="C251" t="str">
            <v>A+3</v>
          </cell>
          <cell r="D251" t="str">
            <v>DFR</v>
          </cell>
          <cell r="E251">
            <v>404</v>
          </cell>
          <cell r="F251" t="str">
            <v>Yes</v>
          </cell>
          <cell r="G251" t="str">
            <v>Yes</v>
          </cell>
          <cell r="H251" t="str">
            <v>Yes</v>
          </cell>
          <cell r="I251" t="str">
            <v>Yes</v>
          </cell>
          <cell r="J251" t="str">
            <v>Yes</v>
          </cell>
          <cell r="K251">
            <v>0</v>
          </cell>
          <cell r="L251" t="str">
            <v>Untouched</v>
          </cell>
          <cell r="M251">
            <v>0</v>
          </cell>
          <cell r="N251"/>
          <cell r="O251">
            <v>0</v>
          </cell>
          <cell r="P251"/>
          <cell r="Q251">
            <v>0</v>
          </cell>
          <cell r="R251">
            <v>0</v>
          </cell>
        </row>
        <row r="252">
          <cell r="A252">
            <v>251</v>
          </cell>
          <cell r="B252" t="str">
            <v>91/4</v>
          </cell>
          <cell r="C252" t="str">
            <v>A+3</v>
          </cell>
          <cell r="D252" t="str">
            <v>DFR</v>
          </cell>
          <cell r="E252">
            <v>398</v>
          </cell>
          <cell r="F252" t="str">
            <v>Yes</v>
          </cell>
          <cell r="G252" t="str">
            <v>Yes</v>
          </cell>
          <cell r="H252" t="str">
            <v>Yes</v>
          </cell>
          <cell r="I252" t="str">
            <v>Yes</v>
          </cell>
          <cell r="J252" t="str">
            <v>Yes</v>
          </cell>
          <cell r="K252">
            <v>0</v>
          </cell>
          <cell r="L252" t="str">
            <v>Untouched</v>
          </cell>
          <cell r="M252">
            <v>0</v>
          </cell>
          <cell r="N252"/>
          <cell r="O252">
            <v>0</v>
          </cell>
          <cell r="P252"/>
          <cell r="Q252">
            <v>0</v>
          </cell>
          <cell r="R252">
            <v>0</v>
          </cell>
        </row>
        <row r="253">
          <cell r="A253">
            <v>252</v>
          </cell>
          <cell r="B253" t="str">
            <v>91/5</v>
          </cell>
          <cell r="C253" t="str">
            <v>A+0</v>
          </cell>
          <cell r="D253" t="str">
            <v>DFR</v>
          </cell>
          <cell r="E253">
            <v>376</v>
          </cell>
          <cell r="F253" t="str">
            <v>Yes</v>
          </cell>
          <cell r="G253" t="str">
            <v>Yes</v>
          </cell>
          <cell r="H253" t="str">
            <v>Yes</v>
          </cell>
          <cell r="I253" t="str">
            <v>Yes</v>
          </cell>
          <cell r="J253" t="str">
            <v>Yes</v>
          </cell>
          <cell r="K253">
            <v>0</v>
          </cell>
          <cell r="L253" t="str">
            <v>Untouched</v>
          </cell>
          <cell r="M253">
            <v>0</v>
          </cell>
          <cell r="N253"/>
          <cell r="O253">
            <v>0</v>
          </cell>
          <cell r="P253"/>
          <cell r="Q253">
            <v>0</v>
          </cell>
          <cell r="R253">
            <v>0</v>
          </cell>
        </row>
        <row r="254">
          <cell r="A254">
            <v>253</v>
          </cell>
          <cell r="B254" t="str">
            <v>91/6</v>
          </cell>
          <cell r="C254" t="str">
            <v>A-3</v>
          </cell>
          <cell r="D254" t="str">
            <v>DFR</v>
          </cell>
          <cell r="E254">
            <v>337</v>
          </cell>
          <cell r="F254" t="str">
            <v>Yes</v>
          </cell>
          <cell r="G254" t="str">
            <v>Yes</v>
          </cell>
          <cell r="H254" t="str">
            <v>Yes</v>
          </cell>
          <cell r="I254" t="str">
            <v>Yes</v>
          </cell>
          <cell r="J254" t="str">
            <v>Yes</v>
          </cell>
          <cell r="K254">
            <v>0</v>
          </cell>
          <cell r="L254" t="str">
            <v>Untouched</v>
          </cell>
          <cell r="M254">
            <v>0</v>
          </cell>
          <cell r="N254"/>
          <cell r="O254">
            <v>0</v>
          </cell>
          <cell r="P254"/>
          <cell r="Q254">
            <v>0</v>
          </cell>
          <cell r="R254">
            <v>0</v>
          </cell>
        </row>
        <row r="255">
          <cell r="A255">
            <v>254</v>
          </cell>
          <cell r="B255" t="str">
            <v>91/7</v>
          </cell>
          <cell r="C255" t="str">
            <v>A-3</v>
          </cell>
          <cell r="D255" t="str">
            <v>DFR</v>
          </cell>
          <cell r="E255">
            <v>368</v>
          </cell>
          <cell r="F255" t="str">
            <v>Yes</v>
          </cell>
          <cell r="G255" t="str">
            <v>Yes</v>
          </cell>
          <cell r="H255" t="str">
            <v>Yes</v>
          </cell>
          <cell r="I255" t="str">
            <v>Yes</v>
          </cell>
          <cell r="J255" t="str">
            <v>Yes</v>
          </cell>
          <cell r="K255">
            <v>0</v>
          </cell>
          <cell r="L255" t="str">
            <v>Untouched</v>
          </cell>
          <cell r="M255">
            <v>0</v>
          </cell>
          <cell r="N255"/>
          <cell r="O255">
            <v>0</v>
          </cell>
          <cell r="P255"/>
          <cell r="Q255">
            <v>0</v>
          </cell>
          <cell r="R255">
            <v>0</v>
          </cell>
        </row>
        <row r="256">
          <cell r="A256">
            <v>255</v>
          </cell>
          <cell r="B256" t="str">
            <v>91/8</v>
          </cell>
          <cell r="C256" t="str">
            <v>A+0</v>
          </cell>
          <cell r="D256" t="str">
            <v>DFR</v>
          </cell>
          <cell r="E256">
            <v>402</v>
          </cell>
          <cell r="F256" t="str">
            <v>Yes</v>
          </cell>
          <cell r="G256" t="str">
            <v>Yes</v>
          </cell>
          <cell r="H256" t="str">
            <v>Yes</v>
          </cell>
          <cell r="I256" t="str">
            <v>Yes</v>
          </cell>
          <cell r="J256" t="str">
            <v>Yes</v>
          </cell>
          <cell r="K256">
            <v>0</v>
          </cell>
          <cell r="L256" t="str">
            <v>Untouched</v>
          </cell>
          <cell r="M256">
            <v>0</v>
          </cell>
          <cell r="N256"/>
          <cell r="O256">
            <v>0</v>
          </cell>
          <cell r="P256"/>
          <cell r="Q256">
            <v>0</v>
          </cell>
          <cell r="R256">
            <v>0</v>
          </cell>
        </row>
        <row r="257">
          <cell r="A257">
            <v>256</v>
          </cell>
          <cell r="B257" t="str">
            <v>91/9</v>
          </cell>
          <cell r="C257" t="str">
            <v>A+1.5</v>
          </cell>
          <cell r="D257" t="str">
            <v>DFR</v>
          </cell>
          <cell r="E257">
            <v>416</v>
          </cell>
          <cell r="F257" t="str">
            <v>Yes</v>
          </cell>
          <cell r="G257" t="str">
            <v>Yes</v>
          </cell>
          <cell r="H257" t="str">
            <v>Yes</v>
          </cell>
          <cell r="I257" t="str">
            <v>Yes</v>
          </cell>
          <cell r="J257" t="str">
            <v>Yes</v>
          </cell>
          <cell r="K257">
            <v>0</v>
          </cell>
          <cell r="L257" t="str">
            <v>Untouched</v>
          </cell>
          <cell r="M257">
            <v>0</v>
          </cell>
          <cell r="N257"/>
          <cell r="O257">
            <v>0</v>
          </cell>
          <cell r="P257"/>
          <cell r="Q257">
            <v>0</v>
          </cell>
          <cell r="R257">
            <v>0</v>
          </cell>
        </row>
        <row r="258">
          <cell r="A258">
            <v>257</v>
          </cell>
          <cell r="B258" t="str">
            <v>91/10</v>
          </cell>
          <cell r="C258" t="str">
            <v>A+3</v>
          </cell>
          <cell r="D258" t="str">
            <v>DFR</v>
          </cell>
          <cell r="E258">
            <v>399</v>
          </cell>
          <cell r="F258" t="str">
            <v>Yes</v>
          </cell>
          <cell r="G258" t="str">
            <v>Yes</v>
          </cell>
          <cell r="H258" t="str">
            <v>Yes</v>
          </cell>
          <cell r="I258" t="str">
            <v>Yes</v>
          </cell>
          <cell r="J258" t="str">
            <v>Yes</v>
          </cell>
          <cell r="K258">
            <v>0</v>
          </cell>
          <cell r="L258" t="str">
            <v>Untouched</v>
          </cell>
          <cell r="M258">
            <v>0</v>
          </cell>
          <cell r="N258"/>
          <cell r="O258">
            <v>0</v>
          </cell>
          <cell r="P258"/>
          <cell r="Q258">
            <v>0</v>
          </cell>
          <cell r="R258">
            <v>0</v>
          </cell>
        </row>
        <row r="259">
          <cell r="A259">
            <v>258</v>
          </cell>
          <cell r="B259" t="str">
            <v>92/0</v>
          </cell>
          <cell r="C259" t="str">
            <v>C2+0</v>
          </cell>
          <cell r="D259">
            <v>0</v>
          </cell>
          <cell r="E259">
            <v>408</v>
          </cell>
          <cell r="F259" t="str">
            <v>Yes</v>
          </cell>
          <cell r="G259" t="str">
            <v>Yes</v>
          </cell>
          <cell r="H259" t="str">
            <v>Yes</v>
          </cell>
          <cell r="I259" t="str">
            <v>Yes</v>
          </cell>
          <cell r="J259">
            <v>0</v>
          </cell>
          <cell r="K259">
            <v>0</v>
          </cell>
          <cell r="L259" t="str">
            <v>Untouched</v>
          </cell>
          <cell r="M259">
            <v>0</v>
          </cell>
          <cell r="N259"/>
          <cell r="O259">
            <v>0</v>
          </cell>
          <cell r="P259"/>
          <cell r="Q259">
            <v>0</v>
          </cell>
          <cell r="R259">
            <v>0</v>
          </cell>
        </row>
        <row r="260">
          <cell r="A260">
            <v>259</v>
          </cell>
          <cell r="B260" t="str">
            <v>92/1</v>
          </cell>
          <cell r="C260" t="str">
            <v>A+3</v>
          </cell>
          <cell r="D260" t="str">
            <v>DFR</v>
          </cell>
          <cell r="E260">
            <v>378</v>
          </cell>
          <cell r="F260" t="str">
            <v>Yes</v>
          </cell>
          <cell r="G260" t="str">
            <v>Yes</v>
          </cell>
          <cell r="H260" t="str">
            <v>Yes</v>
          </cell>
          <cell r="I260" t="str">
            <v>Yes</v>
          </cell>
          <cell r="J260">
            <v>0</v>
          </cell>
          <cell r="K260">
            <v>0</v>
          </cell>
          <cell r="L260" t="str">
            <v>Untouched</v>
          </cell>
          <cell r="M260">
            <v>0</v>
          </cell>
          <cell r="N260"/>
          <cell r="O260">
            <v>0</v>
          </cell>
          <cell r="P260"/>
          <cell r="Q260">
            <v>0</v>
          </cell>
          <cell r="R260">
            <v>0</v>
          </cell>
        </row>
        <row r="261">
          <cell r="A261">
            <v>260</v>
          </cell>
          <cell r="B261" t="str">
            <v>92/2</v>
          </cell>
          <cell r="C261" t="str">
            <v>A-3</v>
          </cell>
          <cell r="D261" t="str">
            <v>DFR</v>
          </cell>
          <cell r="E261">
            <v>369</v>
          </cell>
          <cell r="F261" t="str">
            <v>Yes</v>
          </cell>
          <cell r="G261" t="str">
            <v>Yes</v>
          </cell>
          <cell r="H261" t="str">
            <v>Yes</v>
          </cell>
          <cell r="I261" t="str">
            <v>Yes</v>
          </cell>
          <cell r="J261">
            <v>0</v>
          </cell>
          <cell r="K261">
            <v>0</v>
          </cell>
          <cell r="L261" t="str">
            <v>Untouched</v>
          </cell>
          <cell r="M261">
            <v>0</v>
          </cell>
          <cell r="N261"/>
          <cell r="O261">
            <v>0</v>
          </cell>
          <cell r="P261"/>
          <cell r="Q261">
            <v>0</v>
          </cell>
          <cell r="R261">
            <v>0</v>
          </cell>
        </row>
        <row r="262">
          <cell r="A262">
            <v>261</v>
          </cell>
          <cell r="B262" t="str">
            <v>92/3</v>
          </cell>
          <cell r="C262" t="str">
            <v>A+0</v>
          </cell>
          <cell r="D262" t="str">
            <v>DFR</v>
          </cell>
          <cell r="E262">
            <v>410</v>
          </cell>
          <cell r="F262" t="str">
            <v>Yes</v>
          </cell>
          <cell r="G262" t="str">
            <v>Yes</v>
          </cell>
          <cell r="H262" t="str">
            <v>Yes</v>
          </cell>
          <cell r="I262" t="str">
            <v>Yes</v>
          </cell>
          <cell r="J262">
            <v>0</v>
          </cell>
          <cell r="K262">
            <v>0</v>
          </cell>
          <cell r="L262" t="str">
            <v>Untouched</v>
          </cell>
          <cell r="M262">
            <v>0</v>
          </cell>
          <cell r="N262"/>
          <cell r="O262">
            <v>0</v>
          </cell>
          <cell r="P262"/>
          <cell r="Q262">
            <v>0</v>
          </cell>
          <cell r="R262">
            <v>0</v>
          </cell>
        </row>
        <row r="263">
          <cell r="A263">
            <v>262</v>
          </cell>
          <cell r="B263" t="str">
            <v>92/4</v>
          </cell>
          <cell r="C263" t="str">
            <v>A+3</v>
          </cell>
          <cell r="D263" t="str">
            <v>DFR</v>
          </cell>
          <cell r="E263">
            <v>416</v>
          </cell>
          <cell r="F263" t="str">
            <v>Yes</v>
          </cell>
          <cell r="G263" t="str">
            <v>Yes</v>
          </cell>
          <cell r="H263" t="str">
            <v>Yes</v>
          </cell>
          <cell r="I263" t="str">
            <v>Yes</v>
          </cell>
          <cell r="J263">
            <v>0</v>
          </cell>
          <cell r="K263">
            <v>0</v>
          </cell>
          <cell r="L263" t="str">
            <v>Untouched</v>
          </cell>
          <cell r="M263">
            <v>0</v>
          </cell>
          <cell r="N263"/>
          <cell r="O263">
            <v>0</v>
          </cell>
          <cell r="P263"/>
          <cell r="Q263">
            <v>0</v>
          </cell>
          <cell r="R263">
            <v>0</v>
          </cell>
        </row>
        <row r="264">
          <cell r="A264">
            <v>263</v>
          </cell>
          <cell r="B264" t="str">
            <v>93/0</v>
          </cell>
          <cell r="C264" t="str">
            <v>C2+0</v>
          </cell>
          <cell r="D264">
            <v>0</v>
          </cell>
          <cell r="E264">
            <v>392</v>
          </cell>
          <cell r="F264" t="str">
            <v>Yes</v>
          </cell>
          <cell r="G264" t="str">
            <v>Yes</v>
          </cell>
          <cell r="H264" t="str">
            <v>Yes</v>
          </cell>
          <cell r="I264" t="str">
            <v>Yes</v>
          </cell>
          <cell r="J264">
            <v>0</v>
          </cell>
          <cell r="K264">
            <v>0</v>
          </cell>
          <cell r="L264" t="str">
            <v>Untouched</v>
          </cell>
          <cell r="M264">
            <v>0</v>
          </cell>
          <cell r="N264"/>
          <cell r="O264">
            <v>0</v>
          </cell>
          <cell r="P264"/>
          <cell r="Q264">
            <v>0</v>
          </cell>
          <cell r="R264">
            <v>0</v>
          </cell>
        </row>
        <row r="265">
          <cell r="A265">
            <v>264</v>
          </cell>
          <cell r="B265" t="str">
            <v>93/1</v>
          </cell>
          <cell r="C265" t="str">
            <v>A+1.5</v>
          </cell>
          <cell r="D265" t="str">
            <v>DFR</v>
          </cell>
          <cell r="E265">
            <v>381</v>
          </cell>
          <cell r="F265" t="str">
            <v>Yes</v>
          </cell>
          <cell r="G265" t="str">
            <v>Yes</v>
          </cell>
          <cell r="H265" t="str">
            <v>Yes</v>
          </cell>
          <cell r="I265" t="str">
            <v>Yes</v>
          </cell>
          <cell r="J265">
            <v>0</v>
          </cell>
          <cell r="K265">
            <v>0</v>
          </cell>
          <cell r="L265" t="str">
            <v>Untouched</v>
          </cell>
          <cell r="M265">
            <v>0</v>
          </cell>
          <cell r="N265"/>
          <cell r="O265">
            <v>0</v>
          </cell>
          <cell r="P265"/>
          <cell r="Q265">
            <v>0</v>
          </cell>
          <cell r="R265">
            <v>0</v>
          </cell>
        </row>
        <row r="266">
          <cell r="A266">
            <v>265</v>
          </cell>
          <cell r="B266" t="str">
            <v>93/2</v>
          </cell>
          <cell r="C266" t="str">
            <v>A+0</v>
          </cell>
          <cell r="D266" t="str">
            <v>DFR</v>
          </cell>
          <cell r="E266">
            <v>380</v>
          </cell>
          <cell r="F266" t="str">
            <v>Yes</v>
          </cell>
          <cell r="G266" t="str">
            <v>Yes</v>
          </cell>
          <cell r="H266" t="str">
            <v>Yes</v>
          </cell>
          <cell r="I266" t="str">
            <v>Yes</v>
          </cell>
          <cell r="J266">
            <v>0</v>
          </cell>
          <cell r="K266">
            <v>0</v>
          </cell>
          <cell r="L266" t="str">
            <v>Untouched</v>
          </cell>
          <cell r="M266">
            <v>0</v>
          </cell>
          <cell r="N266"/>
          <cell r="O266">
            <v>0</v>
          </cell>
          <cell r="P266"/>
          <cell r="Q266">
            <v>0</v>
          </cell>
          <cell r="R266">
            <v>0</v>
          </cell>
        </row>
        <row r="267">
          <cell r="A267">
            <v>266</v>
          </cell>
          <cell r="B267" t="str">
            <v>93/3</v>
          </cell>
          <cell r="C267" t="str">
            <v>A+0</v>
          </cell>
          <cell r="D267" t="str">
            <v>DFR</v>
          </cell>
          <cell r="E267">
            <v>397</v>
          </cell>
          <cell r="F267" t="str">
            <v>Yes</v>
          </cell>
          <cell r="G267" t="str">
            <v>Yes</v>
          </cell>
          <cell r="H267" t="str">
            <v>Yes</v>
          </cell>
          <cell r="I267" t="str">
            <v>Yes</v>
          </cell>
          <cell r="J267">
            <v>0</v>
          </cell>
          <cell r="K267">
            <v>0</v>
          </cell>
          <cell r="L267" t="str">
            <v>Untouched</v>
          </cell>
          <cell r="M267">
            <v>0</v>
          </cell>
          <cell r="N267"/>
          <cell r="O267">
            <v>0</v>
          </cell>
          <cell r="P267"/>
          <cell r="Q267">
            <v>0</v>
          </cell>
          <cell r="R267">
            <v>0</v>
          </cell>
        </row>
        <row r="268">
          <cell r="A268">
            <v>267</v>
          </cell>
          <cell r="B268" t="str">
            <v>93/4</v>
          </cell>
          <cell r="C268" t="str">
            <v>A+0</v>
          </cell>
          <cell r="D268" t="str">
            <v>DFR</v>
          </cell>
          <cell r="E268">
            <v>407</v>
          </cell>
          <cell r="F268" t="str">
            <v>Yes</v>
          </cell>
          <cell r="G268" t="str">
            <v>Yes</v>
          </cell>
          <cell r="H268" t="str">
            <v>Yes</v>
          </cell>
          <cell r="I268" t="str">
            <v>Yes</v>
          </cell>
          <cell r="J268">
            <v>0</v>
          </cell>
          <cell r="K268">
            <v>0</v>
          </cell>
          <cell r="L268" t="str">
            <v>Untouched</v>
          </cell>
          <cell r="M268">
            <v>0</v>
          </cell>
          <cell r="N268"/>
          <cell r="O268">
            <v>0</v>
          </cell>
          <cell r="P268"/>
          <cell r="Q268">
            <v>0</v>
          </cell>
          <cell r="R268">
            <v>0</v>
          </cell>
        </row>
        <row r="269">
          <cell r="A269">
            <v>268</v>
          </cell>
          <cell r="B269" t="str">
            <v>93/5</v>
          </cell>
          <cell r="C269" t="str">
            <v>A+3</v>
          </cell>
          <cell r="D269" t="str">
            <v>DFR</v>
          </cell>
          <cell r="E269">
            <v>412.8</v>
          </cell>
          <cell r="F269" t="str">
            <v>Yes</v>
          </cell>
          <cell r="G269" t="str">
            <v>Yes</v>
          </cell>
          <cell r="H269" t="str">
            <v>Yes</v>
          </cell>
          <cell r="I269" t="str">
            <v>Yes</v>
          </cell>
          <cell r="J269">
            <v>0</v>
          </cell>
          <cell r="K269">
            <v>0</v>
          </cell>
          <cell r="L269" t="str">
            <v>Untouched</v>
          </cell>
          <cell r="M269">
            <v>0</v>
          </cell>
          <cell r="N269"/>
          <cell r="O269">
            <v>0</v>
          </cell>
          <cell r="P269"/>
          <cell r="Q269">
            <v>0</v>
          </cell>
          <cell r="R269">
            <v>0</v>
          </cell>
        </row>
        <row r="270">
          <cell r="A270">
            <v>269</v>
          </cell>
          <cell r="B270" t="str">
            <v>94/0</v>
          </cell>
          <cell r="C270" t="str">
            <v>B2+0</v>
          </cell>
          <cell r="D270" t="str">
            <v>DFR</v>
          </cell>
          <cell r="E270">
            <v>421</v>
          </cell>
          <cell r="F270" t="str">
            <v>Yes</v>
          </cell>
          <cell r="G270" t="str">
            <v>No</v>
          </cell>
          <cell r="H270" t="str">
            <v>No</v>
          </cell>
          <cell r="I270" t="str">
            <v>No</v>
          </cell>
          <cell r="J270">
            <v>0</v>
          </cell>
          <cell r="K270">
            <v>0</v>
          </cell>
          <cell r="L270" t="str">
            <v>Narmada</v>
          </cell>
          <cell r="M270">
            <v>0</v>
          </cell>
          <cell r="N270"/>
          <cell r="O270">
            <v>0</v>
          </cell>
          <cell r="P270"/>
          <cell r="Q270">
            <v>0</v>
          </cell>
          <cell r="R270">
            <v>0</v>
          </cell>
        </row>
        <row r="271">
          <cell r="A271">
            <v>270</v>
          </cell>
          <cell r="B271" t="str">
            <v>94/1</v>
          </cell>
          <cell r="C271" t="str">
            <v>A+4.5</v>
          </cell>
          <cell r="D271" t="str">
            <v>WET PADDY</v>
          </cell>
          <cell r="E271">
            <v>424</v>
          </cell>
          <cell r="F271" t="str">
            <v>Yes</v>
          </cell>
          <cell r="G271" t="str">
            <v>No</v>
          </cell>
          <cell r="H271" t="str">
            <v>No</v>
          </cell>
          <cell r="I271" t="str">
            <v>No</v>
          </cell>
          <cell r="J271">
            <v>0</v>
          </cell>
          <cell r="K271">
            <v>0</v>
          </cell>
          <cell r="L271" t="str">
            <v>Narmada</v>
          </cell>
          <cell r="M271">
            <v>0</v>
          </cell>
          <cell r="N271"/>
          <cell r="O271">
            <v>0</v>
          </cell>
          <cell r="P271"/>
          <cell r="Q271">
            <v>0</v>
          </cell>
          <cell r="R271">
            <v>0</v>
          </cell>
        </row>
        <row r="272">
          <cell r="A272">
            <v>271</v>
          </cell>
          <cell r="B272" t="str">
            <v>94/2</v>
          </cell>
          <cell r="C272" t="str">
            <v>A+0</v>
          </cell>
          <cell r="D272" t="str">
            <v>WET PADDY</v>
          </cell>
          <cell r="E272">
            <v>418</v>
          </cell>
          <cell r="F272" t="str">
            <v>Yes</v>
          </cell>
          <cell r="G272" t="str">
            <v>No</v>
          </cell>
          <cell r="H272" t="str">
            <v>No</v>
          </cell>
          <cell r="I272" t="str">
            <v>No</v>
          </cell>
          <cell r="J272">
            <v>0</v>
          </cell>
          <cell r="K272">
            <v>0</v>
          </cell>
          <cell r="L272" t="str">
            <v>Narmada</v>
          </cell>
          <cell r="M272">
            <v>0</v>
          </cell>
          <cell r="N272"/>
          <cell r="O272">
            <v>0</v>
          </cell>
          <cell r="P272"/>
          <cell r="Q272">
            <v>0</v>
          </cell>
          <cell r="R272">
            <v>0</v>
          </cell>
        </row>
        <row r="273">
          <cell r="A273">
            <v>272</v>
          </cell>
          <cell r="B273" t="str">
            <v>94/3</v>
          </cell>
          <cell r="C273" t="str">
            <v>A+3</v>
          </cell>
          <cell r="D273" t="str">
            <v>WET PADDY</v>
          </cell>
          <cell r="E273">
            <v>424</v>
          </cell>
          <cell r="F273" t="str">
            <v>Yes</v>
          </cell>
          <cell r="G273" t="str">
            <v>No</v>
          </cell>
          <cell r="H273" t="str">
            <v>No</v>
          </cell>
          <cell r="I273" t="str">
            <v>No</v>
          </cell>
          <cell r="J273">
            <v>0</v>
          </cell>
          <cell r="K273">
            <v>0</v>
          </cell>
          <cell r="L273" t="str">
            <v>Narmada</v>
          </cell>
          <cell r="M273">
            <v>0</v>
          </cell>
          <cell r="N273"/>
          <cell r="O273">
            <v>0</v>
          </cell>
          <cell r="P273"/>
          <cell r="Q273">
            <v>0</v>
          </cell>
          <cell r="R273">
            <v>0</v>
          </cell>
        </row>
        <row r="274">
          <cell r="A274">
            <v>273</v>
          </cell>
          <cell r="B274" t="str">
            <v>94/4</v>
          </cell>
          <cell r="C274" t="str">
            <v>A+1.5</v>
          </cell>
          <cell r="D274" t="str">
            <v>WET PADDY</v>
          </cell>
          <cell r="E274">
            <v>409</v>
          </cell>
          <cell r="F274" t="str">
            <v>Yes</v>
          </cell>
          <cell r="G274" t="str">
            <v>No</v>
          </cell>
          <cell r="H274" t="str">
            <v>No</v>
          </cell>
          <cell r="I274" t="str">
            <v>No</v>
          </cell>
          <cell r="J274">
            <v>0</v>
          </cell>
          <cell r="K274">
            <v>0</v>
          </cell>
          <cell r="L274" t="str">
            <v>Narmada</v>
          </cell>
          <cell r="M274">
            <v>0</v>
          </cell>
          <cell r="N274"/>
          <cell r="O274">
            <v>0</v>
          </cell>
          <cell r="P274"/>
          <cell r="Q274">
            <v>0</v>
          </cell>
          <cell r="R274">
            <v>0</v>
          </cell>
        </row>
        <row r="275">
          <cell r="A275">
            <v>274</v>
          </cell>
          <cell r="B275" t="str">
            <v>94/5</v>
          </cell>
          <cell r="C275" t="str">
            <v>A+0</v>
          </cell>
          <cell r="D275" t="str">
            <v>WET PADDY</v>
          </cell>
          <cell r="E275">
            <v>411</v>
          </cell>
          <cell r="F275" t="str">
            <v>Yes</v>
          </cell>
          <cell r="G275" t="str">
            <v>No</v>
          </cell>
          <cell r="H275" t="str">
            <v>No</v>
          </cell>
          <cell r="I275" t="str">
            <v>No</v>
          </cell>
          <cell r="J275">
            <v>0</v>
          </cell>
          <cell r="K275">
            <v>0</v>
          </cell>
          <cell r="L275" t="str">
            <v>Narmada</v>
          </cell>
          <cell r="M275">
            <v>0</v>
          </cell>
          <cell r="N275"/>
          <cell r="O275">
            <v>0</v>
          </cell>
          <cell r="P275"/>
          <cell r="Q275">
            <v>0</v>
          </cell>
          <cell r="R275">
            <v>0</v>
          </cell>
        </row>
        <row r="276">
          <cell r="A276">
            <v>275</v>
          </cell>
          <cell r="B276" t="str">
            <v>94/6</v>
          </cell>
          <cell r="C276" t="str">
            <v>A+1.5</v>
          </cell>
          <cell r="D276" t="str">
            <v>WET PADDY</v>
          </cell>
          <cell r="E276">
            <v>412</v>
          </cell>
          <cell r="F276" t="str">
            <v>Yes</v>
          </cell>
          <cell r="G276" t="str">
            <v>No</v>
          </cell>
          <cell r="H276" t="str">
            <v>No</v>
          </cell>
          <cell r="I276" t="str">
            <v>No</v>
          </cell>
          <cell r="J276">
            <v>0</v>
          </cell>
          <cell r="K276">
            <v>0</v>
          </cell>
          <cell r="L276" t="str">
            <v>Narmada</v>
          </cell>
          <cell r="M276">
            <v>0</v>
          </cell>
          <cell r="N276"/>
          <cell r="O276">
            <v>0</v>
          </cell>
          <cell r="P276"/>
          <cell r="Q276">
            <v>0</v>
          </cell>
          <cell r="R276">
            <v>0</v>
          </cell>
        </row>
        <row r="277">
          <cell r="A277">
            <v>276</v>
          </cell>
          <cell r="B277" t="str">
            <v>94/7</v>
          </cell>
          <cell r="C277" t="str">
            <v>A+0</v>
          </cell>
          <cell r="D277" t="str">
            <v>WET PADDY</v>
          </cell>
          <cell r="E277">
            <v>381</v>
          </cell>
          <cell r="F277" t="str">
            <v>Yes</v>
          </cell>
          <cell r="G277" t="str">
            <v>No</v>
          </cell>
          <cell r="H277" t="str">
            <v>No</v>
          </cell>
          <cell r="I277" t="str">
            <v>No</v>
          </cell>
          <cell r="J277">
            <v>0</v>
          </cell>
          <cell r="K277">
            <v>0</v>
          </cell>
          <cell r="L277" t="str">
            <v>Narmada</v>
          </cell>
          <cell r="M277">
            <v>0</v>
          </cell>
          <cell r="N277"/>
          <cell r="O277">
            <v>0</v>
          </cell>
          <cell r="P277"/>
          <cell r="Q277">
            <v>0</v>
          </cell>
          <cell r="R277">
            <v>0</v>
          </cell>
        </row>
        <row r="278">
          <cell r="A278">
            <v>277</v>
          </cell>
          <cell r="B278" t="str">
            <v>94/8</v>
          </cell>
          <cell r="C278" t="str">
            <v>A-3</v>
          </cell>
          <cell r="D278" t="str">
            <v>WET PADDY</v>
          </cell>
          <cell r="E278">
            <v>349</v>
          </cell>
          <cell r="F278" t="str">
            <v>Yes</v>
          </cell>
          <cell r="G278" t="str">
            <v>No</v>
          </cell>
          <cell r="H278" t="str">
            <v>No</v>
          </cell>
          <cell r="I278" t="str">
            <v>No</v>
          </cell>
          <cell r="J278">
            <v>0</v>
          </cell>
          <cell r="K278">
            <v>0</v>
          </cell>
          <cell r="L278" t="str">
            <v>Narmada</v>
          </cell>
          <cell r="M278">
            <v>0</v>
          </cell>
          <cell r="N278"/>
          <cell r="O278">
            <v>0</v>
          </cell>
          <cell r="P278"/>
          <cell r="Q278">
            <v>0</v>
          </cell>
          <cell r="R278">
            <v>0</v>
          </cell>
        </row>
        <row r="279">
          <cell r="A279">
            <v>278</v>
          </cell>
          <cell r="B279" t="str">
            <v>94/9</v>
          </cell>
          <cell r="C279" t="str">
            <v>A-3</v>
          </cell>
          <cell r="D279" t="str">
            <v>WET PADDY</v>
          </cell>
          <cell r="E279">
            <v>341</v>
          </cell>
          <cell r="F279" t="str">
            <v>Yes</v>
          </cell>
          <cell r="G279" t="str">
            <v>No</v>
          </cell>
          <cell r="H279" t="str">
            <v>No</v>
          </cell>
          <cell r="I279" t="str">
            <v>No</v>
          </cell>
          <cell r="J279">
            <v>0</v>
          </cell>
          <cell r="K279">
            <v>0</v>
          </cell>
          <cell r="L279" t="str">
            <v>Narmada</v>
          </cell>
          <cell r="M279">
            <v>0</v>
          </cell>
          <cell r="N279"/>
          <cell r="O279">
            <v>0</v>
          </cell>
          <cell r="P279"/>
          <cell r="Q279">
            <v>0</v>
          </cell>
          <cell r="R279">
            <v>0</v>
          </cell>
        </row>
        <row r="280">
          <cell r="A280">
            <v>279</v>
          </cell>
          <cell r="B280" t="str">
            <v>95/0</v>
          </cell>
          <cell r="C280" t="str">
            <v>D60+9</v>
          </cell>
          <cell r="D280">
            <v>0</v>
          </cell>
          <cell r="E280">
            <v>330</v>
          </cell>
          <cell r="F280" t="str">
            <v>Yes</v>
          </cell>
          <cell r="G280" t="str">
            <v>No</v>
          </cell>
          <cell r="H280" t="str">
            <v>No</v>
          </cell>
          <cell r="I280" t="str">
            <v>No</v>
          </cell>
          <cell r="J280">
            <v>0</v>
          </cell>
          <cell r="K280">
            <v>0</v>
          </cell>
          <cell r="L280" t="str">
            <v>Soil Investigation</v>
          </cell>
          <cell r="M280">
            <v>0</v>
          </cell>
          <cell r="N280"/>
          <cell r="O280">
            <v>0</v>
          </cell>
          <cell r="P280"/>
          <cell r="Q280">
            <v>0</v>
          </cell>
          <cell r="R280">
            <v>0</v>
          </cell>
        </row>
        <row r="281">
          <cell r="A281">
            <v>280</v>
          </cell>
          <cell r="B281" t="str">
            <v>96/0</v>
          </cell>
          <cell r="C281" t="str">
            <v>D60+55</v>
          </cell>
          <cell r="D281">
            <v>0</v>
          </cell>
          <cell r="E281">
            <v>825</v>
          </cell>
          <cell r="F281" t="str">
            <v>Yes</v>
          </cell>
          <cell r="G281" t="str">
            <v>No</v>
          </cell>
          <cell r="H281" t="str">
            <v>No</v>
          </cell>
          <cell r="I281" t="str">
            <v>No</v>
          </cell>
          <cell r="J281">
            <v>0</v>
          </cell>
          <cell r="K281">
            <v>0</v>
          </cell>
          <cell r="L281" t="str">
            <v>Soil Investigation</v>
          </cell>
          <cell r="M281">
            <v>0</v>
          </cell>
          <cell r="N281"/>
          <cell r="O281">
            <v>0</v>
          </cell>
          <cell r="P281"/>
          <cell r="Q281">
            <v>0</v>
          </cell>
          <cell r="R281">
            <v>0</v>
          </cell>
        </row>
        <row r="282">
          <cell r="A282">
            <v>281</v>
          </cell>
          <cell r="B282" t="str">
            <v>97/0</v>
          </cell>
          <cell r="C282" t="str">
            <v>D60+55</v>
          </cell>
          <cell r="D282">
            <v>0</v>
          </cell>
          <cell r="E282">
            <v>300</v>
          </cell>
          <cell r="F282" t="str">
            <v>Yes</v>
          </cell>
          <cell r="G282" t="str">
            <v>No</v>
          </cell>
          <cell r="H282" t="str">
            <v>No</v>
          </cell>
          <cell r="I282" t="str">
            <v>No</v>
          </cell>
          <cell r="J282">
            <v>0</v>
          </cell>
          <cell r="K282">
            <v>0</v>
          </cell>
          <cell r="L282" t="str">
            <v>Soil Investigation</v>
          </cell>
          <cell r="M282">
            <v>0</v>
          </cell>
          <cell r="N282"/>
          <cell r="O282">
            <v>0</v>
          </cell>
          <cell r="P282"/>
          <cell r="Q282">
            <v>0</v>
          </cell>
          <cell r="R282">
            <v>0</v>
          </cell>
        </row>
        <row r="283">
          <cell r="A283">
            <v>282</v>
          </cell>
          <cell r="B283" t="str">
            <v>98/0</v>
          </cell>
          <cell r="C283" t="str">
            <v>D60+9</v>
          </cell>
          <cell r="D283">
            <v>0</v>
          </cell>
          <cell r="E283">
            <v>470</v>
          </cell>
          <cell r="F283" t="str">
            <v>Yes</v>
          </cell>
          <cell r="G283" t="str">
            <v>No</v>
          </cell>
          <cell r="H283" t="str">
            <v>No</v>
          </cell>
          <cell r="I283" t="str">
            <v>No</v>
          </cell>
          <cell r="J283">
            <v>0</v>
          </cell>
          <cell r="K283">
            <v>0</v>
          </cell>
          <cell r="L283" t="str">
            <v>Soil Investigation</v>
          </cell>
          <cell r="M283">
            <v>0</v>
          </cell>
          <cell r="N283"/>
          <cell r="O283">
            <v>0</v>
          </cell>
          <cell r="P283"/>
          <cell r="Q283">
            <v>0</v>
          </cell>
          <cell r="R283">
            <v>0</v>
          </cell>
        </row>
        <row r="284">
          <cell r="A284">
            <v>283</v>
          </cell>
          <cell r="B284" t="str">
            <v>98/1</v>
          </cell>
          <cell r="C284" t="str">
            <v>A+7.5</v>
          </cell>
          <cell r="D284" t="str">
            <v>WET PADDY</v>
          </cell>
          <cell r="E284">
            <v>355</v>
          </cell>
          <cell r="F284" t="str">
            <v>Yes</v>
          </cell>
          <cell r="G284" t="str">
            <v>No</v>
          </cell>
          <cell r="H284" t="str">
            <v>No</v>
          </cell>
          <cell r="I284" t="str">
            <v>No</v>
          </cell>
          <cell r="J284">
            <v>0</v>
          </cell>
          <cell r="K284">
            <v>0</v>
          </cell>
          <cell r="L284" t="str">
            <v>Narmada</v>
          </cell>
          <cell r="M284">
            <v>0</v>
          </cell>
          <cell r="N284"/>
          <cell r="O284">
            <v>0</v>
          </cell>
          <cell r="P284"/>
          <cell r="Q284">
            <v>0</v>
          </cell>
          <cell r="R284">
            <v>0</v>
          </cell>
        </row>
        <row r="285">
          <cell r="A285">
            <v>284</v>
          </cell>
          <cell r="B285" t="str">
            <v>98/2</v>
          </cell>
          <cell r="C285" t="str">
            <v>A-3</v>
          </cell>
          <cell r="D285" t="str">
            <v>WET PADDY</v>
          </cell>
          <cell r="E285">
            <v>352</v>
          </cell>
          <cell r="F285" t="str">
            <v>Yes</v>
          </cell>
          <cell r="G285" t="str">
            <v>No</v>
          </cell>
          <cell r="H285" t="str">
            <v>No</v>
          </cell>
          <cell r="I285" t="str">
            <v>No</v>
          </cell>
          <cell r="J285">
            <v>0</v>
          </cell>
          <cell r="K285">
            <v>0</v>
          </cell>
          <cell r="L285" t="str">
            <v>Narmada</v>
          </cell>
          <cell r="M285">
            <v>0</v>
          </cell>
          <cell r="N285"/>
          <cell r="O285">
            <v>0</v>
          </cell>
          <cell r="P285"/>
          <cell r="Q285">
            <v>0</v>
          </cell>
          <cell r="R285">
            <v>0</v>
          </cell>
        </row>
        <row r="286">
          <cell r="A286">
            <v>285</v>
          </cell>
          <cell r="B286" t="str">
            <v>99/0</v>
          </cell>
          <cell r="C286" t="str">
            <v>C1+0</v>
          </cell>
          <cell r="D286" t="str">
            <v>WET PADDY</v>
          </cell>
          <cell r="E286">
            <v>409</v>
          </cell>
          <cell r="F286" t="str">
            <v>Yes</v>
          </cell>
          <cell r="G286" t="str">
            <v>No</v>
          </cell>
          <cell r="H286" t="str">
            <v>No</v>
          </cell>
          <cell r="I286" t="str">
            <v>No</v>
          </cell>
          <cell r="J286">
            <v>0</v>
          </cell>
          <cell r="K286">
            <v>0</v>
          </cell>
          <cell r="L286" t="str">
            <v>Narmada</v>
          </cell>
          <cell r="M286">
            <v>0</v>
          </cell>
          <cell r="N286"/>
          <cell r="O286">
            <v>0</v>
          </cell>
          <cell r="P286"/>
          <cell r="Q286">
            <v>0</v>
          </cell>
          <cell r="R286">
            <v>0</v>
          </cell>
        </row>
        <row r="287">
          <cell r="A287">
            <v>286</v>
          </cell>
          <cell r="B287" t="str">
            <v>99/1</v>
          </cell>
          <cell r="C287" t="str">
            <v>A+3</v>
          </cell>
          <cell r="D287" t="str">
            <v>WET PADDY</v>
          </cell>
          <cell r="E287">
            <v>420</v>
          </cell>
          <cell r="F287" t="str">
            <v>Yes</v>
          </cell>
          <cell r="G287" t="str">
            <v>Yes</v>
          </cell>
          <cell r="H287" t="str">
            <v>Yes</v>
          </cell>
          <cell r="I287" t="str">
            <v>Yes</v>
          </cell>
          <cell r="J287" t="str">
            <v>Yes</v>
          </cell>
          <cell r="K287">
            <v>0</v>
          </cell>
          <cell r="L287" t="str">
            <v>C</v>
          </cell>
          <cell r="M287" t="str">
            <v>C</v>
          </cell>
          <cell r="N287">
            <v>45997</v>
          </cell>
          <cell r="O287" t="str">
            <v>C</v>
          </cell>
          <cell r="P287">
            <v>46000</v>
          </cell>
          <cell r="Q287" t="str">
            <v>Not Clear/ROW/Payement Due/Crop</v>
          </cell>
          <cell r="R287">
            <v>0</v>
          </cell>
        </row>
        <row r="288">
          <cell r="A288">
            <v>287</v>
          </cell>
          <cell r="B288" t="str">
            <v>99/2</v>
          </cell>
          <cell r="C288" t="str">
            <v>A+3</v>
          </cell>
          <cell r="D288" t="str">
            <v>WET PADDY</v>
          </cell>
          <cell r="E288">
            <v>423</v>
          </cell>
          <cell r="F288" t="str">
            <v>Yes</v>
          </cell>
          <cell r="G288" t="str">
            <v>Yes</v>
          </cell>
          <cell r="H288" t="str">
            <v>Yes</v>
          </cell>
          <cell r="I288" t="str">
            <v>Yes</v>
          </cell>
          <cell r="J288">
            <v>0</v>
          </cell>
          <cell r="K288">
            <v>0</v>
          </cell>
          <cell r="L288" t="str">
            <v>C</v>
          </cell>
          <cell r="M288" t="str">
            <v>C</v>
          </cell>
          <cell r="N288">
            <v>46004</v>
          </cell>
          <cell r="O288" t="str">
            <v>C</v>
          </cell>
          <cell r="P288">
            <v>46011</v>
          </cell>
          <cell r="Q288" t="str">
            <v>Not Clear/ROW/Payement Due/Crop</v>
          </cell>
          <cell r="R288">
            <v>0</v>
          </cell>
        </row>
        <row r="289">
          <cell r="A289">
            <v>288</v>
          </cell>
          <cell r="B289" t="str">
            <v>99/3</v>
          </cell>
          <cell r="C289" t="str">
            <v>A+3</v>
          </cell>
          <cell r="D289" t="str">
            <v>WET PADDY</v>
          </cell>
          <cell r="E289">
            <v>400</v>
          </cell>
          <cell r="F289" t="str">
            <v>Yes</v>
          </cell>
          <cell r="G289" t="str">
            <v>Yes</v>
          </cell>
          <cell r="H289" t="str">
            <v>Yes</v>
          </cell>
          <cell r="I289" t="str">
            <v>Yes</v>
          </cell>
          <cell r="J289" t="str">
            <v>Yes</v>
          </cell>
          <cell r="K289">
            <v>0</v>
          </cell>
          <cell r="L289" t="str">
            <v>Narmada</v>
          </cell>
          <cell r="M289">
            <v>0</v>
          </cell>
          <cell r="N289"/>
          <cell r="O289">
            <v>0</v>
          </cell>
          <cell r="P289"/>
          <cell r="Q289">
            <v>0</v>
          </cell>
          <cell r="R289">
            <v>0</v>
          </cell>
        </row>
        <row r="290">
          <cell r="A290">
            <v>289</v>
          </cell>
          <cell r="B290" t="str">
            <v>99/4</v>
          </cell>
          <cell r="C290" t="str">
            <v>A+0</v>
          </cell>
          <cell r="D290" t="str">
            <v>WET PADDY</v>
          </cell>
          <cell r="E290">
            <v>372</v>
          </cell>
          <cell r="F290" t="str">
            <v>Yes</v>
          </cell>
          <cell r="G290" t="str">
            <v>Yes</v>
          </cell>
          <cell r="H290" t="str">
            <v>Yes</v>
          </cell>
          <cell r="I290" t="str">
            <v>Yes</v>
          </cell>
          <cell r="J290" t="str">
            <v>Yes</v>
          </cell>
          <cell r="K290">
            <v>0</v>
          </cell>
          <cell r="L290" t="str">
            <v>Narmada</v>
          </cell>
          <cell r="M290">
            <v>0</v>
          </cell>
          <cell r="N290"/>
          <cell r="O290">
            <v>0</v>
          </cell>
          <cell r="P290"/>
          <cell r="Q290">
            <v>0</v>
          </cell>
          <cell r="R290">
            <v>0</v>
          </cell>
        </row>
        <row r="291">
          <cell r="A291">
            <v>290</v>
          </cell>
          <cell r="B291" t="str">
            <v>99/5</v>
          </cell>
          <cell r="C291" t="str">
            <v>A+6</v>
          </cell>
          <cell r="D291" t="str">
            <v>WET PADDY</v>
          </cell>
          <cell r="E291">
            <v>474</v>
          </cell>
          <cell r="F291" t="str">
            <v>Yes</v>
          </cell>
          <cell r="G291" t="str">
            <v>Yes</v>
          </cell>
          <cell r="H291" t="str">
            <v>Yes</v>
          </cell>
          <cell r="I291" t="str">
            <v>Yes</v>
          </cell>
          <cell r="J291" t="str">
            <v>Yes</v>
          </cell>
          <cell r="K291" t="str">
            <v>Adjacent/PLC</v>
          </cell>
          <cell r="L291" t="str">
            <v>Hold</v>
          </cell>
          <cell r="M291">
            <v>0</v>
          </cell>
          <cell r="N291"/>
          <cell r="O291">
            <v>0</v>
          </cell>
          <cell r="P291"/>
          <cell r="Q291">
            <v>0</v>
          </cell>
          <cell r="R291">
            <v>0</v>
          </cell>
        </row>
        <row r="292">
          <cell r="A292">
            <v>291</v>
          </cell>
          <cell r="B292" t="str">
            <v>100/0</v>
          </cell>
          <cell r="C292" t="str">
            <v>C1+9</v>
          </cell>
          <cell r="D292" t="str">
            <v>WET PADDY</v>
          </cell>
          <cell r="E292">
            <v>224</v>
          </cell>
          <cell r="F292" t="str">
            <v>Yes</v>
          </cell>
          <cell r="G292" t="str">
            <v>Yes</v>
          </cell>
          <cell r="H292" t="str">
            <v>Yes</v>
          </cell>
          <cell r="I292" t="str">
            <v>Yes</v>
          </cell>
          <cell r="J292">
            <v>0</v>
          </cell>
          <cell r="K292" t="str">
            <v>PLC</v>
          </cell>
          <cell r="L292" t="str">
            <v>Hold</v>
          </cell>
          <cell r="M292">
            <v>0</v>
          </cell>
          <cell r="N292"/>
          <cell r="O292">
            <v>0</v>
          </cell>
          <cell r="P292"/>
          <cell r="Q292">
            <v>0</v>
          </cell>
          <cell r="R292">
            <v>0</v>
          </cell>
        </row>
        <row r="293">
          <cell r="A293">
            <v>292</v>
          </cell>
          <cell r="B293" t="str">
            <v>101/0</v>
          </cell>
          <cell r="C293" t="str">
            <v>D60+9</v>
          </cell>
          <cell r="D293" t="str">
            <v>WET</v>
          </cell>
          <cell r="E293">
            <v>409</v>
          </cell>
          <cell r="F293" t="str">
            <v>Yes</v>
          </cell>
          <cell r="G293" t="str">
            <v>Yes</v>
          </cell>
          <cell r="H293" t="str">
            <v>Yes</v>
          </cell>
          <cell r="I293" t="str">
            <v>Yes</v>
          </cell>
          <cell r="J293">
            <v>0</v>
          </cell>
          <cell r="K293" t="str">
            <v>PLC</v>
          </cell>
          <cell r="L293" t="str">
            <v>Hold</v>
          </cell>
          <cell r="M293">
            <v>0</v>
          </cell>
          <cell r="N293"/>
          <cell r="O293">
            <v>0</v>
          </cell>
          <cell r="P293"/>
          <cell r="Q293">
            <v>0</v>
          </cell>
          <cell r="R293">
            <v>0</v>
          </cell>
        </row>
        <row r="294">
          <cell r="A294">
            <v>293</v>
          </cell>
          <cell r="B294" t="str">
            <v>101/1</v>
          </cell>
          <cell r="C294" t="str">
            <v>A+0</v>
          </cell>
          <cell r="D294" t="str">
            <v>WET PADDY</v>
          </cell>
          <cell r="E294">
            <v>374</v>
          </cell>
          <cell r="F294" t="str">
            <v>Yes</v>
          </cell>
          <cell r="G294" t="str">
            <v>Yes</v>
          </cell>
          <cell r="H294" t="str">
            <v>Yes</v>
          </cell>
          <cell r="I294" t="str">
            <v>Yes</v>
          </cell>
          <cell r="J294" t="str">
            <v>Yes</v>
          </cell>
          <cell r="K294" t="str">
            <v>Adjacent/PLC</v>
          </cell>
          <cell r="L294" t="str">
            <v>Hold</v>
          </cell>
          <cell r="M294">
            <v>0</v>
          </cell>
          <cell r="N294"/>
          <cell r="O294">
            <v>0</v>
          </cell>
          <cell r="P294"/>
          <cell r="Q294">
            <v>0</v>
          </cell>
          <cell r="R294">
            <v>0</v>
          </cell>
        </row>
        <row r="295">
          <cell r="A295">
            <v>294</v>
          </cell>
          <cell r="B295" t="str">
            <v>102/0</v>
          </cell>
          <cell r="C295" t="str">
            <v>C1+0</v>
          </cell>
          <cell r="D295" t="str">
            <v>WET</v>
          </cell>
          <cell r="E295">
            <v>413</v>
          </cell>
          <cell r="F295" t="str">
            <v>Yes</v>
          </cell>
          <cell r="G295" t="str">
            <v>Yes</v>
          </cell>
          <cell r="H295" t="str">
            <v>Yes</v>
          </cell>
          <cell r="I295" t="str">
            <v>Yes</v>
          </cell>
          <cell r="J295">
            <v>0</v>
          </cell>
          <cell r="K295">
            <v>0</v>
          </cell>
          <cell r="L295" t="str">
            <v>Untouched</v>
          </cell>
          <cell r="M295">
            <v>0</v>
          </cell>
          <cell r="N295"/>
          <cell r="O295">
            <v>0</v>
          </cell>
          <cell r="P295"/>
          <cell r="Q295">
            <v>0</v>
          </cell>
          <cell r="R295">
            <v>0</v>
          </cell>
        </row>
        <row r="296">
          <cell r="A296">
            <v>295</v>
          </cell>
          <cell r="B296" t="str">
            <v>102/1</v>
          </cell>
          <cell r="C296" t="str">
            <v>A+9</v>
          </cell>
          <cell r="D296" t="str">
            <v>WET</v>
          </cell>
          <cell r="E296">
            <v>435</v>
          </cell>
          <cell r="F296" t="str">
            <v>Yes</v>
          </cell>
          <cell r="G296" t="str">
            <v>Yes</v>
          </cell>
          <cell r="H296" t="str">
            <v>Yes</v>
          </cell>
          <cell r="I296" t="str">
            <v>Yes</v>
          </cell>
          <cell r="J296" t="str">
            <v>Yes</v>
          </cell>
          <cell r="K296">
            <v>0</v>
          </cell>
          <cell r="L296" t="str">
            <v>ROW/Kishan Sangathan</v>
          </cell>
          <cell r="M296">
            <v>0</v>
          </cell>
          <cell r="N296"/>
          <cell r="O296">
            <v>0</v>
          </cell>
          <cell r="P296"/>
          <cell r="Q296">
            <v>0</v>
          </cell>
          <cell r="R296">
            <v>0</v>
          </cell>
        </row>
        <row r="297">
          <cell r="A297">
            <v>296</v>
          </cell>
          <cell r="B297" t="str">
            <v>102/2</v>
          </cell>
          <cell r="C297" t="str">
            <v>A+0</v>
          </cell>
          <cell r="D297" t="str">
            <v>WET PADDY</v>
          </cell>
          <cell r="E297">
            <v>390</v>
          </cell>
          <cell r="F297" t="str">
            <v>Yes</v>
          </cell>
          <cell r="G297" t="str">
            <v>Yes</v>
          </cell>
          <cell r="H297" t="str">
            <v>Yes</v>
          </cell>
          <cell r="I297" t="str">
            <v>Yes</v>
          </cell>
          <cell r="J297">
            <v>0</v>
          </cell>
          <cell r="K297">
            <v>0</v>
          </cell>
          <cell r="L297" t="str">
            <v>ROW/Kishan Sangathan</v>
          </cell>
          <cell r="M297">
            <v>0</v>
          </cell>
          <cell r="N297"/>
          <cell r="O297">
            <v>0</v>
          </cell>
          <cell r="P297"/>
          <cell r="Q297">
            <v>0</v>
          </cell>
          <cell r="R297">
            <v>0</v>
          </cell>
        </row>
        <row r="298">
          <cell r="A298">
            <v>297</v>
          </cell>
          <cell r="B298" t="str">
            <v>102/3</v>
          </cell>
          <cell r="C298" t="str">
            <v>A+0</v>
          </cell>
          <cell r="D298" t="str">
            <v>WET PADDY</v>
          </cell>
          <cell r="E298">
            <v>416</v>
          </cell>
          <cell r="F298" t="str">
            <v>Yes</v>
          </cell>
          <cell r="G298" t="str">
            <v>Yes</v>
          </cell>
          <cell r="H298" t="str">
            <v>Yes</v>
          </cell>
          <cell r="I298" t="str">
            <v>Yes</v>
          </cell>
          <cell r="J298" t="str">
            <v>Yes</v>
          </cell>
          <cell r="K298">
            <v>0</v>
          </cell>
          <cell r="L298" t="str">
            <v>ROW/Kishan Sangathan</v>
          </cell>
          <cell r="M298">
            <v>0</v>
          </cell>
          <cell r="N298"/>
          <cell r="O298">
            <v>0</v>
          </cell>
          <cell r="P298"/>
          <cell r="Q298">
            <v>0</v>
          </cell>
          <cell r="R298">
            <v>0</v>
          </cell>
        </row>
        <row r="299">
          <cell r="A299">
            <v>298</v>
          </cell>
          <cell r="B299" t="str">
            <v>102/4</v>
          </cell>
          <cell r="C299" t="str">
            <v>A+3</v>
          </cell>
          <cell r="D299" t="str">
            <v>WET PADDY</v>
          </cell>
          <cell r="E299">
            <v>403</v>
          </cell>
          <cell r="F299" t="str">
            <v>Yes</v>
          </cell>
          <cell r="G299" t="str">
            <v>Yes</v>
          </cell>
          <cell r="H299" t="str">
            <v>Yes</v>
          </cell>
          <cell r="I299" t="str">
            <v>Yes</v>
          </cell>
          <cell r="J299" t="str">
            <v>Yes</v>
          </cell>
          <cell r="K299">
            <v>0</v>
          </cell>
          <cell r="L299" t="str">
            <v>ROW/Kishan Sangathan</v>
          </cell>
          <cell r="M299">
            <v>0</v>
          </cell>
          <cell r="N299"/>
          <cell r="O299">
            <v>0</v>
          </cell>
          <cell r="P299"/>
          <cell r="Q299">
            <v>0</v>
          </cell>
          <cell r="R299">
            <v>0</v>
          </cell>
        </row>
        <row r="300">
          <cell r="A300">
            <v>299</v>
          </cell>
          <cell r="B300" t="str">
            <v>102/5</v>
          </cell>
          <cell r="C300" t="str">
            <v>A+0</v>
          </cell>
          <cell r="D300" t="str">
            <v>WET PADDY</v>
          </cell>
          <cell r="E300">
            <v>384</v>
          </cell>
          <cell r="F300" t="str">
            <v>Yes</v>
          </cell>
          <cell r="G300" t="str">
            <v>Yes</v>
          </cell>
          <cell r="H300" t="str">
            <v>Yes</v>
          </cell>
          <cell r="I300" t="str">
            <v>Yes</v>
          </cell>
          <cell r="J300" t="str">
            <v>Yes</v>
          </cell>
          <cell r="K300">
            <v>0</v>
          </cell>
          <cell r="L300" t="str">
            <v>C</v>
          </cell>
          <cell r="M300" t="str">
            <v>C</v>
          </cell>
          <cell r="N300">
            <v>46168</v>
          </cell>
          <cell r="O300">
            <v>0</v>
          </cell>
          <cell r="P300"/>
          <cell r="Q300">
            <v>0</v>
          </cell>
          <cell r="R300">
            <v>0</v>
          </cell>
        </row>
        <row r="301">
          <cell r="A301">
            <v>300</v>
          </cell>
          <cell r="B301" t="str">
            <v>102/6</v>
          </cell>
          <cell r="C301" t="str">
            <v>A+0</v>
          </cell>
          <cell r="D301" t="str">
            <v>WET PADDY</v>
          </cell>
          <cell r="E301">
            <v>382</v>
          </cell>
          <cell r="F301" t="str">
            <v>Yes</v>
          </cell>
          <cell r="G301" t="str">
            <v>Yes</v>
          </cell>
          <cell r="H301" t="str">
            <v>Yes</v>
          </cell>
          <cell r="I301" t="str">
            <v>Yes</v>
          </cell>
          <cell r="J301" t="str">
            <v>Yes</v>
          </cell>
          <cell r="K301">
            <v>0</v>
          </cell>
          <cell r="L301" t="str">
            <v>ROW</v>
          </cell>
          <cell r="M301">
            <v>0</v>
          </cell>
          <cell r="N301"/>
          <cell r="O301">
            <v>0</v>
          </cell>
          <cell r="P301"/>
          <cell r="Q301">
            <v>0</v>
          </cell>
          <cell r="R301">
            <v>0</v>
          </cell>
        </row>
        <row r="302">
          <cell r="A302">
            <v>301</v>
          </cell>
          <cell r="B302" t="str">
            <v>102/7</v>
          </cell>
          <cell r="C302" t="str">
            <v>A+0</v>
          </cell>
          <cell r="D302" t="str">
            <v>WET PADDY</v>
          </cell>
          <cell r="E302">
            <v>393</v>
          </cell>
          <cell r="F302" t="str">
            <v>Yes</v>
          </cell>
          <cell r="G302" t="str">
            <v>Yes</v>
          </cell>
          <cell r="H302" t="str">
            <v>Yes</v>
          </cell>
          <cell r="I302" t="str">
            <v>Yes</v>
          </cell>
          <cell r="J302" t="str">
            <v>Yes</v>
          </cell>
          <cell r="K302">
            <v>0</v>
          </cell>
          <cell r="L302" t="str">
            <v>C</v>
          </cell>
          <cell r="M302" t="str">
            <v>C</v>
          </cell>
          <cell r="N302">
            <v>45991</v>
          </cell>
          <cell r="O302" t="str">
            <v>C</v>
          </cell>
          <cell r="P302">
            <v>46000</v>
          </cell>
          <cell r="Q302" t="str">
            <v>C</v>
          </cell>
          <cell r="R302" t="str">
            <v>C</v>
          </cell>
        </row>
        <row r="303">
          <cell r="A303">
            <v>302</v>
          </cell>
          <cell r="B303" t="str">
            <v>102/8</v>
          </cell>
          <cell r="C303" t="str">
            <v>A+0</v>
          </cell>
          <cell r="D303" t="str">
            <v>WET PADDY</v>
          </cell>
          <cell r="E303">
            <v>407</v>
          </cell>
          <cell r="F303" t="str">
            <v>Yes</v>
          </cell>
          <cell r="G303" t="str">
            <v>Yes</v>
          </cell>
          <cell r="H303" t="str">
            <v>Yes</v>
          </cell>
          <cell r="I303" t="str">
            <v>Yes</v>
          </cell>
          <cell r="J303" t="str">
            <v>Yes</v>
          </cell>
          <cell r="K303">
            <v>0</v>
          </cell>
          <cell r="L303" t="str">
            <v>C</v>
          </cell>
          <cell r="M303" t="str">
            <v>C</v>
          </cell>
          <cell r="N303">
            <v>46006</v>
          </cell>
          <cell r="O303" t="str">
            <v>C</v>
          </cell>
          <cell r="P303">
            <v>46012</v>
          </cell>
          <cell r="Q303" t="str">
            <v>Not Clear/ROW/Payement Due/Crop</v>
          </cell>
          <cell r="R303">
            <v>0</v>
          </cell>
        </row>
        <row r="304">
          <cell r="A304">
            <v>303</v>
          </cell>
          <cell r="B304" t="str">
            <v>102/9</v>
          </cell>
          <cell r="C304" t="str">
            <v>A+3</v>
          </cell>
          <cell r="D304" t="str">
            <v>WET PADDY</v>
          </cell>
          <cell r="E304">
            <v>398</v>
          </cell>
          <cell r="F304" t="str">
            <v>Yes</v>
          </cell>
          <cell r="G304" t="str">
            <v>Yes</v>
          </cell>
          <cell r="H304" t="str">
            <v>Yes</v>
          </cell>
          <cell r="I304" t="str">
            <v>Yes</v>
          </cell>
          <cell r="J304" t="str">
            <v>Yes</v>
          </cell>
          <cell r="K304">
            <v>0</v>
          </cell>
          <cell r="L304" t="str">
            <v>C</v>
          </cell>
          <cell r="M304" t="str">
            <v>C</v>
          </cell>
          <cell r="N304">
            <v>45998</v>
          </cell>
          <cell r="O304" t="str">
            <v>C</v>
          </cell>
          <cell r="P304">
            <v>46000</v>
          </cell>
          <cell r="Q304" t="str">
            <v>Line Shifting</v>
          </cell>
          <cell r="R304">
            <v>0</v>
          </cell>
        </row>
        <row r="305">
          <cell r="A305">
            <v>304</v>
          </cell>
          <cell r="B305" t="str">
            <v>102/10</v>
          </cell>
          <cell r="C305" t="str">
            <v>A+0</v>
          </cell>
          <cell r="D305" t="str">
            <v>Wet Paddy</v>
          </cell>
          <cell r="E305">
            <v>395</v>
          </cell>
          <cell r="F305" t="str">
            <v>Yes</v>
          </cell>
          <cell r="G305" t="str">
            <v>Yes</v>
          </cell>
          <cell r="H305" t="str">
            <v>Yes</v>
          </cell>
          <cell r="I305" t="str">
            <v>Yes</v>
          </cell>
          <cell r="J305" t="str">
            <v>Yes</v>
          </cell>
          <cell r="K305">
            <v>0</v>
          </cell>
          <cell r="L305" t="str">
            <v>C</v>
          </cell>
          <cell r="M305" t="str">
            <v>C</v>
          </cell>
          <cell r="N305">
            <v>46165</v>
          </cell>
          <cell r="O305" t="str">
            <v>C</v>
          </cell>
          <cell r="P305">
            <v>46177</v>
          </cell>
          <cell r="Q305" t="str">
            <v>Not Clear/ROW/Payement Due/Crop</v>
          </cell>
          <cell r="R305">
            <v>0</v>
          </cell>
        </row>
        <row r="306">
          <cell r="A306">
            <v>305</v>
          </cell>
          <cell r="B306" t="str">
            <v>102/11</v>
          </cell>
          <cell r="C306" t="str">
            <v>A+9</v>
          </cell>
          <cell r="D306" t="str">
            <v>Wet Paddy</v>
          </cell>
          <cell r="E306">
            <v>450</v>
          </cell>
          <cell r="F306" t="str">
            <v>Yes</v>
          </cell>
          <cell r="G306" t="str">
            <v>Yes</v>
          </cell>
          <cell r="H306" t="str">
            <v>Yes</v>
          </cell>
          <cell r="I306" t="str">
            <v>Yes</v>
          </cell>
          <cell r="J306" t="str">
            <v>Yes</v>
          </cell>
          <cell r="K306">
            <v>0</v>
          </cell>
          <cell r="L306" t="str">
            <v>C</v>
          </cell>
          <cell r="M306" t="str">
            <v>C</v>
          </cell>
          <cell r="N306">
            <v>46123</v>
          </cell>
          <cell r="O306" t="str">
            <v>C</v>
          </cell>
          <cell r="P306">
            <v>46125</v>
          </cell>
          <cell r="Q306" t="str">
            <v>Not Clear/ROW/Payement Due/Crop</v>
          </cell>
          <cell r="R306">
            <v>0</v>
          </cell>
        </row>
        <row r="307">
          <cell r="A307">
            <v>306</v>
          </cell>
          <cell r="B307" t="str">
            <v>103/0</v>
          </cell>
          <cell r="C307" t="str">
            <v>C1+3</v>
          </cell>
          <cell r="D307" t="str">
            <v>WET PADDY</v>
          </cell>
          <cell r="E307">
            <v>464</v>
          </cell>
          <cell r="F307" t="str">
            <v>Yes</v>
          </cell>
          <cell r="G307" t="str">
            <v>Yes</v>
          </cell>
          <cell r="H307" t="str">
            <v>Yes</v>
          </cell>
          <cell r="I307" t="str">
            <v>Yes</v>
          </cell>
          <cell r="J307">
            <v>0</v>
          </cell>
          <cell r="K307">
            <v>0</v>
          </cell>
          <cell r="L307" t="str">
            <v>Untouched</v>
          </cell>
          <cell r="M307">
            <v>0</v>
          </cell>
          <cell r="N307"/>
          <cell r="O307">
            <v>0</v>
          </cell>
          <cell r="P307"/>
          <cell r="Q307">
            <v>0</v>
          </cell>
          <cell r="R307">
            <v>0</v>
          </cell>
        </row>
        <row r="308">
          <cell r="A308">
            <v>307</v>
          </cell>
          <cell r="B308" t="str">
            <v>103/1</v>
          </cell>
          <cell r="C308" t="str">
            <v>A+6</v>
          </cell>
          <cell r="D308" t="str">
            <v>WET PADDY</v>
          </cell>
          <cell r="E308">
            <v>385</v>
          </cell>
          <cell r="F308" t="str">
            <v>Yes</v>
          </cell>
          <cell r="G308" t="str">
            <v>Yes</v>
          </cell>
          <cell r="H308" t="str">
            <v>Yes</v>
          </cell>
          <cell r="I308" t="str">
            <v>Yes</v>
          </cell>
          <cell r="J308" t="str">
            <v>Yes</v>
          </cell>
          <cell r="K308">
            <v>0</v>
          </cell>
          <cell r="L308" t="str">
            <v>C</v>
          </cell>
          <cell r="M308" t="str">
            <v>C</v>
          </cell>
          <cell r="N308">
            <v>45989</v>
          </cell>
          <cell r="O308" t="str">
            <v>C</v>
          </cell>
          <cell r="P308">
            <v>45993</v>
          </cell>
          <cell r="Q308" t="str">
            <v>Untouched</v>
          </cell>
          <cell r="R308">
            <v>0</v>
          </cell>
        </row>
        <row r="309">
          <cell r="A309">
            <v>308</v>
          </cell>
          <cell r="B309" t="str">
            <v>103/2</v>
          </cell>
          <cell r="C309" t="str">
            <v>A+0</v>
          </cell>
          <cell r="D309" t="str">
            <v>WET PADDY</v>
          </cell>
          <cell r="E309">
            <v>334</v>
          </cell>
          <cell r="F309" t="str">
            <v>Yes</v>
          </cell>
          <cell r="G309" t="str">
            <v>Yes</v>
          </cell>
          <cell r="H309" t="str">
            <v>Yes</v>
          </cell>
          <cell r="I309" t="str">
            <v>Yes</v>
          </cell>
          <cell r="J309" t="str">
            <v>Yes</v>
          </cell>
          <cell r="K309">
            <v>0</v>
          </cell>
          <cell r="L309" t="str">
            <v>C</v>
          </cell>
          <cell r="M309" t="str">
            <v>C</v>
          </cell>
          <cell r="N309">
            <v>45981</v>
          </cell>
          <cell r="O309" t="str">
            <v>C</v>
          </cell>
          <cell r="P309">
            <v>45984</v>
          </cell>
          <cell r="Q309" t="str">
            <v>Untouched</v>
          </cell>
          <cell r="R309">
            <v>0</v>
          </cell>
        </row>
        <row r="310">
          <cell r="A310">
            <v>309</v>
          </cell>
          <cell r="B310" t="str">
            <v>103/3</v>
          </cell>
          <cell r="C310" t="str">
            <v>A+3</v>
          </cell>
          <cell r="D310" t="str">
            <v>WET PADDY</v>
          </cell>
          <cell r="E310">
            <v>426</v>
          </cell>
          <cell r="F310" t="str">
            <v>Yes</v>
          </cell>
          <cell r="G310" t="str">
            <v>Yes</v>
          </cell>
          <cell r="H310" t="str">
            <v>Yes</v>
          </cell>
          <cell r="I310" t="str">
            <v>Yes</v>
          </cell>
          <cell r="J310" t="str">
            <v>Yes</v>
          </cell>
          <cell r="K310">
            <v>0</v>
          </cell>
          <cell r="L310" t="str">
            <v>C</v>
          </cell>
          <cell r="M310" t="str">
            <v>C</v>
          </cell>
          <cell r="N310">
            <v>45985</v>
          </cell>
          <cell r="O310" t="str">
            <v>C</v>
          </cell>
          <cell r="P310">
            <v>45987</v>
          </cell>
          <cell r="Q310" t="str">
            <v>Not Clear/ROW/Payement Due/Crop</v>
          </cell>
          <cell r="R310">
            <v>0</v>
          </cell>
        </row>
        <row r="311">
          <cell r="A311">
            <v>310</v>
          </cell>
          <cell r="B311" t="str">
            <v>104/0</v>
          </cell>
          <cell r="C311" t="str">
            <v>B2+3</v>
          </cell>
          <cell r="D311" t="str">
            <v>Wet Paddy</v>
          </cell>
          <cell r="E311">
            <v>411</v>
          </cell>
          <cell r="F311" t="str">
            <v>Yes</v>
          </cell>
          <cell r="G311" t="str">
            <v>Yes</v>
          </cell>
          <cell r="H311" t="str">
            <v>Yes</v>
          </cell>
          <cell r="I311" t="str">
            <v>Yes</v>
          </cell>
          <cell r="J311">
            <v>0</v>
          </cell>
          <cell r="K311">
            <v>0</v>
          </cell>
          <cell r="L311" t="str">
            <v>WIP</v>
          </cell>
          <cell r="M311" t="str">
            <v>C</v>
          </cell>
          <cell r="N311">
            <v>46174</v>
          </cell>
          <cell r="O311" t="str">
            <v>C</v>
          </cell>
          <cell r="P311">
            <v>46175</v>
          </cell>
          <cell r="Q311">
            <v>0</v>
          </cell>
          <cell r="R311">
            <v>0</v>
          </cell>
        </row>
        <row r="312">
          <cell r="A312">
            <v>311</v>
          </cell>
          <cell r="B312" t="str">
            <v>104/1</v>
          </cell>
          <cell r="C312" t="str">
            <v>A+9</v>
          </cell>
          <cell r="D312" t="str">
            <v>WET PADDY</v>
          </cell>
          <cell r="E312">
            <v>325</v>
          </cell>
          <cell r="F312" t="str">
            <v>Yes</v>
          </cell>
          <cell r="G312" t="str">
            <v>Yes</v>
          </cell>
          <cell r="H312" t="str">
            <v>Yes</v>
          </cell>
          <cell r="I312" t="str">
            <v>Yes</v>
          </cell>
          <cell r="J312" t="str">
            <v>Yes</v>
          </cell>
          <cell r="K312">
            <v>0</v>
          </cell>
          <cell r="L312" t="str">
            <v>WIP</v>
          </cell>
          <cell r="M312" t="str">
            <v>C</v>
          </cell>
          <cell r="N312">
            <v>46182</v>
          </cell>
          <cell r="O312">
            <v>0</v>
          </cell>
          <cell r="P312"/>
          <cell r="Q312">
            <v>0</v>
          </cell>
          <cell r="R312">
            <v>0</v>
          </cell>
        </row>
        <row r="313">
          <cell r="A313">
            <v>312</v>
          </cell>
          <cell r="B313" t="str">
            <v>104/2</v>
          </cell>
          <cell r="C313" t="str">
            <v>A+7.5</v>
          </cell>
          <cell r="D313" t="str">
            <v>WET PADDY</v>
          </cell>
          <cell r="E313">
            <v>452</v>
          </cell>
          <cell r="F313" t="str">
            <v>Yes</v>
          </cell>
          <cell r="G313" t="str">
            <v>Yes</v>
          </cell>
          <cell r="H313" t="str">
            <v>Yes</v>
          </cell>
          <cell r="I313" t="str">
            <v>Yes</v>
          </cell>
          <cell r="J313" t="str">
            <v>Hold</v>
          </cell>
          <cell r="K313" t="str">
            <v>Adjacent/NH</v>
          </cell>
          <cell r="L313" t="str">
            <v>Hold</v>
          </cell>
          <cell r="M313">
            <v>0</v>
          </cell>
          <cell r="N313"/>
          <cell r="O313">
            <v>0</v>
          </cell>
          <cell r="P313"/>
          <cell r="Q313">
            <v>0</v>
          </cell>
          <cell r="R313">
            <v>0</v>
          </cell>
        </row>
        <row r="314">
          <cell r="A314">
            <v>313</v>
          </cell>
          <cell r="B314" t="str">
            <v>105/0</v>
          </cell>
          <cell r="C314" t="str">
            <v>C2+6</v>
          </cell>
          <cell r="D314" t="str">
            <v>DFR</v>
          </cell>
          <cell r="E314">
            <v>245</v>
          </cell>
          <cell r="F314" t="str">
            <v>Yes</v>
          </cell>
          <cell r="G314" t="str">
            <v>Yes</v>
          </cell>
          <cell r="H314" t="str">
            <v>Yes</v>
          </cell>
          <cell r="I314" t="str">
            <v>Yes</v>
          </cell>
          <cell r="J314" t="str">
            <v>Hold</v>
          </cell>
          <cell r="K314" t="str">
            <v>N.H-347B</v>
          </cell>
          <cell r="L314" t="str">
            <v>Hold</v>
          </cell>
          <cell r="M314">
            <v>0</v>
          </cell>
          <cell r="N314"/>
          <cell r="O314">
            <v>0</v>
          </cell>
          <cell r="P314"/>
          <cell r="Q314">
            <v>0</v>
          </cell>
          <cell r="R314">
            <v>0</v>
          </cell>
        </row>
        <row r="315">
          <cell r="A315">
            <v>314</v>
          </cell>
          <cell r="B315" t="str">
            <v>106/0</v>
          </cell>
          <cell r="C315" t="str">
            <v>B2+0</v>
          </cell>
          <cell r="D315" t="str">
            <v>DFR</v>
          </cell>
          <cell r="E315">
            <v>424</v>
          </cell>
          <cell r="F315" t="str">
            <v>Yes</v>
          </cell>
          <cell r="G315" t="str">
            <v>Yes</v>
          </cell>
          <cell r="H315" t="str">
            <v>Yes</v>
          </cell>
          <cell r="I315" t="str">
            <v>Yes</v>
          </cell>
          <cell r="J315" t="str">
            <v>Hold</v>
          </cell>
          <cell r="K315" t="str">
            <v>N.H-347B</v>
          </cell>
          <cell r="L315" t="str">
            <v>Hold</v>
          </cell>
          <cell r="M315">
            <v>0</v>
          </cell>
          <cell r="N315"/>
          <cell r="O315">
            <v>0</v>
          </cell>
          <cell r="P315"/>
          <cell r="Q315">
            <v>0</v>
          </cell>
          <cell r="R315">
            <v>0</v>
          </cell>
        </row>
        <row r="316">
          <cell r="A316">
            <v>315</v>
          </cell>
          <cell r="B316" t="str">
            <v>106/1</v>
          </cell>
          <cell r="C316" t="str">
            <v>A+6</v>
          </cell>
          <cell r="D316" t="str">
            <v>DFR</v>
          </cell>
          <cell r="E316">
            <v>424.702</v>
          </cell>
          <cell r="F316" t="str">
            <v>Yes</v>
          </cell>
          <cell r="G316" t="str">
            <v>Yes</v>
          </cell>
          <cell r="H316" t="str">
            <v>Yes</v>
          </cell>
          <cell r="I316" t="str">
            <v>Yes</v>
          </cell>
          <cell r="J316" t="str">
            <v>Hold</v>
          </cell>
          <cell r="K316" t="str">
            <v>Adjacent/NH</v>
          </cell>
          <cell r="L316" t="str">
            <v>Hold</v>
          </cell>
          <cell r="M316">
            <v>0</v>
          </cell>
          <cell r="N316"/>
          <cell r="O316">
            <v>0</v>
          </cell>
          <cell r="P316"/>
          <cell r="Q316">
            <v>0</v>
          </cell>
          <cell r="R316">
            <v>0</v>
          </cell>
        </row>
        <row r="317">
          <cell r="A317">
            <v>316</v>
          </cell>
          <cell r="B317" t="str">
            <v>107/0</v>
          </cell>
          <cell r="C317" t="str">
            <v>C2+3</v>
          </cell>
          <cell r="D317" t="str">
            <v>DFR</v>
          </cell>
          <cell r="E317">
            <v>390</v>
          </cell>
          <cell r="F317" t="str">
            <v>Yes</v>
          </cell>
          <cell r="G317" t="str">
            <v>Yes</v>
          </cell>
          <cell r="H317" t="str">
            <v>Yes</v>
          </cell>
          <cell r="I317" t="str">
            <v>Yes</v>
          </cell>
          <cell r="J317">
            <v>0</v>
          </cell>
          <cell r="K317">
            <v>0</v>
          </cell>
          <cell r="L317" t="str">
            <v>C</v>
          </cell>
          <cell r="M317" t="str">
            <v>C</v>
          </cell>
          <cell r="N317">
            <v>46148</v>
          </cell>
          <cell r="O317">
            <v>0</v>
          </cell>
          <cell r="P317"/>
          <cell r="Q317" t="str">
            <v>Untouched</v>
          </cell>
          <cell r="R317">
            <v>0</v>
          </cell>
        </row>
        <row r="318">
          <cell r="A318">
            <v>317</v>
          </cell>
          <cell r="B318" t="str">
            <v>107/1</v>
          </cell>
          <cell r="C318" t="str">
            <v>A+0</v>
          </cell>
          <cell r="D318" t="str">
            <v>WFR</v>
          </cell>
          <cell r="E318">
            <v>350</v>
          </cell>
          <cell r="F318" t="str">
            <v>Yes</v>
          </cell>
          <cell r="G318" t="str">
            <v>Yes</v>
          </cell>
          <cell r="H318" t="str">
            <v>Yes</v>
          </cell>
          <cell r="I318" t="str">
            <v>Yes</v>
          </cell>
          <cell r="J318" t="str">
            <v>Yes</v>
          </cell>
          <cell r="K318">
            <v>0</v>
          </cell>
          <cell r="L318" t="str">
            <v>C</v>
          </cell>
          <cell r="M318" t="str">
            <v>C</v>
          </cell>
          <cell r="N318">
            <v>46025</v>
          </cell>
          <cell r="O318">
            <v>0</v>
          </cell>
          <cell r="P318"/>
          <cell r="Q318" t="str">
            <v>WIP</v>
          </cell>
          <cell r="R318" t="str">
            <v>WIP</v>
          </cell>
        </row>
        <row r="319">
          <cell r="A319">
            <v>318</v>
          </cell>
          <cell r="B319" t="str">
            <v>107/2</v>
          </cell>
          <cell r="C319" t="str">
            <v>A-3</v>
          </cell>
          <cell r="D319" t="str">
            <v>WFR</v>
          </cell>
          <cell r="E319">
            <v>378</v>
          </cell>
          <cell r="F319" t="str">
            <v>Yes</v>
          </cell>
          <cell r="G319" t="str">
            <v>Yes</v>
          </cell>
          <cell r="H319" t="str">
            <v>Yes</v>
          </cell>
          <cell r="I319" t="str">
            <v>Yes</v>
          </cell>
          <cell r="J319" t="str">
            <v>Yes</v>
          </cell>
          <cell r="K319">
            <v>0</v>
          </cell>
          <cell r="L319" t="str">
            <v>C</v>
          </cell>
          <cell r="M319" t="str">
            <v>C</v>
          </cell>
          <cell r="N319">
            <v>46017</v>
          </cell>
          <cell r="O319">
            <v>0</v>
          </cell>
          <cell r="P319"/>
          <cell r="Q319" t="str">
            <v>Not Clear/ROW/Payement Due/Crop</v>
          </cell>
          <cell r="R319">
            <v>0</v>
          </cell>
        </row>
        <row r="320">
          <cell r="A320">
            <v>319</v>
          </cell>
          <cell r="B320" t="str">
            <v>107/3</v>
          </cell>
          <cell r="C320" t="str">
            <v>A+3</v>
          </cell>
          <cell r="D320">
            <v>0</v>
          </cell>
          <cell r="E320">
            <v>434</v>
          </cell>
          <cell r="F320" t="str">
            <v>Yes</v>
          </cell>
          <cell r="G320" t="str">
            <v>Yes</v>
          </cell>
          <cell r="H320" t="str">
            <v>Yes</v>
          </cell>
          <cell r="I320" t="str">
            <v>Yes</v>
          </cell>
          <cell r="J320" t="str">
            <v>Yes</v>
          </cell>
          <cell r="K320">
            <v>0</v>
          </cell>
          <cell r="L320" t="str">
            <v>ROW</v>
          </cell>
          <cell r="M320" t="str">
            <v>ROW</v>
          </cell>
          <cell r="N320"/>
          <cell r="O320">
            <v>0</v>
          </cell>
          <cell r="P320"/>
          <cell r="Q320">
            <v>0</v>
          </cell>
          <cell r="R320">
            <v>0</v>
          </cell>
        </row>
        <row r="321">
          <cell r="A321">
            <v>320</v>
          </cell>
          <cell r="B321" t="str">
            <v>107/4</v>
          </cell>
          <cell r="C321" t="str">
            <v>A+3</v>
          </cell>
          <cell r="D321" t="str">
            <v>DFR</v>
          </cell>
          <cell r="E321">
            <v>415</v>
          </cell>
          <cell r="F321" t="str">
            <v>Yes</v>
          </cell>
          <cell r="G321" t="str">
            <v>Yes</v>
          </cell>
          <cell r="H321" t="str">
            <v>Yes</v>
          </cell>
          <cell r="I321" t="str">
            <v>Yes</v>
          </cell>
          <cell r="J321" t="str">
            <v>Yes</v>
          </cell>
          <cell r="K321">
            <v>0</v>
          </cell>
          <cell r="L321" t="str">
            <v>C</v>
          </cell>
          <cell r="M321" t="str">
            <v>C</v>
          </cell>
          <cell r="N321">
            <v>46047</v>
          </cell>
          <cell r="O321">
            <v>0</v>
          </cell>
          <cell r="P321"/>
          <cell r="Q321" t="str">
            <v>Not Clear/ROW/Payement Due/Crop</v>
          </cell>
          <cell r="R321">
            <v>0</v>
          </cell>
        </row>
        <row r="322">
          <cell r="A322">
            <v>321</v>
          </cell>
          <cell r="B322" t="str">
            <v>107/5</v>
          </cell>
          <cell r="C322" t="str">
            <v>A+3</v>
          </cell>
          <cell r="D322" t="str">
            <v>DFR</v>
          </cell>
          <cell r="E322">
            <v>327.83499999999998</v>
          </cell>
          <cell r="F322" t="str">
            <v>Yes</v>
          </cell>
          <cell r="G322" t="str">
            <v>Yes</v>
          </cell>
          <cell r="H322" t="str">
            <v>Yes</v>
          </cell>
          <cell r="I322" t="str">
            <v>Yes</v>
          </cell>
          <cell r="J322" t="str">
            <v>Yes</v>
          </cell>
          <cell r="K322" t="str">
            <v>RC</v>
          </cell>
          <cell r="L322" t="str">
            <v>Hold</v>
          </cell>
          <cell r="M322">
            <v>0</v>
          </cell>
          <cell r="N322"/>
          <cell r="O322">
            <v>0</v>
          </cell>
          <cell r="P322"/>
          <cell r="Q322">
            <v>0</v>
          </cell>
          <cell r="R322">
            <v>0</v>
          </cell>
        </row>
        <row r="323">
          <cell r="A323">
            <v>322</v>
          </cell>
          <cell r="B323" t="str">
            <v>108/0</v>
          </cell>
          <cell r="C323" t="str">
            <v>C1+9</v>
          </cell>
          <cell r="D323" t="str">
            <v>DFR</v>
          </cell>
          <cell r="E323">
            <v>370</v>
          </cell>
          <cell r="F323" t="str">
            <v>Yes</v>
          </cell>
          <cell r="G323" t="str">
            <v>Yes</v>
          </cell>
          <cell r="H323" t="str">
            <v>Yes</v>
          </cell>
          <cell r="I323" t="str">
            <v>Yes</v>
          </cell>
          <cell r="J323">
            <v>0</v>
          </cell>
          <cell r="K323">
            <v>0</v>
          </cell>
          <cell r="L323" t="str">
            <v>C</v>
          </cell>
          <cell r="M323" t="str">
            <v>C</v>
          </cell>
          <cell r="N323">
            <v>46146</v>
          </cell>
          <cell r="O323">
            <v>0</v>
          </cell>
          <cell r="P323"/>
          <cell r="Q323" t="str">
            <v>Not Clear/ROW/Payement Due/Crop</v>
          </cell>
          <cell r="R323">
            <v>0</v>
          </cell>
        </row>
        <row r="324">
          <cell r="A324">
            <v>323</v>
          </cell>
          <cell r="B324" t="str">
            <v>108/1</v>
          </cell>
          <cell r="C324" t="str">
            <v>A+9</v>
          </cell>
          <cell r="D324" t="str">
            <v>DFR</v>
          </cell>
          <cell r="E324">
            <v>463</v>
          </cell>
          <cell r="F324" t="str">
            <v>Yes</v>
          </cell>
          <cell r="G324" t="str">
            <v>Yes</v>
          </cell>
          <cell r="H324" t="str">
            <v>Yes</v>
          </cell>
          <cell r="I324" t="str">
            <v>Yes</v>
          </cell>
          <cell r="J324" t="str">
            <v>Yes</v>
          </cell>
          <cell r="K324">
            <v>0</v>
          </cell>
          <cell r="L324" t="str">
            <v>C</v>
          </cell>
          <cell r="M324" t="str">
            <v>C</v>
          </cell>
          <cell r="N324">
            <v>46039</v>
          </cell>
          <cell r="O324" t="str">
            <v>C</v>
          </cell>
          <cell r="P324">
            <v>46041</v>
          </cell>
          <cell r="Q324" t="str">
            <v>C</v>
          </cell>
          <cell r="R324" t="str">
            <v>C</v>
          </cell>
        </row>
        <row r="325">
          <cell r="A325">
            <v>324</v>
          </cell>
          <cell r="B325" t="str">
            <v>108/2</v>
          </cell>
          <cell r="C325" t="str">
            <v>A+0</v>
          </cell>
          <cell r="D325" t="str">
            <v>DFR</v>
          </cell>
          <cell r="E325">
            <v>289</v>
          </cell>
          <cell r="F325" t="str">
            <v>Yes</v>
          </cell>
          <cell r="G325" t="str">
            <v>Yes</v>
          </cell>
          <cell r="H325" t="str">
            <v>Yes</v>
          </cell>
          <cell r="I325" t="str">
            <v>Yes</v>
          </cell>
          <cell r="J325" t="str">
            <v>Yes</v>
          </cell>
          <cell r="K325" t="str">
            <v>RC</v>
          </cell>
          <cell r="L325" t="str">
            <v>Hold</v>
          </cell>
          <cell r="M325">
            <v>0</v>
          </cell>
          <cell r="N325"/>
          <cell r="O325">
            <v>0</v>
          </cell>
          <cell r="P325"/>
          <cell r="Q325">
            <v>0</v>
          </cell>
          <cell r="R325">
            <v>0</v>
          </cell>
        </row>
        <row r="326">
          <cell r="A326">
            <v>325</v>
          </cell>
          <cell r="B326" t="str">
            <v>108/3</v>
          </cell>
          <cell r="C326" t="str">
            <v>A+9</v>
          </cell>
          <cell r="D326" t="str">
            <v>DFR</v>
          </cell>
          <cell r="E326">
            <v>384</v>
          </cell>
          <cell r="F326" t="str">
            <v>Yes</v>
          </cell>
          <cell r="G326" t="str">
            <v>Yes</v>
          </cell>
          <cell r="H326" t="str">
            <v>Yes</v>
          </cell>
          <cell r="I326" t="str">
            <v>Yes</v>
          </cell>
          <cell r="J326" t="str">
            <v>Yes</v>
          </cell>
          <cell r="K326" t="str">
            <v>RC</v>
          </cell>
          <cell r="L326" t="str">
            <v>Hold</v>
          </cell>
          <cell r="M326">
            <v>0</v>
          </cell>
          <cell r="N326"/>
          <cell r="O326">
            <v>0</v>
          </cell>
          <cell r="P326"/>
          <cell r="Q326">
            <v>0</v>
          </cell>
          <cell r="R326">
            <v>0</v>
          </cell>
        </row>
        <row r="327">
          <cell r="A327">
            <v>326</v>
          </cell>
          <cell r="B327" t="str">
            <v>108/4</v>
          </cell>
          <cell r="C327" t="str">
            <v>A+3</v>
          </cell>
          <cell r="D327" t="str">
            <v>WFR</v>
          </cell>
          <cell r="E327">
            <v>381</v>
          </cell>
          <cell r="F327" t="str">
            <v>Yes</v>
          </cell>
          <cell r="G327" t="str">
            <v>Yes</v>
          </cell>
          <cell r="H327" t="str">
            <v>Yes</v>
          </cell>
          <cell r="I327" t="str">
            <v>Yes</v>
          </cell>
          <cell r="J327" t="str">
            <v>Yes</v>
          </cell>
          <cell r="K327">
            <v>0</v>
          </cell>
          <cell r="L327" t="str">
            <v>C</v>
          </cell>
          <cell r="M327" t="str">
            <v>C</v>
          </cell>
          <cell r="N327">
            <v>46033</v>
          </cell>
          <cell r="O327">
            <v>0</v>
          </cell>
          <cell r="P327"/>
          <cell r="Q327" t="str">
            <v>Not Clear/ROW/Payement Due/Crop</v>
          </cell>
          <cell r="R327">
            <v>0</v>
          </cell>
        </row>
        <row r="328">
          <cell r="A328">
            <v>327</v>
          </cell>
          <cell r="B328" t="str">
            <v>108/5</v>
          </cell>
          <cell r="C328" t="str">
            <v>A-3</v>
          </cell>
          <cell r="D328" t="str">
            <v>WET PADDY</v>
          </cell>
          <cell r="E328">
            <v>300</v>
          </cell>
          <cell r="F328" t="str">
            <v>Yes</v>
          </cell>
          <cell r="G328" t="str">
            <v>Yes</v>
          </cell>
          <cell r="H328" t="str">
            <v>Yes</v>
          </cell>
          <cell r="I328" t="str">
            <v>Yes</v>
          </cell>
          <cell r="J328" t="str">
            <v>Yes</v>
          </cell>
          <cell r="K328">
            <v>0</v>
          </cell>
          <cell r="L328" t="str">
            <v>C</v>
          </cell>
          <cell r="M328" t="str">
            <v>C</v>
          </cell>
          <cell r="N328">
            <v>46013</v>
          </cell>
          <cell r="O328" t="str">
            <v>C</v>
          </cell>
          <cell r="P328">
            <v>46015</v>
          </cell>
          <cell r="Q328" t="str">
            <v>Not Clear/ROW/Payement Due/Crop</v>
          </cell>
          <cell r="R328">
            <v>0</v>
          </cell>
        </row>
        <row r="329">
          <cell r="A329">
            <v>328</v>
          </cell>
          <cell r="B329" t="str">
            <v>108/6</v>
          </cell>
          <cell r="C329" t="str">
            <v>A-3</v>
          </cell>
          <cell r="D329" t="str">
            <v>WET PADDY</v>
          </cell>
          <cell r="E329">
            <v>337</v>
          </cell>
          <cell r="F329" t="str">
            <v>Yes</v>
          </cell>
          <cell r="G329" t="str">
            <v>Yes</v>
          </cell>
          <cell r="H329" t="str">
            <v>Yes</v>
          </cell>
          <cell r="I329" t="str">
            <v>Yes</v>
          </cell>
          <cell r="J329" t="str">
            <v>Yes</v>
          </cell>
          <cell r="K329">
            <v>0</v>
          </cell>
          <cell r="L329" t="str">
            <v>C</v>
          </cell>
          <cell r="M329" t="str">
            <v>C</v>
          </cell>
          <cell r="N329">
            <v>46017</v>
          </cell>
          <cell r="O329" t="str">
            <v>C</v>
          </cell>
          <cell r="P329">
            <v>46018</v>
          </cell>
          <cell r="Q329" t="str">
            <v>Untouched</v>
          </cell>
          <cell r="R329">
            <v>0</v>
          </cell>
        </row>
        <row r="330">
          <cell r="A330">
            <v>329</v>
          </cell>
          <cell r="B330" t="str">
            <v>108/7</v>
          </cell>
          <cell r="C330" t="str">
            <v>A-3</v>
          </cell>
          <cell r="D330" t="str">
            <v>WET PADDY</v>
          </cell>
          <cell r="E330">
            <v>351.96899999999999</v>
          </cell>
          <cell r="F330" t="str">
            <v>Yes</v>
          </cell>
          <cell r="G330" t="str">
            <v>Yes</v>
          </cell>
          <cell r="H330" t="str">
            <v>Yes</v>
          </cell>
          <cell r="I330" t="str">
            <v>Yes</v>
          </cell>
          <cell r="J330">
            <v>0</v>
          </cell>
          <cell r="K330">
            <v>0</v>
          </cell>
          <cell r="L330" t="str">
            <v>C</v>
          </cell>
          <cell r="M330" t="str">
            <v>C</v>
          </cell>
          <cell r="N330">
            <v>46007</v>
          </cell>
          <cell r="O330" t="str">
            <v>C</v>
          </cell>
          <cell r="P330">
            <v>46018</v>
          </cell>
          <cell r="Q330" t="str">
            <v>Not Clear/ROW/Payement Due/Crop</v>
          </cell>
          <cell r="R330">
            <v>0</v>
          </cell>
        </row>
        <row r="331">
          <cell r="A331">
            <v>330</v>
          </cell>
          <cell r="B331" t="str">
            <v>109/0</v>
          </cell>
          <cell r="C331" t="str">
            <v>B2+0</v>
          </cell>
          <cell r="D331" t="str">
            <v>Wet</v>
          </cell>
          <cell r="E331">
            <v>377</v>
          </cell>
          <cell r="F331" t="str">
            <v>Yes</v>
          </cell>
          <cell r="G331" t="str">
            <v>Yes</v>
          </cell>
          <cell r="H331" t="str">
            <v>Yes</v>
          </cell>
          <cell r="I331" t="str">
            <v>Yes</v>
          </cell>
          <cell r="J331">
            <v>0</v>
          </cell>
          <cell r="K331">
            <v>0</v>
          </cell>
          <cell r="L331" t="str">
            <v>C</v>
          </cell>
          <cell r="M331" t="str">
            <v>C</v>
          </cell>
          <cell r="N331">
            <v>46165</v>
          </cell>
          <cell r="O331">
            <v>0</v>
          </cell>
          <cell r="P331"/>
          <cell r="Q331" t="str">
            <v>Not Clear/ROW/Payement Due/Crop</v>
          </cell>
          <cell r="R331">
            <v>0</v>
          </cell>
        </row>
        <row r="332">
          <cell r="A332">
            <v>331</v>
          </cell>
          <cell r="B332" t="str">
            <v>109/1</v>
          </cell>
          <cell r="C332" t="str">
            <v>A+3</v>
          </cell>
          <cell r="D332" t="str">
            <v>WET PADDY</v>
          </cell>
          <cell r="E332">
            <v>290</v>
          </cell>
          <cell r="F332" t="str">
            <v>Yes</v>
          </cell>
          <cell r="G332" t="str">
            <v>Yes</v>
          </cell>
          <cell r="H332" t="str">
            <v>Yes</v>
          </cell>
          <cell r="I332" t="str">
            <v>Yes</v>
          </cell>
          <cell r="J332" t="str">
            <v>Yes</v>
          </cell>
          <cell r="K332">
            <v>0</v>
          </cell>
          <cell r="L332" t="str">
            <v>C</v>
          </cell>
          <cell r="M332" t="str">
            <v>C</v>
          </cell>
          <cell r="N332">
            <v>45997</v>
          </cell>
          <cell r="O332" t="str">
            <v>C</v>
          </cell>
          <cell r="P332">
            <v>45998</v>
          </cell>
          <cell r="Q332" t="str">
            <v>C</v>
          </cell>
          <cell r="R332" t="str">
            <v>C</v>
          </cell>
        </row>
        <row r="333">
          <cell r="A333">
            <v>332</v>
          </cell>
          <cell r="B333" t="str">
            <v>109/2</v>
          </cell>
          <cell r="C333" t="str">
            <v>A+0</v>
          </cell>
          <cell r="D333" t="str">
            <v>WET PADDY</v>
          </cell>
          <cell r="E333">
            <v>426</v>
          </cell>
          <cell r="F333" t="str">
            <v>Yes</v>
          </cell>
          <cell r="G333" t="str">
            <v>Yes</v>
          </cell>
          <cell r="H333" t="str">
            <v>Yes</v>
          </cell>
          <cell r="I333" t="str">
            <v>Yes</v>
          </cell>
          <cell r="J333" t="str">
            <v>Yes</v>
          </cell>
          <cell r="K333">
            <v>0</v>
          </cell>
          <cell r="L333" t="str">
            <v>C</v>
          </cell>
          <cell r="M333" t="str">
            <v>C</v>
          </cell>
          <cell r="N333">
            <v>46003</v>
          </cell>
          <cell r="O333" t="str">
            <v>C</v>
          </cell>
          <cell r="P333">
            <v>46019</v>
          </cell>
          <cell r="Q333" t="str">
            <v>C</v>
          </cell>
          <cell r="R333" t="str">
            <v>C</v>
          </cell>
        </row>
        <row r="334">
          <cell r="A334">
            <v>333</v>
          </cell>
          <cell r="B334" t="str">
            <v>109/3</v>
          </cell>
          <cell r="C334" t="str">
            <v>A+9</v>
          </cell>
          <cell r="D334" t="str">
            <v>DFR</v>
          </cell>
          <cell r="E334">
            <v>408</v>
          </cell>
          <cell r="F334" t="str">
            <v>Yes</v>
          </cell>
          <cell r="G334" t="str">
            <v>Yes</v>
          </cell>
          <cell r="H334" t="str">
            <v>Yes</v>
          </cell>
          <cell r="I334" t="str">
            <v>Yes</v>
          </cell>
          <cell r="J334" t="str">
            <v>Yes</v>
          </cell>
          <cell r="K334">
            <v>0</v>
          </cell>
          <cell r="L334" t="str">
            <v>ROW</v>
          </cell>
          <cell r="M334">
            <v>0</v>
          </cell>
          <cell r="N334"/>
          <cell r="O334">
            <v>0</v>
          </cell>
          <cell r="P334"/>
          <cell r="Q334">
            <v>0</v>
          </cell>
          <cell r="R334">
            <v>0</v>
          </cell>
        </row>
        <row r="335">
          <cell r="A335">
            <v>334</v>
          </cell>
          <cell r="B335" t="str">
            <v>109/4</v>
          </cell>
          <cell r="C335" t="str">
            <v>A-3</v>
          </cell>
          <cell r="D335" t="str">
            <v>DFR</v>
          </cell>
          <cell r="E335">
            <v>413</v>
          </cell>
          <cell r="F335" t="str">
            <v>Yes</v>
          </cell>
          <cell r="G335" t="str">
            <v>Yes</v>
          </cell>
          <cell r="H335" t="str">
            <v>Yes</v>
          </cell>
          <cell r="I335" t="str">
            <v>Yes</v>
          </cell>
          <cell r="J335" t="str">
            <v>Yes</v>
          </cell>
          <cell r="K335">
            <v>0</v>
          </cell>
          <cell r="L335" t="str">
            <v>ROW</v>
          </cell>
          <cell r="M335">
            <v>0</v>
          </cell>
          <cell r="N335"/>
          <cell r="O335">
            <v>0</v>
          </cell>
          <cell r="P335"/>
          <cell r="Q335">
            <v>0</v>
          </cell>
          <cell r="R335">
            <v>0</v>
          </cell>
        </row>
        <row r="336">
          <cell r="A336">
            <v>335</v>
          </cell>
          <cell r="B336" t="str">
            <v>109/5</v>
          </cell>
          <cell r="C336" t="str">
            <v>A+3</v>
          </cell>
          <cell r="D336" t="str">
            <v>DFR</v>
          </cell>
          <cell r="E336">
            <v>386</v>
          </cell>
          <cell r="F336" t="str">
            <v>Yes</v>
          </cell>
          <cell r="G336" t="str">
            <v>Yes</v>
          </cell>
          <cell r="H336" t="str">
            <v>Yes</v>
          </cell>
          <cell r="I336" t="str">
            <v>Yes</v>
          </cell>
          <cell r="J336" t="str">
            <v>Yes</v>
          </cell>
          <cell r="K336">
            <v>0</v>
          </cell>
          <cell r="L336" t="str">
            <v>C</v>
          </cell>
          <cell r="M336" t="str">
            <v>C</v>
          </cell>
          <cell r="N336">
            <v>46021</v>
          </cell>
          <cell r="O336">
            <v>0</v>
          </cell>
          <cell r="P336"/>
          <cell r="Q336" t="str">
            <v>C</v>
          </cell>
          <cell r="R336" t="str">
            <v>C</v>
          </cell>
        </row>
        <row r="337">
          <cell r="A337">
            <v>336</v>
          </cell>
          <cell r="B337" t="str">
            <v>109/6</v>
          </cell>
          <cell r="C337" t="str">
            <v>A+3</v>
          </cell>
          <cell r="D337" t="str">
            <v>DFR</v>
          </cell>
          <cell r="E337">
            <v>360</v>
          </cell>
          <cell r="F337" t="str">
            <v>Yes</v>
          </cell>
          <cell r="G337" t="str">
            <v>Yes</v>
          </cell>
          <cell r="H337" t="str">
            <v>Yes</v>
          </cell>
          <cell r="I337" t="str">
            <v>Yes</v>
          </cell>
          <cell r="J337" t="str">
            <v>Yes</v>
          </cell>
          <cell r="K337">
            <v>0</v>
          </cell>
          <cell r="L337" t="str">
            <v>C</v>
          </cell>
          <cell r="M337" t="str">
            <v>C</v>
          </cell>
          <cell r="N337">
            <v>46018</v>
          </cell>
          <cell r="O337">
            <v>0</v>
          </cell>
          <cell r="P337"/>
          <cell r="Q337" t="str">
            <v>C</v>
          </cell>
          <cell r="R337" t="str">
            <v>C</v>
          </cell>
        </row>
        <row r="338">
          <cell r="A338">
            <v>337</v>
          </cell>
          <cell r="B338" t="str">
            <v>109/7</v>
          </cell>
          <cell r="C338" t="str">
            <v>A+3</v>
          </cell>
          <cell r="D338" t="str">
            <v>DFR</v>
          </cell>
          <cell r="E338">
            <v>435</v>
          </cell>
          <cell r="F338" t="str">
            <v>Yes</v>
          </cell>
          <cell r="G338" t="str">
            <v>Yes</v>
          </cell>
          <cell r="H338" t="str">
            <v>Yes</v>
          </cell>
          <cell r="I338" t="str">
            <v>Yes</v>
          </cell>
          <cell r="J338" t="str">
            <v>Yes</v>
          </cell>
          <cell r="K338">
            <v>0</v>
          </cell>
          <cell r="L338" t="str">
            <v>C</v>
          </cell>
          <cell r="M338" t="str">
            <v>C</v>
          </cell>
          <cell r="N338">
            <v>46011</v>
          </cell>
          <cell r="O338">
            <v>0</v>
          </cell>
          <cell r="P338"/>
          <cell r="Q338" t="str">
            <v>C</v>
          </cell>
          <cell r="R338" t="str">
            <v>C</v>
          </cell>
        </row>
        <row r="339">
          <cell r="A339">
            <v>338</v>
          </cell>
          <cell r="B339" t="str">
            <v>109/8</v>
          </cell>
          <cell r="C339" t="str">
            <v>A+3</v>
          </cell>
          <cell r="D339" t="str">
            <v>DFR</v>
          </cell>
          <cell r="E339">
            <v>414</v>
          </cell>
          <cell r="F339" t="str">
            <v>Yes</v>
          </cell>
          <cell r="G339" t="str">
            <v>Yes</v>
          </cell>
          <cell r="H339" t="str">
            <v>Yes</v>
          </cell>
          <cell r="I339" t="str">
            <v>Yes</v>
          </cell>
          <cell r="J339" t="str">
            <v>Yes</v>
          </cell>
          <cell r="K339">
            <v>0</v>
          </cell>
          <cell r="L339" t="str">
            <v>C</v>
          </cell>
          <cell r="M339" t="str">
            <v>C</v>
          </cell>
          <cell r="N339">
            <v>46134</v>
          </cell>
          <cell r="O339">
            <v>0</v>
          </cell>
          <cell r="P339"/>
          <cell r="Q339" t="str">
            <v>Not Clear/ROW/Payement Due/Crop</v>
          </cell>
          <cell r="R339">
            <v>0</v>
          </cell>
        </row>
        <row r="340">
          <cell r="A340">
            <v>339</v>
          </cell>
          <cell r="B340" t="str">
            <v>109/9</v>
          </cell>
          <cell r="C340" t="str">
            <v>A+3</v>
          </cell>
          <cell r="D340" t="str">
            <v>DFR</v>
          </cell>
          <cell r="E340">
            <v>413</v>
          </cell>
          <cell r="F340" t="str">
            <v>Yes</v>
          </cell>
          <cell r="G340" t="str">
            <v>Yes</v>
          </cell>
          <cell r="H340" t="str">
            <v>Yes</v>
          </cell>
          <cell r="I340" t="str">
            <v>Yes</v>
          </cell>
          <cell r="J340" t="str">
            <v>Yes</v>
          </cell>
          <cell r="K340">
            <v>0</v>
          </cell>
          <cell r="L340" t="str">
            <v>C</v>
          </cell>
          <cell r="M340" t="str">
            <v>C</v>
          </cell>
          <cell r="N340">
            <v>46015</v>
          </cell>
          <cell r="O340">
            <v>0</v>
          </cell>
          <cell r="P340"/>
          <cell r="Q340" t="str">
            <v>Not Clear/ROW/Payement Due/Crop</v>
          </cell>
          <cell r="R340">
            <v>0</v>
          </cell>
        </row>
        <row r="341">
          <cell r="A341">
            <v>340</v>
          </cell>
          <cell r="B341" t="str">
            <v>109/10</v>
          </cell>
          <cell r="C341" t="str">
            <v>A-3</v>
          </cell>
          <cell r="D341" t="str">
            <v>DFR</v>
          </cell>
          <cell r="E341">
            <v>405</v>
          </cell>
          <cell r="F341" t="str">
            <v>Yes</v>
          </cell>
          <cell r="G341" t="str">
            <v>Yes</v>
          </cell>
          <cell r="H341" t="str">
            <v>Yes</v>
          </cell>
          <cell r="I341" t="str">
            <v>Yes</v>
          </cell>
          <cell r="J341" t="str">
            <v>Yes</v>
          </cell>
          <cell r="K341">
            <v>0</v>
          </cell>
          <cell r="L341" t="str">
            <v>C</v>
          </cell>
          <cell r="M341" t="str">
            <v>C</v>
          </cell>
          <cell r="N341">
            <v>45998</v>
          </cell>
          <cell r="O341">
            <v>0</v>
          </cell>
          <cell r="P341"/>
          <cell r="Q341" t="str">
            <v>Not Clear/ROW/Payement Due/Crop</v>
          </cell>
          <cell r="R341">
            <v>0</v>
          </cell>
        </row>
        <row r="342">
          <cell r="A342">
            <v>341</v>
          </cell>
          <cell r="B342" t="str">
            <v>109/11</v>
          </cell>
          <cell r="C342" t="str">
            <v>A+3</v>
          </cell>
          <cell r="D342" t="str">
            <v>DFR</v>
          </cell>
          <cell r="E342">
            <v>423.81099999999998</v>
          </cell>
          <cell r="F342" t="str">
            <v>Yes</v>
          </cell>
          <cell r="G342" t="str">
            <v>Yes</v>
          </cell>
          <cell r="H342" t="str">
            <v>Yes</v>
          </cell>
          <cell r="I342" t="str">
            <v>Yes</v>
          </cell>
          <cell r="J342" t="str">
            <v>Yes</v>
          </cell>
          <cell r="K342">
            <v>0</v>
          </cell>
          <cell r="L342" t="str">
            <v>C</v>
          </cell>
          <cell r="M342" t="str">
            <v>C</v>
          </cell>
          <cell r="N342">
            <v>46003</v>
          </cell>
          <cell r="O342">
            <v>0</v>
          </cell>
          <cell r="P342"/>
          <cell r="Q342" t="str">
            <v>Not Clear/ROW/Payement Due/Crop</v>
          </cell>
          <cell r="R342">
            <v>0</v>
          </cell>
        </row>
        <row r="343">
          <cell r="A343">
            <v>342</v>
          </cell>
          <cell r="B343" t="str">
            <v>110/0</v>
          </cell>
          <cell r="C343" t="str">
            <v>D45+3</v>
          </cell>
          <cell r="D343" t="str">
            <v>DFR</v>
          </cell>
          <cell r="E343">
            <v>449</v>
          </cell>
          <cell r="F343" t="str">
            <v>Yes</v>
          </cell>
          <cell r="G343" t="str">
            <v>Yes</v>
          </cell>
          <cell r="H343" t="str">
            <v>Yes</v>
          </cell>
          <cell r="I343" t="str">
            <v>Yes</v>
          </cell>
          <cell r="J343">
            <v>0</v>
          </cell>
          <cell r="K343">
            <v>0</v>
          </cell>
          <cell r="L343" t="str">
            <v>Untouched</v>
          </cell>
          <cell r="M343">
            <v>0</v>
          </cell>
          <cell r="N343"/>
          <cell r="O343">
            <v>0</v>
          </cell>
          <cell r="P343"/>
          <cell r="Q343">
            <v>0</v>
          </cell>
          <cell r="R343">
            <v>0</v>
          </cell>
        </row>
        <row r="344">
          <cell r="A344">
            <v>343</v>
          </cell>
          <cell r="B344" t="str">
            <v>110/1</v>
          </cell>
          <cell r="C344" t="str">
            <v>A+7.5</v>
          </cell>
          <cell r="D344" t="str">
            <v>DFR</v>
          </cell>
          <cell r="E344">
            <v>395</v>
          </cell>
          <cell r="F344" t="str">
            <v>Yes</v>
          </cell>
          <cell r="G344" t="str">
            <v>Yes</v>
          </cell>
          <cell r="H344" t="str">
            <v>Yes</v>
          </cell>
          <cell r="I344" t="str">
            <v>Yes</v>
          </cell>
          <cell r="J344">
            <v>0</v>
          </cell>
          <cell r="K344">
            <v>0</v>
          </cell>
          <cell r="L344" t="str">
            <v>C</v>
          </cell>
          <cell r="M344" t="str">
            <v>C</v>
          </cell>
          <cell r="N344">
            <v>45994</v>
          </cell>
          <cell r="O344" t="str">
            <v>C</v>
          </cell>
          <cell r="P344">
            <v>45996</v>
          </cell>
          <cell r="Q344" t="str">
            <v>CLear</v>
          </cell>
          <cell r="R344">
            <v>0</v>
          </cell>
        </row>
        <row r="345">
          <cell r="A345">
            <v>344</v>
          </cell>
          <cell r="B345" t="str">
            <v>110/2</v>
          </cell>
          <cell r="C345" t="str">
            <v>A+0</v>
          </cell>
          <cell r="D345" t="str">
            <v>DFR</v>
          </cell>
          <cell r="E345">
            <v>357</v>
          </cell>
          <cell r="F345" t="str">
            <v>Yes</v>
          </cell>
          <cell r="G345" t="str">
            <v>Yes</v>
          </cell>
          <cell r="H345" t="str">
            <v>Yes</v>
          </cell>
          <cell r="I345" t="str">
            <v>Yes</v>
          </cell>
          <cell r="J345" t="str">
            <v>Yes</v>
          </cell>
          <cell r="K345">
            <v>0</v>
          </cell>
          <cell r="L345" t="str">
            <v>C</v>
          </cell>
          <cell r="M345" t="str">
            <v>C</v>
          </cell>
          <cell r="N345">
            <v>45991</v>
          </cell>
          <cell r="O345" t="str">
            <v>C</v>
          </cell>
          <cell r="P345">
            <v>45996</v>
          </cell>
          <cell r="Q345" t="str">
            <v>Not Clear/ROW/Payement Due/Crop</v>
          </cell>
          <cell r="R345">
            <v>0</v>
          </cell>
        </row>
        <row r="346">
          <cell r="A346">
            <v>345</v>
          </cell>
          <cell r="B346" t="str">
            <v>110/3</v>
          </cell>
          <cell r="C346" t="str">
            <v>A+0</v>
          </cell>
          <cell r="D346" t="str">
            <v>DFR</v>
          </cell>
          <cell r="E346">
            <v>423</v>
          </cell>
          <cell r="F346" t="str">
            <v>Yes</v>
          </cell>
          <cell r="G346" t="str">
            <v>Yes</v>
          </cell>
          <cell r="H346" t="str">
            <v>Yes</v>
          </cell>
          <cell r="I346" t="str">
            <v>Yes</v>
          </cell>
          <cell r="J346" t="str">
            <v>Yes</v>
          </cell>
          <cell r="K346">
            <v>0</v>
          </cell>
          <cell r="L346" t="str">
            <v>C</v>
          </cell>
          <cell r="M346" t="str">
            <v>C</v>
          </cell>
          <cell r="N346">
            <v>46002</v>
          </cell>
          <cell r="O346" t="str">
            <v>C</v>
          </cell>
          <cell r="P346">
            <v>46004</v>
          </cell>
          <cell r="Q346" t="str">
            <v>C</v>
          </cell>
          <cell r="R346" t="str">
            <v>C</v>
          </cell>
        </row>
        <row r="347">
          <cell r="A347">
            <v>346</v>
          </cell>
          <cell r="B347" t="str">
            <v>110/4</v>
          </cell>
          <cell r="C347" t="str">
            <v>A+0</v>
          </cell>
          <cell r="D347" t="str">
            <v>DFR</v>
          </cell>
          <cell r="E347">
            <v>329</v>
          </cell>
          <cell r="F347" t="str">
            <v>Yes</v>
          </cell>
          <cell r="G347" t="str">
            <v>Yes</v>
          </cell>
          <cell r="H347" t="str">
            <v>Yes</v>
          </cell>
          <cell r="I347" t="str">
            <v>Yes</v>
          </cell>
          <cell r="J347" t="str">
            <v>Yes</v>
          </cell>
          <cell r="K347">
            <v>0</v>
          </cell>
          <cell r="L347" t="str">
            <v>C</v>
          </cell>
          <cell r="M347" t="str">
            <v>C</v>
          </cell>
          <cell r="N347">
            <v>46010</v>
          </cell>
          <cell r="O347">
            <v>0</v>
          </cell>
          <cell r="P347"/>
          <cell r="Q347" t="str">
            <v>Untouched</v>
          </cell>
          <cell r="R347">
            <v>0</v>
          </cell>
        </row>
        <row r="348">
          <cell r="A348">
            <v>347</v>
          </cell>
          <cell r="B348" t="str">
            <v>111/0</v>
          </cell>
          <cell r="C348" t="str">
            <v>D45+6</v>
          </cell>
          <cell r="D348" t="str">
            <v>DFR</v>
          </cell>
          <cell r="E348">
            <v>373</v>
          </cell>
          <cell r="F348" t="str">
            <v>Yes</v>
          </cell>
          <cell r="G348" t="str">
            <v>Yes</v>
          </cell>
          <cell r="H348" t="str">
            <v>Yes</v>
          </cell>
          <cell r="I348" t="str">
            <v>Yes</v>
          </cell>
          <cell r="J348">
            <v>0</v>
          </cell>
          <cell r="K348">
            <v>0</v>
          </cell>
          <cell r="L348" t="str">
            <v>Untouched</v>
          </cell>
          <cell r="M348" t="str">
            <v>WIP</v>
          </cell>
          <cell r="N348"/>
          <cell r="O348">
            <v>0</v>
          </cell>
          <cell r="P348"/>
          <cell r="Q348">
            <v>0</v>
          </cell>
          <cell r="R348">
            <v>0</v>
          </cell>
        </row>
        <row r="349">
          <cell r="A349">
            <v>348</v>
          </cell>
          <cell r="B349" t="str">
            <v>111/1</v>
          </cell>
          <cell r="C349" t="str">
            <v>A+0</v>
          </cell>
          <cell r="D349" t="str">
            <v>DFR</v>
          </cell>
          <cell r="E349">
            <v>419</v>
          </cell>
          <cell r="F349" t="str">
            <v>Yes</v>
          </cell>
          <cell r="G349" t="str">
            <v>Yes</v>
          </cell>
          <cell r="H349" t="str">
            <v>Yes</v>
          </cell>
          <cell r="I349" t="str">
            <v>Yes</v>
          </cell>
          <cell r="J349" t="str">
            <v>Yes</v>
          </cell>
          <cell r="K349">
            <v>0</v>
          </cell>
          <cell r="L349" t="str">
            <v>C</v>
          </cell>
          <cell r="M349" t="str">
            <v>C</v>
          </cell>
          <cell r="N349">
            <v>45970</v>
          </cell>
          <cell r="O349">
            <v>0</v>
          </cell>
          <cell r="P349"/>
          <cell r="Q349" t="str">
            <v>C</v>
          </cell>
          <cell r="R349" t="str">
            <v>C</v>
          </cell>
        </row>
        <row r="350">
          <cell r="A350">
            <v>349</v>
          </cell>
          <cell r="B350" t="str">
            <v>111/2</v>
          </cell>
          <cell r="C350" t="str">
            <v>A+3</v>
          </cell>
          <cell r="D350" t="str">
            <v>DFR</v>
          </cell>
          <cell r="E350">
            <v>397</v>
          </cell>
          <cell r="F350" t="str">
            <v>Yes</v>
          </cell>
          <cell r="G350" t="str">
            <v>Yes</v>
          </cell>
          <cell r="H350" t="str">
            <v>Yes</v>
          </cell>
          <cell r="I350" t="str">
            <v>Yes</v>
          </cell>
          <cell r="J350" t="str">
            <v>Yes</v>
          </cell>
          <cell r="K350">
            <v>0</v>
          </cell>
          <cell r="L350" t="str">
            <v>C</v>
          </cell>
          <cell r="M350" t="str">
            <v>C</v>
          </cell>
          <cell r="N350">
            <v>45975</v>
          </cell>
          <cell r="O350" t="str">
            <v>C</v>
          </cell>
          <cell r="P350">
            <v>45985</v>
          </cell>
          <cell r="Q350" t="str">
            <v>C</v>
          </cell>
          <cell r="R350" t="str">
            <v>C</v>
          </cell>
        </row>
        <row r="351">
          <cell r="A351">
            <v>350</v>
          </cell>
          <cell r="B351" t="str">
            <v>111/3</v>
          </cell>
          <cell r="C351" t="str">
            <v>A+0</v>
          </cell>
          <cell r="D351" t="str">
            <v>WFR</v>
          </cell>
          <cell r="E351">
            <v>374</v>
          </cell>
          <cell r="F351" t="str">
            <v>Yes</v>
          </cell>
          <cell r="G351" t="str">
            <v>Yes</v>
          </cell>
          <cell r="H351" t="str">
            <v>Yes</v>
          </cell>
          <cell r="I351" t="str">
            <v>Yes</v>
          </cell>
          <cell r="J351" t="str">
            <v>Yes</v>
          </cell>
          <cell r="K351">
            <v>0</v>
          </cell>
          <cell r="L351" t="str">
            <v>C</v>
          </cell>
          <cell r="M351" t="str">
            <v>C</v>
          </cell>
          <cell r="N351">
            <v>45980</v>
          </cell>
          <cell r="O351" t="str">
            <v>C</v>
          </cell>
          <cell r="P351">
            <v>45987</v>
          </cell>
          <cell r="Q351" t="str">
            <v>C</v>
          </cell>
          <cell r="R351" t="str">
            <v>C</v>
          </cell>
        </row>
        <row r="352">
          <cell r="A352">
            <v>351</v>
          </cell>
          <cell r="B352" t="str">
            <v>111/4</v>
          </cell>
          <cell r="C352" t="str">
            <v>A+0</v>
          </cell>
          <cell r="D352" t="str">
            <v>DFR</v>
          </cell>
          <cell r="E352">
            <v>390</v>
          </cell>
          <cell r="F352" t="str">
            <v>Yes</v>
          </cell>
          <cell r="G352" t="str">
            <v>Yes</v>
          </cell>
          <cell r="H352" t="str">
            <v>Yes</v>
          </cell>
          <cell r="I352" t="str">
            <v>Yes</v>
          </cell>
          <cell r="J352" t="str">
            <v>Yes</v>
          </cell>
          <cell r="K352">
            <v>0</v>
          </cell>
          <cell r="L352" t="str">
            <v>C</v>
          </cell>
          <cell r="M352" t="str">
            <v>C</v>
          </cell>
          <cell r="N352">
            <v>45984</v>
          </cell>
          <cell r="O352" t="str">
            <v>C</v>
          </cell>
          <cell r="P352">
            <v>45986</v>
          </cell>
          <cell r="Q352" t="str">
            <v>C</v>
          </cell>
          <cell r="R352" t="str">
            <v>C</v>
          </cell>
        </row>
        <row r="353">
          <cell r="A353">
            <v>352</v>
          </cell>
          <cell r="B353" t="str">
            <v>111/5</v>
          </cell>
          <cell r="C353" t="str">
            <v>A+6</v>
          </cell>
          <cell r="D353" t="str">
            <v>DFR</v>
          </cell>
          <cell r="E353">
            <v>385</v>
          </cell>
          <cell r="F353" t="str">
            <v>Yes</v>
          </cell>
          <cell r="G353" t="str">
            <v>Yes</v>
          </cell>
          <cell r="H353" t="str">
            <v>Yes</v>
          </cell>
          <cell r="I353" t="str">
            <v>Yes</v>
          </cell>
          <cell r="J353" t="str">
            <v>Yes</v>
          </cell>
          <cell r="K353">
            <v>0</v>
          </cell>
          <cell r="L353" t="str">
            <v>C</v>
          </cell>
          <cell r="M353" t="str">
            <v>C</v>
          </cell>
          <cell r="N353">
            <v>45989</v>
          </cell>
          <cell r="O353" t="str">
            <v>C</v>
          </cell>
          <cell r="P353">
            <v>45991</v>
          </cell>
          <cell r="Q353" t="str">
            <v>C</v>
          </cell>
          <cell r="R353" t="str">
            <v>C</v>
          </cell>
        </row>
        <row r="354">
          <cell r="A354">
            <v>353</v>
          </cell>
          <cell r="B354" t="str">
            <v>111/6</v>
          </cell>
          <cell r="C354" t="str">
            <v>A+0</v>
          </cell>
          <cell r="D354" t="str">
            <v>DFR</v>
          </cell>
          <cell r="E354">
            <v>432</v>
          </cell>
          <cell r="F354" t="str">
            <v>Yes</v>
          </cell>
          <cell r="G354" t="str">
            <v>Yes</v>
          </cell>
          <cell r="H354" t="str">
            <v>Yes</v>
          </cell>
          <cell r="I354" t="str">
            <v>Yes</v>
          </cell>
          <cell r="J354" t="str">
            <v>Yes</v>
          </cell>
          <cell r="K354" t="str">
            <v>Recommend Hold/Rlwy</v>
          </cell>
          <cell r="L354" t="str">
            <v>Hold</v>
          </cell>
          <cell r="M354">
            <v>0</v>
          </cell>
          <cell r="N354"/>
          <cell r="O354">
            <v>0</v>
          </cell>
          <cell r="P354"/>
          <cell r="Q354">
            <v>0</v>
          </cell>
          <cell r="R354">
            <v>0</v>
          </cell>
        </row>
        <row r="355">
          <cell r="A355">
            <v>354</v>
          </cell>
          <cell r="B355" t="str">
            <v>111/7</v>
          </cell>
          <cell r="C355" t="str">
            <v>A+0</v>
          </cell>
          <cell r="D355" t="str">
            <v>DFR</v>
          </cell>
          <cell r="E355">
            <v>391</v>
          </cell>
          <cell r="F355" t="str">
            <v>Yes</v>
          </cell>
          <cell r="G355" t="str">
            <v>Yes</v>
          </cell>
          <cell r="H355" t="str">
            <v>Yes</v>
          </cell>
          <cell r="I355" t="str">
            <v>Yes</v>
          </cell>
          <cell r="J355" t="str">
            <v>Hold</v>
          </cell>
          <cell r="K355" t="str">
            <v>Adjacent/Rlwy</v>
          </cell>
          <cell r="L355" t="str">
            <v>Hold</v>
          </cell>
          <cell r="M355">
            <v>0</v>
          </cell>
          <cell r="N355"/>
          <cell r="O355">
            <v>0</v>
          </cell>
          <cell r="P355"/>
          <cell r="Q355">
            <v>0</v>
          </cell>
          <cell r="R355">
            <v>0</v>
          </cell>
        </row>
        <row r="356">
          <cell r="A356">
            <v>355</v>
          </cell>
          <cell r="B356" t="str">
            <v>111A/0</v>
          </cell>
          <cell r="C356" t="str">
            <v>D60+9</v>
          </cell>
          <cell r="D356" t="str">
            <v>DFR</v>
          </cell>
          <cell r="E356">
            <v>230</v>
          </cell>
          <cell r="F356" t="str">
            <v>Yes</v>
          </cell>
          <cell r="G356" t="str">
            <v>Yes</v>
          </cell>
          <cell r="H356" t="str">
            <v>Yes</v>
          </cell>
          <cell r="I356" t="str">
            <v>Yes</v>
          </cell>
          <cell r="J356" t="str">
            <v>Hold</v>
          </cell>
          <cell r="K356" t="str">
            <v>Railway</v>
          </cell>
          <cell r="L356" t="str">
            <v>Hold</v>
          </cell>
          <cell r="M356">
            <v>0</v>
          </cell>
          <cell r="N356"/>
          <cell r="O356">
            <v>0</v>
          </cell>
          <cell r="P356"/>
          <cell r="Q356">
            <v>0</v>
          </cell>
          <cell r="R356">
            <v>0</v>
          </cell>
        </row>
        <row r="357">
          <cell r="A357">
            <v>356</v>
          </cell>
          <cell r="B357" t="str">
            <v>111B/0</v>
          </cell>
          <cell r="C357" t="str">
            <v>D60+6</v>
          </cell>
          <cell r="D357" t="str">
            <v>DFR</v>
          </cell>
          <cell r="E357">
            <v>286</v>
          </cell>
          <cell r="F357" t="str">
            <v>Yes</v>
          </cell>
          <cell r="G357" t="str">
            <v>Yes</v>
          </cell>
          <cell r="H357" t="str">
            <v>Yes</v>
          </cell>
          <cell r="I357" t="str">
            <v>Yes</v>
          </cell>
          <cell r="J357" t="str">
            <v>Hold</v>
          </cell>
          <cell r="K357" t="str">
            <v>Railway</v>
          </cell>
          <cell r="L357" t="str">
            <v>Hold</v>
          </cell>
          <cell r="M357">
            <v>0</v>
          </cell>
          <cell r="N357"/>
          <cell r="O357">
            <v>0</v>
          </cell>
          <cell r="P357"/>
          <cell r="Q357">
            <v>0</v>
          </cell>
          <cell r="R357">
            <v>0</v>
          </cell>
        </row>
        <row r="358">
          <cell r="A358">
            <v>357</v>
          </cell>
          <cell r="B358" t="str">
            <v>111B/1</v>
          </cell>
          <cell r="C358" t="str">
            <v>A+0</v>
          </cell>
          <cell r="D358" t="str">
            <v>DFR</v>
          </cell>
          <cell r="E358">
            <v>475</v>
          </cell>
          <cell r="F358" t="str">
            <v>Yes</v>
          </cell>
          <cell r="G358" t="str">
            <v>Yes</v>
          </cell>
          <cell r="H358" t="str">
            <v>Yes</v>
          </cell>
          <cell r="I358" t="str">
            <v>Yes</v>
          </cell>
          <cell r="J358" t="str">
            <v>Hold</v>
          </cell>
          <cell r="K358" t="str">
            <v>Adjacent/Rlwy/PLC</v>
          </cell>
          <cell r="L358" t="str">
            <v>Hold</v>
          </cell>
          <cell r="M358">
            <v>0</v>
          </cell>
          <cell r="N358"/>
          <cell r="O358">
            <v>0</v>
          </cell>
          <cell r="P358"/>
          <cell r="Q358">
            <v>0</v>
          </cell>
          <cell r="R358">
            <v>0</v>
          </cell>
        </row>
        <row r="359">
          <cell r="A359">
            <v>358</v>
          </cell>
          <cell r="B359" t="str">
            <v>112/0</v>
          </cell>
          <cell r="C359" t="str">
            <v>D45+18</v>
          </cell>
          <cell r="D359" t="str">
            <v>DFR</v>
          </cell>
          <cell r="E359">
            <v>229</v>
          </cell>
          <cell r="F359" t="str">
            <v>Yes</v>
          </cell>
          <cell r="G359" t="str">
            <v>Yes</v>
          </cell>
          <cell r="H359" t="str">
            <v>Yes</v>
          </cell>
          <cell r="I359" t="str">
            <v>Yes</v>
          </cell>
          <cell r="J359" t="str">
            <v>Hold</v>
          </cell>
          <cell r="K359" t="str">
            <v>Recommend Hold/Rlwy/PLC</v>
          </cell>
          <cell r="L359" t="str">
            <v>Hold</v>
          </cell>
          <cell r="M359">
            <v>0</v>
          </cell>
          <cell r="N359"/>
          <cell r="O359">
            <v>0</v>
          </cell>
          <cell r="P359"/>
          <cell r="Q359">
            <v>0</v>
          </cell>
          <cell r="R359">
            <v>0</v>
          </cell>
        </row>
        <row r="360">
          <cell r="A360">
            <v>359</v>
          </cell>
          <cell r="B360" t="str">
            <v>113/0</v>
          </cell>
          <cell r="C360" t="str">
            <v>B1+9 (RC = 3M)</v>
          </cell>
          <cell r="D360" t="str">
            <v>DFR</v>
          </cell>
          <cell r="E360">
            <v>218</v>
          </cell>
          <cell r="F360" t="str">
            <v>Yes</v>
          </cell>
          <cell r="G360" t="str">
            <v>Yes</v>
          </cell>
          <cell r="H360" t="str">
            <v>Yes</v>
          </cell>
          <cell r="I360" t="str">
            <v>Yes</v>
          </cell>
          <cell r="J360" t="str">
            <v>Hold</v>
          </cell>
          <cell r="K360" t="str">
            <v>RC/PLC</v>
          </cell>
          <cell r="L360" t="str">
            <v>Hold</v>
          </cell>
          <cell r="M360">
            <v>0</v>
          </cell>
          <cell r="N360"/>
          <cell r="O360">
            <v>0</v>
          </cell>
          <cell r="P360"/>
          <cell r="Q360">
            <v>0</v>
          </cell>
          <cell r="R360">
            <v>0</v>
          </cell>
        </row>
        <row r="361">
          <cell r="A361">
            <v>360</v>
          </cell>
          <cell r="B361" t="str">
            <v>114/0</v>
          </cell>
          <cell r="C361" t="str">
            <v>B1+18</v>
          </cell>
          <cell r="D361" t="str">
            <v>DFR</v>
          </cell>
          <cell r="E361">
            <v>187</v>
          </cell>
          <cell r="F361" t="str">
            <v>Yes</v>
          </cell>
          <cell r="G361" t="str">
            <v>Yes</v>
          </cell>
          <cell r="H361" t="str">
            <v>Yes</v>
          </cell>
          <cell r="I361" t="str">
            <v>Yes</v>
          </cell>
          <cell r="J361" t="str">
            <v>Hold</v>
          </cell>
          <cell r="K361" t="str">
            <v>PLC</v>
          </cell>
          <cell r="L361" t="str">
            <v>Hold</v>
          </cell>
          <cell r="M361">
            <v>0</v>
          </cell>
          <cell r="N361"/>
          <cell r="O361">
            <v>0</v>
          </cell>
          <cell r="P361"/>
          <cell r="Q361">
            <v>0</v>
          </cell>
          <cell r="R361">
            <v>0</v>
          </cell>
        </row>
        <row r="362">
          <cell r="A362">
            <v>361</v>
          </cell>
          <cell r="B362" t="str">
            <v>115/0</v>
          </cell>
          <cell r="C362" t="str">
            <v>D45+18</v>
          </cell>
          <cell r="D362" t="str">
            <v>DFR</v>
          </cell>
          <cell r="E362">
            <v>595</v>
          </cell>
          <cell r="F362" t="str">
            <v>Yes</v>
          </cell>
          <cell r="G362" t="str">
            <v>Yes</v>
          </cell>
          <cell r="H362" t="str">
            <v>Yes</v>
          </cell>
          <cell r="I362" t="str">
            <v>Yes</v>
          </cell>
          <cell r="J362" t="str">
            <v>Hold</v>
          </cell>
          <cell r="K362" t="str">
            <v>RC/PLC</v>
          </cell>
          <cell r="L362" t="str">
            <v>Hold</v>
          </cell>
          <cell r="M362">
            <v>0</v>
          </cell>
          <cell r="N362"/>
          <cell r="O362">
            <v>0</v>
          </cell>
          <cell r="P362"/>
          <cell r="Q362">
            <v>0</v>
          </cell>
          <cell r="R362">
            <v>0</v>
          </cell>
        </row>
        <row r="363">
          <cell r="A363">
            <v>362</v>
          </cell>
          <cell r="B363" t="str">
            <v>115/1</v>
          </cell>
          <cell r="C363" t="str">
            <v>B1+3</v>
          </cell>
          <cell r="D363" t="str">
            <v>DFR</v>
          </cell>
          <cell r="E363">
            <v>310</v>
          </cell>
          <cell r="F363" t="str">
            <v>Yes</v>
          </cell>
          <cell r="G363" t="str">
            <v>Yes</v>
          </cell>
          <cell r="H363" t="str">
            <v>Yes</v>
          </cell>
          <cell r="I363" t="str">
            <v>Yes</v>
          </cell>
          <cell r="J363" t="str">
            <v>Hold</v>
          </cell>
          <cell r="K363" t="str">
            <v>Adjacent/PLC</v>
          </cell>
          <cell r="L363" t="str">
            <v>Hold</v>
          </cell>
          <cell r="M363">
            <v>0</v>
          </cell>
          <cell r="N363"/>
          <cell r="O363">
            <v>0</v>
          </cell>
          <cell r="P363"/>
          <cell r="Q363">
            <v>0</v>
          </cell>
          <cell r="R363">
            <v>0</v>
          </cell>
        </row>
        <row r="364">
          <cell r="A364">
            <v>363</v>
          </cell>
          <cell r="B364" t="str">
            <v>115/2</v>
          </cell>
          <cell r="C364" t="str">
            <v>A+0</v>
          </cell>
          <cell r="D364" t="str">
            <v>DFR</v>
          </cell>
          <cell r="E364">
            <v>325</v>
          </cell>
          <cell r="F364" t="str">
            <v>Yes</v>
          </cell>
          <cell r="G364" t="str">
            <v>Yes</v>
          </cell>
          <cell r="H364" t="str">
            <v>Yes</v>
          </cell>
          <cell r="I364" t="str">
            <v>Yes</v>
          </cell>
          <cell r="J364">
            <v>0</v>
          </cell>
          <cell r="K364" t="str">
            <v>RC</v>
          </cell>
          <cell r="L364" t="str">
            <v>Hold</v>
          </cell>
          <cell r="M364">
            <v>0</v>
          </cell>
          <cell r="N364"/>
          <cell r="O364">
            <v>0</v>
          </cell>
          <cell r="P364"/>
          <cell r="Q364">
            <v>0</v>
          </cell>
          <cell r="R364">
            <v>0</v>
          </cell>
        </row>
        <row r="365">
          <cell r="A365">
            <v>364</v>
          </cell>
          <cell r="B365" t="str">
            <v>116/0</v>
          </cell>
          <cell r="C365" t="str">
            <v>C1+3</v>
          </cell>
          <cell r="D365" t="str">
            <v>DFR</v>
          </cell>
          <cell r="E365">
            <v>410</v>
          </cell>
          <cell r="F365" t="str">
            <v>Yes</v>
          </cell>
          <cell r="G365" t="str">
            <v>Yes</v>
          </cell>
          <cell r="H365" t="str">
            <v>Yes</v>
          </cell>
          <cell r="I365" t="str">
            <v>Yes</v>
          </cell>
          <cell r="J365">
            <v>0</v>
          </cell>
          <cell r="K365">
            <v>0</v>
          </cell>
          <cell r="L365" t="str">
            <v>WIP</v>
          </cell>
          <cell r="M365" t="str">
            <v>C</v>
          </cell>
          <cell r="N365">
            <v>46176</v>
          </cell>
          <cell r="O365" t="str">
            <v>C</v>
          </cell>
          <cell r="P365">
            <v>46183</v>
          </cell>
          <cell r="Q365">
            <v>0</v>
          </cell>
          <cell r="R365">
            <v>0</v>
          </cell>
        </row>
        <row r="366">
          <cell r="A366">
            <v>365</v>
          </cell>
          <cell r="B366" t="str">
            <v>116/1</v>
          </cell>
          <cell r="C366" t="str">
            <v>A+3</v>
          </cell>
          <cell r="D366" t="str">
            <v>DFR</v>
          </cell>
          <cell r="E366">
            <v>424</v>
          </cell>
          <cell r="F366" t="str">
            <v>Yes</v>
          </cell>
          <cell r="G366" t="str">
            <v>Yes</v>
          </cell>
          <cell r="H366" t="str">
            <v>Yes</v>
          </cell>
          <cell r="I366" t="str">
            <v>Yes</v>
          </cell>
          <cell r="J366" t="str">
            <v>Yes</v>
          </cell>
          <cell r="K366">
            <v>0</v>
          </cell>
          <cell r="L366" t="str">
            <v>C</v>
          </cell>
          <cell r="M366" t="str">
            <v>C</v>
          </cell>
          <cell r="N366">
            <v>45962</v>
          </cell>
          <cell r="O366" t="str">
            <v>C</v>
          </cell>
          <cell r="P366">
            <v>45965</v>
          </cell>
          <cell r="Q366" t="str">
            <v>C</v>
          </cell>
          <cell r="R366" t="str">
            <v>C</v>
          </cell>
        </row>
        <row r="367">
          <cell r="A367">
            <v>366</v>
          </cell>
          <cell r="B367" t="str">
            <v>116/2</v>
          </cell>
          <cell r="C367" t="str">
            <v>A+3</v>
          </cell>
          <cell r="D367" t="str">
            <v>DFR</v>
          </cell>
          <cell r="E367">
            <v>364</v>
          </cell>
          <cell r="F367" t="str">
            <v>Yes</v>
          </cell>
          <cell r="G367" t="str">
            <v>Yes</v>
          </cell>
          <cell r="H367" t="str">
            <v>Yes</v>
          </cell>
          <cell r="I367" t="str">
            <v>Yes</v>
          </cell>
          <cell r="J367" t="str">
            <v>Yes</v>
          </cell>
          <cell r="K367">
            <v>0</v>
          </cell>
          <cell r="L367" t="str">
            <v>C</v>
          </cell>
          <cell r="M367" t="str">
            <v>C</v>
          </cell>
          <cell r="N367">
            <v>45964</v>
          </cell>
          <cell r="O367" t="str">
            <v>C</v>
          </cell>
          <cell r="P367">
            <v>45969</v>
          </cell>
          <cell r="Q367" t="str">
            <v>C</v>
          </cell>
          <cell r="R367" t="str">
            <v>C</v>
          </cell>
        </row>
        <row r="368">
          <cell r="A368">
            <v>367</v>
          </cell>
          <cell r="B368" t="str">
            <v>116/3</v>
          </cell>
          <cell r="C368" t="str">
            <v>A+9</v>
          </cell>
          <cell r="D368" t="str">
            <v>DFR</v>
          </cell>
          <cell r="E368">
            <v>375</v>
          </cell>
          <cell r="F368" t="str">
            <v>Yes</v>
          </cell>
          <cell r="G368" t="str">
            <v>Yes</v>
          </cell>
          <cell r="H368" t="str">
            <v>Yes</v>
          </cell>
          <cell r="I368" t="str">
            <v>Yes</v>
          </cell>
          <cell r="J368" t="str">
            <v>Yes</v>
          </cell>
          <cell r="K368">
            <v>0</v>
          </cell>
          <cell r="L368" t="str">
            <v>Clear</v>
          </cell>
          <cell r="M368" t="str">
            <v>C</v>
          </cell>
          <cell r="N368">
            <v>46180</v>
          </cell>
          <cell r="O368">
            <v>0</v>
          </cell>
          <cell r="P368"/>
          <cell r="Q368">
            <v>0</v>
          </cell>
          <cell r="R368">
            <v>0</v>
          </cell>
        </row>
        <row r="369">
          <cell r="A369">
            <v>368</v>
          </cell>
          <cell r="B369" t="str">
            <v>117/0</v>
          </cell>
          <cell r="C369" t="str">
            <v>B2+3</v>
          </cell>
          <cell r="D369" t="str">
            <v>DFR</v>
          </cell>
          <cell r="E369">
            <v>399</v>
          </cell>
          <cell r="F369" t="str">
            <v>Yes</v>
          </cell>
          <cell r="G369" t="str">
            <v>Yes</v>
          </cell>
          <cell r="H369" t="str">
            <v>Yes</v>
          </cell>
          <cell r="I369" t="str">
            <v>Yes</v>
          </cell>
          <cell r="J369">
            <v>0</v>
          </cell>
          <cell r="K369" t="str">
            <v>RC</v>
          </cell>
          <cell r="L369" t="str">
            <v>Hold</v>
          </cell>
          <cell r="M369">
            <v>0</v>
          </cell>
          <cell r="N369"/>
          <cell r="O369">
            <v>0</v>
          </cell>
          <cell r="P369"/>
          <cell r="Q369">
            <v>0</v>
          </cell>
          <cell r="R369">
            <v>0</v>
          </cell>
        </row>
        <row r="370">
          <cell r="A370">
            <v>369</v>
          </cell>
          <cell r="B370" t="str">
            <v>117/1</v>
          </cell>
          <cell r="C370" t="str">
            <v>A-3</v>
          </cell>
          <cell r="D370" t="str">
            <v>DFR</v>
          </cell>
          <cell r="E370">
            <v>257</v>
          </cell>
          <cell r="F370" t="str">
            <v>Yes</v>
          </cell>
          <cell r="G370" t="str">
            <v>Yes</v>
          </cell>
          <cell r="H370" t="str">
            <v>Yes</v>
          </cell>
          <cell r="I370" t="str">
            <v>Yes</v>
          </cell>
          <cell r="J370" t="str">
            <v>Hold</v>
          </cell>
          <cell r="K370" t="str">
            <v>Adjacent/NH/Pipe Line</v>
          </cell>
          <cell r="L370" t="str">
            <v>Hold</v>
          </cell>
          <cell r="M370">
            <v>0</v>
          </cell>
          <cell r="N370"/>
          <cell r="O370">
            <v>0</v>
          </cell>
          <cell r="P370"/>
          <cell r="Q370">
            <v>0</v>
          </cell>
          <cell r="R370">
            <v>0</v>
          </cell>
        </row>
        <row r="371">
          <cell r="A371">
            <v>370</v>
          </cell>
          <cell r="B371" t="str">
            <v>118/0</v>
          </cell>
          <cell r="C371" t="str">
            <v>B1+0</v>
          </cell>
          <cell r="D371" t="str">
            <v>DFR</v>
          </cell>
          <cell r="E371">
            <v>244</v>
          </cell>
          <cell r="F371" t="str">
            <v>Yes</v>
          </cell>
          <cell r="G371" t="str">
            <v>Yes</v>
          </cell>
          <cell r="H371" t="str">
            <v>Yes</v>
          </cell>
          <cell r="I371" t="str">
            <v>Yes</v>
          </cell>
          <cell r="J371" t="str">
            <v>Hold</v>
          </cell>
          <cell r="K371" t="str">
            <v>RC/NH-52</v>
          </cell>
          <cell r="L371" t="str">
            <v>Hold</v>
          </cell>
          <cell r="M371">
            <v>0</v>
          </cell>
          <cell r="N371"/>
          <cell r="O371">
            <v>0</v>
          </cell>
          <cell r="P371"/>
          <cell r="Q371">
            <v>0</v>
          </cell>
          <cell r="R371">
            <v>0</v>
          </cell>
        </row>
        <row r="372">
          <cell r="A372">
            <v>371</v>
          </cell>
          <cell r="B372" t="str">
            <v>119/0</v>
          </cell>
          <cell r="C372" t="str">
            <v>C1+18(RC2M)</v>
          </cell>
          <cell r="D372" t="str">
            <v>DFR</v>
          </cell>
          <cell r="E372">
            <v>246</v>
          </cell>
          <cell r="F372" t="str">
            <v>Yes</v>
          </cell>
          <cell r="G372" t="str">
            <v>Yes</v>
          </cell>
          <cell r="H372" t="str">
            <v>Yes</v>
          </cell>
          <cell r="I372" t="str">
            <v>Yes</v>
          </cell>
          <cell r="J372" t="str">
            <v>Hold</v>
          </cell>
          <cell r="K372" t="str">
            <v>RC/NH-52/PLC</v>
          </cell>
          <cell r="L372" t="str">
            <v>Hold</v>
          </cell>
          <cell r="M372">
            <v>0</v>
          </cell>
          <cell r="N372"/>
          <cell r="O372">
            <v>0</v>
          </cell>
          <cell r="P372"/>
          <cell r="Q372">
            <v>0</v>
          </cell>
          <cell r="R372">
            <v>0</v>
          </cell>
        </row>
        <row r="373">
          <cell r="A373">
            <v>372</v>
          </cell>
          <cell r="B373" t="str">
            <v>120/0</v>
          </cell>
          <cell r="C373" t="str">
            <v>D60+18</v>
          </cell>
          <cell r="D373" t="str">
            <v>DFR</v>
          </cell>
          <cell r="E373">
            <v>518</v>
          </cell>
          <cell r="F373" t="str">
            <v>Yes</v>
          </cell>
          <cell r="G373" t="str">
            <v>Yes</v>
          </cell>
          <cell r="H373" t="str">
            <v>Yes</v>
          </cell>
          <cell r="I373" t="str">
            <v>Yes</v>
          </cell>
          <cell r="J373" t="str">
            <v>Hold</v>
          </cell>
          <cell r="K373" t="str">
            <v>Adjacent/NH/PLC</v>
          </cell>
          <cell r="L373" t="str">
            <v>Hold</v>
          </cell>
          <cell r="M373">
            <v>0</v>
          </cell>
          <cell r="N373"/>
          <cell r="O373">
            <v>0</v>
          </cell>
          <cell r="P373"/>
          <cell r="Q373">
            <v>0</v>
          </cell>
          <cell r="R373">
            <v>0</v>
          </cell>
        </row>
        <row r="374">
          <cell r="A374">
            <v>373</v>
          </cell>
          <cell r="B374" t="str">
            <v>121/0</v>
          </cell>
          <cell r="C374" t="str">
            <v>B2+0</v>
          </cell>
          <cell r="D374" t="str">
            <v>DFR</v>
          </cell>
          <cell r="E374">
            <v>429.99599999999998</v>
          </cell>
          <cell r="F374" t="str">
            <v>Yes</v>
          </cell>
          <cell r="G374" t="str">
            <v>Yes</v>
          </cell>
          <cell r="H374" t="str">
            <v>Yes</v>
          </cell>
          <cell r="I374" t="str">
            <v>Yes</v>
          </cell>
          <cell r="J374">
            <v>0</v>
          </cell>
          <cell r="K374" t="str">
            <v>RC</v>
          </cell>
          <cell r="L374" t="str">
            <v>Hold</v>
          </cell>
          <cell r="M374">
            <v>0</v>
          </cell>
          <cell r="N374"/>
          <cell r="O374">
            <v>0</v>
          </cell>
          <cell r="P374"/>
          <cell r="Q374">
            <v>0</v>
          </cell>
          <cell r="R374">
            <v>0</v>
          </cell>
        </row>
        <row r="375">
          <cell r="A375">
            <v>374</v>
          </cell>
          <cell r="B375" t="str">
            <v>121/1</v>
          </cell>
          <cell r="C375" t="str">
            <v>A+0</v>
          </cell>
          <cell r="D375" t="str">
            <v>DFR</v>
          </cell>
          <cell r="E375">
            <v>415</v>
          </cell>
          <cell r="F375" t="str">
            <v>Yes</v>
          </cell>
          <cell r="G375" t="str">
            <v>Yes</v>
          </cell>
          <cell r="H375" t="str">
            <v>Yes</v>
          </cell>
          <cell r="I375" t="str">
            <v>Yes</v>
          </cell>
          <cell r="J375">
            <v>0</v>
          </cell>
          <cell r="K375">
            <v>0</v>
          </cell>
          <cell r="L375" t="str">
            <v>C</v>
          </cell>
          <cell r="M375" t="str">
            <v>C</v>
          </cell>
          <cell r="N375">
            <v>45977</v>
          </cell>
          <cell r="O375" t="str">
            <v>C</v>
          </cell>
          <cell r="P375">
            <v>45980</v>
          </cell>
          <cell r="Q375" t="str">
            <v>C</v>
          </cell>
          <cell r="R375" t="str">
            <v>C</v>
          </cell>
        </row>
        <row r="376">
          <cell r="A376">
            <v>375</v>
          </cell>
          <cell r="B376" t="str">
            <v>121/2</v>
          </cell>
          <cell r="C376" t="str">
            <v>A+6</v>
          </cell>
          <cell r="D376" t="str">
            <v>DFR</v>
          </cell>
          <cell r="E376">
            <v>415</v>
          </cell>
          <cell r="F376" t="str">
            <v>Yes</v>
          </cell>
          <cell r="G376" t="str">
            <v>Yes</v>
          </cell>
          <cell r="H376" t="str">
            <v>Yes</v>
          </cell>
          <cell r="I376" t="str">
            <v>Yes</v>
          </cell>
          <cell r="J376">
            <v>0</v>
          </cell>
          <cell r="K376">
            <v>0</v>
          </cell>
          <cell r="L376" t="str">
            <v>C</v>
          </cell>
          <cell r="M376" t="str">
            <v>C</v>
          </cell>
          <cell r="N376">
            <v>45949</v>
          </cell>
          <cell r="O376" t="str">
            <v>C</v>
          </cell>
          <cell r="P376">
            <v>45950</v>
          </cell>
          <cell r="Q376" t="str">
            <v>C</v>
          </cell>
          <cell r="R376" t="str">
            <v>C</v>
          </cell>
        </row>
        <row r="377">
          <cell r="A377">
            <v>376</v>
          </cell>
          <cell r="B377" t="str">
            <v>121/3</v>
          </cell>
          <cell r="C377" t="str">
            <v>A+3</v>
          </cell>
          <cell r="D377" t="str">
            <v>DFR</v>
          </cell>
          <cell r="E377">
            <v>425</v>
          </cell>
          <cell r="F377" t="str">
            <v>Yes</v>
          </cell>
          <cell r="G377" t="str">
            <v>Yes</v>
          </cell>
          <cell r="H377" t="str">
            <v>Yes</v>
          </cell>
          <cell r="I377" t="str">
            <v>Yes</v>
          </cell>
          <cell r="J377">
            <v>0</v>
          </cell>
          <cell r="K377" t="str">
            <v>RC</v>
          </cell>
          <cell r="L377" t="str">
            <v>Hold</v>
          </cell>
          <cell r="M377">
            <v>0</v>
          </cell>
          <cell r="N377"/>
          <cell r="O377">
            <v>0</v>
          </cell>
          <cell r="P377"/>
          <cell r="Q377">
            <v>0</v>
          </cell>
          <cell r="R377">
            <v>0</v>
          </cell>
        </row>
        <row r="378">
          <cell r="A378">
            <v>377</v>
          </cell>
          <cell r="B378" t="str">
            <v>121/4</v>
          </cell>
          <cell r="C378" t="str">
            <v>A+0</v>
          </cell>
          <cell r="D378" t="str">
            <v>DFR</v>
          </cell>
          <cell r="E378">
            <v>415</v>
          </cell>
          <cell r="F378" t="str">
            <v>Yes</v>
          </cell>
          <cell r="G378" t="str">
            <v>Yes</v>
          </cell>
          <cell r="H378" t="str">
            <v>Yes</v>
          </cell>
          <cell r="I378" t="str">
            <v>Yes</v>
          </cell>
          <cell r="J378">
            <v>0</v>
          </cell>
          <cell r="K378">
            <v>0</v>
          </cell>
          <cell r="L378" t="str">
            <v>C</v>
          </cell>
          <cell r="M378" t="str">
            <v>C</v>
          </cell>
          <cell r="N378">
            <v>45983</v>
          </cell>
          <cell r="O378" t="str">
            <v>C</v>
          </cell>
          <cell r="P378">
            <v>45986</v>
          </cell>
          <cell r="Q378" t="str">
            <v>C</v>
          </cell>
          <cell r="R378" t="str">
            <v>C</v>
          </cell>
        </row>
        <row r="379">
          <cell r="A379">
            <v>378</v>
          </cell>
          <cell r="B379" t="str">
            <v>121/5</v>
          </cell>
          <cell r="C379" t="str">
            <v>A+0</v>
          </cell>
          <cell r="D379" t="str">
            <v>DFR</v>
          </cell>
          <cell r="E379">
            <v>400</v>
          </cell>
          <cell r="F379" t="str">
            <v>Yes</v>
          </cell>
          <cell r="G379" t="str">
            <v>Yes</v>
          </cell>
          <cell r="H379" t="str">
            <v>Yes</v>
          </cell>
          <cell r="I379" t="str">
            <v>Yes</v>
          </cell>
          <cell r="J379">
            <v>0</v>
          </cell>
          <cell r="K379">
            <v>0</v>
          </cell>
          <cell r="L379" t="str">
            <v>C</v>
          </cell>
          <cell r="M379" t="str">
            <v>C</v>
          </cell>
          <cell r="N379">
            <v>45991</v>
          </cell>
          <cell r="O379">
            <v>0</v>
          </cell>
          <cell r="P379"/>
          <cell r="Q379" t="str">
            <v>C</v>
          </cell>
          <cell r="R379" t="str">
            <v>C</v>
          </cell>
        </row>
        <row r="380">
          <cell r="A380">
            <v>379</v>
          </cell>
          <cell r="B380" t="str">
            <v>121/6</v>
          </cell>
          <cell r="C380" t="str">
            <v>A+0</v>
          </cell>
          <cell r="D380" t="str">
            <v>DFR</v>
          </cell>
          <cell r="E380">
            <v>337</v>
          </cell>
          <cell r="F380" t="str">
            <v>Yes</v>
          </cell>
          <cell r="G380" t="str">
            <v>Yes</v>
          </cell>
          <cell r="H380" t="str">
            <v>Yes</v>
          </cell>
          <cell r="I380" t="str">
            <v>Yes</v>
          </cell>
          <cell r="J380">
            <v>0</v>
          </cell>
          <cell r="K380">
            <v>0</v>
          </cell>
          <cell r="L380" t="str">
            <v>C</v>
          </cell>
          <cell r="M380" t="str">
            <v>C</v>
          </cell>
          <cell r="N380">
            <v>45976</v>
          </cell>
          <cell r="O380">
            <v>0</v>
          </cell>
          <cell r="P380"/>
          <cell r="Q380" t="str">
            <v>C</v>
          </cell>
          <cell r="R380" t="str">
            <v>C</v>
          </cell>
        </row>
        <row r="381">
          <cell r="A381">
            <v>380</v>
          </cell>
          <cell r="B381" t="str">
            <v>121/7</v>
          </cell>
          <cell r="C381" t="str">
            <v>A+0</v>
          </cell>
          <cell r="D381" t="str">
            <v>WFR</v>
          </cell>
          <cell r="E381">
            <v>394.00400000000002</v>
          </cell>
          <cell r="F381" t="str">
            <v>Yes</v>
          </cell>
          <cell r="G381" t="str">
            <v>Yes</v>
          </cell>
          <cell r="H381" t="str">
            <v>Yes</v>
          </cell>
          <cell r="I381" t="str">
            <v>Yes</v>
          </cell>
          <cell r="J381">
            <v>0</v>
          </cell>
          <cell r="K381">
            <v>0</v>
          </cell>
          <cell r="L381" t="str">
            <v>C</v>
          </cell>
          <cell r="M381" t="str">
            <v>C</v>
          </cell>
          <cell r="N381">
            <v>45946</v>
          </cell>
          <cell r="O381" t="str">
            <v>C</v>
          </cell>
          <cell r="P381">
            <v>45968</v>
          </cell>
          <cell r="Q381" t="str">
            <v>C</v>
          </cell>
          <cell r="R381" t="str">
            <v>C</v>
          </cell>
        </row>
        <row r="382">
          <cell r="A382">
            <v>381</v>
          </cell>
          <cell r="B382" t="str">
            <v>121/8</v>
          </cell>
          <cell r="C382" t="str">
            <v>A+9</v>
          </cell>
          <cell r="D382" t="str">
            <v>DFR</v>
          </cell>
          <cell r="E382">
            <v>420</v>
          </cell>
          <cell r="F382" t="str">
            <v>Yes</v>
          </cell>
          <cell r="G382" t="str">
            <v>Yes</v>
          </cell>
          <cell r="H382" t="str">
            <v>Yes</v>
          </cell>
          <cell r="I382" t="str">
            <v>Yes</v>
          </cell>
          <cell r="J382">
            <v>0</v>
          </cell>
          <cell r="K382" t="str">
            <v>RC</v>
          </cell>
          <cell r="L382" t="str">
            <v>Hold</v>
          </cell>
          <cell r="M382">
            <v>0</v>
          </cell>
          <cell r="N382"/>
          <cell r="O382">
            <v>0</v>
          </cell>
          <cell r="P382"/>
          <cell r="Q382">
            <v>0</v>
          </cell>
          <cell r="R382">
            <v>0</v>
          </cell>
        </row>
        <row r="383">
          <cell r="A383">
            <v>382</v>
          </cell>
          <cell r="B383" t="str">
            <v>121/9</v>
          </cell>
          <cell r="C383" t="str">
            <v>A+0</v>
          </cell>
          <cell r="D383" t="str">
            <v>DFR</v>
          </cell>
          <cell r="E383">
            <v>393.99599999999998</v>
          </cell>
          <cell r="F383" t="str">
            <v>Yes</v>
          </cell>
          <cell r="G383" t="str">
            <v>Yes</v>
          </cell>
          <cell r="H383" t="str">
            <v>Yes</v>
          </cell>
          <cell r="I383" t="str">
            <v>Yes</v>
          </cell>
          <cell r="J383">
            <v>0</v>
          </cell>
          <cell r="K383">
            <v>0</v>
          </cell>
          <cell r="L383" t="str">
            <v>C</v>
          </cell>
          <cell r="M383" t="str">
            <v>C</v>
          </cell>
          <cell r="N383">
            <v>46127</v>
          </cell>
          <cell r="O383">
            <v>0</v>
          </cell>
          <cell r="P383"/>
          <cell r="Q383" t="str">
            <v>Clear</v>
          </cell>
          <cell r="R383" t="str">
            <v>WIP</v>
          </cell>
        </row>
        <row r="384">
          <cell r="A384">
            <v>383</v>
          </cell>
          <cell r="B384" t="str">
            <v>121/10</v>
          </cell>
          <cell r="C384" t="str">
            <v>A+9</v>
          </cell>
          <cell r="D384" t="str">
            <v>DFR</v>
          </cell>
          <cell r="E384">
            <v>297.19900000000001</v>
          </cell>
          <cell r="F384" t="str">
            <v>Yes</v>
          </cell>
          <cell r="G384" t="str">
            <v>Yes</v>
          </cell>
          <cell r="H384" t="str">
            <v>Yes</v>
          </cell>
          <cell r="I384" t="str">
            <v>Yes</v>
          </cell>
          <cell r="J384">
            <v>0</v>
          </cell>
          <cell r="K384">
            <v>0</v>
          </cell>
          <cell r="L384" t="str">
            <v>C</v>
          </cell>
          <cell r="M384" t="str">
            <v>C</v>
          </cell>
          <cell r="N384">
            <v>46070</v>
          </cell>
          <cell r="O384" t="str">
            <v>C</v>
          </cell>
          <cell r="P384">
            <v>46080</v>
          </cell>
          <cell r="Q384" t="str">
            <v>Not Clear/ROW/Payement Due/Crop</v>
          </cell>
          <cell r="R384">
            <v>0</v>
          </cell>
        </row>
        <row r="385">
          <cell r="A385">
            <v>384</v>
          </cell>
          <cell r="B385" t="str">
            <v>122/0</v>
          </cell>
          <cell r="C385" t="str">
            <v>B1+3</v>
          </cell>
          <cell r="D385" t="str">
            <v>DFR</v>
          </cell>
          <cell r="E385">
            <v>322</v>
          </cell>
          <cell r="F385" t="str">
            <v>Yes</v>
          </cell>
          <cell r="G385" t="str">
            <v>Yes</v>
          </cell>
          <cell r="H385" t="str">
            <v>Yes</v>
          </cell>
          <cell r="I385" t="str">
            <v>Yes</v>
          </cell>
          <cell r="J385">
            <v>0</v>
          </cell>
          <cell r="K385" t="str">
            <v>RC</v>
          </cell>
          <cell r="L385" t="str">
            <v>Hold</v>
          </cell>
          <cell r="M385">
            <v>0</v>
          </cell>
          <cell r="N385"/>
          <cell r="O385">
            <v>0</v>
          </cell>
          <cell r="P385"/>
          <cell r="Q385">
            <v>0</v>
          </cell>
          <cell r="R385">
            <v>0</v>
          </cell>
        </row>
        <row r="386">
          <cell r="A386">
            <v>385</v>
          </cell>
          <cell r="B386" t="str">
            <v>122/1</v>
          </cell>
          <cell r="C386" t="str">
            <v>B1+9</v>
          </cell>
          <cell r="D386" t="str">
            <v>DFR</v>
          </cell>
          <cell r="E386">
            <v>451</v>
          </cell>
          <cell r="F386" t="str">
            <v>Yes</v>
          </cell>
          <cell r="G386" t="str">
            <v>Yes</v>
          </cell>
          <cell r="H386" t="str">
            <v>Yes</v>
          </cell>
          <cell r="I386" t="str">
            <v>Yes</v>
          </cell>
          <cell r="J386">
            <v>0</v>
          </cell>
          <cell r="K386" t="str">
            <v>RC</v>
          </cell>
          <cell r="L386" t="str">
            <v>Hold</v>
          </cell>
          <cell r="M386">
            <v>0</v>
          </cell>
          <cell r="N386"/>
          <cell r="O386">
            <v>0</v>
          </cell>
          <cell r="P386"/>
          <cell r="Q386">
            <v>0</v>
          </cell>
          <cell r="R386">
            <v>0</v>
          </cell>
        </row>
        <row r="387">
          <cell r="A387">
            <v>386</v>
          </cell>
          <cell r="B387" t="str">
            <v>122/2</v>
          </cell>
          <cell r="C387" t="str">
            <v>A+0</v>
          </cell>
          <cell r="D387" t="str">
            <v>WFR</v>
          </cell>
          <cell r="E387">
            <v>379.154</v>
          </cell>
          <cell r="F387" t="str">
            <v>Yes</v>
          </cell>
          <cell r="G387" t="str">
            <v>Yes</v>
          </cell>
          <cell r="H387" t="str">
            <v>Yes</v>
          </cell>
          <cell r="I387" t="str">
            <v>Yes</v>
          </cell>
          <cell r="J387">
            <v>0</v>
          </cell>
          <cell r="K387">
            <v>0</v>
          </cell>
          <cell r="L387" t="str">
            <v>C</v>
          </cell>
          <cell r="M387" t="str">
            <v>C</v>
          </cell>
          <cell r="N387">
            <v>45955</v>
          </cell>
          <cell r="O387" t="str">
            <v>C</v>
          </cell>
          <cell r="P387">
            <v>45963</v>
          </cell>
          <cell r="Q387" t="str">
            <v>C</v>
          </cell>
          <cell r="R387" t="str">
            <v>C</v>
          </cell>
        </row>
        <row r="388">
          <cell r="A388">
            <v>387</v>
          </cell>
          <cell r="B388" t="str">
            <v>123/0</v>
          </cell>
          <cell r="C388" t="str">
            <v>B2+0</v>
          </cell>
          <cell r="D388" t="str">
            <v>DFR</v>
          </cell>
          <cell r="E388">
            <v>365</v>
          </cell>
          <cell r="F388" t="str">
            <v>Yes</v>
          </cell>
          <cell r="G388" t="str">
            <v>Yes</v>
          </cell>
          <cell r="H388" t="str">
            <v>Yes</v>
          </cell>
          <cell r="I388" t="str">
            <v>Yes</v>
          </cell>
          <cell r="J388">
            <v>0</v>
          </cell>
          <cell r="K388">
            <v>0</v>
          </cell>
          <cell r="L388" t="str">
            <v>C</v>
          </cell>
          <cell r="M388" t="str">
            <v>C</v>
          </cell>
          <cell r="N388">
            <v>46165</v>
          </cell>
          <cell r="O388">
            <v>0</v>
          </cell>
          <cell r="P388"/>
          <cell r="Q388" t="str">
            <v>C</v>
          </cell>
          <cell r="R388" t="str">
            <v>C</v>
          </cell>
        </row>
        <row r="389">
          <cell r="A389">
            <v>388</v>
          </cell>
          <cell r="B389" t="str">
            <v>123/1</v>
          </cell>
          <cell r="C389" t="str">
            <v>A+0</v>
          </cell>
          <cell r="D389" t="str">
            <v>WFR</v>
          </cell>
          <cell r="E389">
            <v>371</v>
          </cell>
          <cell r="F389" t="str">
            <v>Yes</v>
          </cell>
          <cell r="G389" t="str">
            <v>Yes</v>
          </cell>
          <cell r="H389" t="str">
            <v>Yes</v>
          </cell>
          <cell r="I389" t="str">
            <v>Yes</v>
          </cell>
          <cell r="J389">
            <v>0</v>
          </cell>
          <cell r="K389">
            <v>0</v>
          </cell>
          <cell r="L389" t="str">
            <v>C</v>
          </cell>
          <cell r="M389" t="str">
            <v>C</v>
          </cell>
          <cell r="N389">
            <v>45937</v>
          </cell>
          <cell r="O389" t="str">
            <v>C</v>
          </cell>
          <cell r="P389">
            <v>45940</v>
          </cell>
          <cell r="Q389" t="str">
            <v>C</v>
          </cell>
          <cell r="R389" t="str">
            <v>C</v>
          </cell>
        </row>
        <row r="390">
          <cell r="A390">
            <v>389</v>
          </cell>
          <cell r="B390" t="str">
            <v>123/2</v>
          </cell>
          <cell r="C390" t="str">
            <v>A+0</v>
          </cell>
          <cell r="D390" t="str">
            <v>WFR</v>
          </cell>
          <cell r="E390">
            <v>395</v>
          </cell>
          <cell r="F390" t="str">
            <v>Yes</v>
          </cell>
          <cell r="G390" t="str">
            <v>Yes</v>
          </cell>
          <cell r="H390" t="str">
            <v>Yes</v>
          </cell>
          <cell r="I390" t="str">
            <v>Yes</v>
          </cell>
          <cell r="J390">
            <v>0</v>
          </cell>
          <cell r="K390">
            <v>0</v>
          </cell>
          <cell r="L390" t="str">
            <v>C</v>
          </cell>
          <cell r="M390" t="str">
            <v>C</v>
          </cell>
          <cell r="N390">
            <v>45974</v>
          </cell>
          <cell r="O390" t="str">
            <v>C</v>
          </cell>
          <cell r="P390">
            <v>45981</v>
          </cell>
          <cell r="Q390" t="str">
            <v>C</v>
          </cell>
          <cell r="R390" t="str">
            <v>C</v>
          </cell>
        </row>
        <row r="391">
          <cell r="A391">
            <v>390</v>
          </cell>
          <cell r="B391" t="str">
            <v>123/3</v>
          </cell>
          <cell r="C391" t="str">
            <v>A+9</v>
          </cell>
          <cell r="D391" t="str">
            <v>DFR</v>
          </cell>
          <cell r="E391">
            <v>449</v>
          </cell>
          <cell r="F391" t="str">
            <v>Yes</v>
          </cell>
          <cell r="G391" t="str">
            <v>Yes</v>
          </cell>
          <cell r="H391" t="str">
            <v>Yes</v>
          </cell>
          <cell r="I391" t="str">
            <v>Yes</v>
          </cell>
          <cell r="J391">
            <v>0</v>
          </cell>
          <cell r="K391">
            <v>0</v>
          </cell>
          <cell r="L391" t="str">
            <v>C</v>
          </cell>
          <cell r="M391" t="str">
            <v>C</v>
          </cell>
          <cell r="N391">
            <v>45949</v>
          </cell>
          <cell r="O391" t="str">
            <v>C</v>
          </cell>
          <cell r="P391">
            <v>45952</v>
          </cell>
          <cell r="Q391" t="str">
            <v>WIP</v>
          </cell>
          <cell r="R391" t="str">
            <v>WIP</v>
          </cell>
        </row>
        <row r="392">
          <cell r="A392">
            <v>391</v>
          </cell>
          <cell r="B392" t="str">
            <v>123/4</v>
          </cell>
          <cell r="C392" t="str">
            <v>A+0</v>
          </cell>
          <cell r="D392" t="str">
            <v>WET</v>
          </cell>
          <cell r="E392">
            <v>394.57600000000002</v>
          </cell>
          <cell r="F392" t="str">
            <v>Yes</v>
          </cell>
          <cell r="G392" t="str">
            <v>Yes</v>
          </cell>
          <cell r="H392" t="str">
            <v>Yes</v>
          </cell>
          <cell r="I392" t="str">
            <v>Yes</v>
          </cell>
          <cell r="J392">
            <v>0</v>
          </cell>
          <cell r="K392">
            <v>0</v>
          </cell>
          <cell r="L392" t="str">
            <v>C</v>
          </cell>
          <cell r="M392" t="str">
            <v>C</v>
          </cell>
          <cell r="N392">
            <v>45967</v>
          </cell>
          <cell r="O392" t="str">
            <v>C</v>
          </cell>
          <cell r="P392">
            <v>45969</v>
          </cell>
          <cell r="Q392" t="str">
            <v>Not Clear/ROW/Payement Due/Crop</v>
          </cell>
          <cell r="R392">
            <v>0</v>
          </cell>
        </row>
        <row r="393">
          <cell r="A393">
            <v>392</v>
          </cell>
          <cell r="B393" t="str">
            <v>124/0</v>
          </cell>
          <cell r="C393" t="str">
            <v>B2+0</v>
          </cell>
          <cell r="D393" t="str">
            <v>Wet Paddy</v>
          </cell>
          <cell r="E393">
            <v>455</v>
          </cell>
          <cell r="F393" t="str">
            <v>Yes</v>
          </cell>
          <cell r="G393" t="str">
            <v>Yes</v>
          </cell>
          <cell r="H393" t="str">
            <v>Yes</v>
          </cell>
          <cell r="I393" t="str">
            <v>Yes</v>
          </cell>
          <cell r="J393">
            <v>0</v>
          </cell>
          <cell r="K393">
            <v>0</v>
          </cell>
          <cell r="L393" t="str">
            <v>C</v>
          </cell>
          <cell r="M393" t="str">
            <v>C</v>
          </cell>
          <cell r="N393">
            <v>46120</v>
          </cell>
          <cell r="O393" t="str">
            <v>C</v>
          </cell>
          <cell r="P393">
            <v>46121</v>
          </cell>
          <cell r="Q393" t="str">
            <v>Not Clear/ROW/Payement Due/Crop</v>
          </cell>
          <cell r="R393">
            <v>0</v>
          </cell>
        </row>
        <row r="394">
          <cell r="A394">
            <v>393</v>
          </cell>
          <cell r="B394" t="str">
            <v>124/1</v>
          </cell>
          <cell r="C394" t="str">
            <v>A+6</v>
          </cell>
          <cell r="D394" t="str">
            <v>WET Paddy</v>
          </cell>
          <cell r="E394">
            <v>393</v>
          </cell>
          <cell r="F394" t="str">
            <v>Yes</v>
          </cell>
          <cell r="G394" t="str">
            <v>Yes</v>
          </cell>
          <cell r="H394" t="str">
            <v>Yes</v>
          </cell>
          <cell r="I394" t="str">
            <v>Yes</v>
          </cell>
          <cell r="J394">
            <v>0</v>
          </cell>
          <cell r="K394">
            <v>0</v>
          </cell>
          <cell r="L394" t="str">
            <v>C</v>
          </cell>
          <cell r="M394" t="str">
            <v>C</v>
          </cell>
          <cell r="N394">
            <v>45938</v>
          </cell>
          <cell r="O394" t="str">
            <v>C</v>
          </cell>
          <cell r="P394">
            <v>45982</v>
          </cell>
          <cell r="Q394" t="str">
            <v>WIP</v>
          </cell>
          <cell r="R394" t="str">
            <v>C</v>
          </cell>
        </row>
        <row r="395">
          <cell r="A395">
            <v>394</v>
          </cell>
          <cell r="B395" t="str">
            <v>124/2</v>
          </cell>
          <cell r="C395" t="str">
            <v>A+6</v>
          </cell>
          <cell r="D395" t="str">
            <v>WFR</v>
          </cell>
          <cell r="E395">
            <v>452</v>
          </cell>
          <cell r="F395" t="str">
            <v>Yes</v>
          </cell>
          <cell r="G395" t="str">
            <v>Yes</v>
          </cell>
          <cell r="H395" t="str">
            <v>Yes</v>
          </cell>
          <cell r="I395" t="str">
            <v>Yes</v>
          </cell>
          <cell r="J395">
            <v>0</v>
          </cell>
          <cell r="K395">
            <v>0</v>
          </cell>
          <cell r="L395" t="str">
            <v>C</v>
          </cell>
          <cell r="M395" t="str">
            <v>C</v>
          </cell>
          <cell r="N395">
            <v>45945</v>
          </cell>
          <cell r="O395" t="str">
            <v>C</v>
          </cell>
          <cell r="P395">
            <v>45950</v>
          </cell>
          <cell r="Q395" t="str">
            <v>C</v>
          </cell>
          <cell r="R395" t="str">
            <v>C</v>
          </cell>
        </row>
        <row r="396">
          <cell r="A396">
            <v>395</v>
          </cell>
          <cell r="B396" t="str">
            <v>124/3</v>
          </cell>
          <cell r="C396" t="str">
            <v>A+9</v>
          </cell>
          <cell r="D396" t="str">
            <v>WFR</v>
          </cell>
          <cell r="E396">
            <v>396</v>
          </cell>
          <cell r="F396" t="str">
            <v>Yes</v>
          </cell>
          <cell r="G396" t="str">
            <v>Yes</v>
          </cell>
          <cell r="H396" t="str">
            <v>Yes</v>
          </cell>
          <cell r="I396" t="str">
            <v>Yes</v>
          </cell>
          <cell r="J396">
            <v>0</v>
          </cell>
          <cell r="K396">
            <v>0</v>
          </cell>
          <cell r="L396" t="str">
            <v>C</v>
          </cell>
          <cell r="M396" t="str">
            <v>C</v>
          </cell>
          <cell r="N396">
            <v>45965</v>
          </cell>
          <cell r="O396">
            <v>0</v>
          </cell>
          <cell r="P396"/>
          <cell r="Q396" t="str">
            <v>C</v>
          </cell>
          <cell r="R396" t="str">
            <v>C</v>
          </cell>
        </row>
        <row r="397">
          <cell r="A397">
            <v>396</v>
          </cell>
          <cell r="B397" t="str">
            <v>124/4</v>
          </cell>
          <cell r="C397" t="str">
            <v>A+3</v>
          </cell>
          <cell r="D397" t="str">
            <v>WFR</v>
          </cell>
          <cell r="E397">
            <v>442</v>
          </cell>
          <cell r="F397" t="str">
            <v>Yes</v>
          </cell>
          <cell r="G397" t="str">
            <v>Yes</v>
          </cell>
          <cell r="H397" t="str">
            <v>Yes</v>
          </cell>
          <cell r="I397" t="str">
            <v>Yes</v>
          </cell>
          <cell r="J397">
            <v>0</v>
          </cell>
          <cell r="K397">
            <v>0</v>
          </cell>
          <cell r="L397" t="str">
            <v>C</v>
          </cell>
          <cell r="M397" t="str">
            <v>C</v>
          </cell>
          <cell r="N397">
            <v>45982</v>
          </cell>
          <cell r="O397" t="str">
            <v>C</v>
          </cell>
          <cell r="P397">
            <v>45984</v>
          </cell>
          <cell r="Q397" t="str">
            <v>C</v>
          </cell>
          <cell r="R397" t="str">
            <v>C</v>
          </cell>
        </row>
        <row r="398">
          <cell r="A398">
            <v>397</v>
          </cell>
          <cell r="B398" t="str">
            <v>124/5</v>
          </cell>
          <cell r="C398" t="str">
            <v>A+6</v>
          </cell>
          <cell r="D398" t="str">
            <v>DFR</v>
          </cell>
          <cell r="E398">
            <v>407</v>
          </cell>
          <cell r="F398" t="str">
            <v>Yes</v>
          </cell>
          <cell r="G398" t="str">
            <v>Yes</v>
          </cell>
          <cell r="H398" t="str">
            <v>Yes</v>
          </cell>
          <cell r="I398" t="str">
            <v>Yes</v>
          </cell>
          <cell r="J398">
            <v>0</v>
          </cell>
          <cell r="K398">
            <v>0</v>
          </cell>
          <cell r="L398" t="str">
            <v>C</v>
          </cell>
          <cell r="M398" t="str">
            <v>C</v>
          </cell>
          <cell r="N398">
            <v>46095</v>
          </cell>
          <cell r="O398">
            <v>0</v>
          </cell>
          <cell r="P398"/>
          <cell r="Q398" t="str">
            <v>C</v>
          </cell>
          <cell r="R398" t="str">
            <v>C</v>
          </cell>
        </row>
        <row r="399">
          <cell r="A399">
            <v>398</v>
          </cell>
          <cell r="B399" t="str">
            <v>124/6</v>
          </cell>
          <cell r="C399" t="str">
            <v>A+6</v>
          </cell>
          <cell r="D399" t="str">
            <v>DFR</v>
          </cell>
          <cell r="E399">
            <v>424</v>
          </cell>
          <cell r="F399" t="str">
            <v>Yes</v>
          </cell>
          <cell r="G399" t="str">
            <v>Yes</v>
          </cell>
          <cell r="H399" t="str">
            <v>Yes</v>
          </cell>
          <cell r="I399" t="str">
            <v>Yes</v>
          </cell>
          <cell r="J399">
            <v>0</v>
          </cell>
          <cell r="K399" t="str">
            <v>RC</v>
          </cell>
          <cell r="L399" t="str">
            <v>Hold</v>
          </cell>
          <cell r="M399">
            <v>0</v>
          </cell>
          <cell r="N399"/>
          <cell r="O399">
            <v>0</v>
          </cell>
          <cell r="P399"/>
          <cell r="Q399">
            <v>0</v>
          </cell>
          <cell r="R399">
            <v>0</v>
          </cell>
        </row>
        <row r="400">
          <cell r="A400">
            <v>399</v>
          </cell>
          <cell r="B400" t="str">
            <v>125/0</v>
          </cell>
          <cell r="C400" t="str">
            <v>B2+3</v>
          </cell>
          <cell r="D400" t="str">
            <v>DFR</v>
          </cell>
          <cell r="E400">
            <v>319</v>
          </cell>
          <cell r="F400" t="str">
            <v>Yes</v>
          </cell>
          <cell r="G400" t="str">
            <v>Yes</v>
          </cell>
          <cell r="H400" t="str">
            <v>Yes</v>
          </cell>
          <cell r="I400" t="str">
            <v>Yes</v>
          </cell>
          <cell r="J400">
            <v>0</v>
          </cell>
          <cell r="K400">
            <v>0</v>
          </cell>
          <cell r="L400" t="str">
            <v>C</v>
          </cell>
          <cell r="M400" t="str">
            <v>C</v>
          </cell>
          <cell r="N400">
            <v>46135</v>
          </cell>
          <cell r="O400">
            <v>0</v>
          </cell>
          <cell r="P400"/>
          <cell r="Q400" t="str">
            <v>C</v>
          </cell>
          <cell r="R400" t="str">
            <v>C</v>
          </cell>
        </row>
        <row r="401">
          <cell r="A401">
            <v>400</v>
          </cell>
          <cell r="B401" t="str">
            <v>125/1</v>
          </cell>
          <cell r="C401" t="str">
            <v>A+3</v>
          </cell>
          <cell r="D401" t="str">
            <v>WFR</v>
          </cell>
          <cell r="E401">
            <v>409</v>
          </cell>
          <cell r="F401" t="str">
            <v>Yes</v>
          </cell>
          <cell r="G401" t="str">
            <v>Yes</v>
          </cell>
          <cell r="H401" t="str">
            <v>Yes</v>
          </cell>
          <cell r="I401" t="str">
            <v>Yes</v>
          </cell>
          <cell r="J401" t="str">
            <v>Yes</v>
          </cell>
          <cell r="K401">
            <v>0</v>
          </cell>
          <cell r="L401" t="str">
            <v>C</v>
          </cell>
          <cell r="M401" t="str">
            <v>C</v>
          </cell>
          <cell r="N401">
            <v>46081</v>
          </cell>
          <cell r="O401">
            <v>0</v>
          </cell>
          <cell r="P401"/>
          <cell r="Q401" t="str">
            <v>C</v>
          </cell>
          <cell r="R401" t="str">
            <v>C</v>
          </cell>
        </row>
        <row r="402">
          <cell r="A402">
            <v>401</v>
          </cell>
          <cell r="B402" t="str">
            <v>125/2</v>
          </cell>
          <cell r="C402" t="str">
            <v>A+3</v>
          </cell>
          <cell r="D402" t="str">
            <v>DFR</v>
          </cell>
          <cell r="E402">
            <v>422</v>
          </cell>
          <cell r="F402" t="str">
            <v>Yes</v>
          </cell>
          <cell r="G402" t="str">
            <v>Yes</v>
          </cell>
          <cell r="H402" t="str">
            <v>Yes</v>
          </cell>
          <cell r="I402" t="str">
            <v>Yes</v>
          </cell>
          <cell r="J402" t="str">
            <v>Yes</v>
          </cell>
          <cell r="K402">
            <v>0</v>
          </cell>
          <cell r="L402" t="str">
            <v>C</v>
          </cell>
          <cell r="M402" t="str">
            <v>C</v>
          </cell>
          <cell r="N402">
            <v>45915</v>
          </cell>
          <cell r="O402">
            <v>0</v>
          </cell>
          <cell r="P402"/>
          <cell r="Q402" t="str">
            <v>C</v>
          </cell>
          <cell r="R402" t="str">
            <v>C</v>
          </cell>
        </row>
        <row r="403">
          <cell r="A403">
            <v>402</v>
          </cell>
          <cell r="B403" t="str">
            <v>125/3</v>
          </cell>
          <cell r="C403" t="str">
            <v>A+6</v>
          </cell>
          <cell r="D403" t="str">
            <v>DFR</v>
          </cell>
          <cell r="E403">
            <v>422.541</v>
          </cell>
          <cell r="F403" t="str">
            <v>Yes</v>
          </cell>
          <cell r="G403" t="str">
            <v>Yes</v>
          </cell>
          <cell r="H403" t="str">
            <v>Yes</v>
          </cell>
          <cell r="I403" t="str">
            <v>Yes</v>
          </cell>
          <cell r="J403" t="str">
            <v>Yes</v>
          </cell>
          <cell r="K403">
            <v>0</v>
          </cell>
          <cell r="L403" t="str">
            <v>C</v>
          </cell>
          <cell r="M403" t="str">
            <v>C</v>
          </cell>
          <cell r="N403">
            <v>45933</v>
          </cell>
          <cell r="O403">
            <v>0</v>
          </cell>
          <cell r="P403"/>
          <cell r="Q403" t="str">
            <v>C</v>
          </cell>
          <cell r="R403" t="str">
            <v>C</v>
          </cell>
        </row>
        <row r="404">
          <cell r="A404">
            <v>403</v>
          </cell>
          <cell r="B404" t="str">
            <v>126/0</v>
          </cell>
          <cell r="C404" t="str">
            <v>C2+0</v>
          </cell>
          <cell r="D404" t="str">
            <v>DFR</v>
          </cell>
          <cell r="E404">
            <v>449</v>
          </cell>
          <cell r="F404" t="str">
            <v>Yes</v>
          </cell>
          <cell r="G404" t="str">
            <v>Yes</v>
          </cell>
          <cell r="H404" t="str">
            <v>Yes</v>
          </cell>
          <cell r="I404" t="str">
            <v>Yes</v>
          </cell>
          <cell r="J404">
            <v>0</v>
          </cell>
          <cell r="K404">
            <v>0</v>
          </cell>
          <cell r="L404" t="str">
            <v>C</v>
          </cell>
          <cell r="M404" t="str">
            <v>C</v>
          </cell>
          <cell r="N404">
            <v>46154</v>
          </cell>
          <cell r="O404">
            <v>0</v>
          </cell>
          <cell r="P404"/>
          <cell r="Q404" t="str">
            <v>Not Clear/ROW/Payement Due/Crop</v>
          </cell>
          <cell r="R404">
            <v>0</v>
          </cell>
        </row>
        <row r="405">
          <cell r="A405">
            <v>404</v>
          </cell>
          <cell r="B405" t="str">
            <v>126/1</v>
          </cell>
          <cell r="C405" t="str">
            <v>A+9</v>
          </cell>
          <cell r="D405" t="str">
            <v>DFR</v>
          </cell>
          <cell r="E405">
            <v>305</v>
          </cell>
          <cell r="F405" t="str">
            <v>Yes</v>
          </cell>
          <cell r="G405" t="str">
            <v>Yes</v>
          </cell>
          <cell r="H405" t="str">
            <v>Yes</v>
          </cell>
          <cell r="I405" t="str">
            <v>Yes</v>
          </cell>
          <cell r="J405">
            <v>0</v>
          </cell>
          <cell r="K405" t="str">
            <v>RC</v>
          </cell>
          <cell r="L405" t="str">
            <v>Hold</v>
          </cell>
          <cell r="M405">
            <v>0</v>
          </cell>
          <cell r="N405"/>
          <cell r="O405">
            <v>0</v>
          </cell>
          <cell r="P405"/>
          <cell r="Q405">
            <v>0</v>
          </cell>
          <cell r="R405">
            <v>0</v>
          </cell>
        </row>
        <row r="406">
          <cell r="A406">
            <v>405</v>
          </cell>
          <cell r="B406" t="str">
            <v>126/2</v>
          </cell>
          <cell r="C406" t="str">
            <v>A+9</v>
          </cell>
          <cell r="D406" t="str">
            <v>WFR</v>
          </cell>
          <cell r="E406">
            <v>439</v>
          </cell>
          <cell r="F406" t="str">
            <v>Yes</v>
          </cell>
          <cell r="G406" t="str">
            <v>Yes</v>
          </cell>
          <cell r="H406" t="str">
            <v>Yes</v>
          </cell>
          <cell r="I406" t="str">
            <v>Yes</v>
          </cell>
          <cell r="J406">
            <v>0</v>
          </cell>
          <cell r="K406">
            <v>0</v>
          </cell>
          <cell r="L406" t="str">
            <v>C</v>
          </cell>
          <cell r="M406" t="str">
            <v>C</v>
          </cell>
          <cell r="N406">
            <v>45982</v>
          </cell>
          <cell r="O406" t="str">
            <v>C</v>
          </cell>
          <cell r="P406">
            <v>45984</v>
          </cell>
          <cell r="Q406" t="str">
            <v>Not Clear/ROW/Payement Due/Crop</v>
          </cell>
          <cell r="R406">
            <v>0</v>
          </cell>
        </row>
        <row r="407">
          <cell r="A407">
            <v>406</v>
          </cell>
          <cell r="B407" t="str">
            <v>126/3</v>
          </cell>
          <cell r="C407" t="str">
            <v>A+3</v>
          </cell>
          <cell r="D407" t="str">
            <v>DFR</v>
          </cell>
          <cell r="E407">
            <v>409</v>
          </cell>
          <cell r="F407" t="str">
            <v>Yes</v>
          </cell>
          <cell r="G407" t="str">
            <v>Yes</v>
          </cell>
          <cell r="H407" t="str">
            <v>Yes</v>
          </cell>
          <cell r="I407" t="str">
            <v>Yes</v>
          </cell>
          <cell r="J407">
            <v>0</v>
          </cell>
          <cell r="K407">
            <v>0</v>
          </cell>
          <cell r="L407" t="str">
            <v>C</v>
          </cell>
          <cell r="M407" t="str">
            <v>C</v>
          </cell>
          <cell r="N407">
            <v>45967</v>
          </cell>
          <cell r="O407" t="str">
            <v>C</v>
          </cell>
          <cell r="P407">
            <v>45974</v>
          </cell>
          <cell r="Q407" t="str">
            <v>C</v>
          </cell>
          <cell r="R407" t="str">
            <v>C</v>
          </cell>
        </row>
        <row r="408">
          <cell r="A408">
            <v>407</v>
          </cell>
          <cell r="B408" t="str">
            <v>126/4</v>
          </cell>
          <cell r="C408" t="str">
            <v>A+0</v>
          </cell>
          <cell r="D408" t="str">
            <v>DFR</v>
          </cell>
          <cell r="E408">
            <v>422</v>
          </cell>
          <cell r="F408" t="str">
            <v>Yes</v>
          </cell>
          <cell r="G408" t="str">
            <v>Yes</v>
          </cell>
          <cell r="H408" t="str">
            <v>Yes</v>
          </cell>
          <cell r="I408" t="str">
            <v>Yes</v>
          </cell>
          <cell r="J408">
            <v>0</v>
          </cell>
          <cell r="K408">
            <v>0</v>
          </cell>
          <cell r="L408" t="str">
            <v>C</v>
          </cell>
          <cell r="M408" t="str">
            <v>C</v>
          </cell>
          <cell r="N408">
            <v>45962</v>
          </cell>
          <cell r="O408" t="str">
            <v>C</v>
          </cell>
          <cell r="P408">
            <v>45968</v>
          </cell>
          <cell r="Q408" t="str">
            <v>C</v>
          </cell>
          <cell r="R408" t="str">
            <v>C</v>
          </cell>
        </row>
        <row r="409">
          <cell r="A409">
            <v>408</v>
          </cell>
          <cell r="B409" t="str">
            <v>126/5</v>
          </cell>
          <cell r="C409" t="str">
            <v>A+3</v>
          </cell>
          <cell r="D409" t="str">
            <v>DFR</v>
          </cell>
          <cell r="E409">
            <v>390</v>
          </cell>
          <cell r="F409" t="str">
            <v>Yes</v>
          </cell>
          <cell r="G409" t="str">
            <v>Yes</v>
          </cell>
          <cell r="H409" t="str">
            <v>Yes</v>
          </cell>
          <cell r="I409" t="str">
            <v>Yes</v>
          </cell>
          <cell r="J409">
            <v>0</v>
          </cell>
          <cell r="K409">
            <v>0</v>
          </cell>
          <cell r="L409" t="str">
            <v>C</v>
          </cell>
          <cell r="M409" t="str">
            <v>C</v>
          </cell>
          <cell r="N409">
            <v>45958</v>
          </cell>
          <cell r="O409" t="str">
            <v>C</v>
          </cell>
          <cell r="P409">
            <v>45964</v>
          </cell>
          <cell r="Q409" t="str">
            <v>C</v>
          </cell>
          <cell r="R409" t="str">
            <v>C</v>
          </cell>
        </row>
        <row r="410">
          <cell r="A410">
            <v>409</v>
          </cell>
          <cell r="B410" t="str">
            <v>126/6</v>
          </cell>
          <cell r="C410" t="str">
            <v>A+3</v>
          </cell>
          <cell r="D410" t="str">
            <v>WFR</v>
          </cell>
          <cell r="E410">
            <v>404</v>
          </cell>
          <cell r="F410" t="str">
            <v>Yes</v>
          </cell>
          <cell r="G410" t="str">
            <v>Yes</v>
          </cell>
          <cell r="H410" t="str">
            <v>Yes</v>
          </cell>
          <cell r="I410" t="str">
            <v>Yes</v>
          </cell>
          <cell r="J410">
            <v>0</v>
          </cell>
          <cell r="K410">
            <v>0</v>
          </cell>
          <cell r="L410" t="str">
            <v>ROW</v>
          </cell>
          <cell r="M410">
            <v>0</v>
          </cell>
          <cell r="N410"/>
          <cell r="O410">
            <v>0</v>
          </cell>
          <cell r="P410"/>
          <cell r="Q410">
            <v>0</v>
          </cell>
          <cell r="R410">
            <v>0</v>
          </cell>
        </row>
        <row r="411">
          <cell r="A411">
            <v>410</v>
          </cell>
          <cell r="B411" t="str">
            <v>126/7</v>
          </cell>
          <cell r="C411" t="str">
            <v>A+0</v>
          </cell>
          <cell r="D411" t="str">
            <v>DFR</v>
          </cell>
          <cell r="E411">
            <v>375</v>
          </cell>
          <cell r="F411" t="str">
            <v>Yes</v>
          </cell>
          <cell r="G411" t="str">
            <v>Yes</v>
          </cell>
          <cell r="H411" t="str">
            <v>Yes</v>
          </cell>
          <cell r="I411" t="str">
            <v>Yes</v>
          </cell>
          <cell r="J411">
            <v>0</v>
          </cell>
          <cell r="K411">
            <v>0</v>
          </cell>
          <cell r="L411" t="str">
            <v>C</v>
          </cell>
          <cell r="M411" t="str">
            <v>C</v>
          </cell>
          <cell r="N411">
            <v>46084</v>
          </cell>
          <cell r="O411" t="str">
            <v>C</v>
          </cell>
          <cell r="P411">
            <v>46091</v>
          </cell>
          <cell r="Q411" t="str">
            <v>WIP</v>
          </cell>
          <cell r="R411" t="str">
            <v>WIP</v>
          </cell>
        </row>
        <row r="412">
          <cell r="A412">
            <v>411</v>
          </cell>
          <cell r="B412" t="str">
            <v>126/8</v>
          </cell>
          <cell r="C412" t="str">
            <v>A+0</v>
          </cell>
          <cell r="D412" t="str">
            <v>DFR</v>
          </cell>
          <cell r="E412">
            <v>368</v>
          </cell>
          <cell r="F412" t="str">
            <v>Yes</v>
          </cell>
          <cell r="G412" t="str">
            <v>Yes</v>
          </cell>
          <cell r="H412" t="str">
            <v>Yes</v>
          </cell>
          <cell r="I412" t="str">
            <v>Yes</v>
          </cell>
          <cell r="J412">
            <v>0</v>
          </cell>
          <cell r="K412">
            <v>0</v>
          </cell>
          <cell r="L412" t="str">
            <v>ROW</v>
          </cell>
          <cell r="M412">
            <v>0</v>
          </cell>
          <cell r="N412"/>
          <cell r="O412">
            <v>0</v>
          </cell>
          <cell r="P412"/>
          <cell r="Q412">
            <v>0</v>
          </cell>
          <cell r="R412">
            <v>0</v>
          </cell>
        </row>
        <row r="413">
          <cell r="A413">
            <v>412</v>
          </cell>
          <cell r="B413" t="str">
            <v>126/9</v>
          </cell>
          <cell r="C413" t="str">
            <v>A+3</v>
          </cell>
          <cell r="D413" t="str">
            <v>DFR</v>
          </cell>
          <cell r="E413">
            <v>389</v>
          </cell>
          <cell r="F413" t="str">
            <v>Yes</v>
          </cell>
          <cell r="G413" t="str">
            <v>Yes</v>
          </cell>
          <cell r="H413" t="str">
            <v>Yes</v>
          </cell>
          <cell r="I413" t="str">
            <v>Yes</v>
          </cell>
          <cell r="J413">
            <v>0</v>
          </cell>
          <cell r="K413">
            <v>0</v>
          </cell>
          <cell r="L413" t="str">
            <v>C</v>
          </cell>
          <cell r="M413" t="str">
            <v>C</v>
          </cell>
          <cell r="N413">
            <v>45972</v>
          </cell>
          <cell r="O413" t="str">
            <v>C</v>
          </cell>
          <cell r="P413">
            <v>45985</v>
          </cell>
          <cell r="Q413" t="str">
            <v>C</v>
          </cell>
          <cell r="R413" t="str">
            <v>C</v>
          </cell>
        </row>
        <row r="414">
          <cell r="A414">
            <v>413</v>
          </cell>
          <cell r="B414" t="str">
            <v>126/10</v>
          </cell>
          <cell r="C414" t="str">
            <v>A+0</v>
          </cell>
          <cell r="D414" t="str">
            <v>DFR</v>
          </cell>
          <cell r="E414">
            <v>390.10399999999998</v>
          </cell>
          <cell r="F414" t="str">
            <v>Yes</v>
          </cell>
          <cell r="G414" t="str">
            <v>Yes</v>
          </cell>
          <cell r="H414" t="str">
            <v>Yes</v>
          </cell>
          <cell r="I414" t="str">
            <v>Yes</v>
          </cell>
          <cell r="J414">
            <v>0</v>
          </cell>
          <cell r="K414">
            <v>0</v>
          </cell>
          <cell r="L414" t="str">
            <v>C</v>
          </cell>
          <cell r="M414" t="str">
            <v>C</v>
          </cell>
          <cell r="N414">
            <v>45975</v>
          </cell>
          <cell r="O414" t="str">
            <v>C</v>
          </cell>
          <cell r="P414">
            <v>45986</v>
          </cell>
          <cell r="Q414" t="str">
            <v>C</v>
          </cell>
          <cell r="R414" t="str">
            <v>C</v>
          </cell>
        </row>
        <row r="415">
          <cell r="A415">
            <v>414</v>
          </cell>
          <cell r="B415" t="str">
            <v>127/0</v>
          </cell>
          <cell r="C415" t="str">
            <v>B1+0</v>
          </cell>
          <cell r="D415" t="str">
            <v>DFR</v>
          </cell>
          <cell r="E415">
            <v>406</v>
          </cell>
          <cell r="F415" t="str">
            <v>Yes</v>
          </cell>
          <cell r="G415" t="str">
            <v>Yes</v>
          </cell>
          <cell r="H415" t="str">
            <v>Yes</v>
          </cell>
          <cell r="I415" t="str">
            <v>Yes</v>
          </cell>
          <cell r="J415">
            <v>0</v>
          </cell>
          <cell r="K415">
            <v>0</v>
          </cell>
          <cell r="L415" t="str">
            <v>C</v>
          </cell>
          <cell r="M415" t="str">
            <v>C</v>
          </cell>
          <cell r="N415">
            <v>46142</v>
          </cell>
          <cell r="O415">
            <v>0</v>
          </cell>
          <cell r="P415"/>
          <cell r="Q415" t="str">
            <v>Not Clear/ROW/Payement Due/Crop</v>
          </cell>
          <cell r="R415">
            <v>0</v>
          </cell>
        </row>
        <row r="416">
          <cell r="A416">
            <v>415</v>
          </cell>
          <cell r="B416" t="str">
            <v>127/1</v>
          </cell>
          <cell r="C416" t="str">
            <v>A+3</v>
          </cell>
          <cell r="D416" t="str">
            <v>DFR</v>
          </cell>
          <cell r="E416">
            <v>399</v>
          </cell>
          <cell r="F416" t="str">
            <v>Yes</v>
          </cell>
          <cell r="G416" t="str">
            <v>Yes</v>
          </cell>
          <cell r="H416" t="str">
            <v>Yes</v>
          </cell>
          <cell r="I416" t="str">
            <v>Yes</v>
          </cell>
          <cell r="J416">
            <v>0</v>
          </cell>
          <cell r="K416">
            <v>0</v>
          </cell>
          <cell r="L416" t="str">
            <v>C</v>
          </cell>
          <cell r="M416" t="str">
            <v>C</v>
          </cell>
          <cell r="N416">
            <v>46062</v>
          </cell>
          <cell r="O416" t="str">
            <v>C</v>
          </cell>
          <cell r="P416">
            <v>46063</v>
          </cell>
          <cell r="Q416" t="str">
            <v>C</v>
          </cell>
          <cell r="R416" t="str">
            <v>C</v>
          </cell>
        </row>
        <row r="417">
          <cell r="A417">
            <v>416</v>
          </cell>
          <cell r="B417" t="str">
            <v>127/2</v>
          </cell>
          <cell r="C417" t="str">
            <v>A+0</v>
          </cell>
          <cell r="D417" t="str">
            <v>DFR</v>
          </cell>
          <cell r="E417">
            <v>400</v>
          </cell>
          <cell r="F417" t="str">
            <v>Yes</v>
          </cell>
          <cell r="G417" t="str">
            <v>Yes</v>
          </cell>
          <cell r="H417" t="str">
            <v>Yes</v>
          </cell>
          <cell r="I417" t="str">
            <v>Yes</v>
          </cell>
          <cell r="J417">
            <v>0</v>
          </cell>
          <cell r="K417">
            <v>0</v>
          </cell>
          <cell r="L417" t="str">
            <v>C</v>
          </cell>
          <cell r="M417" t="str">
            <v>C</v>
          </cell>
          <cell r="N417">
            <v>46066</v>
          </cell>
          <cell r="O417" t="str">
            <v>C</v>
          </cell>
          <cell r="P417">
            <v>46067</v>
          </cell>
          <cell r="Q417" t="str">
            <v>WIP</v>
          </cell>
          <cell r="R417" t="str">
            <v>C</v>
          </cell>
        </row>
        <row r="418">
          <cell r="A418">
            <v>417</v>
          </cell>
          <cell r="B418" t="str">
            <v>127/3</v>
          </cell>
          <cell r="C418" t="str">
            <v>A+0</v>
          </cell>
          <cell r="D418" t="str">
            <v>DFR</v>
          </cell>
          <cell r="E418">
            <v>375</v>
          </cell>
          <cell r="F418" t="str">
            <v>Yes</v>
          </cell>
          <cell r="G418" t="str">
            <v>Yes</v>
          </cell>
          <cell r="H418" t="str">
            <v>Yes</v>
          </cell>
          <cell r="I418" t="str">
            <v>Yes</v>
          </cell>
          <cell r="J418">
            <v>0</v>
          </cell>
          <cell r="K418">
            <v>0</v>
          </cell>
          <cell r="L418" t="str">
            <v>C</v>
          </cell>
          <cell r="M418" t="str">
            <v>C</v>
          </cell>
          <cell r="N418">
            <v>46115</v>
          </cell>
          <cell r="O418">
            <v>0</v>
          </cell>
          <cell r="P418"/>
          <cell r="Q418" t="str">
            <v>Clear</v>
          </cell>
          <cell r="R418" t="str">
            <v>C</v>
          </cell>
        </row>
        <row r="419">
          <cell r="A419">
            <v>418</v>
          </cell>
          <cell r="B419" t="str">
            <v>127/4</v>
          </cell>
          <cell r="C419" t="str">
            <v>A+3</v>
          </cell>
          <cell r="D419" t="str">
            <v>WFR</v>
          </cell>
          <cell r="E419">
            <v>403</v>
          </cell>
          <cell r="F419" t="str">
            <v>Yes</v>
          </cell>
          <cell r="G419" t="str">
            <v>Yes</v>
          </cell>
          <cell r="H419" t="str">
            <v>Yes</v>
          </cell>
          <cell r="I419" t="str">
            <v>Yes</v>
          </cell>
          <cell r="J419">
            <v>0</v>
          </cell>
          <cell r="K419">
            <v>0</v>
          </cell>
          <cell r="L419" t="str">
            <v>C</v>
          </cell>
          <cell r="M419" t="str">
            <v>C</v>
          </cell>
          <cell r="N419">
            <v>46056</v>
          </cell>
          <cell r="O419" t="str">
            <v>C</v>
          </cell>
          <cell r="P419">
            <v>46129</v>
          </cell>
          <cell r="Q419" t="str">
            <v>Not Clear/ROW/Payement Due/Crop</v>
          </cell>
          <cell r="R419">
            <v>0</v>
          </cell>
        </row>
        <row r="420">
          <cell r="A420">
            <v>419</v>
          </cell>
          <cell r="B420" t="str">
            <v>127/5</v>
          </cell>
          <cell r="C420" t="str">
            <v>A+4.5</v>
          </cell>
          <cell r="D420" t="str">
            <v>DFR</v>
          </cell>
          <cell r="E420">
            <v>347</v>
          </cell>
          <cell r="F420" t="str">
            <v>Yes</v>
          </cell>
          <cell r="G420" t="str">
            <v>Yes</v>
          </cell>
          <cell r="H420" t="str">
            <v>Yes</v>
          </cell>
          <cell r="I420" t="str">
            <v>Yes</v>
          </cell>
          <cell r="J420">
            <v>0</v>
          </cell>
          <cell r="K420">
            <v>0</v>
          </cell>
          <cell r="L420" t="str">
            <v>ROW</v>
          </cell>
          <cell r="M420">
            <v>0</v>
          </cell>
          <cell r="N420"/>
          <cell r="O420">
            <v>0</v>
          </cell>
          <cell r="P420"/>
          <cell r="Q420">
            <v>0</v>
          </cell>
          <cell r="R420">
            <v>0</v>
          </cell>
        </row>
        <row r="421">
          <cell r="A421">
            <v>420</v>
          </cell>
          <cell r="B421" t="str">
            <v>127/6</v>
          </cell>
          <cell r="C421" t="str">
            <v>A-3</v>
          </cell>
          <cell r="D421" t="str">
            <v>DFR</v>
          </cell>
          <cell r="E421">
            <v>358</v>
          </cell>
          <cell r="F421" t="str">
            <v>Yes</v>
          </cell>
          <cell r="G421" t="str">
            <v>Yes</v>
          </cell>
          <cell r="H421" t="str">
            <v>Yes</v>
          </cell>
          <cell r="I421" t="str">
            <v>Yes</v>
          </cell>
          <cell r="J421">
            <v>0</v>
          </cell>
          <cell r="K421">
            <v>0</v>
          </cell>
          <cell r="L421" t="str">
            <v>ROW</v>
          </cell>
          <cell r="M421">
            <v>0</v>
          </cell>
          <cell r="N421"/>
          <cell r="O421">
            <v>0</v>
          </cell>
          <cell r="P421"/>
          <cell r="Q421">
            <v>0</v>
          </cell>
          <cell r="R421">
            <v>0</v>
          </cell>
        </row>
        <row r="422">
          <cell r="A422">
            <v>421</v>
          </cell>
          <cell r="B422" t="str">
            <v>127/7</v>
          </cell>
          <cell r="C422" t="str">
            <v>A-3</v>
          </cell>
          <cell r="D422" t="str">
            <v>DFR</v>
          </cell>
          <cell r="E422">
            <v>389</v>
          </cell>
          <cell r="F422" t="str">
            <v>Yes</v>
          </cell>
          <cell r="G422" t="str">
            <v>Yes</v>
          </cell>
          <cell r="H422" t="str">
            <v>Yes</v>
          </cell>
          <cell r="I422" t="str">
            <v>Yes</v>
          </cell>
          <cell r="J422">
            <v>0</v>
          </cell>
          <cell r="K422">
            <v>0</v>
          </cell>
          <cell r="L422" t="str">
            <v>C</v>
          </cell>
          <cell r="M422" t="str">
            <v>C</v>
          </cell>
          <cell r="N422">
            <v>46052</v>
          </cell>
          <cell r="O422" t="str">
            <v>C</v>
          </cell>
          <cell r="P422">
            <v>46055</v>
          </cell>
          <cell r="Q422" t="str">
            <v>Untouched</v>
          </cell>
          <cell r="R422">
            <v>0</v>
          </cell>
        </row>
        <row r="423">
          <cell r="A423">
            <v>422</v>
          </cell>
          <cell r="B423" t="str">
            <v>127/8</v>
          </cell>
          <cell r="C423" t="str">
            <v>A-3</v>
          </cell>
          <cell r="D423" t="str">
            <v>DFR</v>
          </cell>
          <cell r="E423">
            <v>335</v>
          </cell>
          <cell r="F423" t="str">
            <v>Yes</v>
          </cell>
          <cell r="G423" t="str">
            <v>Yes</v>
          </cell>
          <cell r="H423" t="str">
            <v>Yes</v>
          </cell>
          <cell r="I423" t="str">
            <v>Yes</v>
          </cell>
          <cell r="J423">
            <v>0</v>
          </cell>
          <cell r="K423">
            <v>0</v>
          </cell>
          <cell r="L423" t="str">
            <v>ROW</v>
          </cell>
          <cell r="M423">
            <v>0</v>
          </cell>
          <cell r="N423"/>
          <cell r="O423">
            <v>0</v>
          </cell>
          <cell r="P423"/>
          <cell r="Q423">
            <v>0</v>
          </cell>
          <cell r="R423">
            <v>0</v>
          </cell>
        </row>
        <row r="424">
          <cell r="A424">
            <v>423</v>
          </cell>
          <cell r="B424" t="str">
            <v>127/9</v>
          </cell>
          <cell r="C424" t="str">
            <v>A+0</v>
          </cell>
          <cell r="D424" t="str">
            <v>DFR</v>
          </cell>
          <cell r="E424">
            <v>367</v>
          </cell>
          <cell r="F424" t="str">
            <v>Yes</v>
          </cell>
          <cell r="G424" t="str">
            <v>Yes</v>
          </cell>
          <cell r="H424" t="str">
            <v>Yes</v>
          </cell>
          <cell r="I424" t="str">
            <v>Yes</v>
          </cell>
          <cell r="J424">
            <v>0</v>
          </cell>
          <cell r="K424">
            <v>0</v>
          </cell>
          <cell r="L424" t="str">
            <v>ROW</v>
          </cell>
          <cell r="M424">
            <v>0</v>
          </cell>
          <cell r="N424"/>
          <cell r="O424">
            <v>0</v>
          </cell>
          <cell r="P424"/>
          <cell r="Q424">
            <v>0</v>
          </cell>
          <cell r="R424">
            <v>0</v>
          </cell>
        </row>
        <row r="425">
          <cell r="A425">
            <v>424</v>
          </cell>
          <cell r="B425" t="str">
            <v>127/10</v>
          </cell>
          <cell r="C425" t="str">
            <v>B1+0</v>
          </cell>
          <cell r="D425" t="str">
            <v>DFR</v>
          </cell>
          <cell r="E425">
            <v>411.68</v>
          </cell>
          <cell r="F425" t="str">
            <v>Yes</v>
          </cell>
          <cell r="G425" t="str">
            <v>Yes</v>
          </cell>
          <cell r="H425" t="str">
            <v>Yes</v>
          </cell>
          <cell r="I425" t="str">
            <v>Yes</v>
          </cell>
          <cell r="J425" t="str">
            <v>Hold</v>
          </cell>
          <cell r="K425" t="str">
            <v>PLC</v>
          </cell>
          <cell r="L425" t="str">
            <v>Hold</v>
          </cell>
          <cell r="M425">
            <v>0</v>
          </cell>
          <cell r="N425"/>
          <cell r="O425">
            <v>0</v>
          </cell>
          <cell r="P425"/>
          <cell r="Q425">
            <v>0</v>
          </cell>
          <cell r="R425">
            <v>0</v>
          </cell>
        </row>
        <row r="426">
          <cell r="A426">
            <v>425</v>
          </cell>
          <cell r="B426" t="str">
            <v>128/0</v>
          </cell>
          <cell r="C426" t="str">
            <v>D60+43</v>
          </cell>
          <cell r="D426" t="str">
            <v>DFR</v>
          </cell>
          <cell r="E426">
            <v>250</v>
          </cell>
          <cell r="F426" t="str">
            <v>Yes</v>
          </cell>
          <cell r="G426" t="str">
            <v>Yes</v>
          </cell>
          <cell r="H426" t="str">
            <v>Yes</v>
          </cell>
          <cell r="I426" t="str">
            <v>Yes</v>
          </cell>
          <cell r="J426" t="str">
            <v>Hold</v>
          </cell>
          <cell r="K426" t="str">
            <v>PLC</v>
          </cell>
          <cell r="L426" t="str">
            <v>Hold</v>
          </cell>
          <cell r="M426">
            <v>0</v>
          </cell>
          <cell r="N426"/>
          <cell r="O426">
            <v>0</v>
          </cell>
          <cell r="P426"/>
          <cell r="Q426">
            <v>0</v>
          </cell>
          <cell r="R426">
            <v>0</v>
          </cell>
        </row>
        <row r="427">
          <cell r="A427">
            <v>426</v>
          </cell>
          <cell r="B427" t="str">
            <v>129/0</v>
          </cell>
          <cell r="C427" t="str">
            <v>D60+55</v>
          </cell>
          <cell r="D427" t="str">
            <v>DFR</v>
          </cell>
          <cell r="E427">
            <v>395.20299999999997</v>
          </cell>
          <cell r="F427" t="str">
            <v>Yes</v>
          </cell>
          <cell r="G427" t="str">
            <v>Yes</v>
          </cell>
          <cell r="H427" t="str">
            <v>Yes</v>
          </cell>
          <cell r="I427" t="str">
            <v>Yes</v>
          </cell>
          <cell r="J427" t="str">
            <v>Hold</v>
          </cell>
          <cell r="K427" t="str">
            <v>PLC</v>
          </cell>
          <cell r="L427" t="str">
            <v>Hold</v>
          </cell>
          <cell r="M427">
            <v>0</v>
          </cell>
          <cell r="N427"/>
          <cell r="O427">
            <v>0</v>
          </cell>
          <cell r="P427"/>
          <cell r="Q427">
            <v>0</v>
          </cell>
          <cell r="R427">
            <v>0</v>
          </cell>
        </row>
        <row r="428">
          <cell r="A428">
            <v>427</v>
          </cell>
          <cell r="B428" t="str">
            <v>129A/0</v>
          </cell>
          <cell r="C428" t="str">
            <v>C1+9</v>
          </cell>
          <cell r="D428" t="str">
            <v>DFR</v>
          </cell>
          <cell r="E428">
            <v>414</v>
          </cell>
          <cell r="F428" t="str">
            <v>Yes</v>
          </cell>
          <cell r="G428" t="str">
            <v>Yes</v>
          </cell>
          <cell r="H428" t="str">
            <v>Yes</v>
          </cell>
          <cell r="I428" t="str">
            <v>Yes</v>
          </cell>
          <cell r="J428" t="str">
            <v>Hold</v>
          </cell>
          <cell r="K428" t="str">
            <v>PLC</v>
          </cell>
          <cell r="L428" t="str">
            <v>Hold</v>
          </cell>
          <cell r="M428">
            <v>0</v>
          </cell>
          <cell r="N428"/>
          <cell r="O428">
            <v>0</v>
          </cell>
          <cell r="P428"/>
          <cell r="Q428">
            <v>0</v>
          </cell>
          <cell r="R428">
            <v>0</v>
          </cell>
        </row>
        <row r="429">
          <cell r="A429">
            <v>428</v>
          </cell>
          <cell r="B429" t="str">
            <v>129A/1</v>
          </cell>
          <cell r="C429" t="str">
            <v>A-3</v>
          </cell>
          <cell r="D429" t="str">
            <v>DFR</v>
          </cell>
          <cell r="E429">
            <v>396</v>
          </cell>
          <cell r="F429" t="str">
            <v>Yes</v>
          </cell>
          <cell r="G429" t="str">
            <v>Yes</v>
          </cell>
          <cell r="H429" t="str">
            <v>Yes</v>
          </cell>
          <cell r="I429" t="str">
            <v>Yes</v>
          </cell>
          <cell r="J429">
            <v>0</v>
          </cell>
          <cell r="K429">
            <v>0</v>
          </cell>
          <cell r="L429" t="str">
            <v>C</v>
          </cell>
          <cell r="M429" t="str">
            <v>C</v>
          </cell>
          <cell r="N429">
            <v>46029</v>
          </cell>
          <cell r="O429">
            <v>0</v>
          </cell>
          <cell r="P429"/>
          <cell r="Q429" t="str">
            <v>Untouched</v>
          </cell>
          <cell r="R429">
            <v>0</v>
          </cell>
        </row>
        <row r="430">
          <cell r="A430">
            <v>429</v>
          </cell>
          <cell r="B430" t="str">
            <v>129A/2</v>
          </cell>
          <cell r="C430" t="str">
            <v>A+7.5</v>
          </cell>
          <cell r="D430" t="str">
            <v>DFR</v>
          </cell>
          <cell r="E430">
            <v>382</v>
          </cell>
          <cell r="F430" t="str">
            <v>Yes</v>
          </cell>
          <cell r="G430" t="str">
            <v>Yes</v>
          </cell>
          <cell r="H430" t="str">
            <v>Yes</v>
          </cell>
          <cell r="I430" t="str">
            <v>Yes</v>
          </cell>
          <cell r="J430">
            <v>0</v>
          </cell>
          <cell r="K430">
            <v>0</v>
          </cell>
          <cell r="L430" t="str">
            <v>C</v>
          </cell>
          <cell r="M430" t="str">
            <v>C</v>
          </cell>
          <cell r="N430">
            <v>46052</v>
          </cell>
          <cell r="O430" t="str">
            <v>C</v>
          </cell>
          <cell r="P430">
            <v>46055</v>
          </cell>
          <cell r="Q430" t="str">
            <v>Untouched</v>
          </cell>
          <cell r="R430">
            <v>0</v>
          </cell>
        </row>
        <row r="431">
          <cell r="A431">
            <v>430</v>
          </cell>
          <cell r="B431" t="str">
            <v>129A/3</v>
          </cell>
          <cell r="C431" t="str">
            <v>A+3</v>
          </cell>
          <cell r="D431" t="str">
            <v>DFR</v>
          </cell>
          <cell r="E431">
            <v>408</v>
          </cell>
          <cell r="F431" t="str">
            <v>Yes</v>
          </cell>
          <cell r="G431" t="str">
            <v>Yes</v>
          </cell>
          <cell r="H431" t="str">
            <v>Yes</v>
          </cell>
          <cell r="I431" t="str">
            <v>Yes</v>
          </cell>
          <cell r="J431">
            <v>0</v>
          </cell>
          <cell r="K431">
            <v>0</v>
          </cell>
          <cell r="L431" t="str">
            <v>C</v>
          </cell>
          <cell r="M431" t="str">
            <v>C</v>
          </cell>
          <cell r="N431">
            <v>46064</v>
          </cell>
          <cell r="O431" t="str">
            <v>C</v>
          </cell>
          <cell r="P431">
            <v>46066</v>
          </cell>
          <cell r="Q431" t="str">
            <v>C</v>
          </cell>
          <cell r="R431" t="str">
            <v>C</v>
          </cell>
        </row>
        <row r="432">
          <cell r="A432">
            <v>431</v>
          </cell>
          <cell r="B432" t="str">
            <v>129A/4</v>
          </cell>
          <cell r="C432" t="str">
            <v>A+6</v>
          </cell>
          <cell r="D432" t="str">
            <v>DFR</v>
          </cell>
          <cell r="E432">
            <v>421</v>
          </cell>
          <cell r="F432" t="str">
            <v>Yes</v>
          </cell>
          <cell r="G432" t="str">
            <v>Yes</v>
          </cell>
          <cell r="H432" t="str">
            <v>Yes</v>
          </cell>
          <cell r="I432" t="str">
            <v>Yes</v>
          </cell>
          <cell r="J432">
            <v>0</v>
          </cell>
          <cell r="K432">
            <v>0</v>
          </cell>
          <cell r="L432" t="str">
            <v>C</v>
          </cell>
          <cell r="M432" t="str">
            <v>C</v>
          </cell>
          <cell r="N432">
            <v>46053</v>
          </cell>
          <cell r="O432" t="str">
            <v>C</v>
          </cell>
          <cell r="P432">
            <v>46056</v>
          </cell>
          <cell r="Q432" t="str">
            <v>C</v>
          </cell>
          <cell r="R432" t="str">
            <v>C</v>
          </cell>
        </row>
        <row r="433">
          <cell r="A433">
            <v>432</v>
          </cell>
          <cell r="B433" t="str">
            <v>129A/5</v>
          </cell>
          <cell r="C433" t="str">
            <v>A+9</v>
          </cell>
          <cell r="D433" t="str">
            <v>DFR</v>
          </cell>
          <cell r="E433">
            <v>401</v>
          </cell>
          <cell r="F433" t="str">
            <v>Yes</v>
          </cell>
          <cell r="G433" t="str">
            <v>Yes</v>
          </cell>
          <cell r="H433" t="str">
            <v>Yes</v>
          </cell>
          <cell r="I433" t="str">
            <v>Yes</v>
          </cell>
          <cell r="J433">
            <v>0</v>
          </cell>
          <cell r="K433">
            <v>0</v>
          </cell>
          <cell r="L433" t="str">
            <v>C</v>
          </cell>
          <cell r="M433" t="str">
            <v>C</v>
          </cell>
          <cell r="N433">
            <v>46033</v>
          </cell>
          <cell r="O433">
            <v>0</v>
          </cell>
          <cell r="P433"/>
          <cell r="Q433" t="str">
            <v>Not Clear/ROW/Payement Due/Crop</v>
          </cell>
          <cell r="R433">
            <v>0</v>
          </cell>
        </row>
        <row r="434">
          <cell r="A434">
            <v>433</v>
          </cell>
          <cell r="B434" t="str">
            <v>129A/6</v>
          </cell>
          <cell r="C434" t="str">
            <v>A+9</v>
          </cell>
          <cell r="D434" t="str">
            <v>WFR</v>
          </cell>
          <cell r="E434">
            <v>448</v>
          </cell>
          <cell r="F434" t="str">
            <v>Yes</v>
          </cell>
          <cell r="G434" t="str">
            <v>Yes</v>
          </cell>
          <cell r="H434" t="str">
            <v>Yes</v>
          </cell>
          <cell r="I434" t="str">
            <v>Yes</v>
          </cell>
          <cell r="J434">
            <v>0</v>
          </cell>
          <cell r="K434">
            <v>0</v>
          </cell>
          <cell r="L434" t="str">
            <v>C</v>
          </cell>
          <cell r="M434" t="str">
            <v>C</v>
          </cell>
          <cell r="N434">
            <v>46069</v>
          </cell>
          <cell r="O434" t="str">
            <v>C</v>
          </cell>
          <cell r="P434">
            <v>46070</v>
          </cell>
          <cell r="Q434" t="str">
            <v>Under Discussion</v>
          </cell>
          <cell r="R434">
            <v>0</v>
          </cell>
        </row>
        <row r="435">
          <cell r="A435">
            <v>434</v>
          </cell>
          <cell r="B435" t="str">
            <v>129A/7</v>
          </cell>
          <cell r="C435" t="str">
            <v>A+1.5</v>
          </cell>
          <cell r="D435" t="str">
            <v>DFR</v>
          </cell>
          <cell r="E435">
            <v>384</v>
          </cell>
          <cell r="F435" t="str">
            <v>Yes</v>
          </cell>
          <cell r="G435" t="str">
            <v>Yes</v>
          </cell>
          <cell r="H435" t="str">
            <v>Yes</v>
          </cell>
          <cell r="I435" t="str">
            <v>Yes</v>
          </cell>
          <cell r="J435">
            <v>0</v>
          </cell>
          <cell r="K435">
            <v>0</v>
          </cell>
          <cell r="L435" t="str">
            <v>C</v>
          </cell>
          <cell r="M435" t="str">
            <v>C</v>
          </cell>
          <cell r="N435">
            <v>46049</v>
          </cell>
          <cell r="O435">
            <v>0</v>
          </cell>
          <cell r="P435"/>
          <cell r="Q435" t="str">
            <v>Not Clear/ROW/Payement Due/Crop</v>
          </cell>
          <cell r="R435">
            <v>0</v>
          </cell>
        </row>
        <row r="436">
          <cell r="A436">
            <v>435</v>
          </cell>
          <cell r="B436" t="str">
            <v>129A/8</v>
          </cell>
          <cell r="C436" t="str">
            <v>A+0</v>
          </cell>
          <cell r="D436" t="str">
            <v>DFR</v>
          </cell>
          <cell r="E436">
            <v>400</v>
          </cell>
          <cell r="F436" t="str">
            <v>Yes</v>
          </cell>
          <cell r="G436" t="str">
            <v>Yes</v>
          </cell>
          <cell r="H436" t="str">
            <v>Yes</v>
          </cell>
          <cell r="I436" t="str">
            <v>Yes</v>
          </cell>
          <cell r="J436">
            <v>0</v>
          </cell>
          <cell r="K436">
            <v>0</v>
          </cell>
          <cell r="L436" t="str">
            <v>ROW</v>
          </cell>
          <cell r="M436">
            <v>0</v>
          </cell>
          <cell r="N436"/>
          <cell r="O436">
            <v>0</v>
          </cell>
          <cell r="P436"/>
          <cell r="Q436">
            <v>0</v>
          </cell>
          <cell r="R436">
            <v>0</v>
          </cell>
        </row>
        <row r="437">
          <cell r="A437">
            <v>436</v>
          </cell>
          <cell r="B437" t="str">
            <v>129A/9</v>
          </cell>
          <cell r="C437" t="str">
            <v>A+4.5</v>
          </cell>
          <cell r="D437" t="str">
            <v>DFR</v>
          </cell>
          <cell r="E437">
            <v>443</v>
          </cell>
          <cell r="F437" t="str">
            <v>Yes</v>
          </cell>
          <cell r="G437" t="str">
            <v>Yes</v>
          </cell>
          <cell r="H437" t="str">
            <v>Yes</v>
          </cell>
          <cell r="I437" t="str">
            <v>Yes</v>
          </cell>
          <cell r="J437">
            <v>0</v>
          </cell>
          <cell r="K437">
            <v>0</v>
          </cell>
          <cell r="L437" t="str">
            <v>ROW</v>
          </cell>
          <cell r="M437">
            <v>0</v>
          </cell>
          <cell r="N437"/>
          <cell r="O437">
            <v>0</v>
          </cell>
          <cell r="P437"/>
          <cell r="Q437">
            <v>0</v>
          </cell>
          <cell r="R437">
            <v>0</v>
          </cell>
        </row>
        <row r="438">
          <cell r="A438">
            <v>437</v>
          </cell>
          <cell r="B438" t="str">
            <v>129A/10</v>
          </cell>
          <cell r="C438" t="str">
            <v>A+1.5</v>
          </cell>
          <cell r="D438" t="str">
            <v>DFR</v>
          </cell>
          <cell r="E438">
            <v>313.31099999999998</v>
          </cell>
          <cell r="F438" t="str">
            <v>Yes</v>
          </cell>
          <cell r="G438" t="str">
            <v>Yes</v>
          </cell>
          <cell r="H438" t="str">
            <v>Yes</v>
          </cell>
          <cell r="I438" t="str">
            <v>Yes</v>
          </cell>
          <cell r="J438">
            <v>0</v>
          </cell>
          <cell r="K438">
            <v>0</v>
          </cell>
          <cell r="L438" t="str">
            <v>C</v>
          </cell>
          <cell r="M438" t="str">
            <v>C</v>
          </cell>
          <cell r="N438">
            <v>46058</v>
          </cell>
          <cell r="O438">
            <v>0</v>
          </cell>
          <cell r="P438"/>
          <cell r="Q438" t="str">
            <v>Not Clear/ROW/Payement Due/Crop</v>
          </cell>
          <cell r="R438">
            <v>0</v>
          </cell>
        </row>
        <row r="439">
          <cell r="A439">
            <v>438</v>
          </cell>
          <cell r="B439" t="str">
            <v>130/0</v>
          </cell>
          <cell r="C439" t="str">
            <v>B2+0</v>
          </cell>
          <cell r="D439" t="str">
            <v>DFR</v>
          </cell>
          <cell r="E439">
            <v>292.99700000000001</v>
          </cell>
          <cell r="F439" t="str">
            <v>Yes</v>
          </cell>
          <cell r="G439" t="str">
            <v>Yes</v>
          </cell>
          <cell r="H439" t="str">
            <v>Yes</v>
          </cell>
          <cell r="I439" t="str">
            <v>Yes</v>
          </cell>
          <cell r="J439" t="str">
            <v>Hold</v>
          </cell>
          <cell r="K439" t="str">
            <v>RC</v>
          </cell>
          <cell r="L439" t="str">
            <v>Hold</v>
          </cell>
          <cell r="M439">
            <v>0</v>
          </cell>
          <cell r="N439"/>
          <cell r="O439">
            <v>0</v>
          </cell>
          <cell r="P439"/>
          <cell r="Q439">
            <v>0</v>
          </cell>
          <cell r="R439">
            <v>0</v>
          </cell>
        </row>
        <row r="440">
          <cell r="A440">
            <v>439</v>
          </cell>
          <cell r="B440" t="str">
            <v>130/1</v>
          </cell>
          <cell r="C440" t="str">
            <v>A+0</v>
          </cell>
          <cell r="D440" t="str">
            <v>DFR</v>
          </cell>
          <cell r="E440">
            <v>448</v>
          </cell>
          <cell r="F440" t="str">
            <v>Yes</v>
          </cell>
          <cell r="G440" t="str">
            <v>Yes</v>
          </cell>
          <cell r="H440" t="str">
            <v>Yes</v>
          </cell>
          <cell r="I440" t="str">
            <v>Yes</v>
          </cell>
          <cell r="J440" t="str">
            <v>Yes</v>
          </cell>
          <cell r="K440">
            <v>0</v>
          </cell>
          <cell r="L440" t="str">
            <v>C</v>
          </cell>
          <cell r="M440" t="str">
            <v>C</v>
          </cell>
          <cell r="N440">
            <v>45969</v>
          </cell>
          <cell r="O440" t="str">
            <v>C</v>
          </cell>
          <cell r="P440">
            <v>45995</v>
          </cell>
          <cell r="Q440" t="str">
            <v>C</v>
          </cell>
          <cell r="R440" t="str">
            <v>C</v>
          </cell>
        </row>
        <row r="441">
          <cell r="A441">
            <v>440</v>
          </cell>
          <cell r="B441" t="str">
            <v>130/2</v>
          </cell>
          <cell r="C441" t="str">
            <v>A+6</v>
          </cell>
          <cell r="D441" t="str">
            <v>DFR</v>
          </cell>
          <cell r="E441">
            <v>383</v>
          </cell>
          <cell r="F441" t="str">
            <v>Yes</v>
          </cell>
          <cell r="G441" t="str">
            <v>Yes</v>
          </cell>
          <cell r="H441" t="str">
            <v>Yes</v>
          </cell>
          <cell r="I441" t="str">
            <v>Yes</v>
          </cell>
          <cell r="J441" t="str">
            <v>Yes</v>
          </cell>
          <cell r="K441">
            <v>0</v>
          </cell>
          <cell r="L441" t="str">
            <v>C</v>
          </cell>
          <cell r="M441" t="str">
            <v>C</v>
          </cell>
          <cell r="N441">
            <v>46018</v>
          </cell>
          <cell r="O441" t="str">
            <v>C</v>
          </cell>
          <cell r="P441">
            <v>46020</v>
          </cell>
          <cell r="Q441" t="str">
            <v>C</v>
          </cell>
          <cell r="R441" t="str">
            <v>C</v>
          </cell>
        </row>
        <row r="442">
          <cell r="A442">
            <v>441</v>
          </cell>
          <cell r="B442" t="str">
            <v>130/3</v>
          </cell>
          <cell r="C442" t="str">
            <v>A+3</v>
          </cell>
          <cell r="D442" t="str">
            <v>WFR</v>
          </cell>
          <cell r="E442">
            <v>446</v>
          </cell>
          <cell r="F442" t="str">
            <v>Yes</v>
          </cell>
          <cell r="G442" t="str">
            <v>Yes</v>
          </cell>
          <cell r="H442" t="str">
            <v>Yes</v>
          </cell>
          <cell r="I442" t="str">
            <v>Yes</v>
          </cell>
          <cell r="J442" t="str">
            <v>Yes</v>
          </cell>
          <cell r="K442">
            <v>0</v>
          </cell>
          <cell r="L442" t="str">
            <v>C</v>
          </cell>
          <cell r="M442" t="str">
            <v>C</v>
          </cell>
          <cell r="N442">
            <v>45980</v>
          </cell>
          <cell r="O442" t="str">
            <v>C</v>
          </cell>
          <cell r="P442">
            <v>45987</v>
          </cell>
          <cell r="Q442" t="str">
            <v>C</v>
          </cell>
          <cell r="R442" t="str">
            <v>C</v>
          </cell>
        </row>
        <row r="443">
          <cell r="A443">
            <v>442</v>
          </cell>
          <cell r="B443" t="str">
            <v>130/4</v>
          </cell>
          <cell r="C443" t="str">
            <v>A+6</v>
          </cell>
          <cell r="D443" t="str">
            <v>DFR</v>
          </cell>
          <cell r="E443">
            <v>403</v>
          </cell>
          <cell r="F443" t="str">
            <v>Yes</v>
          </cell>
          <cell r="G443" t="str">
            <v>Yes</v>
          </cell>
          <cell r="H443" t="str">
            <v>Yes</v>
          </cell>
          <cell r="I443" t="str">
            <v>Yes</v>
          </cell>
          <cell r="J443" t="str">
            <v>Yes</v>
          </cell>
          <cell r="K443">
            <v>0</v>
          </cell>
          <cell r="L443" t="str">
            <v>ROW</v>
          </cell>
          <cell r="M443">
            <v>0</v>
          </cell>
          <cell r="N443"/>
          <cell r="O443">
            <v>0</v>
          </cell>
          <cell r="P443"/>
          <cell r="Q443">
            <v>0</v>
          </cell>
          <cell r="R443">
            <v>0</v>
          </cell>
        </row>
        <row r="444">
          <cell r="A444">
            <v>443</v>
          </cell>
          <cell r="B444" t="str">
            <v>130/5</v>
          </cell>
          <cell r="C444" t="str">
            <v>B1+9</v>
          </cell>
          <cell r="D444" t="str">
            <v>DFR</v>
          </cell>
          <cell r="E444">
            <v>464.07799999999997</v>
          </cell>
          <cell r="F444" t="str">
            <v>Yes</v>
          </cell>
          <cell r="G444" t="str">
            <v>Yes</v>
          </cell>
          <cell r="H444" t="str">
            <v>Yes</v>
          </cell>
          <cell r="I444" t="str">
            <v>Yes</v>
          </cell>
          <cell r="J444" t="str">
            <v>Hold</v>
          </cell>
          <cell r="K444" t="str">
            <v>Adjacent PLC</v>
          </cell>
          <cell r="L444" t="str">
            <v>Hold</v>
          </cell>
          <cell r="M444">
            <v>0</v>
          </cell>
          <cell r="N444"/>
          <cell r="O444">
            <v>0</v>
          </cell>
          <cell r="P444"/>
          <cell r="Q444">
            <v>0</v>
          </cell>
          <cell r="R444">
            <v>0</v>
          </cell>
        </row>
        <row r="445">
          <cell r="A445">
            <v>444</v>
          </cell>
          <cell r="B445" t="str">
            <v>131/0</v>
          </cell>
          <cell r="C445" t="str">
            <v>D45+9</v>
          </cell>
          <cell r="D445" t="str">
            <v>DFR</v>
          </cell>
          <cell r="E445">
            <v>180</v>
          </cell>
          <cell r="F445" t="str">
            <v>Yes</v>
          </cell>
          <cell r="G445" t="str">
            <v>Yes</v>
          </cell>
          <cell r="H445" t="str">
            <v>Yes</v>
          </cell>
          <cell r="I445" t="str">
            <v>Yes</v>
          </cell>
          <cell r="J445" t="str">
            <v>Hold</v>
          </cell>
          <cell r="K445" t="str">
            <v>PLC</v>
          </cell>
          <cell r="L445" t="str">
            <v>Hold</v>
          </cell>
          <cell r="M445">
            <v>0</v>
          </cell>
          <cell r="N445"/>
          <cell r="O445">
            <v>0</v>
          </cell>
          <cell r="P445"/>
          <cell r="Q445">
            <v>0</v>
          </cell>
          <cell r="R445">
            <v>0</v>
          </cell>
        </row>
        <row r="446">
          <cell r="A446">
            <v>445</v>
          </cell>
          <cell r="B446" t="str">
            <v>132/0</v>
          </cell>
          <cell r="C446" t="str">
            <v>D45+9</v>
          </cell>
          <cell r="D446" t="str">
            <v>DFR</v>
          </cell>
          <cell r="E446">
            <v>360</v>
          </cell>
          <cell r="F446" t="str">
            <v>Yes</v>
          </cell>
          <cell r="G446" t="str">
            <v>Yes</v>
          </cell>
          <cell r="H446" t="str">
            <v>Yes</v>
          </cell>
          <cell r="I446" t="str">
            <v>Yes</v>
          </cell>
          <cell r="J446" t="str">
            <v>Hold</v>
          </cell>
          <cell r="K446" t="str">
            <v>PLC</v>
          </cell>
          <cell r="L446" t="str">
            <v>Hold</v>
          </cell>
          <cell r="M446">
            <v>0</v>
          </cell>
          <cell r="N446"/>
          <cell r="O446">
            <v>0</v>
          </cell>
          <cell r="P446"/>
          <cell r="Q446">
            <v>0</v>
          </cell>
          <cell r="R446">
            <v>0</v>
          </cell>
        </row>
        <row r="447">
          <cell r="A447">
            <v>446</v>
          </cell>
          <cell r="B447" t="str">
            <v>132/1</v>
          </cell>
          <cell r="C447" t="str">
            <v>A+0</v>
          </cell>
          <cell r="D447" t="str">
            <v>WFR</v>
          </cell>
          <cell r="E447">
            <v>310</v>
          </cell>
          <cell r="F447" t="str">
            <v>Yes</v>
          </cell>
          <cell r="G447" t="str">
            <v>Yes</v>
          </cell>
          <cell r="H447" t="str">
            <v>Yes</v>
          </cell>
          <cell r="I447" t="str">
            <v>Yes</v>
          </cell>
          <cell r="J447" t="str">
            <v>Yes</v>
          </cell>
          <cell r="K447" t="str">
            <v>Adjacent PLC</v>
          </cell>
          <cell r="L447" t="str">
            <v>Hold</v>
          </cell>
          <cell r="M447">
            <v>0</v>
          </cell>
          <cell r="N447"/>
          <cell r="O447">
            <v>0</v>
          </cell>
          <cell r="P447"/>
          <cell r="Q447">
            <v>0</v>
          </cell>
          <cell r="R447">
            <v>0</v>
          </cell>
        </row>
        <row r="448">
          <cell r="A448">
            <v>447</v>
          </cell>
          <cell r="B448" t="str">
            <v>132/2</v>
          </cell>
          <cell r="C448" t="str">
            <v>A+0</v>
          </cell>
          <cell r="D448" t="str">
            <v>WFR</v>
          </cell>
          <cell r="E448">
            <v>362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 t="str">
            <v>Yes</v>
          </cell>
          <cell r="K448">
            <v>0</v>
          </cell>
          <cell r="L448" t="str">
            <v>WIP</v>
          </cell>
          <cell r="M448" t="str">
            <v>C</v>
          </cell>
          <cell r="N448">
            <v>46172</v>
          </cell>
          <cell r="O448">
            <v>0</v>
          </cell>
          <cell r="P448"/>
          <cell r="Q448">
            <v>0</v>
          </cell>
          <cell r="R448">
            <v>0</v>
          </cell>
        </row>
        <row r="449">
          <cell r="A449">
            <v>448</v>
          </cell>
          <cell r="B449" t="str">
            <v>132/3</v>
          </cell>
          <cell r="C449" t="str">
            <v>A+0</v>
          </cell>
          <cell r="D449" t="str">
            <v>WFR</v>
          </cell>
          <cell r="E449">
            <v>251</v>
          </cell>
          <cell r="F449" t="str">
            <v>Yes</v>
          </cell>
          <cell r="G449" t="str">
            <v>Yes</v>
          </cell>
          <cell r="H449" t="str">
            <v>Yes</v>
          </cell>
          <cell r="I449" t="str">
            <v>Yes</v>
          </cell>
          <cell r="J449" t="str">
            <v>Yes</v>
          </cell>
          <cell r="K449" t="str">
            <v>Adjacent/NH</v>
          </cell>
          <cell r="L449" t="str">
            <v>Hold</v>
          </cell>
          <cell r="M449">
            <v>0</v>
          </cell>
          <cell r="N449"/>
          <cell r="O449">
            <v>0</v>
          </cell>
          <cell r="P449"/>
          <cell r="Q449">
            <v>0</v>
          </cell>
          <cell r="R449">
            <v>0</v>
          </cell>
        </row>
        <row r="450">
          <cell r="A450">
            <v>449</v>
          </cell>
          <cell r="B450" t="str">
            <v>133/0</v>
          </cell>
          <cell r="C450" t="str">
            <v>B1+0</v>
          </cell>
          <cell r="D450" t="str">
            <v>DFR</v>
          </cell>
          <cell r="E450">
            <v>222</v>
          </cell>
          <cell r="F450" t="str">
            <v>Yes</v>
          </cell>
          <cell r="G450" t="str">
            <v>Yes</v>
          </cell>
          <cell r="H450" t="str">
            <v>Yes</v>
          </cell>
          <cell r="I450" t="str">
            <v>Yes</v>
          </cell>
          <cell r="J450" t="str">
            <v>Hold</v>
          </cell>
          <cell r="K450" t="str">
            <v>N.H347C</v>
          </cell>
          <cell r="L450" t="str">
            <v>Hold</v>
          </cell>
          <cell r="M450">
            <v>0</v>
          </cell>
          <cell r="N450"/>
          <cell r="O450">
            <v>0</v>
          </cell>
          <cell r="P450"/>
          <cell r="Q450">
            <v>0</v>
          </cell>
          <cell r="R450">
            <v>0</v>
          </cell>
        </row>
        <row r="451">
          <cell r="A451">
            <v>450</v>
          </cell>
          <cell r="B451" t="str">
            <v>134/0</v>
          </cell>
          <cell r="C451" t="str">
            <v>B2+6</v>
          </cell>
          <cell r="D451" t="str">
            <v>WFR</v>
          </cell>
          <cell r="E451">
            <v>451</v>
          </cell>
          <cell r="F451" t="str">
            <v>Yes</v>
          </cell>
          <cell r="G451" t="str">
            <v>Yes</v>
          </cell>
          <cell r="H451" t="str">
            <v>Yes</v>
          </cell>
          <cell r="I451" t="str">
            <v>Yes</v>
          </cell>
          <cell r="J451" t="str">
            <v>Hold</v>
          </cell>
          <cell r="K451" t="str">
            <v>N.H347C</v>
          </cell>
          <cell r="L451" t="str">
            <v>Hold</v>
          </cell>
          <cell r="M451">
            <v>0</v>
          </cell>
          <cell r="N451"/>
          <cell r="O451">
            <v>0</v>
          </cell>
          <cell r="P451"/>
          <cell r="Q451">
            <v>0</v>
          </cell>
          <cell r="R451">
            <v>0</v>
          </cell>
        </row>
        <row r="452">
          <cell r="A452">
            <v>451</v>
          </cell>
          <cell r="B452" t="str">
            <v>134/1</v>
          </cell>
          <cell r="C452" t="str">
            <v>A+9</v>
          </cell>
          <cell r="D452" t="str">
            <v>WFR</v>
          </cell>
          <cell r="E452">
            <v>394</v>
          </cell>
          <cell r="F452" t="str">
            <v>Yes</v>
          </cell>
          <cell r="G452" t="str">
            <v>Yes</v>
          </cell>
          <cell r="H452" t="str">
            <v>Yes</v>
          </cell>
          <cell r="I452" t="str">
            <v>Yes</v>
          </cell>
          <cell r="J452" t="str">
            <v>Hold</v>
          </cell>
          <cell r="K452" t="str">
            <v>Adjacent/NH</v>
          </cell>
          <cell r="L452" t="str">
            <v>Hold</v>
          </cell>
          <cell r="M452">
            <v>0</v>
          </cell>
          <cell r="N452"/>
          <cell r="O452">
            <v>0</v>
          </cell>
          <cell r="P452"/>
          <cell r="Q452">
            <v>0</v>
          </cell>
          <cell r="R452">
            <v>0</v>
          </cell>
        </row>
        <row r="453">
          <cell r="A453">
            <v>452</v>
          </cell>
          <cell r="B453" t="str">
            <v>134/2</v>
          </cell>
          <cell r="C453" t="str">
            <v>A+3</v>
          </cell>
          <cell r="D453" t="str">
            <v>WFR</v>
          </cell>
          <cell r="E453">
            <v>452</v>
          </cell>
          <cell r="F453" t="str">
            <v>Yes</v>
          </cell>
          <cell r="G453" t="str">
            <v>Yes</v>
          </cell>
          <cell r="H453" t="str">
            <v>Yes</v>
          </cell>
          <cell r="I453" t="str">
            <v>Yes</v>
          </cell>
          <cell r="J453" t="str">
            <v>Yes</v>
          </cell>
          <cell r="K453">
            <v>0</v>
          </cell>
          <cell r="L453" t="str">
            <v>C</v>
          </cell>
          <cell r="M453" t="str">
            <v>C</v>
          </cell>
          <cell r="N453">
            <v>45985</v>
          </cell>
          <cell r="O453">
            <v>0</v>
          </cell>
          <cell r="P453"/>
          <cell r="Q453" t="str">
            <v>C</v>
          </cell>
          <cell r="R453" t="str">
            <v>C</v>
          </cell>
        </row>
        <row r="454">
          <cell r="A454">
            <v>453</v>
          </cell>
          <cell r="B454" t="str">
            <v>134/3</v>
          </cell>
          <cell r="C454" t="str">
            <v>A+6</v>
          </cell>
          <cell r="D454" t="str">
            <v>WFR</v>
          </cell>
          <cell r="E454">
            <v>396</v>
          </cell>
          <cell r="F454" t="str">
            <v>Yes</v>
          </cell>
          <cell r="G454" t="str">
            <v>Yes</v>
          </cell>
          <cell r="H454" t="str">
            <v>Yes</v>
          </cell>
          <cell r="I454" t="str">
            <v>Yes</v>
          </cell>
          <cell r="J454" t="str">
            <v>Yes</v>
          </cell>
          <cell r="K454">
            <v>0</v>
          </cell>
          <cell r="L454" t="str">
            <v>C</v>
          </cell>
          <cell r="M454" t="str">
            <v>C</v>
          </cell>
          <cell r="N454">
            <v>45989</v>
          </cell>
          <cell r="O454">
            <v>0</v>
          </cell>
          <cell r="P454"/>
          <cell r="Q454" t="str">
            <v>C</v>
          </cell>
          <cell r="R454" t="str">
            <v>C</v>
          </cell>
        </row>
        <row r="455">
          <cell r="A455">
            <v>454</v>
          </cell>
          <cell r="B455" t="str">
            <v>134/4</v>
          </cell>
          <cell r="C455" t="str">
            <v>A+3</v>
          </cell>
          <cell r="D455" t="str">
            <v>DFR</v>
          </cell>
          <cell r="E455">
            <v>435</v>
          </cell>
          <cell r="F455" t="str">
            <v>Yes</v>
          </cell>
          <cell r="G455" t="str">
            <v>Yes</v>
          </cell>
          <cell r="H455" t="str">
            <v>Yes</v>
          </cell>
          <cell r="I455" t="str">
            <v>Yes</v>
          </cell>
          <cell r="J455" t="str">
            <v>Yes</v>
          </cell>
          <cell r="K455">
            <v>0</v>
          </cell>
          <cell r="L455" t="str">
            <v>C</v>
          </cell>
          <cell r="M455" t="str">
            <v>C</v>
          </cell>
          <cell r="N455">
            <v>45994</v>
          </cell>
          <cell r="O455">
            <v>0</v>
          </cell>
          <cell r="P455"/>
          <cell r="Q455" t="str">
            <v>C</v>
          </cell>
          <cell r="R455" t="str">
            <v>C</v>
          </cell>
        </row>
        <row r="456">
          <cell r="A456">
            <v>455</v>
          </cell>
          <cell r="B456" t="str">
            <v>134/5</v>
          </cell>
          <cell r="C456" t="str">
            <v>A+0</v>
          </cell>
          <cell r="D456" t="str">
            <v>DFR</v>
          </cell>
          <cell r="E456">
            <v>407</v>
          </cell>
          <cell r="F456" t="str">
            <v>Yes</v>
          </cell>
          <cell r="G456" t="str">
            <v>Yes</v>
          </cell>
          <cell r="H456" t="str">
            <v>Yes</v>
          </cell>
          <cell r="I456" t="str">
            <v>Yes</v>
          </cell>
          <cell r="J456" t="str">
            <v>Yes</v>
          </cell>
          <cell r="K456">
            <v>0</v>
          </cell>
          <cell r="L456" t="str">
            <v>C</v>
          </cell>
          <cell r="M456" t="str">
            <v>C</v>
          </cell>
          <cell r="N456">
            <v>45991</v>
          </cell>
          <cell r="O456">
            <v>0</v>
          </cell>
          <cell r="P456"/>
          <cell r="Q456" t="str">
            <v>C</v>
          </cell>
          <cell r="R456" t="str">
            <v>C</v>
          </cell>
        </row>
        <row r="457">
          <cell r="A457">
            <v>456</v>
          </cell>
          <cell r="B457" t="str">
            <v>134/6</v>
          </cell>
          <cell r="C457" t="str">
            <v>A+3</v>
          </cell>
          <cell r="D457" t="str">
            <v>DFR</v>
          </cell>
          <cell r="E457">
            <v>439</v>
          </cell>
          <cell r="F457" t="str">
            <v>Yes</v>
          </cell>
          <cell r="G457" t="str">
            <v>Yes</v>
          </cell>
          <cell r="H457" t="str">
            <v>Yes</v>
          </cell>
          <cell r="I457" t="str">
            <v>Yes</v>
          </cell>
          <cell r="J457" t="str">
            <v>Yes</v>
          </cell>
          <cell r="K457">
            <v>0</v>
          </cell>
          <cell r="L457" t="str">
            <v>C</v>
          </cell>
          <cell r="M457" t="str">
            <v>C</v>
          </cell>
          <cell r="N457">
            <v>45997</v>
          </cell>
          <cell r="O457">
            <v>0</v>
          </cell>
          <cell r="P457"/>
          <cell r="Q457" t="str">
            <v>Line Shifting</v>
          </cell>
          <cell r="R457">
            <v>0</v>
          </cell>
        </row>
        <row r="458">
          <cell r="A458">
            <v>457</v>
          </cell>
          <cell r="B458" t="str">
            <v>134/7</v>
          </cell>
          <cell r="C458" t="str">
            <v>A+3</v>
          </cell>
          <cell r="D458" t="str">
            <v>DFR</v>
          </cell>
          <cell r="E458">
            <v>410</v>
          </cell>
          <cell r="F458" t="str">
            <v>Yes</v>
          </cell>
          <cell r="G458" t="str">
            <v>Yes</v>
          </cell>
          <cell r="H458" t="str">
            <v>Yes</v>
          </cell>
          <cell r="I458" t="str">
            <v>Yes</v>
          </cell>
          <cell r="J458" t="str">
            <v>Yes</v>
          </cell>
          <cell r="K458">
            <v>0</v>
          </cell>
          <cell r="L458" t="str">
            <v>C</v>
          </cell>
          <cell r="M458" t="str">
            <v>C</v>
          </cell>
          <cell r="N458">
            <v>45999</v>
          </cell>
          <cell r="O458">
            <v>0</v>
          </cell>
          <cell r="P458"/>
          <cell r="Q458" t="str">
            <v>C</v>
          </cell>
          <cell r="R458" t="str">
            <v>C</v>
          </cell>
        </row>
        <row r="459">
          <cell r="A459">
            <v>458</v>
          </cell>
          <cell r="B459" t="str">
            <v>134/8</v>
          </cell>
          <cell r="C459" t="str">
            <v>A+3</v>
          </cell>
          <cell r="D459" t="str">
            <v>WFR</v>
          </cell>
          <cell r="E459">
            <v>384</v>
          </cell>
          <cell r="F459" t="str">
            <v>Yes</v>
          </cell>
          <cell r="G459" t="str">
            <v>Yes</v>
          </cell>
          <cell r="H459" t="str">
            <v>Yes</v>
          </cell>
          <cell r="I459" t="str">
            <v>Yes</v>
          </cell>
          <cell r="J459" t="str">
            <v>Yes</v>
          </cell>
          <cell r="K459">
            <v>0</v>
          </cell>
          <cell r="L459" t="str">
            <v>C</v>
          </cell>
          <cell r="M459" t="str">
            <v>C</v>
          </cell>
          <cell r="N459">
            <v>46008</v>
          </cell>
          <cell r="O459">
            <v>0</v>
          </cell>
          <cell r="P459"/>
          <cell r="Q459" t="str">
            <v>C</v>
          </cell>
          <cell r="R459" t="str">
            <v>C</v>
          </cell>
        </row>
        <row r="460">
          <cell r="A460">
            <v>459</v>
          </cell>
          <cell r="B460" t="str">
            <v>134/9</v>
          </cell>
          <cell r="C460" t="str">
            <v>A+0</v>
          </cell>
          <cell r="D460" t="str">
            <v>WET PADDY</v>
          </cell>
          <cell r="E460">
            <v>372.65800000000002</v>
          </cell>
          <cell r="F460" t="str">
            <v>Yes</v>
          </cell>
          <cell r="G460" t="str">
            <v>Yes</v>
          </cell>
          <cell r="H460" t="str">
            <v>Yes</v>
          </cell>
          <cell r="I460" t="str">
            <v>Yes</v>
          </cell>
          <cell r="J460" t="str">
            <v>Yes</v>
          </cell>
          <cell r="K460">
            <v>0</v>
          </cell>
          <cell r="L460" t="str">
            <v>C</v>
          </cell>
          <cell r="M460" t="str">
            <v>C</v>
          </cell>
          <cell r="N460">
            <v>45998</v>
          </cell>
          <cell r="O460" t="str">
            <v>C</v>
          </cell>
          <cell r="P460">
            <v>45999</v>
          </cell>
          <cell r="Q460" t="str">
            <v>C</v>
          </cell>
          <cell r="R460" t="str">
            <v>C</v>
          </cell>
        </row>
        <row r="461">
          <cell r="A461">
            <v>460</v>
          </cell>
          <cell r="B461" t="str">
            <v>135/0</v>
          </cell>
          <cell r="C461" t="str">
            <v>B2+9</v>
          </cell>
          <cell r="D461" t="str">
            <v>Wet Paddy</v>
          </cell>
          <cell r="E461">
            <v>526.70399999999995</v>
          </cell>
          <cell r="F461" t="str">
            <v>Yes</v>
          </cell>
          <cell r="G461" t="str">
            <v>Yes</v>
          </cell>
          <cell r="H461" t="str">
            <v>Yes</v>
          </cell>
          <cell r="I461" t="str">
            <v>Yes</v>
          </cell>
          <cell r="J461">
            <v>0</v>
          </cell>
          <cell r="K461">
            <v>0</v>
          </cell>
          <cell r="L461" t="str">
            <v>C</v>
          </cell>
          <cell r="M461" t="str">
            <v>C</v>
          </cell>
          <cell r="N461">
            <v>46161</v>
          </cell>
          <cell r="O461">
            <v>0</v>
          </cell>
          <cell r="P461"/>
          <cell r="Q461" t="str">
            <v>Not Clear/ROW/Payement Due/Crop</v>
          </cell>
          <cell r="R461">
            <v>0</v>
          </cell>
        </row>
        <row r="462">
          <cell r="A462">
            <v>461</v>
          </cell>
          <cell r="B462" t="str">
            <v>136/0</v>
          </cell>
          <cell r="C462" t="str">
            <v>C2+9</v>
          </cell>
          <cell r="D462" t="str">
            <v>Wet Paddy</v>
          </cell>
          <cell r="E462">
            <v>455</v>
          </cell>
          <cell r="F462" t="str">
            <v>Yes</v>
          </cell>
          <cell r="G462" t="str">
            <v>Yes</v>
          </cell>
          <cell r="H462" t="str">
            <v>Yes</v>
          </cell>
          <cell r="I462" t="str">
            <v>Yes</v>
          </cell>
          <cell r="J462">
            <v>0</v>
          </cell>
          <cell r="K462">
            <v>0</v>
          </cell>
          <cell r="L462" t="str">
            <v>C</v>
          </cell>
          <cell r="M462" t="str">
            <v>C</v>
          </cell>
          <cell r="N462">
            <v>46136</v>
          </cell>
          <cell r="O462">
            <v>0</v>
          </cell>
          <cell r="P462"/>
          <cell r="Q462" t="str">
            <v>C</v>
          </cell>
          <cell r="R462" t="str">
            <v>C</v>
          </cell>
        </row>
        <row r="463">
          <cell r="A463">
            <v>462</v>
          </cell>
          <cell r="B463" t="str">
            <v>136/1</v>
          </cell>
          <cell r="C463" t="str">
            <v>A+0</v>
          </cell>
          <cell r="D463" t="str">
            <v>WET PADDY</v>
          </cell>
          <cell r="E463">
            <v>394</v>
          </cell>
          <cell r="F463" t="str">
            <v>Yes</v>
          </cell>
          <cell r="G463" t="str">
            <v>Yes</v>
          </cell>
          <cell r="H463" t="str">
            <v>Yes</v>
          </cell>
          <cell r="I463" t="str">
            <v>Yes</v>
          </cell>
          <cell r="J463" t="str">
            <v>Yes</v>
          </cell>
          <cell r="K463">
            <v>0</v>
          </cell>
          <cell r="L463" t="str">
            <v>C</v>
          </cell>
          <cell r="M463" t="str">
            <v>C</v>
          </cell>
          <cell r="N463">
            <v>46020</v>
          </cell>
          <cell r="O463" t="str">
            <v>C</v>
          </cell>
          <cell r="P463">
            <v>46021</v>
          </cell>
          <cell r="Q463" t="str">
            <v>C</v>
          </cell>
          <cell r="R463" t="str">
            <v>C</v>
          </cell>
        </row>
        <row r="464">
          <cell r="A464">
            <v>463</v>
          </cell>
          <cell r="B464" t="str">
            <v>136/2</v>
          </cell>
          <cell r="C464" t="str">
            <v>A+3</v>
          </cell>
          <cell r="D464" t="str">
            <v>WET Paddy</v>
          </cell>
          <cell r="E464">
            <v>444</v>
          </cell>
          <cell r="F464" t="str">
            <v>Yes</v>
          </cell>
          <cell r="G464" t="str">
            <v>Yes</v>
          </cell>
          <cell r="H464" t="str">
            <v>Yes</v>
          </cell>
          <cell r="I464" t="str">
            <v>Yes</v>
          </cell>
          <cell r="J464" t="str">
            <v>Yes</v>
          </cell>
          <cell r="K464">
            <v>0</v>
          </cell>
          <cell r="L464" t="str">
            <v>C</v>
          </cell>
          <cell r="M464" t="str">
            <v>C</v>
          </cell>
          <cell r="N464">
            <v>46001</v>
          </cell>
          <cell r="O464" t="str">
            <v>C</v>
          </cell>
          <cell r="P464">
            <v>46012</v>
          </cell>
          <cell r="Q464" t="str">
            <v>C</v>
          </cell>
          <cell r="R464" t="str">
            <v>C</v>
          </cell>
        </row>
        <row r="465">
          <cell r="A465">
            <v>464</v>
          </cell>
          <cell r="B465" t="str">
            <v>136/3</v>
          </cell>
          <cell r="C465" t="str">
            <v>A+3</v>
          </cell>
          <cell r="D465" t="str">
            <v>DFR</v>
          </cell>
          <cell r="E465">
            <v>405</v>
          </cell>
          <cell r="F465" t="str">
            <v>Yes</v>
          </cell>
          <cell r="G465" t="str">
            <v>Yes</v>
          </cell>
          <cell r="H465" t="str">
            <v>Yes</v>
          </cell>
          <cell r="I465" t="str">
            <v>Yes</v>
          </cell>
          <cell r="J465" t="str">
            <v>Yes</v>
          </cell>
          <cell r="K465">
            <v>0</v>
          </cell>
          <cell r="L465" t="str">
            <v>C</v>
          </cell>
          <cell r="M465" t="str">
            <v>C</v>
          </cell>
          <cell r="N465">
            <v>46053</v>
          </cell>
          <cell r="O465">
            <v>0</v>
          </cell>
          <cell r="P465"/>
          <cell r="Q465" t="str">
            <v>C</v>
          </cell>
          <cell r="R465" t="str">
            <v>C</v>
          </cell>
        </row>
        <row r="466">
          <cell r="A466">
            <v>465</v>
          </cell>
          <cell r="B466" t="str">
            <v>136/4</v>
          </cell>
          <cell r="C466" t="str">
            <v>A+0</v>
          </cell>
          <cell r="D466" t="str">
            <v>WET PADDY</v>
          </cell>
          <cell r="E466">
            <v>404</v>
          </cell>
          <cell r="F466" t="str">
            <v>Yes</v>
          </cell>
          <cell r="G466" t="str">
            <v>Yes</v>
          </cell>
          <cell r="H466" t="str">
            <v>Yes</v>
          </cell>
          <cell r="I466" t="str">
            <v>Yes</v>
          </cell>
          <cell r="J466" t="str">
            <v>Yes</v>
          </cell>
          <cell r="K466">
            <v>0</v>
          </cell>
          <cell r="L466" t="str">
            <v>C</v>
          </cell>
          <cell r="M466" t="str">
            <v>C</v>
          </cell>
          <cell r="N466">
            <v>46042</v>
          </cell>
          <cell r="O466" t="str">
            <v>C</v>
          </cell>
          <cell r="P466">
            <v>46043</v>
          </cell>
          <cell r="Q466" t="str">
            <v>C</v>
          </cell>
          <cell r="R466" t="str">
            <v>C</v>
          </cell>
        </row>
        <row r="467">
          <cell r="A467">
            <v>466</v>
          </cell>
          <cell r="B467" t="str">
            <v>136/5</v>
          </cell>
          <cell r="C467" t="str">
            <v>A+0</v>
          </cell>
          <cell r="D467" t="str">
            <v>WET PADDY</v>
          </cell>
          <cell r="E467">
            <v>400</v>
          </cell>
          <cell r="F467" t="str">
            <v>Yes</v>
          </cell>
          <cell r="G467" t="str">
            <v>Yes</v>
          </cell>
          <cell r="H467" t="str">
            <v>Yes</v>
          </cell>
          <cell r="I467" t="str">
            <v>Yes</v>
          </cell>
          <cell r="J467" t="str">
            <v>Yes</v>
          </cell>
          <cell r="K467">
            <v>0</v>
          </cell>
          <cell r="L467" t="str">
            <v>C</v>
          </cell>
          <cell r="M467" t="str">
            <v>C</v>
          </cell>
          <cell r="N467">
            <v>46008</v>
          </cell>
          <cell r="O467" t="str">
            <v>C</v>
          </cell>
          <cell r="P467">
            <v>46011</v>
          </cell>
          <cell r="Q467" t="str">
            <v>C</v>
          </cell>
          <cell r="R467" t="str">
            <v>C</v>
          </cell>
        </row>
        <row r="468">
          <cell r="A468">
            <v>467</v>
          </cell>
          <cell r="B468" t="str">
            <v>136/6</v>
          </cell>
          <cell r="C468" t="str">
            <v>A+0</v>
          </cell>
          <cell r="D468" t="str">
            <v>WET Paddy</v>
          </cell>
          <cell r="E468">
            <v>401</v>
          </cell>
          <cell r="F468" t="str">
            <v>Yes</v>
          </cell>
          <cell r="G468" t="str">
            <v>Yes</v>
          </cell>
          <cell r="H468" t="str">
            <v>Yes</v>
          </cell>
          <cell r="I468" t="str">
            <v>Yes</v>
          </cell>
          <cell r="J468" t="str">
            <v>Yes</v>
          </cell>
          <cell r="K468">
            <v>0</v>
          </cell>
          <cell r="L468" t="str">
            <v>C</v>
          </cell>
          <cell r="M468" t="str">
            <v>C</v>
          </cell>
          <cell r="N468">
            <v>46013</v>
          </cell>
          <cell r="O468" t="str">
            <v>C</v>
          </cell>
          <cell r="P468">
            <v>46014</v>
          </cell>
          <cell r="Q468" t="str">
            <v>Not Clear/ROW/Payement Due/Crop</v>
          </cell>
          <cell r="R468">
            <v>0</v>
          </cell>
        </row>
        <row r="469">
          <cell r="A469">
            <v>468</v>
          </cell>
          <cell r="B469" t="str">
            <v>136/7</v>
          </cell>
          <cell r="C469" t="str">
            <v>A+0</v>
          </cell>
          <cell r="D469" t="str">
            <v>WET PADDY</v>
          </cell>
          <cell r="E469">
            <v>384</v>
          </cell>
          <cell r="F469" t="str">
            <v>Yes</v>
          </cell>
          <cell r="G469" t="str">
            <v>Yes</v>
          </cell>
          <cell r="H469" t="str">
            <v>Yes</v>
          </cell>
          <cell r="I469" t="str">
            <v>Yes</v>
          </cell>
          <cell r="J469" t="str">
            <v>Yes</v>
          </cell>
          <cell r="K469">
            <v>0</v>
          </cell>
          <cell r="L469" t="str">
            <v>C</v>
          </cell>
          <cell r="M469" t="str">
            <v>C</v>
          </cell>
          <cell r="N469">
            <v>46003</v>
          </cell>
          <cell r="O469" t="str">
            <v>C</v>
          </cell>
          <cell r="P469">
            <v>46011</v>
          </cell>
          <cell r="Q469" t="str">
            <v>Line Shifting</v>
          </cell>
          <cell r="R469">
            <v>0</v>
          </cell>
        </row>
        <row r="470">
          <cell r="A470">
            <v>469</v>
          </cell>
          <cell r="B470" t="str">
            <v>136/8</v>
          </cell>
          <cell r="C470" t="str">
            <v>A+0</v>
          </cell>
          <cell r="D470" t="str">
            <v>WET PADDY</v>
          </cell>
          <cell r="E470">
            <v>383</v>
          </cell>
          <cell r="F470" t="str">
            <v>Yes</v>
          </cell>
          <cell r="G470" t="str">
            <v>Yes</v>
          </cell>
          <cell r="H470" t="str">
            <v>Yes</v>
          </cell>
          <cell r="I470" t="str">
            <v>Yes</v>
          </cell>
          <cell r="J470" t="str">
            <v>Yes</v>
          </cell>
          <cell r="K470">
            <v>0</v>
          </cell>
          <cell r="L470" t="str">
            <v>C</v>
          </cell>
          <cell r="M470" t="str">
            <v>C</v>
          </cell>
          <cell r="N470">
            <v>46007</v>
          </cell>
          <cell r="O470" t="str">
            <v>C</v>
          </cell>
          <cell r="P470">
            <v>46012</v>
          </cell>
          <cell r="Q470" t="str">
            <v>C</v>
          </cell>
          <cell r="R470" t="str">
            <v>C</v>
          </cell>
        </row>
        <row r="471">
          <cell r="A471">
            <v>470</v>
          </cell>
          <cell r="B471" t="str">
            <v>136/9</v>
          </cell>
          <cell r="C471" t="str">
            <v>A+0</v>
          </cell>
          <cell r="D471" t="str">
            <v>WET PADDY</v>
          </cell>
          <cell r="E471">
            <v>397</v>
          </cell>
          <cell r="F471" t="str">
            <v>Yes</v>
          </cell>
          <cell r="G471" t="str">
            <v>Yes</v>
          </cell>
          <cell r="H471" t="str">
            <v>Yes</v>
          </cell>
          <cell r="I471" t="str">
            <v>Yes</v>
          </cell>
          <cell r="J471" t="str">
            <v>Yes</v>
          </cell>
          <cell r="K471">
            <v>0</v>
          </cell>
          <cell r="L471" t="str">
            <v>C</v>
          </cell>
          <cell r="M471" t="str">
            <v>C</v>
          </cell>
          <cell r="N471">
            <v>46010</v>
          </cell>
          <cell r="O471" t="str">
            <v>C</v>
          </cell>
          <cell r="P471">
            <v>46012</v>
          </cell>
          <cell r="Q471" t="str">
            <v>Line Shifting</v>
          </cell>
          <cell r="R471">
            <v>0</v>
          </cell>
        </row>
        <row r="472">
          <cell r="A472">
            <v>471</v>
          </cell>
          <cell r="B472" t="str">
            <v>139/0</v>
          </cell>
          <cell r="C472" t="str">
            <v>B2+0</v>
          </cell>
          <cell r="D472" t="str">
            <v>Wet Paddy</v>
          </cell>
          <cell r="E472">
            <v>425</v>
          </cell>
          <cell r="F472" t="str">
            <v>Yes</v>
          </cell>
          <cell r="G472" t="str">
            <v>Yes</v>
          </cell>
          <cell r="H472" t="str">
            <v>Yes</v>
          </cell>
          <cell r="I472" t="str">
            <v>Yes</v>
          </cell>
          <cell r="J472">
            <v>0</v>
          </cell>
          <cell r="K472">
            <v>0</v>
          </cell>
          <cell r="L472" t="str">
            <v>C</v>
          </cell>
          <cell r="M472" t="str">
            <v>C</v>
          </cell>
          <cell r="N472">
            <v>46142</v>
          </cell>
          <cell r="O472" t="str">
            <v>C</v>
          </cell>
          <cell r="P472">
            <v>46144</v>
          </cell>
          <cell r="Q472" t="str">
            <v>Not Clear/ROW/Payement Due/Crop</v>
          </cell>
          <cell r="R472">
            <v>0</v>
          </cell>
        </row>
        <row r="473">
          <cell r="A473">
            <v>472</v>
          </cell>
          <cell r="B473" t="str">
            <v>139/1</v>
          </cell>
          <cell r="C473" t="str">
            <v>A+3</v>
          </cell>
          <cell r="D473" t="str">
            <v>DFR</v>
          </cell>
          <cell r="E473">
            <v>419</v>
          </cell>
          <cell r="F473" t="str">
            <v>Yes</v>
          </cell>
          <cell r="G473" t="str">
            <v>Yes</v>
          </cell>
          <cell r="H473" t="str">
            <v>Yes</v>
          </cell>
          <cell r="I473" t="str">
            <v>Yes</v>
          </cell>
          <cell r="J473" t="str">
            <v>Yes</v>
          </cell>
          <cell r="K473">
            <v>0</v>
          </cell>
          <cell r="L473" t="str">
            <v>C</v>
          </cell>
          <cell r="M473" t="str">
            <v>C</v>
          </cell>
          <cell r="N473">
            <v>46146</v>
          </cell>
          <cell r="O473">
            <v>0</v>
          </cell>
          <cell r="P473"/>
          <cell r="Q473" t="str">
            <v>C</v>
          </cell>
          <cell r="R473" t="str">
            <v>C</v>
          </cell>
        </row>
        <row r="474">
          <cell r="A474">
            <v>473</v>
          </cell>
          <cell r="B474" t="str">
            <v>139/2</v>
          </cell>
          <cell r="C474" t="str">
            <v>A+0</v>
          </cell>
          <cell r="D474" t="str">
            <v>DFR</v>
          </cell>
          <cell r="E474">
            <v>420</v>
          </cell>
          <cell r="F474" t="str">
            <v>Yes</v>
          </cell>
          <cell r="G474" t="str">
            <v>Yes</v>
          </cell>
          <cell r="H474" t="str">
            <v>Yes</v>
          </cell>
          <cell r="I474" t="str">
            <v>Yes</v>
          </cell>
          <cell r="J474" t="str">
            <v>Yes</v>
          </cell>
          <cell r="K474">
            <v>0</v>
          </cell>
          <cell r="L474" t="str">
            <v>C</v>
          </cell>
          <cell r="M474" t="str">
            <v>C</v>
          </cell>
          <cell r="N474">
            <v>46021</v>
          </cell>
          <cell r="O474">
            <v>0</v>
          </cell>
          <cell r="P474"/>
          <cell r="Q474" t="str">
            <v>C</v>
          </cell>
          <cell r="R474" t="str">
            <v>C</v>
          </cell>
        </row>
        <row r="475">
          <cell r="A475">
            <v>474</v>
          </cell>
          <cell r="B475" t="str">
            <v>139/3</v>
          </cell>
          <cell r="C475" t="str">
            <v>A+3</v>
          </cell>
          <cell r="D475" t="str">
            <v>DFR</v>
          </cell>
          <cell r="E475">
            <v>403</v>
          </cell>
          <cell r="F475" t="str">
            <v>Yes</v>
          </cell>
          <cell r="G475" t="str">
            <v>Yes</v>
          </cell>
          <cell r="H475" t="str">
            <v>Yes</v>
          </cell>
          <cell r="I475" t="str">
            <v>Yes</v>
          </cell>
          <cell r="J475" t="str">
            <v>Yes</v>
          </cell>
          <cell r="K475">
            <v>0</v>
          </cell>
          <cell r="L475" t="str">
            <v>C</v>
          </cell>
          <cell r="M475" t="str">
            <v>C</v>
          </cell>
          <cell r="N475">
            <v>46015</v>
          </cell>
          <cell r="O475">
            <v>0</v>
          </cell>
          <cell r="P475"/>
          <cell r="Q475" t="str">
            <v>Line Shifting</v>
          </cell>
          <cell r="R475">
            <v>0</v>
          </cell>
        </row>
        <row r="476">
          <cell r="A476">
            <v>475</v>
          </cell>
          <cell r="B476" t="str">
            <v>139/4</v>
          </cell>
          <cell r="C476" t="str">
            <v>A+0</v>
          </cell>
          <cell r="D476" t="str">
            <v>DFR</v>
          </cell>
          <cell r="E476">
            <v>398</v>
          </cell>
          <cell r="F476" t="str">
            <v>Yes</v>
          </cell>
          <cell r="G476" t="str">
            <v>Yes</v>
          </cell>
          <cell r="H476" t="str">
            <v>Yes</v>
          </cell>
          <cell r="I476" t="str">
            <v>Yes</v>
          </cell>
          <cell r="J476" t="str">
            <v>Yes</v>
          </cell>
          <cell r="K476">
            <v>0</v>
          </cell>
          <cell r="L476" t="str">
            <v>C</v>
          </cell>
          <cell r="M476" t="str">
            <v>C</v>
          </cell>
          <cell r="N476">
            <v>46123</v>
          </cell>
          <cell r="O476">
            <v>0</v>
          </cell>
          <cell r="P476"/>
          <cell r="Q476" t="str">
            <v>Not Clear/ROW/Payement Due/Crop</v>
          </cell>
          <cell r="R476">
            <v>0</v>
          </cell>
        </row>
        <row r="477">
          <cell r="A477">
            <v>476</v>
          </cell>
          <cell r="B477" t="str">
            <v>139/5</v>
          </cell>
          <cell r="C477" t="str">
            <v>A+0</v>
          </cell>
          <cell r="D477" t="str">
            <v>DFR</v>
          </cell>
          <cell r="E477">
            <v>385</v>
          </cell>
          <cell r="F477" t="str">
            <v>Yes</v>
          </cell>
          <cell r="G477" t="str">
            <v>Yes</v>
          </cell>
          <cell r="H477" t="str">
            <v>Yes</v>
          </cell>
          <cell r="I477" t="str">
            <v>Yes</v>
          </cell>
          <cell r="J477" t="str">
            <v>Yes</v>
          </cell>
          <cell r="K477">
            <v>0</v>
          </cell>
          <cell r="L477" t="str">
            <v>C</v>
          </cell>
          <cell r="M477" t="str">
            <v>C</v>
          </cell>
          <cell r="N477">
            <v>46031</v>
          </cell>
          <cell r="O477">
            <v>0</v>
          </cell>
          <cell r="P477"/>
          <cell r="Q477" t="str">
            <v>C</v>
          </cell>
          <cell r="R477" t="str">
            <v>C</v>
          </cell>
        </row>
        <row r="478">
          <cell r="A478">
            <v>477</v>
          </cell>
          <cell r="B478" t="str">
            <v>139/6</v>
          </cell>
          <cell r="C478" t="str">
            <v>A+0</v>
          </cell>
          <cell r="D478" t="str">
            <v>DFR</v>
          </cell>
          <cell r="E478">
            <v>390</v>
          </cell>
          <cell r="F478" t="str">
            <v>Yes</v>
          </cell>
          <cell r="G478" t="str">
            <v>Yes</v>
          </cell>
          <cell r="H478" t="str">
            <v>Yes</v>
          </cell>
          <cell r="I478" t="str">
            <v>Yes</v>
          </cell>
          <cell r="J478" t="str">
            <v>Yes</v>
          </cell>
          <cell r="K478">
            <v>0</v>
          </cell>
          <cell r="L478" t="str">
            <v>C</v>
          </cell>
          <cell r="M478" t="str">
            <v>C</v>
          </cell>
          <cell r="N478">
            <v>46050</v>
          </cell>
          <cell r="O478">
            <v>0</v>
          </cell>
          <cell r="P478"/>
          <cell r="Q478" t="str">
            <v>Not Clear/ROW/Payement Due/Crop</v>
          </cell>
          <cell r="R478">
            <v>0</v>
          </cell>
        </row>
        <row r="479">
          <cell r="A479">
            <v>478</v>
          </cell>
          <cell r="B479" t="str">
            <v>139/7</v>
          </cell>
          <cell r="C479" t="str">
            <v>A+0</v>
          </cell>
          <cell r="D479" t="str">
            <v>WFR</v>
          </cell>
          <cell r="E479">
            <v>435.77499999999998</v>
          </cell>
          <cell r="F479" t="str">
            <v>Yes</v>
          </cell>
          <cell r="G479" t="str">
            <v>Yes</v>
          </cell>
          <cell r="H479" t="str">
            <v>Yes</v>
          </cell>
          <cell r="I479" t="str">
            <v>Yes</v>
          </cell>
          <cell r="J479" t="str">
            <v>Hold</v>
          </cell>
          <cell r="K479" t="str">
            <v>Adjacent PLC</v>
          </cell>
          <cell r="L479" t="str">
            <v>Hold</v>
          </cell>
          <cell r="M479">
            <v>0</v>
          </cell>
          <cell r="N479"/>
          <cell r="O479">
            <v>0</v>
          </cell>
          <cell r="P479"/>
          <cell r="Q479">
            <v>0</v>
          </cell>
          <cell r="R479">
            <v>0</v>
          </cell>
        </row>
        <row r="480">
          <cell r="A480">
            <v>479</v>
          </cell>
          <cell r="B480" t="str">
            <v>140/0</v>
          </cell>
          <cell r="C480" t="str">
            <v>C2+9</v>
          </cell>
          <cell r="D480" t="str">
            <v>WFR</v>
          </cell>
          <cell r="E480">
            <v>192.57900000000001</v>
          </cell>
          <cell r="F480" t="str">
            <v>Yes</v>
          </cell>
          <cell r="G480" t="str">
            <v>Yes</v>
          </cell>
          <cell r="H480" t="str">
            <v>Yes</v>
          </cell>
          <cell r="I480" t="str">
            <v>Yes</v>
          </cell>
          <cell r="J480" t="str">
            <v>Hold</v>
          </cell>
          <cell r="K480" t="str">
            <v>PLC</v>
          </cell>
          <cell r="L480" t="str">
            <v>Hold</v>
          </cell>
          <cell r="M480">
            <v>0</v>
          </cell>
          <cell r="N480"/>
          <cell r="O480">
            <v>0</v>
          </cell>
          <cell r="P480"/>
          <cell r="Q480">
            <v>0</v>
          </cell>
          <cell r="R480">
            <v>0</v>
          </cell>
        </row>
        <row r="481">
          <cell r="A481">
            <v>480</v>
          </cell>
          <cell r="B481" t="str">
            <v>141/0</v>
          </cell>
          <cell r="C481" t="str">
            <v>D45+9</v>
          </cell>
          <cell r="D481" t="str">
            <v>DFR</v>
          </cell>
          <cell r="E481"/>
          <cell r="F481" t="str">
            <v>Yes</v>
          </cell>
          <cell r="G481" t="str">
            <v>Yes</v>
          </cell>
          <cell r="H481" t="str">
            <v>Yes</v>
          </cell>
          <cell r="I481" t="str">
            <v>Yes</v>
          </cell>
          <cell r="J481" t="str">
            <v>Hold</v>
          </cell>
          <cell r="K481" t="str">
            <v>PLC</v>
          </cell>
          <cell r="L481" t="str">
            <v>Hold</v>
          </cell>
          <cell r="M481">
            <v>0</v>
          </cell>
          <cell r="N481"/>
          <cell r="O481">
            <v>0</v>
          </cell>
          <cell r="P481"/>
          <cell r="Q481">
            <v>0</v>
          </cell>
          <cell r="R481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manta Kumar Malik" id="{5B4B658E-2C0C-4CE7-9415-A9E348327CED}" userId="S::malikhe@kecrpg.com::fdf3eabf-a0c4-401e-ad4b-cbdfa0d3296f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118" dT="2025-10-14T14:08:44.27" personId="{5B4B658E-2C0C-4CE7-9415-A9E348327CED}" id="{7635500C-DF9C-4A74-9125-08C9DACE9154}">
    <text>CR- Indore to Manmad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2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88C95-7D16-47E5-B4DD-DFEFEE897712}">
  <dimension ref="B1:AA14"/>
  <sheetViews>
    <sheetView topLeftCell="B1" zoomScale="47" workbookViewId="0">
      <selection activeCell="B1" sqref="B1:AA14"/>
    </sheetView>
  </sheetViews>
  <sheetFormatPr defaultRowHeight="14.5"/>
  <cols>
    <col min="1" max="1" width="6.7265625" customWidth="1"/>
    <col min="2" max="2" width="14.1796875" customWidth="1"/>
    <col min="3" max="3" width="13" customWidth="1"/>
    <col min="5" max="5" width="15.453125" customWidth="1"/>
    <col min="7" max="7" width="24.1796875" customWidth="1"/>
    <col min="8" max="10" width="11.6328125" customWidth="1"/>
    <col min="11" max="26" width="10.90625" customWidth="1"/>
    <col min="27" max="27" width="10" bestFit="1" customWidth="1"/>
  </cols>
  <sheetData>
    <row r="1" spans="2:27">
      <c r="B1" s="708" t="s">
        <v>1770</v>
      </c>
      <c r="C1" s="708"/>
      <c r="D1" s="708"/>
      <c r="E1" s="708"/>
      <c r="F1" s="708"/>
      <c r="G1" s="708"/>
      <c r="H1" s="708"/>
      <c r="I1" s="708"/>
      <c r="J1" s="708"/>
      <c r="K1" s="708"/>
      <c r="L1" s="708"/>
      <c r="M1" s="708"/>
      <c r="N1" s="708"/>
      <c r="O1" s="708"/>
      <c r="P1" s="708"/>
      <c r="Q1" s="708"/>
      <c r="R1" s="708"/>
      <c r="S1" s="708"/>
      <c r="T1" s="708"/>
      <c r="U1" s="708"/>
      <c r="V1" s="708"/>
      <c r="W1" s="708"/>
      <c r="X1" s="708"/>
      <c r="Y1" s="708"/>
      <c r="Z1" s="708"/>
      <c r="AA1" s="708"/>
    </row>
    <row r="2" spans="2:27" ht="15" thickBot="1">
      <c r="B2" s="709"/>
      <c r="C2" s="709"/>
      <c r="D2" s="709"/>
      <c r="E2" s="709"/>
      <c r="F2" s="709"/>
      <c r="G2" s="709"/>
      <c r="H2" s="709"/>
      <c r="I2" s="709"/>
      <c r="J2" s="709"/>
      <c r="K2" s="709"/>
      <c r="L2" s="709"/>
      <c r="M2" s="709"/>
      <c r="N2" s="709"/>
      <c r="O2" s="709"/>
      <c r="P2" s="709"/>
      <c r="Q2" s="709"/>
      <c r="R2" s="709"/>
      <c r="S2" s="709"/>
      <c r="T2" s="709"/>
      <c r="U2" s="709"/>
      <c r="V2" s="709"/>
      <c r="W2" s="709"/>
      <c r="X2" s="709"/>
      <c r="Y2" s="709"/>
      <c r="Z2" s="709"/>
      <c r="AA2" s="709"/>
    </row>
    <row r="3" spans="2:27" ht="16" thickBot="1">
      <c r="B3" s="710" t="s">
        <v>1206</v>
      </c>
      <c r="C3" s="711"/>
      <c r="D3" s="714" t="s">
        <v>680</v>
      </c>
      <c r="E3" s="686" t="s">
        <v>1771</v>
      </c>
      <c r="F3" s="714" t="s">
        <v>1772</v>
      </c>
      <c r="G3" s="686" t="s">
        <v>1773</v>
      </c>
      <c r="H3" s="716" t="s">
        <v>1774</v>
      </c>
      <c r="I3" s="717"/>
      <c r="J3" s="717"/>
      <c r="K3" s="714" t="s">
        <v>1775</v>
      </c>
      <c r="L3" s="714" t="s">
        <v>1776</v>
      </c>
      <c r="M3" s="714" t="s">
        <v>1777</v>
      </c>
      <c r="N3" s="714" t="s">
        <v>1778</v>
      </c>
      <c r="O3" s="714" t="s">
        <v>1779</v>
      </c>
      <c r="P3" s="714" t="s">
        <v>1780</v>
      </c>
      <c r="Q3" s="714" t="s">
        <v>1781</v>
      </c>
      <c r="R3" s="714" t="s">
        <v>1782</v>
      </c>
      <c r="S3" s="714" t="s">
        <v>1783</v>
      </c>
      <c r="T3" s="714" t="s">
        <v>1784</v>
      </c>
      <c r="U3" s="714" t="s">
        <v>1785</v>
      </c>
      <c r="V3" s="714" t="s">
        <v>1786</v>
      </c>
      <c r="W3" s="714" t="s">
        <v>1787</v>
      </c>
      <c r="X3" s="714" t="s">
        <v>1788</v>
      </c>
      <c r="Y3" s="714" t="s">
        <v>1789</v>
      </c>
      <c r="Z3" s="714" t="s">
        <v>1790</v>
      </c>
      <c r="AA3" s="714" t="s">
        <v>121</v>
      </c>
    </row>
    <row r="4" spans="2:27" ht="47.5" customHeight="1" thickTop="1" thickBot="1">
      <c r="B4" s="712"/>
      <c r="C4" s="713"/>
      <c r="D4" s="715"/>
      <c r="E4" s="687" t="s">
        <v>1207</v>
      </c>
      <c r="F4" s="715"/>
      <c r="G4" s="686" t="s">
        <v>1791</v>
      </c>
      <c r="H4" s="688" t="s">
        <v>1212</v>
      </c>
      <c r="I4" s="688" t="s">
        <v>1718</v>
      </c>
      <c r="J4" s="688" t="s">
        <v>70</v>
      </c>
      <c r="K4" s="715"/>
      <c r="L4" s="715"/>
      <c r="M4" s="715"/>
      <c r="N4" s="715"/>
      <c r="O4" s="715"/>
      <c r="P4" s="715"/>
      <c r="Q4" s="715"/>
      <c r="R4" s="715"/>
      <c r="S4" s="715"/>
      <c r="T4" s="715"/>
      <c r="U4" s="715"/>
      <c r="V4" s="715"/>
      <c r="W4" s="715"/>
      <c r="X4" s="715"/>
      <c r="Y4" s="715"/>
      <c r="Z4" s="715"/>
      <c r="AA4" s="715"/>
    </row>
    <row r="5" spans="2:27" ht="23.5" thickTop="1" thickBot="1">
      <c r="B5" s="718" t="s">
        <v>1792</v>
      </c>
      <c r="C5" s="689" t="s">
        <v>1793</v>
      </c>
      <c r="D5" s="690" t="s">
        <v>1219</v>
      </c>
      <c r="E5" s="690">
        <v>494</v>
      </c>
      <c r="F5" s="690">
        <v>169</v>
      </c>
      <c r="G5" s="690">
        <f>E5-F5</f>
        <v>325</v>
      </c>
      <c r="H5" s="691">
        <v>30</v>
      </c>
      <c r="I5" s="692">
        <v>15</v>
      </c>
      <c r="J5" s="692">
        <v>0</v>
      </c>
      <c r="K5" s="693"/>
      <c r="L5" s="693">
        <v>20</v>
      </c>
      <c r="M5" s="693">
        <v>40</v>
      </c>
      <c r="N5" s="693">
        <v>40</v>
      </c>
      <c r="O5" s="693">
        <v>40</v>
      </c>
      <c r="P5" s="693">
        <v>40</v>
      </c>
      <c r="Q5" s="693">
        <v>33</v>
      </c>
      <c r="R5" s="693">
        <v>33</v>
      </c>
      <c r="S5" s="693">
        <v>30</v>
      </c>
      <c r="T5" s="693">
        <v>34</v>
      </c>
      <c r="U5" s="693"/>
      <c r="V5" s="694"/>
      <c r="W5" s="694"/>
      <c r="X5" s="694"/>
      <c r="Y5" s="694"/>
      <c r="Z5" s="694"/>
      <c r="AA5" s="695">
        <f>SUM(K5:Z5)+I5+F5</f>
        <v>494</v>
      </c>
    </row>
    <row r="6" spans="2:27" ht="23" thickBot="1">
      <c r="B6" s="719"/>
      <c r="C6" s="696" t="s">
        <v>1794</v>
      </c>
      <c r="D6" s="697" t="s">
        <v>1219</v>
      </c>
      <c r="E6" s="697"/>
      <c r="F6" s="697"/>
      <c r="G6" s="697"/>
      <c r="H6" s="697">
        <v>6</v>
      </c>
      <c r="I6" s="697">
        <v>6</v>
      </c>
      <c r="J6" s="697" t="s">
        <v>945</v>
      </c>
      <c r="K6" s="698"/>
      <c r="L6" s="698">
        <v>6</v>
      </c>
      <c r="M6" s="698">
        <v>8</v>
      </c>
      <c r="N6" s="698">
        <v>8</v>
      </c>
      <c r="O6" s="698">
        <v>8</v>
      </c>
      <c r="P6" s="698">
        <v>8</v>
      </c>
      <c r="Q6" s="698">
        <v>8</v>
      </c>
      <c r="R6" s="698">
        <v>8</v>
      </c>
      <c r="S6" s="698">
        <v>8</v>
      </c>
      <c r="T6" s="698">
        <v>8</v>
      </c>
      <c r="U6" s="698"/>
      <c r="V6" s="699"/>
      <c r="W6" s="699"/>
      <c r="X6" s="699"/>
      <c r="Y6" s="699"/>
      <c r="Z6" s="699"/>
      <c r="AA6" s="699"/>
    </row>
    <row r="7" spans="2:27" ht="19" thickBot="1">
      <c r="B7" s="720" t="s">
        <v>262</v>
      </c>
      <c r="C7" s="700" t="s">
        <v>1218</v>
      </c>
      <c r="D7" s="691" t="s">
        <v>1219</v>
      </c>
      <c r="E7" s="691">
        <v>494</v>
      </c>
      <c r="F7" s="691">
        <v>73</v>
      </c>
      <c r="G7" s="691">
        <f>E7-F7</f>
        <v>421</v>
      </c>
      <c r="H7" s="691">
        <v>40</v>
      </c>
      <c r="I7" s="691">
        <v>8</v>
      </c>
      <c r="J7" s="691">
        <v>3</v>
      </c>
      <c r="K7" s="691"/>
      <c r="L7" s="691">
        <v>25</v>
      </c>
      <c r="M7" s="691">
        <v>35</v>
      </c>
      <c r="N7" s="691">
        <v>40</v>
      </c>
      <c r="O7" s="691">
        <v>40</v>
      </c>
      <c r="P7" s="691">
        <v>40</v>
      </c>
      <c r="Q7" s="691">
        <v>40</v>
      </c>
      <c r="R7" s="691">
        <v>40</v>
      </c>
      <c r="S7" s="691">
        <v>35</v>
      </c>
      <c r="T7" s="691">
        <v>35</v>
      </c>
      <c r="U7" s="691">
        <v>35</v>
      </c>
      <c r="V7" s="691">
        <v>48</v>
      </c>
      <c r="W7" s="691"/>
      <c r="X7" s="691"/>
      <c r="Y7" s="691"/>
      <c r="Z7" s="691"/>
      <c r="AA7" s="695">
        <f>SUM(K7:Z7)+I7+F7</f>
        <v>494</v>
      </c>
    </row>
    <row r="8" spans="2:27" ht="23" hidden="1" thickBot="1">
      <c r="B8" s="721"/>
      <c r="C8" s="696" t="s">
        <v>1224</v>
      </c>
      <c r="D8" s="697" t="s">
        <v>1225</v>
      </c>
      <c r="E8" s="697"/>
      <c r="F8" s="697"/>
      <c r="G8" s="697"/>
      <c r="H8" s="697"/>
      <c r="I8" s="697"/>
      <c r="J8" s="697"/>
      <c r="K8" s="697"/>
      <c r="L8" s="697"/>
      <c r="M8" s="697"/>
      <c r="N8" s="697"/>
      <c r="O8" s="697"/>
      <c r="P8" s="697"/>
      <c r="Q8" s="697"/>
      <c r="R8" s="697"/>
      <c r="S8" s="697"/>
      <c r="T8" s="697"/>
      <c r="U8" s="697"/>
      <c r="V8" s="697"/>
      <c r="W8" s="697"/>
      <c r="X8" s="697"/>
      <c r="Y8" s="697"/>
      <c r="Z8" s="697"/>
      <c r="AA8" s="699"/>
    </row>
    <row r="9" spans="2:27" ht="23" thickBot="1">
      <c r="B9" s="719"/>
      <c r="C9" s="700" t="s">
        <v>1220</v>
      </c>
      <c r="D9" s="691" t="s">
        <v>1223</v>
      </c>
      <c r="E9" s="691"/>
      <c r="F9" s="691">
        <v>2</v>
      </c>
      <c r="G9" s="691"/>
      <c r="H9" s="691">
        <v>8</v>
      </c>
      <c r="I9" s="691">
        <v>4</v>
      </c>
      <c r="J9" s="691">
        <v>4</v>
      </c>
      <c r="K9" s="691"/>
      <c r="L9" s="691">
        <v>8</v>
      </c>
      <c r="M9" s="691">
        <v>8</v>
      </c>
      <c r="N9" s="691">
        <v>10</v>
      </c>
      <c r="O9" s="691">
        <v>10</v>
      </c>
      <c r="P9" s="691">
        <v>10</v>
      </c>
      <c r="Q9" s="691">
        <v>10</v>
      </c>
      <c r="R9" s="691">
        <v>10</v>
      </c>
      <c r="S9" s="691">
        <v>10</v>
      </c>
      <c r="T9" s="691">
        <v>8</v>
      </c>
      <c r="U9" s="691">
        <v>8</v>
      </c>
      <c r="V9" s="691">
        <v>10</v>
      </c>
      <c r="W9" s="691"/>
      <c r="X9" s="691"/>
      <c r="Y9" s="691"/>
      <c r="Z9" s="691"/>
      <c r="AA9" s="701"/>
    </row>
    <row r="10" spans="2:27" ht="37.5" thickBot="1">
      <c r="B10" s="720" t="s">
        <v>1226</v>
      </c>
      <c r="C10" s="696" t="s">
        <v>1227</v>
      </c>
      <c r="D10" s="697" t="s">
        <v>1216</v>
      </c>
      <c r="E10" s="697">
        <v>186</v>
      </c>
      <c r="F10" s="697" t="s">
        <v>945</v>
      </c>
      <c r="G10" s="697" t="s">
        <v>945</v>
      </c>
      <c r="H10" s="697" t="s">
        <v>945</v>
      </c>
      <c r="I10" s="697" t="s">
        <v>945</v>
      </c>
      <c r="J10" s="697" t="s">
        <v>945</v>
      </c>
      <c r="K10" s="697" t="s">
        <v>945</v>
      </c>
      <c r="L10" s="697" t="s">
        <v>945</v>
      </c>
      <c r="M10" s="697" t="s">
        <v>945</v>
      </c>
      <c r="N10" s="697" t="s">
        <v>945</v>
      </c>
      <c r="O10" s="702"/>
      <c r="P10" s="691">
        <v>5</v>
      </c>
      <c r="Q10" s="691">
        <v>12</v>
      </c>
      <c r="R10" s="691">
        <v>18</v>
      </c>
      <c r="S10" s="691">
        <v>18</v>
      </c>
      <c r="T10" s="691">
        <v>18</v>
      </c>
      <c r="U10" s="691">
        <v>20</v>
      </c>
      <c r="V10" s="691">
        <v>20</v>
      </c>
      <c r="W10" s="691">
        <v>20</v>
      </c>
      <c r="X10" s="691">
        <v>20</v>
      </c>
      <c r="Y10" s="691">
        <v>18</v>
      </c>
      <c r="Z10" s="691">
        <v>17</v>
      </c>
      <c r="AA10" s="695">
        <f>SUM(O10:Z10)</f>
        <v>186</v>
      </c>
    </row>
    <row r="11" spans="2:27" ht="37.5" thickBot="1">
      <c r="B11" s="721"/>
      <c r="C11" s="700" t="s">
        <v>1795</v>
      </c>
      <c r="D11" s="691" t="s">
        <v>282</v>
      </c>
      <c r="E11" s="691">
        <v>186</v>
      </c>
      <c r="F11" s="691" t="s">
        <v>945</v>
      </c>
      <c r="G11" s="691" t="s">
        <v>945</v>
      </c>
      <c r="H11" s="691" t="s">
        <v>945</v>
      </c>
      <c r="I11" s="691" t="s">
        <v>945</v>
      </c>
      <c r="J11" s="691" t="s">
        <v>945</v>
      </c>
      <c r="K11" s="691" t="s">
        <v>945</v>
      </c>
      <c r="L11" s="691" t="s">
        <v>945</v>
      </c>
      <c r="M11" s="691" t="s">
        <v>945</v>
      </c>
      <c r="N11" s="691" t="s">
        <v>945</v>
      </c>
      <c r="O11" s="691"/>
      <c r="P11" s="691">
        <v>5</v>
      </c>
      <c r="Q11" s="691">
        <v>12</v>
      </c>
      <c r="R11" s="691">
        <v>18</v>
      </c>
      <c r="S11" s="691">
        <v>18</v>
      </c>
      <c r="T11" s="691">
        <v>18</v>
      </c>
      <c r="U11" s="691">
        <v>20</v>
      </c>
      <c r="V11" s="691">
        <v>20</v>
      </c>
      <c r="W11" s="691">
        <v>20</v>
      </c>
      <c r="X11" s="691">
        <v>20</v>
      </c>
      <c r="Y11" s="691">
        <v>18</v>
      </c>
      <c r="Z11" s="691">
        <v>17</v>
      </c>
      <c r="AA11" s="695">
        <f>SUM(O11:Z11)</f>
        <v>186</v>
      </c>
    </row>
    <row r="12" spans="2:27" ht="23" thickBot="1">
      <c r="B12" s="719"/>
      <c r="C12" s="696" t="s">
        <v>1220</v>
      </c>
      <c r="D12" s="697" t="s">
        <v>1223</v>
      </c>
      <c r="E12" s="697"/>
      <c r="F12" s="697" t="s">
        <v>945</v>
      </c>
      <c r="G12" s="697" t="s">
        <v>945</v>
      </c>
      <c r="H12" s="697" t="s">
        <v>945</v>
      </c>
      <c r="I12" s="697" t="s">
        <v>945</v>
      </c>
      <c r="J12" s="697" t="s">
        <v>945</v>
      </c>
      <c r="K12" s="697" t="s">
        <v>945</v>
      </c>
      <c r="L12" s="697" t="s">
        <v>945</v>
      </c>
      <c r="M12" s="697" t="s">
        <v>945</v>
      </c>
      <c r="N12" s="697" t="s">
        <v>945</v>
      </c>
      <c r="O12" s="697"/>
      <c r="P12" s="697">
        <v>2</v>
      </c>
      <c r="Q12" s="697">
        <v>4</v>
      </c>
      <c r="R12" s="697">
        <v>5</v>
      </c>
      <c r="S12" s="697">
        <v>5</v>
      </c>
      <c r="T12" s="697">
        <v>5</v>
      </c>
      <c r="U12" s="697">
        <v>5</v>
      </c>
      <c r="V12" s="697">
        <v>5</v>
      </c>
      <c r="W12" s="697">
        <v>5</v>
      </c>
      <c r="X12" s="697">
        <v>5</v>
      </c>
      <c r="Y12" s="697">
        <v>5</v>
      </c>
      <c r="Z12" s="697">
        <v>5</v>
      </c>
      <c r="AA12" s="699"/>
    </row>
    <row r="13" spans="2:27" ht="19" thickBot="1">
      <c r="B13" s="720" t="s">
        <v>1231</v>
      </c>
      <c r="C13" s="700" t="s">
        <v>1233</v>
      </c>
      <c r="D13" s="691" t="s">
        <v>1216</v>
      </c>
      <c r="E13" s="691">
        <v>186</v>
      </c>
      <c r="F13" s="691" t="s">
        <v>945</v>
      </c>
      <c r="G13" s="691" t="s">
        <v>945</v>
      </c>
      <c r="H13" s="691" t="s">
        <v>945</v>
      </c>
      <c r="I13" s="691" t="s">
        <v>945</v>
      </c>
      <c r="J13" s="691" t="s">
        <v>945</v>
      </c>
      <c r="K13" s="691" t="s">
        <v>945</v>
      </c>
      <c r="L13" s="691" t="s">
        <v>945</v>
      </c>
      <c r="M13" s="691" t="s">
        <v>945</v>
      </c>
      <c r="N13" s="691" t="s">
        <v>945</v>
      </c>
      <c r="O13" s="691"/>
      <c r="P13" s="691">
        <v>5</v>
      </c>
      <c r="Q13" s="691">
        <v>12</v>
      </c>
      <c r="R13" s="691">
        <v>18</v>
      </c>
      <c r="S13" s="691">
        <v>18</v>
      </c>
      <c r="T13" s="691">
        <v>18</v>
      </c>
      <c r="U13" s="691">
        <v>20</v>
      </c>
      <c r="V13" s="691">
        <v>20</v>
      </c>
      <c r="W13" s="691">
        <v>20</v>
      </c>
      <c r="X13" s="691">
        <v>20</v>
      </c>
      <c r="Y13" s="691">
        <v>18</v>
      </c>
      <c r="Z13" s="691">
        <v>17</v>
      </c>
      <c r="AA13" s="691">
        <f>SUM(O13:Z13)</f>
        <v>186</v>
      </c>
    </row>
    <row r="14" spans="2:27" ht="23" thickBot="1">
      <c r="B14" s="719"/>
      <c r="C14" s="696" t="s">
        <v>1220</v>
      </c>
      <c r="D14" s="697" t="s">
        <v>1223</v>
      </c>
      <c r="E14" s="697"/>
      <c r="F14" s="697" t="s">
        <v>945</v>
      </c>
      <c r="G14" s="697" t="s">
        <v>945</v>
      </c>
      <c r="H14" s="697" t="s">
        <v>945</v>
      </c>
      <c r="I14" s="697" t="s">
        <v>945</v>
      </c>
      <c r="J14" s="697" t="s">
        <v>945</v>
      </c>
      <c r="K14" s="697" t="s">
        <v>945</v>
      </c>
      <c r="L14" s="697" t="s">
        <v>945</v>
      </c>
      <c r="M14" s="697" t="s">
        <v>945</v>
      </c>
      <c r="N14" s="697" t="s">
        <v>945</v>
      </c>
      <c r="O14" s="697"/>
      <c r="P14" s="697">
        <v>2</v>
      </c>
      <c r="Q14" s="697">
        <v>4</v>
      </c>
      <c r="R14" s="697">
        <v>5</v>
      </c>
      <c r="S14" s="697">
        <v>5</v>
      </c>
      <c r="T14" s="697">
        <v>5</v>
      </c>
      <c r="U14" s="697">
        <v>5</v>
      </c>
      <c r="V14" s="697">
        <v>5</v>
      </c>
      <c r="W14" s="697">
        <v>5</v>
      </c>
      <c r="X14" s="697">
        <v>5</v>
      </c>
      <c r="Y14" s="697">
        <v>5</v>
      </c>
      <c r="Z14" s="697">
        <v>5</v>
      </c>
      <c r="AA14" s="699"/>
    </row>
  </sheetData>
  <mergeCells count="26">
    <mergeCell ref="B5:B6"/>
    <mergeCell ref="B7:B9"/>
    <mergeCell ref="B10:B12"/>
    <mergeCell ref="B13:B14"/>
    <mergeCell ref="V3:V4"/>
    <mergeCell ref="P3:P4"/>
    <mergeCell ref="Q3:Q4"/>
    <mergeCell ref="R3:R4"/>
    <mergeCell ref="S3:S4"/>
    <mergeCell ref="T3:T4"/>
    <mergeCell ref="U3:U4"/>
    <mergeCell ref="B1:AA2"/>
    <mergeCell ref="B3:C4"/>
    <mergeCell ref="D3:D4"/>
    <mergeCell ref="F3:F4"/>
    <mergeCell ref="H3:J3"/>
    <mergeCell ref="K3:K4"/>
    <mergeCell ref="L3:L4"/>
    <mergeCell ref="M3:M4"/>
    <mergeCell ref="N3:N4"/>
    <mergeCell ref="O3:O4"/>
    <mergeCell ref="W3:W4"/>
    <mergeCell ref="X3:X4"/>
    <mergeCell ref="Y3:Y4"/>
    <mergeCell ref="Z3:Z4"/>
    <mergeCell ref="AA3:AA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B7CC4-52B9-4C88-8DF8-395170EAB0CA}">
  <sheetPr codeName="Sheet4"/>
  <dimension ref="A1:L18"/>
  <sheetViews>
    <sheetView workbookViewId="0">
      <selection activeCell="C18" sqref="C18"/>
    </sheetView>
  </sheetViews>
  <sheetFormatPr defaultRowHeight="14.5"/>
  <cols>
    <col min="1" max="1" width="11.453125" bestFit="1" customWidth="1"/>
    <col min="2" max="2" width="35.453125" customWidth="1"/>
    <col min="3" max="3" width="35.453125" bestFit="1" customWidth="1"/>
    <col min="4" max="4" width="13.54296875" bestFit="1" customWidth="1"/>
    <col min="5" max="5" width="12.453125" bestFit="1" customWidth="1"/>
    <col min="6" max="6" width="24.54296875" bestFit="1" customWidth="1"/>
    <col min="7" max="7" width="14.90625" bestFit="1" customWidth="1"/>
    <col min="8" max="8" width="21.81640625" bestFit="1" customWidth="1"/>
    <col min="9" max="9" width="19.453125" bestFit="1" customWidth="1"/>
    <col min="10" max="10" width="24.54296875" bestFit="1" customWidth="1"/>
    <col min="11" max="11" width="27.453125" customWidth="1"/>
    <col min="12" max="12" width="22" bestFit="1" customWidth="1"/>
  </cols>
  <sheetData>
    <row r="1" spans="1:12">
      <c r="A1" s="137" t="s">
        <v>632</v>
      </c>
      <c r="B1" s="137" t="s">
        <v>633</v>
      </c>
      <c r="C1" s="137" t="s">
        <v>634</v>
      </c>
      <c r="D1" s="137" t="s">
        <v>635</v>
      </c>
      <c r="E1" s="137" t="s">
        <v>636</v>
      </c>
      <c r="F1" s="623" t="s">
        <v>644</v>
      </c>
      <c r="G1" s="623" t="s">
        <v>637</v>
      </c>
      <c r="H1" s="623" t="s">
        <v>638</v>
      </c>
      <c r="I1" s="137" t="s">
        <v>639</v>
      </c>
      <c r="J1" s="623" t="s">
        <v>640</v>
      </c>
      <c r="K1" s="624" t="s">
        <v>1303</v>
      </c>
      <c r="L1" s="594" t="s">
        <v>1306</v>
      </c>
    </row>
    <row r="2" spans="1:12" s="145" customFormat="1" ht="72.5">
      <c r="A2" s="6" t="s">
        <v>937</v>
      </c>
      <c r="B2" s="289" t="s">
        <v>938</v>
      </c>
      <c r="C2" s="290" t="s">
        <v>939</v>
      </c>
      <c r="D2" s="291">
        <v>45790</v>
      </c>
      <c r="E2" s="291">
        <v>47069</v>
      </c>
      <c r="F2" s="290" t="s">
        <v>940</v>
      </c>
      <c r="G2" s="290" t="s">
        <v>942</v>
      </c>
      <c r="H2" s="290" t="s">
        <v>941</v>
      </c>
      <c r="I2" s="595" t="s">
        <v>944</v>
      </c>
      <c r="J2" s="722" t="s">
        <v>943</v>
      </c>
      <c r="K2" s="128" t="s">
        <v>1281</v>
      </c>
      <c r="L2" s="6" t="s">
        <v>1304</v>
      </c>
    </row>
    <row r="3" spans="1:12" ht="14.9" customHeight="1">
      <c r="C3" s="138"/>
      <c r="D3" s="138"/>
      <c r="E3" s="138"/>
      <c r="F3" s="138"/>
      <c r="G3" s="138"/>
      <c r="H3" s="138"/>
      <c r="I3" s="138"/>
      <c r="J3" s="722"/>
      <c r="K3" s="593" t="s">
        <v>1279</v>
      </c>
      <c r="L3" s="64" t="s">
        <v>1282</v>
      </c>
    </row>
    <row r="4" spans="1:12">
      <c r="E4" s="136"/>
      <c r="J4" s="722"/>
      <c r="K4" s="128" t="s">
        <v>1278</v>
      </c>
      <c r="L4" s="64" t="s">
        <v>1283</v>
      </c>
    </row>
    <row r="5" spans="1:12">
      <c r="J5" s="722"/>
      <c r="K5" s="64" t="s">
        <v>1285</v>
      </c>
      <c r="L5" s="64" t="s">
        <v>1299</v>
      </c>
    </row>
    <row r="6" spans="1:12">
      <c r="J6" s="722"/>
      <c r="K6" s="593" t="s">
        <v>1280</v>
      </c>
      <c r="L6" s="64" t="s">
        <v>1300</v>
      </c>
    </row>
    <row r="7" spans="1:12">
      <c r="B7" s="136"/>
      <c r="J7" s="722"/>
      <c r="K7" s="64" t="s">
        <v>1286</v>
      </c>
      <c r="L7" s="64" t="s">
        <v>1283</v>
      </c>
    </row>
    <row r="8" spans="1:12">
      <c r="J8" s="722"/>
      <c r="K8" s="64" t="s">
        <v>1287</v>
      </c>
      <c r="L8" s="64" t="s">
        <v>1305</v>
      </c>
    </row>
    <row r="9" spans="1:12">
      <c r="J9" s="722" t="s">
        <v>1284</v>
      </c>
      <c r="K9" s="64" t="s">
        <v>1288</v>
      </c>
      <c r="L9" s="64" t="s">
        <v>641</v>
      </c>
    </row>
    <row r="10" spans="1:12">
      <c r="J10" s="722"/>
      <c r="K10" s="64" t="s">
        <v>1289</v>
      </c>
      <c r="L10" s="64" t="s">
        <v>641</v>
      </c>
    </row>
    <row r="11" spans="1:12">
      <c r="J11" s="722"/>
      <c r="K11" s="64" t="s">
        <v>1290</v>
      </c>
      <c r="L11" s="64" t="s">
        <v>641</v>
      </c>
    </row>
    <row r="12" spans="1:12">
      <c r="J12" s="722"/>
      <c r="K12" s="64" t="s">
        <v>1291</v>
      </c>
      <c r="L12" s="64" t="s">
        <v>1292</v>
      </c>
    </row>
    <row r="13" spans="1:12">
      <c r="J13" s="722"/>
      <c r="K13" s="64" t="s">
        <v>1293</v>
      </c>
      <c r="L13" s="64" t="s">
        <v>1292</v>
      </c>
    </row>
    <row r="14" spans="1:12">
      <c r="J14" s="722"/>
      <c r="K14" s="64" t="s">
        <v>1294</v>
      </c>
      <c r="L14" s="64" t="s">
        <v>1292</v>
      </c>
    </row>
    <row r="15" spans="1:12">
      <c r="J15" s="722"/>
      <c r="K15" s="64" t="s">
        <v>1295</v>
      </c>
      <c r="L15" s="64" t="s">
        <v>1296</v>
      </c>
    </row>
    <row r="16" spans="1:12">
      <c r="J16" s="722"/>
      <c r="K16" s="64" t="s">
        <v>1297</v>
      </c>
      <c r="L16" s="64" t="s">
        <v>1296</v>
      </c>
    </row>
    <row r="17" spans="10:12">
      <c r="J17" s="722"/>
      <c r="K17" s="64" t="s">
        <v>1298</v>
      </c>
      <c r="L17" s="64" t="s">
        <v>1296</v>
      </c>
    </row>
    <row r="18" spans="10:12">
      <c r="J18" s="722"/>
      <c r="K18" s="64" t="s">
        <v>1301</v>
      </c>
      <c r="L18" s="64" t="s">
        <v>1302</v>
      </c>
    </row>
  </sheetData>
  <mergeCells count="2">
    <mergeCell ref="J2:J8"/>
    <mergeCell ref="J9:J1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9"/>
  <sheetViews>
    <sheetView showZeros="0" zoomScale="40" zoomScaleNormal="40" zoomScaleSheetLayoutView="50" workbookViewId="0">
      <pane xSplit="2" ySplit="5" topLeftCell="C6" activePane="bottomRight" state="frozen"/>
      <selection pane="topRight" activeCell="C1" sqref="C1"/>
      <selection pane="bottomLeft" activeCell="A7" sqref="A7"/>
      <selection pane="bottomRight" activeCell="D14" sqref="D14"/>
    </sheetView>
  </sheetViews>
  <sheetFormatPr defaultColWidth="9.453125" defaultRowHeight="13"/>
  <cols>
    <col min="1" max="1" width="7.453125" style="38" customWidth="1"/>
    <col min="2" max="2" width="31.90625" style="20" bestFit="1" customWidth="1"/>
    <col min="3" max="3" width="15.453125" style="20" bestFit="1" customWidth="1"/>
    <col min="4" max="4" width="33.54296875" style="20" customWidth="1"/>
    <col min="5" max="5" width="38.453125" style="38" customWidth="1"/>
    <col min="6" max="6" width="24.453125" style="38" customWidth="1"/>
    <col min="7" max="7" width="21.453125" style="20" customWidth="1"/>
    <col min="8" max="8" width="20" style="20" customWidth="1"/>
    <col min="9" max="9" width="28.453125" style="20" bestFit="1" customWidth="1"/>
    <col min="10" max="10" width="23" style="20" bestFit="1" customWidth="1"/>
    <col min="11" max="11" width="11.54296875" style="20" customWidth="1"/>
    <col min="12" max="12" width="11.453125" style="38" customWidth="1"/>
    <col min="13" max="13" width="34.54296875" style="20" customWidth="1"/>
    <col min="14" max="14" width="9.453125" style="20"/>
    <col min="15" max="15" width="11.54296875" style="20" bestFit="1" customWidth="1"/>
    <col min="16" max="16384" width="9.453125" style="20"/>
  </cols>
  <sheetData>
    <row r="1" spans="1:13" ht="43.4" customHeight="1" thickBot="1">
      <c r="A1" s="704" t="s">
        <v>1127</v>
      </c>
      <c r="B1" s="705"/>
      <c r="C1" s="705"/>
      <c r="D1" s="705"/>
      <c r="E1" s="705"/>
      <c r="F1" s="705"/>
      <c r="G1" s="705"/>
      <c r="H1" s="705"/>
      <c r="I1" s="705"/>
      <c r="J1" s="705"/>
      <c r="K1" s="705"/>
      <c r="L1" s="705"/>
      <c r="M1" s="19">
        <f ca="1">TODAY()</f>
        <v>46204</v>
      </c>
    </row>
    <row r="2" spans="1:13" s="23" customFormat="1" ht="21">
      <c r="A2" s="76" t="str">
        <f>'Project Details'!C2</f>
        <v>Powergrid West Central Transmission Ltd.</v>
      </c>
      <c r="B2" s="77"/>
      <c r="C2" s="77"/>
      <c r="D2" s="77"/>
      <c r="E2" s="77"/>
      <c r="F2" s="77"/>
      <c r="G2" s="21"/>
      <c r="H2" s="21"/>
      <c r="I2" s="21"/>
      <c r="J2" s="21"/>
      <c r="K2" s="21"/>
      <c r="L2" s="21"/>
      <c r="M2" s="22"/>
    </row>
    <row r="3" spans="1:13" s="23" customFormat="1" ht="21">
      <c r="A3" s="78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B3" s="652"/>
      <c r="C3" s="652"/>
      <c r="D3" s="652"/>
      <c r="E3" s="652"/>
      <c r="F3" s="652"/>
      <c r="M3" s="24"/>
    </row>
    <row r="4" spans="1:13" s="23" customFormat="1" ht="21.5" thickBot="1">
      <c r="A4" s="706" t="s">
        <v>949</v>
      </c>
      <c r="B4" s="707"/>
      <c r="C4" s="707"/>
      <c r="D4" s="707"/>
      <c r="E4" s="707"/>
      <c r="F4" s="707"/>
      <c r="M4" s="25"/>
    </row>
    <row r="5" spans="1:13" s="26" customFormat="1" ht="100.5" customHeight="1">
      <c r="A5" s="57" t="s">
        <v>68</v>
      </c>
      <c r="B5" s="58" t="s">
        <v>69</v>
      </c>
      <c r="C5" s="58" t="s">
        <v>146</v>
      </c>
      <c r="D5" s="58" t="s">
        <v>1798</v>
      </c>
      <c r="E5" s="58" t="s">
        <v>1799</v>
      </c>
      <c r="F5" s="58" t="s">
        <v>1800</v>
      </c>
      <c r="G5" s="58" t="s">
        <v>145</v>
      </c>
      <c r="H5" s="58" t="s">
        <v>148</v>
      </c>
      <c r="I5" s="58" t="s">
        <v>147</v>
      </c>
      <c r="J5" s="58" t="s">
        <v>170</v>
      </c>
      <c r="K5" s="58" t="s">
        <v>70</v>
      </c>
      <c r="L5" s="58" t="s">
        <v>71</v>
      </c>
      <c r="M5" s="653" t="s">
        <v>72</v>
      </c>
    </row>
    <row r="6" spans="1:13" s="26" customFormat="1" ht="50.15" customHeight="1">
      <c r="A6" s="27">
        <v>1</v>
      </c>
      <c r="B6" s="28" t="s">
        <v>73</v>
      </c>
      <c r="C6" s="54">
        <f>'800kV HVDC TA-602'!C8</f>
        <v>185.149</v>
      </c>
      <c r="D6" s="54">
        <f>C6</f>
        <v>185.149</v>
      </c>
      <c r="E6" s="54">
        <f>C6</f>
        <v>185.149</v>
      </c>
      <c r="F6" s="54">
        <f>C6-E6</f>
        <v>0</v>
      </c>
      <c r="G6" s="47"/>
      <c r="H6" s="47"/>
      <c r="I6" s="59">
        <f t="shared" ref="I6:I19" si="0">D6+H6</f>
        <v>185.149</v>
      </c>
      <c r="J6" s="59">
        <f t="shared" ref="J6:J19" si="1">C6-I6</f>
        <v>0</v>
      </c>
      <c r="K6" s="47"/>
      <c r="L6" s="47"/>
      <c r="M6" s="29"/>
    </row>
    <row r="7" spans="1:13" s="26" customFormat="1" ht="50.15" customHeight="1">
      <c r="A7" s="27">
        <v>2</v>
      </c>
      <c r="B7" s="28" t="s">
        <v>74</v>
      </c>
      <c r="C7" s="54">
        <v>184.98599999999999</v>
      </c>
      <c r="D7" s="54">
        <f>'800kV HVDC TA-602'!K9</f>
        <v>178.36350000000002</v>
      </c>
      <c r="E7" s="54">
        <f>C7</f>
        <v>184.98599999999999</v>
      </c>
      <c r="F7" s="297">
        <f t="shared" ref="F7:F9" si="2">C7-D7</f>
        <v>6.6224999999999739</v>
      </c>
      <c r="G7" s="47"/>
      <c r="H7" s="47"/>
      <c r="I7" s="59">
        <f>D7</f>
        <v>178.36350000000002</v>
      </c>
      <c r="J7" s="59">
        <f t="shared" si="1"/>
        <v>6.6224999999999739</v>
      </c>
      <c r="K7" s="47"/>
      <c r="L7" s="47"/>
      <c r="M7" s="30"/>
    </row>
    <row r="8" spans="1:13" s="26" customFormat="1" ht="50.15" customHeight="1">
      <c r="A8" s="27">
        <v>3</v>
      </c>
      <c r="B8" s="28" t="s">
        <v>75</v>
      </c>
      <c r="C8" s="54">
        <f>C7</f>
        <v>184.98599999999999</v>
      </c>
      <c r="D8" s="54">
        <f>C8</f>
        <v>184.98599999999999</v>
      </c>
      <c r="E8" s="54">
        <f>D8</f>
        <v>184.98599999999999</v>
      </c>
      <c r="F8" s="297">
        <f>C8-E8</f>
        <v>0</v>
      </c>
      <c r="G8" s="54"/>
      <c r="H8" s="47"/>
      <c r="I8" s="59">
        <f t="shared" si="0"/>
        <v>184.98599999999999</v>
      </c>
      <c r="J8" s="59">
        <f t="shared" si="1"/>
        <v>0</v>
      </c>
      <c r="K8" s="47"/>
      <c r="L8" s="47"/>
      <c r="M8" s="31"/>
    </row>
    <row r="9" spans="1:13" s="26" customFormat="1" ht="50.15" customHeight="1">
      <c r="A9" s="27">
        <v>4</v>
      </c>
      <c r="B9" s="28" t="s">
        <v>76</v>
      </c>
      <c r="C9" s="54">
        <f>C8</f>
        <v>184.98599999999999</v>
      </c>
      <c r="D9" s="54">
        <v>178.364</v>
      </c>
      <c r="E9" s="54">
        <f>C9</f>
        <v>184.98599999999999</v>
      </c>
      <c r="F9" s="297">
        <f t="shared" si="2"/>
        <v>6.6219999999999857</v>
      </c>
      <c r="G9" s="47"/>
      <c r="H9" s="47"/>
      <c r="I9" s="59">
        <f t="shared" si="0"/>
        <v>178.364</v>
      </c>
      <c r="J9" s="59">
        <f t="shared" si="1"/>
        <v>6.6219999999999857</v>
      </c>
      <c r="K9" s="47"/>
      <c r="L9" s="47"/>
      <c r="M9" s="31"/>
    </row>
    <row r="10" spans="1:13" s="26" customFormat="1" ht="50.15" customHeight="1">
      <c r="A10" s="27">
        <v>5</v>
      </c>
      <c r="B10" s="32" t="s">
        <v>77</v>
      </c>
      <c r="C10" s="47">
        <v>31</v>
      </c>
      <c r="D10" s="47">
        <v>17</v>
      </c>
      <c r="E10" s="47"/>
      <c r="F10" s="47"/>
      <c r="G10" s="47"/>
      <c r="H10" s="47"/>
      <c r="I10" s="65">
        <f t="shared" si="0"/>
        <v>17</v>
      </c>
      <c r="J10" s="65">
        <f t="shared" si="1"/>
        <v>14</v>
      </c>
      <c r="K10" s="47"/>
      <c r="L10" s="47"/>
      <c r="M10" s="30"/>
    </row>
    <row r="11" spans="1:13" s="26" customFormat="1" ht="42.65" customHeight="1">
      <c r="A11" s="27">
        <v>6</v>
      </c>
      <c r="B11" s="28" t="s">
        <v>78</v>
      </c>
      <c r="C11" s="47">
        <v>480</v>
      </c>
      <c r="D11" s="47">
        <v>169</v>
      </c>
      <c r="E11" s="47">
        <v>182</v>
      </c>
      <c r="F11" s="47">
        <v>25</v>
      </c>
      <c r="G11" s="47"/>
      <c r="H11" s="47"/>
      <c r="I11" s="65">
        <f>D11+H11</f>
        <v>169</v>
      </c>
      <c r="J11" s="65">
        <f t="shared" si="1"/>
        <v>311</v>
      </c>
      <c r="K11" s="47">
        <v>2</v>
      </c>
      <c r="L11" s="47"/>
      <c r="M11" s="33"/>
    </row>
    <row r="12" spans="1:13" s="26" customFormat="1" ht="42.65" customHeight="1">
      <c r="A12" s="27">
        <v>7</v>
      </c>
      <c r="B12" s="28" t="s">
        <v>79</v>
      </c>
      <c r="C12" s="47">
        <f>C11</f>
        <v>480</v>
      </c>
      <c r="D12" s="47">
        <v>167</v>
      </c>
      <c r="E12" s="47">
        <v>182</v>
      </c>
      <c r="F12" s="47">
        <f>F11</f>
        <v>25</v>
      </c>
      <c r="G12" s="47"/>
      <c r="H12" s="47"/>
      <c r="I12" s="65">
        <f t="shared" si="0"/>
        <v>167</v>
      </c>
      <c r="J12" s="65">
        <f t="shared" si="1"/>
        <v>313</v>
      </c>
      <c r="K12" s="47">
        <v>3</v>
      </c>
      <c r="L12" s="47">
        <v>2</v>
      </c>
      <c r="M12" s="30" t="s">
        <v>1650</v>
      </c>
    </row>
    <row r="13" spans="1:13" s="26" customFormat="1" ht="50.15" customHeight="1">
      <c r="A13" s="27">
        <v>8</v>
      </c>
      <c r="B13" s="28" t="s">
        <v>80</v>
      </c>
      <c r="C13" s="47">
        <f>C12</f>
        <v>480</v>
      </c>
      <c r="D13" s="47">
        <v>107</v>
      </c>
      <c r="E13" s="47">
        <f>E12</f>
        <v>182</v>
      </c>
      <c r="F13" s="47">
        <f>F12</f>
        <v>25</v>
      </c>
      <c r="G13" s="47"/>
      <c r="H13" s="47"/>
      <c r="I13" s="65">
        <f t="shared" si="0"/>
        <v>107</v>
      </c>
      <c r="J13" s="65">
        <f t="shared" si="1"/>
        <v>373</v>
      </c>
      <c r="K13" s="47"/>
      <c r="L13" s="47"/>
      <c r="M13" s="34"/>
    </row>
    <row r="14" spans="1:13" s="26" customFormat="1" ht="50.15" customHeight="1">
      <c r="A14" s="27">
        <v>9</v>
      </c>
      <c r="B14" s="28" t="s">
        <v>81</v>
      </c>
      <c r="C14" s="47">
        <f>C13</f>
        <v>480</v>
      </c>
      <c r="D14" s="47">
        <v>78</v>
      </c>
      <c r="E14" s="47">
        <v>120</v>
      </c>
      <c r="F14" s="47">
        <v>30</v>
      </c>
      <c r="G14" s="47"/>
      <c r="H14" s="47"/>
      <c r="I14" s="65">
        <f>D14+H14</f>
        <v>78</v>
      </c>
      <c r="J14" s="65">
        <f t="shared" si="1"/>
        <v>402</v>
      </c>
      <c r="K14" s="47">
        <v>4</v>
      </c>
      <c r="L14" s="47">
        <v>4</v>
      </c>
      <c r="M14" s="30"/>
    </row>
    <row r="15" spans="1:13" s="26" customFormat="1" ht="50.15" customHeight="1">
      <c r="A15" s="27">
        <v>10</v>
      </c>
      <c r="B15" s="28" t="s">
        <v>82</v>
      </c>
      <c r="C15" s="47">
        <f>C14</f>
        <v>480</v>
      </c>
      <c r="D15" s="47">
        <v>0</v>
      </c>
      <c r="E15" s="47">
        <f>E14</f>
        <v>120</v>
      </c>
      <c r="F15" s="47">
        <f>F14</f>
        <v>30</v>
      </c>
      <c r="G15" s="47"/>
      <c r="H15" s="47">
        <v>0</v>
      </c>
      <c r="I15" s="65">
        <f>D15+H15</f>
        <v>0</v>
      </c>
      <c r="J15" s="65">
        <f t="shared" si="1"/>
        <v>480</v>
      </c>
      <c r="K15" s="47">
        <v>0</v>
      </c>
      <c r="L15" s="47">
        <v>0</v>
      </c>
      <c r="M15" s="30"/>
    </row>
    <row r="16" spans="1:13" s="26" customFormat="1" ht="50.15" customHeight="1">
      <c r="A16" s="27">
        <v>11</v>
      </c>
      <c r="B16" s="28" t="s">
        <v>83</v>
      </c>
      <c r="C16" s="54">
        <f>$C$9</f>
        <v>184.98599999999999</v>
      </c>
      <c r="D16" s="54">
        <v>0</v>
      </c>
      <c r="E16" s="47">
        <v>16</v>
      </c>
      <c r="F16" s="47">
        <v>0</v>
      </c>
      <c r="G16" s="47"/>
      <c r="H16" s="54">
        <v>0</v>
      </c>
      <c r="I16" s="59">
        <f>H16+D16</f>
        <v>0</v>
      </c>
      <c r="J16" s="59">
        <f t="shared" si="1"/>
        <v>184.98599999999999</v>
      </c>
      <c r="K16" s="54">
        <v>0</v>
      </c>
      <c r="L16" s="47">
        <v>0</v>
      </c>
      <c r="M16" s="30"/>
    </row>
    <row r="17" spans="1:13" s="26" customFormat="1" ht="50.15" customHeight="1">
      <c r="A17" s="27" t="s">
        <v>84</v>
      </c>
      <c r="B17" s="28" t="s">
        <v>85</v>
      </c>
      <c r="C17" s="54">
        <f>$C$9</f>
        <v>184.98599999999999</v>
      </c>
      <c r="D17" s="54">
        <v>0</v>
      </c>
      <c r="E17" s="47">
        <v>16</v>
      </c>
      <c r="F17" s="47">
        <v>0</v>
      </c>
      <c r="G17" s="47"/>
      <c r="H17" s="284">
        <v>0</v>
      </c>
      <c r="I17" s="59">
        <f t="shared" ref="I17:I18" si="3">H17+D17</f>
        <v>0</v>
      </c>
      <c r="J17" s="59">
        <f t="shared" si="1"/>
        <v>184.98599999999999</v>
      </c>
      <c r="K17" s="60"/>
      <c r="L17" s="47"/>
      <c r="M17" s="30"/>
    </row>
    <row r="18" spans="1:13" s="26" customFormat="1" ht="50.15" customHeight="1">
      <c r="A18" s="27" t="s">
        <v>86</v>
      </c>
      <c r="B18" s="28" t="s">
        <v>87</v>
      </c>
      <c r="C18" s="54">
        <f>$C$9</f>
        <v>184.98599999999999</v>
      </c>
      <c r="D18" s="54">
        <v>0</v>
      </c>
      <c r="E18" s="47">
        <v>16</v>
      </c>
      <c r="F18" s="47">
        <v>0</v>
      </c>
      <c r="G18" s="206"/>
      <c r="H18" s="284">
        <v>0</v>
      </c>
      <c r="I18" s="59">
        <f t="shared" si="3"/>
        <v>0</v>
      </c>
      <c r="J18" s="59">
        <f t="shared" si="1"/>
        <v>184.98599999999999</v>
      </c>
      <c r="K18" s="60"/>
      <c r="L18" s="47"/>
      <c r="M18" s="30"/>
    </row>
    <row r="19" spans="1:13" s="26" customFormat="1" ht="50.15" customHeight="1" thickBot="1">
      <c r="A19" s="35">
        <v>12</v>
      </c>
      <c r="B19" s="36" t="s">
        <v>88</v>
      </c>
      <c r="C19" s="654">
        <f>$C$9</f>
        <v>184.98599999999999</v>
      </c>
      <c r="D19" s="285">
        <v>0</v>
      </c>
      <c r="E19" s="63">
        <v>0</v>
      </c>
      <c r="F19" s="63">
        <v>0</v>
      </c>
      <c r="G19" s="63"/>
      <c r="H19" s="62"/>
      <c r="I19" s="61">
        <f t="shared" si="0"/>
        <v>0</v>
      </c>
      <c r="J19" s="61">
        <f t="shared" si="1"/>
        <v>184.98599999999999</v>
      </c>
      <c r="K19" s="62"/>
      <c r="L19" s="63"/>
      <c r="M19" s="37"/>
    </row>
  </sheetData>
  <mergeCells count="2">
    <mergeCell ref="A1:L1"/>
    <mergeCell ref="A4:F4"/>
  </mergeCells>
  <pageMargins left="0.70866141732283472" right="0.70866141732283472" top="0.74803149606299213" bottom="0.74803149606299213" header="0.31496062992125984" footer="0.31496062992125984"/>
  <pageSetup scale="4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66717-E2B0-410B-8F13-F61194A37F5F}">
  <sheetPr codeName="Sheet6"/>
  <dimension ref="A1:M20"/>
  <sheetViews>
    <sheetView workbookViewId="0">
      <selection activeCell="H12" sqref="H12"/>
    </sheetView>
  </sheetViews>
  <sheetFormatPr defaultRowHeight="14.5"/>
  <cols>
    <col min="2" max="2" width="13.26953125" customWidth="1"/>
    <col min="3" max="3" width="21.08984375" customWidth="1"/>
    <col min="6" max="7" width="10.08984375" bestFit="1" customWidth="1"/>
    <col min="8" max="8" width="11.1796875" bestFit="1" customWidth="1"/>
  </cols>
  <sheetData>
    <row r="1" spans="1:13" ht="29" customHeight="1" thickBot="1">
      <c r="A1" s="723" t="s">
        <v>1204</v>
      </c>
      <c r="B1" s="724"/>
      <c r="C1" s="724"/>
      <c r="D1" s="724"/>
      <c r="E1" s="724"/>
      <c r="F1" s="724"/>
      <c r="G1" s="724"/>
      <c r="H1" s="724"/>
      <c r="I1" s="724"/>
      <c r="J1" s="724"/>
      <c r="K1" s="724"/>
      <c r="L1" s="724"/>
      <c r="M1" s="725"/>
    </row>
    <row r="2" spans="1:13" ht="28.5" customHeight="1" thickBot="1">
      <c r="A2" s="726" t="s">
        <v>1205</v>
      </c>
      <c r="B2" s="728" t="s">
        <v>1206</v>
      </c>
      <c r="C2" s="729"/>
      <c r="D2" s="726" t="s">
        <v>680</v>
      </c>
      <c r="E2" s="526" t="s">
        <v>144</v>
      </c>
      <c r="F2" s="732" t="s">
        <v>1236</v>
      </c>
      <c r="G2" s="732" t="s">
        <v>1237</v>
      </c>
      <c r="H2" s="733" t="s">
        <v>1208</v>
      </c>
      <c r="I2" s="734"/>
      <c r="J2" s="735"/>
      <c r="K2" s="528" t="s">
        <v>1209</v>
      </c>
      <c r="L2" s="528" t="s">
        <v>1210</v>
      </c>
      <c r="M2" s="736" t="s">
        <v>1211</v>
      </c>
    </row>
    <row r="3" spans="1:13" ht="15" thickBot="1">
      <c r="A3" s="727"/>
      <c r="B3" s="730"/>
      <c r="C3" s="731"/>
      <c r="D3" s="727"/>
      <c r="E3" s="527" t="s">
        <v>1207</v>
      </c>
      <c r="F3" s="727"/>
      <c r="G3" s="727"/>
      <c r="H3" s="528" t="s">
        <v>1212</v>
      </c>
      <c r="I3" s="528" t="s">
        <v>1213</v>
      </c>
      <c r="J3" s="528" t="s">
        <v>70</v>
      </c>
      <c r="K3" s="528" t="s">
        <v>1212</v>
      </c>
      <c r="L3" s="528" t="s">
        <v>1212</v>
      </c>
      <c r="M3" s="737"/>
    </row>
    <row r="4" spans="1:13">
      <c r="A4" s="738">
        <v>1</v>
      </c>
      <c r="B4" s="741" t="s">
        <v>1214</v>
      </c>
      <c r="C4" s="530" t="s">
        <v>1215</v>
      </c>
      <c r="D4" s="531" t="s">
        <v>1216</v>
      </c>
      <c r="E4" s="559">
        <v>185.149</v>
      </c>
      <c r="F4" s="559">
        <v>166.53100000000001</v>
      </c>
      <c r="G4" s="559">
        <v>18.454999999999998</v>
      </c>
      <c r="H4" s="559">
        <v>18.454999999999998</v>
      </c>
      <c r="I4" s="560"/>
      <c r="J4" s="559">
        <v>8.1229999999999993</v>
      </c>
      <c r="K4" s="558" t="s">
        <v>945</v>
      </c>
      <c r="L4" s="558" t="s">
        <v>945</v>
      </c>
      <c r="M4" s="551"/>
    </row>
    <row r="5" spans="1:13" ht="15" thickBot="1">
      <c r="A5" s="740"/>
      <c r="B5" s="743"/>
      <c r="C5" s="533" t="s">
        <v>1217</v>
      </c>
      <c r="D5" s="534" t="s">
        <v>282</v>
      </c>
      <c r="E5" s="561">
        <v>185.149</v>
      </c>
      <c r="F5" s="561">
        <v>136.13900000000001</v>
      </c>
      <c r="G5" s="561">
        <v>48.847000000000001</v>
      </c>
      <c r="H5" s="562">
        <f>G5</f>
        <v>48.847000000000001</v>
      </c>
      <c r="I5" s="562"/>
      <c r="J5" s="562">
        <f>F4-F5</f>
        <v>30.391999999999996</v>
      </c>
      <c r="K5" s="549"/>
      <c r="L5" s="549"/>
      <c r="M5" s="550"/>
    </row>
    <row r="6" spans="1:13">
      <c r="A6" s="738">
        <v>2</v>
      </c>
      <c r="B6" s="741" t="s">
        <v>261</v>
      </c>
      <c r="C6" s="530" t="s">
        <v>1218</v>
      </c>
      <c r="D6" s="531" t="s">
        <v>1219</v>
      </c>
      <c r="E6" s="545">
        <v>480</v>
      </c>
      <c r="F6" s="545">
        <v>154</v>
      </c>
      <c r="G6" s="545">
        <f>E6-F6</f>
        <v>326</v>
      </c>
      <c r="H6" s="545">
        <v>30</v>
      </c>
      <c r="I6" s="545">
        <v>4</v>
      </c>
      <c r="J6" s="545">
        <v>5</v>
      </c>
      <c r="K6" s="545">
        <v>20</v>
      </c>
      <c r="L6" s="545">
        <v>40</v>
      </c>
      <c r="M6" s="546"/>
    </row>
    <row r="7" spans="1:13">
      <c r="A7" s="739"/>
      <c r="B7" s="742"/>
      <c r="C7" s="535" t="s">
        <v>1220</v>
      </c>
      <c r="D7" s="536" t="s">
        <v>1221</v>
      </c>
      <c r="E7" s="547"/>
      <c r="F7" s="547"/>
      <c r="G7" s="547"/>
      <c r="H7" s="547">
        <v>6</v>
      </c>
      <c r="I7" s="547">
        <v>5</v>
      </c>
      <c r="J7" s="547">
        <v>5</v>
      </c>
      <c r="K7" s="547">
        <v>5</v>
      </c>
      <c r="L7" s="547">
        <v>6</v>
      </c>
      <c r="M7" s="548"/>
    </row>
    <row r="8" spans="1:13" ht="15" thickBot="1">
      <c r="A8" s="740"/>
      <c r="B8" s="743"/>
      <c r="C8" s="533" t="s">
        <v>1222</v>
      </c>
      <c r="D8" s="534" t="s">
        <v>1223</v>
      </c>
      <c r="E8" s="549">
        <v>480</v>
      </c>
      <c r="F8" s="549">
        <v>96</v>
      </c>
      <c r="G8" s="549">
        <f>E8-F8</f>
        <v>384</v>
      </c>
      <c r="H8" s="549">
        <v>40</v>
      </c>
      <c r="I8" s="549">
        <v>4</v>
      </c>
      <c r="J8" s="549" t="s">
        <v>945</v>
      </c>
      <c r="K8" s="549">
        <v>20</v>
      </c>
      <c r="L8" s="549">
        <v>30</v>
      </c>
      <c r="M8" s="550"/>
    </row>
    <row r="9" spans="1:13">
      <c r="A9" s="738">
        <v>3</v>
      </c>
      <c r="B9" s="741" t="s">
        <v>262</v>
      </c>
      <c r="C9" s="530" t="s">
        <v>1218</v>
      </c>
      <c r="D9" s="531" t="s">
        <v>1219</v>
      </c>
      <c r="E9" s="545">
        <v>480</v>
      </c>
      <c r="F9" s="545">
        <v>52</v>
      </c>
      <c r="G9" s="545">
        <f>E9-F9</f>
        <v>428</v>
      </c>
      <c r="H9" s="545">
        <v>35</v>
      </c>
      <c r="I9" s="545">
        <v>4</v>
      </c>
      <c r="J9" s="545">
        <v>5</v>
      </c>
      <c r="K9" s="545">
        <v>25</v>
      </c>
      <c r="L9" s="545">
        <v>35</v>
      </c>
      <c r="M9" s="551"/>
    </row>
    <row r="10" spans="1:13">
      <c r="A10" s="739"/>
      <c r="B10" s="742"/>
      <c r="C10" s="537" t="s">
        <v>1224</v>
      </c>
      <c r="D10" s="538" t="s">
        <v>1225</v>
      </c>
      <c r="E10" s="552">
        <v>13208</v>
      </c>
      <c r="F10" s="563">
        <v>1321</v>
      </c>
      <c r="G10" s="563">
        <f>E10-F10</f>
        <v>11887</v>
      </c>
      <c r="H10" s="552">
        <f>H9*24</f>
        <v>840</v>
      </c>
      <c r="I10" s="552">
        <f>I9*26</f>
        <v>104</v>
      </c>
      <c r="J10" s="552">
        <f>J9*24</f>
        <v>120</v>
      </c>
      <c r="K10" s="552">
        <f>K9*25</f>
        <v>625</v>
      </c>
      <c r="L10" s="552">
        <f>L9*24</f>
        <v>840</v>
      </c>
      <c r="M10" s="553"/>
    </row>
    <row r="11" spans="1:13">
      <c r="A11" s="739"/>
      <c r="B11" s="742"/>
      <c r="C11" s="535" t="s">
        <v>1220</v>
      </c>
      <c r="D11" s="536" t="s">
        <v>1223</v>
      </c>
      <c r="E11" s="547"/>
      <c r="F11" s="547"/>
      <c r="G11" s="547"/>
      <c r="H11" s="547">
        <v>5</v>
      </c>
      <c r="I11" s="547">
        <v>5</v>
      </c>
      <c r="J11" s="547">
        <v>5</v>
      </c>
      <c r="K11" s="547">
        <v>5</v>
      </c>
      <c r="L11" s="547">
        <v>5</v>
      </c>
      <c r="M11" s="548"/>
    </row>
    <row r="12" spans="1:13" ht="15" thickBot="1">
      <c r="A12" s="740"/>
      <c r="B12" s="743"/>
      <c r="C12" s="533" t="s">
        <v>290</v>
      </c>
      <c r="D12" s="534" t="s">
        <v>1223</v>
      </c>
      <c r="E12" s="549">
        <v>480</v>
      </c>
      <c r="F12" s="549"/>
      <c r="G12" s="549">
        <f>E12-F12</f>
        <v>480</v>
      </c>
      <c r="H12" s="549"/>
      <c r="I12" s="549"/>
      <c r="J12" s="549"/>
      <c r="K12" s="549"/>
      <c r="L12" s="549"/>
      <c r="M12" s="550"/>
    </row>
    <row r="13" spans="1:13">
      <c r="A13" s="738">
        <v>4</v>
      </c>
      <c r="B13" s="741" t="s">
        <v>1226</v>
      </c>
      <c r="C13" s="530" t="s">
        <v>1227</v>
      </c>
      <c r="D13" s="531" t="s">
        <v>1216</v>
      </c>
      <c r="E13" s="564">
        <v>185.1</v>
      </c>
      <c r="F13" s="564"/>
      <c r="G13" s="564">
        <f>E13-F13</f>
        <v>185.1</v>
      </c>
      <c r="H13" s="545"/>
      <c r="I13" s="545"/>
      <c r="J13" s="545"/>
      <c r="K13" s="545"/>
      <c r="L13" s="545"/>
      <c r="M13" s="551"/>
    </row>
    <row r="14" spans="1:13">
      <c r="A14" s="739"/>
      <c r="B14" s="742"/>
      <c r="C14" s="537" t="s">
        <v>1228</v>
      </c>
      <c r="D14" s="538" t="s">
        <v>282</v>
      </c>
      <c r="E14" s="563">
        <f>E13</f>
        <v>185.1</v>
      </c>
      <c r="F14" s="563"/>
      <c r="G14" s="563">
        <v>185.1</v>
      </c>
      <c r="H14" s="552"/>
      <c r="I14" s="552"/>
      <c r="J14" s="552"/>
      <c r="K14" s="552"/>
      <c r="L14" s="552"/>
      <c r="M14" s="553"/>
    </row>
    <row r="15" spans="1:13">
      <c r="A15" s="739"/>
      <c r="B15" s="742"/>
      <c r="C15" s="537" t="s">
        <v>1229</v>
      </c>
      <c r="D15" s="538" t="s">
        <v>1223</v>
      </c>
      <c r="E15" s="563">
        <f>E14-E16</f>
        <v>166.083</v>
      </c>
      <c r="F15" s="563"/>
      <c r="G15" s="563">
        <f>E15-F15</f>
        <v>166.083</v>
      </c>
      <c r="H15" s="552"/>
      <c r="I15" s="552"/>
      <c r="J15" s="552"/>
      <c r="K15" s="552"/>
      <c r="L15" s="552"/>
      <c r="M15" s="553"/>
    </row>
    <row r="16" spans="1:13">
      <c r="A16" s="739"/>
      <c r="B16" s="742"/>
      <c r="C16" s="537" t="s">
        <v>1230</v>
      </c>
      <c r="D16" s="538" t="s">
        <v>1223</v>
      </c>
      <c r="E16" s="563">
        <v>19.016999999999999</v>
      </c>
      <c r="F16" s="563"/>
      <c r="G16" s="563">
        <f>E16</f>
        <v>19.016999999999999</v>
      </c>
      <c r="H16" s="552"/>
      <c r="I16" s="552"/>
      <c r="J16" s="552"/>
      <c r="K16" s="552"/>
      <c r="L16" s="552"/>
      <c r="M16" s="553"/>
    </row>
    <row r="17" spans="1:13" ht="15" thickBot="1">
      <c r="A17" s="740"/>
      <c r="B17" s="743"/>
      <c r="C17" s="539" t="s">
        <v>1220</v>
      </c>
      <c r="D17" s="540" t="s">
        <v>1223</v>
      </c>
      <c r="E17" s="554"/>
      <c r="F17" s="554"/>
      <c r="G17" s="554"/>
      <c r="H17" s="554"/>
      <c r="I17" s="554"/>
      <c r="J17" s="554"/>
      <c r="K17" s="554"/>
      <c r="L17" s="554"/>
      <c r="M17" s="555"/>
    </row>
    <row r="18" spans="1:13">
      <c r="A18" s="738">
        <v>5</v>
      </c>
      <c r="B18" s="529" t="s">
        <v>1231</v>
      </c>
      <c r="C18" s="530" t="s">
        <v>1233</v>
      </c>
      <c r="D18" s="531" t="s">
        <v>1216</v>
      </c>
      <c r="E18" s="545">
        <v>185.1</v>
      </c>
      <c r="F18" s="545"/>
      <c r="G18" s="545">
        <f>E18-F18</f>
        <v>185.1</v>
      </c>
      <c r="H18" s="545"/>
      <c r="I18" s="545"/>
      <c r="J18" s="545"/>
      <c r="K18" s="545"/>
      <c r="L18" s="545"/>
      <c r="M18" s="551"/>
    </row>
    <row r="19" spans="1:13" ht="15" thickBot="1">
      <c r="A19" s="740"/>
      <c r="B19" s="532" t="s">
        <v>1232</v>
      </c>
      <c r="C19" s="539" t="s">
        <v>1220</v>
      </c>
      <c r="D19" s="541" t="s">
        <v>1223</v>
      </c>
      <c r="E19" s="549"/>
      <c r="F19" s="549"/>
      <c r="G19" s="549"/>
      <c r="H19" s="549"/>
      <c r="I19" s="549"/>
      <c r="J19" s="549"/>
      <c r="K19" s="549"/>
      <c r="L19" s="549"/>
      <c r="M19" s="550"/>
    </row>
    <row r="20" spans="1:13" ht="15" thickBot="1">
      <c r="A20" s="542">
        <v>6</v>
      </c>
      <c r="B20" s="543" t="s">
        <v>1234</v>
      </c>
      <c r="C20" s="544"/>
      <c r="D20" s="543" t="s">
        <v>1235</v>
      </c>
      <c r="E20" s="556">
        <v>100.47</v>
      </c>
      <c r="F20" s="556">
        <v>10</v>
      </c>
      <c r="G20" s="556">
        <v>10</v>
      </c>
      <c r="H20" s="556"/>
      <c r="I20" s="556"/>
      <c r="J20" s="556"/>
      <c r="K20" s="556"/>
      <c r="L20" s="556"/>
      <c r="M20" s="557"/>
    </row>
  </sheetData>
  <sheetProtection algorithmName="SHA-512" hashValue="L59swt47JKVxNIFk/5ptKVqXWA3Ltab7Tk71AK5deILmnccVmm1G6tqfyHjGa7CiC3yMwgQE0yNhnsWx8h7zqw==" saltValue="L7sQM4d+h1gPGA6y/Jo5+Q==" spinCount="100000" sheet="1" formatCells="0" formatColumns="0" formatRows="0" insertColumns="0" insertRows="0" insertHyperlinks="0" deleteColumns="0" deleteRows="0" sort="0" autoFilter="0" pivotTables="0"/>
  <mergeCells count="17">
    <mergeCell ref="A13:A17"/>
    <mergeCell ref="B13:B17"/>
    <mergeCell ref="A18:A19"/>
    <mergeCell ref="A4:A5"/>
    <mergeCell ref="B4:B5"/>
    <mergeCell ref="A6:A8"/>
    <mergeCell ref="B6:B8"/>
    <mergeCell ref="A9:A12"/>
    <mergeCell ref="B9:B12"/>
    <mergeCell ref="A1:M1"/>
    <mergeCell ref="A2:A3"/>
    <mergeCell ref="B2:C3"/>
    <mergeCell ref="D2:D3"/>
    <mergeCell ref="F2:F3"/>
    <mergeCell ref="G2:G3"/>
    <mergeCell ref="H2:J2"/>
    <mergeCell ref="M2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B2077-8108-4F80-8E90-DBBCD7745DD3}">
  <dimension ref="A1:Q25"/>
  <sheetViews>
    <sheetView zoomScale="70" zoomScaleNormal="70" workbookViewId="0">
      <selection activeCell="K28" sqref="K28"/>
    </sheetView>
  </sheetViews>
  <sheetFormatPr defaultRowHeight="14.5"/>
  <cols>
    <col min="1" max="1" width="19.54296875" customWidth="1"/>
    <col min="2" max="2" width="11.54296875" customWidth="1"/>
    <col min="3" max="3" width="19.1796875" customWidth="1"/>
    <col min="4" max="4" width="15.90625" customWidth="1"/>
    <col min="5" max="5" width="12.81640625" customWidth="1"/>
    <col min="6" max="6" width="26.1796875" customWidth="1"/>
    <col min="7" max="7" width="19.08984375" customWidth="1"/>
    <col min="10" max="10" width="16.81640625" customWidth="1"/>
    <col min="14" max="14" width="9.54296875" bestFit="1" customWidth="1"/>
    <col min="17" max="17" width="27.6328125" bestFit="1" customWidth="1"/>
  </cols>
  <sheetData>
    <row r="1" spans="1:17">
      <c r="A1" s="768" t="s">
        <v>69</v>
      </c>
      <c r="B1" s="768" t="s">
        <v>120</v>
      </c>
      <c r="C1" s="768" t="s">
        <v>1712</v>
      </c>
      <c r="D1" s="672" t="s">
        <v>1713</v>
      </c>
      <c r="E1" s="672" t="s">
        <v>1715</v>
      </c>
      <c r="F1" s="672" t="s">
        <v>110</v>
      </c>
      <c r="G1" s="672" t="s">
        <v>278</v>
      </c>
      <c r="H1" s="770" t="s">
        <v>1716</v>
      </c>
      <c r="I1" s="744"/>
      <c r="J1" s="770" t="s">
        <v>1717</v>
      </c>
      <c r="K1" s="772"/>
      <c r="L1" s="750" t="s">
        <v>1212</v>
      </c>
      <c r="M1" s="750"/>
      <c r="N1" s="750"/>
      <c r="O1" s="679" t="s">
        <v>1212</v>
      </c>
      <c r="P1" s="679" t="s">
        <v>1212</v>
      </c>
      <c r="Q1" s="744" t="s">
        <v>121</v>
      </c>
    </row>
    <row r="2" spans="1:17">
      <c r="A2" s="769"/>
      <c r="B2" s="769"/>
      <c r="C2" s="769"/>
      <c r="D2" s="673" t="s">
        <v>1714</v>
      </c>
      <c r="E2" s="673" t="s">
        <v>1732</v>
      </c>
      <c r="F2" s="673" t="s">
        <v>1738</v>
      </c>
      <c r="G2" s="673" t="s">
        <v>1733</v>
      </c>
      <c r="H2" s="771"/>
      <c r="I2" s="745"/>
      <c r="J2" s="771"/>
      <c r="K2" s="773"/>
      <c r="L2" s="751">
        <v>46204</v>
      </c>
      <c r="M2" s="751"/>
      <c r="N2" s="751"/>
      <c r="O2" s="680">
        <v>46204</v>
      </c>
      <c r="P2" s="680">
        <v>46235</v>
      </c>
      <c r="Q2" s="745"/>
    </row>
    <row r="3" spans="1:17">
      <c r="A3" s="746"/>
      <c r="B3" s="746"/>
      <c r="C3" s="746"/>
      <c r="D3" s="674"/>
      <c r="E3" s="674"/>
      <c r="F3" s="674"/>
      <c r="G3" s="674"/>
      <c r="H3" s="752"/>
      <c r="I3" s="753"/>
      <c r="J3" s="752"/>
      <c r="K3" s="753"/>
      <c r="L3" s="752" t="s">
        <v>1212</v>
      </c>
      <c r="M3" s="753"/>
      <c r="N3" s="673" t="s">
        <v>1718</v>
      </c>
      <c r="O3" s="675"/>
      <c r="P3" s="674"/>
      <c r="Q3" s="746"/>
    </row>
    <row r="4" spans="1:17" ht="32">
      <c r="A4" s="657" t="s">
        <v>118</v>
      </c>
      <c r="B4" s="658" t="s">
        <v>1268</v>
      </c>
      <c r="C4" s="658">
        <v>186</v>
      </c>
      <c r="D4" s="658">
        <v>185</v>
      </c>
      <c r="E4" s="658">
        <v>185</v>
      </c>
      <c r="F4" s="658">
        <v>178.36</v>
      </c>
      <c r="G4" s="658">
        <f>D4-F4</f>
        <v>6.6399999999999864</v>
      </c>
      <c r="H4" s="747" t="s">
        <v>945</v>
      </c>
      <c r="I4" s="748"/>
      <c r="J4" s="747" t="s">
        <v>945</v>
      </c>
      <c r="K4" s="748"/>
      <c r="L4" s="747">
        <v>48.85</v>
      </c>
      <c r="M4" s="749"/>
      <c r="N4" s="677">
        <v>42.22</v>
      </c>
      <c r="O4" s="678">
        <v>6.6219999999999999</v>
      </c>
      <c r="P4" s="662" t="s">
        <v>945</v>
      </c>
      <c r="Q4" s="657" t="s">
        <v>1734</v>
      </c>
    </row>
    <row r="5" spans="1:17" ht="16">
      <c r="A5" s="657" t="s">
        <v>286</v>
      </c>
      <c r="B5" s="658" t="s">
        <v>1223</v>
      </c>
      <c r="C5" s="658">
        <v>494</v>
      </c>
      <c r="D5" s="658">
        <v>480</v>
      </c>
      <c r="E5" s="658">
        <v>177</v>
      </c>
      <c r="F5" s="658">
        <v>169</v>
      </c>
      <c r="G5" s="658">
        <f>D5-F5</f>
        <v>311</v>
      </c>
      <c r="H5" s="747">
        <v>1</v>
      </c>
      <c r="I5" s="748"/>
      <c r="J5" s="747">
        <v>3</v>
      </c>
      <c r="K5" s="748"/>
      <c r="L5" s="747">
        <v>35</v>
      </c>
      <c r="M5" s="748"/>
      <c r="N5" s="676">
        <v>15</v>
      </c>
      <c r="O5" s="676">
        <v>20</v>
      </c>
      <c r="P5" s="658">
        <v>30</v>
      </c>
      <c r="Q5" s="660"/>
    </row>
    <row r="6" spans="1:17" ht="16">
      <c r="A6" s="657" t="s">
        <v>289</v>
      </c>
      <c r="B6" s="658" t="s">
        <v>1223</v>
      </c>
      <c r="C6" s="658">
        <v>494</v>
      </c>
      <c r="D6" s="658">
        <v>480</v>
      </c>
      <c r="E6" s="658">
        <v>112</v>
      </c>
      <c r="F6" s="658">
        <v>77</v>
      </c>
      <c r="G6" s="658">
        <f>D6-F6</f>
        <v>403</v>
      </c>
      <c r="H6" s="747">
        <v>7</v>
      </c>
      <c r="I6" s="748"/>
      <c r="J6" s="747">
        <v>4</v>
      </c>
      <c r="K6" s="748"/>
      <c r="L6" s="747">
        <v>40</v>
      </c>
      <c r="M6" s="748"/>
      <c r="N6" s="658">
        <v>25</v>
      </c>
      <c r="O6" s="658">
        <v>25</v>
      </c>
      <c r="P6" s="658">
        <v>35</v>
      </c>
      <c r="Q6" s="657"/>
    </row>
    <row r="7" spans="1:17" ht="16">
      <c r="A7" s="657" t="s">
        <v>1233</v>
      </c>
      <c r="B7" s="658" t="s">
        <v>1268</v>
      </c>
      <c r="C7" s="658">
        <v>186</v>
      </c>
      <c r="D7" s="658">
        <v>185</v>
      </c>
      <c r="E7" s="658">
        <v>15</v>
      </c>
      <c r="F7" s="658" t="s">
        <v>945</v>
      </c>
      <c r="G7" s="658">
        <v>185</v>
      </c>
      <c r="H7" s="747" t="s">
        <v>945</v>
      </c>
      <c r="I7" s="748"/>
      <c r="J7" s="747" t="s">
        <v>945</v>
      </c>
      <c r="K7" s="748"/>
      <c r="L7" s="747" t="s">
        <v>945</v>
      </c>
      <c r="M7" s="748"/>
      <c r="N7" s="658" t="s">
        <v>945</v>
      </c>
      <c r="O7" s="658" t="s">
        <v>945</v>
      </c>
      <c r="P7" s="658" t="s">
        <v>945</v>
      </c>
      <c r="Q7" s="657" t="s">
        <v>945</v>
      </c>
    </row>
    <row r="8" spans="1:17" ht="16">
      <c r="A8" s="657" t="s">
        <v>293</v>
      </c>
      <c r="B8" s="658" t="s">
        <v>1268</v>
      </c>
      <c r="C8" s="658">
        <v>186</v>
      </c>
      <c r="D8" s="658">
        <v>185</v>
      </c>
      <c r="E8" s="658" t="s">
        <v>945</v>
      </c>
      <c r="F8" s="658" t="s">
        <v>945</v>
      </c>
      <c r="G8" s="658" t="s">
        <v>945</v>
      </c>
      <c r="H8" s="747" t="s">
        <v>945</v>
      </c>
      <c r="I8" s="748"/>
      <c r="J8" s="747" t="s">
        <v>945</v>
      </c>
      <c r="K8" s="748"/>
      <c r="L8" s="747" t="s">
        <v>945</v>
      </c>
      <c r="M8" s="748"/>
      <c r="N8" s="658" t="s">
        <v>945</v>
      </c>
      <c r="O8" s="658" t="s">
        <v>945</v>
      </c>
      <c r="P8" s="658" t="s">
        <v>945</v>
      </c>
      <c r="Q8" s="657" t="s">
        <v>1719</v>
      </c>
    </row>
    <row r="9" spans="1:17" ht="16" customHeight="1">
      <c r="A9" s="765" t="s">
        <v>1720</v>
      </c>
      <c r="B9" s="765"/>
      <c r="C9" s="765"/>
      <c r="D9" s="765"/>
      <c r="E9" s="765"/>
      <c r="F9" s="765"/>
      <c r="G9" s="765"/>
      <c r="H9" s="765"/>
      <c r="I9" s="765"/>
      <c r="J9" s="765"/>
      <c r="K9" s="765"/>
      <c r="L9" s="765"/>
      <c r="M9" s="765"/>
      <c r="N9" s="765"/>
      <c r="O9" s="765"/>
      <c r="P9" s="765"/>
      <c r="Q9" s="765"/>
    </row>
    <row r="10" spans="1:17" ht="16">
      <c r="A10" s="766" t="s">
        <v>1721</v>
      </c>
      <c r="B10" s="766" t="s">
        <v>120</v>
      </c>
      <c r="C10" s="766" t="s">
        <v>1712</v>
      </c>
      <c r="D10" s="656" t="s">
        <v>1713</v>
      </c>
      <c r="E10" s="656" t="s">
        <v>1715</v>
      </c>
      <c r="F10" s="766" t="s">
        <v>1722</v>
      </c>
      <c r="G10" s="766" t="s">
        <v>278</v>
      </c>
      <c r="H10" s="766" t="s">
        <v>1723</v>
      </c>
      <c r="I10" s="759" t="s">
        <v>1736</v>
      </c>
      <c r="J10" s="760"/>
      <c r="K10" s="759" t="s">
        <v>1737</v>
      </c>
      <c r="L10" s="760"/>
      <c r="M10" s="759" t="s">
        <v>121</v>
      </c>
      <c r="N10" s="763"/>
      <c r="O10" s="763"/>
      <c r="P10" s="763"/>
      <c r="Q10" s="760"/>
    </row>
    <row r="11" spans="1:17" ht="31" customHeight="1">
      <c r="A11" s="767"/>
      <c r="B11" s="767"/>
      <c r="C11" s="767"/>
      <c r="D11" s="661" t="s">
        <v>1714</v>
      </c>
      <c r="E11" s="661" t="s">
        <v>1735</v>
      </c>
      <c r="F11" s="767"/>
      <c r="G11" s="767"/>
      <c r="H11" s="767"/>
      <c r="I11" s="761"/>
      <c r="J11" s="762"/>
      <c r="K11" s="761"/>
      <c r="L11" s="762"/>
      <c r="M11" s="761"/>
      <c r="N11" s="764"/>
      <c r="O11" s="764"/>
      <c r="P11" s="764"/>
      <c r="Q11" s="762"/>
    </row>
    <row r="12" spans="1:17" ht="22.5">
      <c r="A12" s="657" t="s">
        <v>1724</v>
      </c>
      <c r="B12" s="658" t="s">
        <v>1219</v>
      </c>
      <c r="C12" s="658">
        <v>494</v>
      </c>
      <c r="D12" s="658">
        <v>480</v>
      </c>
      <c r="E12" s="658">
        <v>410</v>
      </c>
      <c r="F12" s="658">
        <v>282</v>
      </c>
      <c r="G12" s="658">
        <f>D12-F12</f>
        <v>198</v>
      </c>
      <c r="H12" s="658">
        <f>117-40</f>
        <v>77</v>
      </c>
      <c r="I12" s="757"/>
      <c r="J12" s="758"/>
      <c r="K12" s="757"/>
      <c r="L12" s="758"/>
      <c r="M12" s="747"/>
      <c r="N12" s="749"/>
      <c r="O12" s="749"/>
      <c r="P12" s="749"/>
      <c r="Q12" s="748"/>
    </row>
    <row r="13" spans="1:17" ht="22.5">
      <c r="A13" s="657" t="s">
        <v>1725</v>
      </c>
      <c r="B13" s="658" t="s">
        <v>1219</v>
      </c>
      <c r="C13" s="658">
        <v>494</v>
      </c>
      <c r="D13" s="658">
        <v>480</v>
      </c>
      <c r="E13" s="658">
        <v>330</v>
      </c>
      <c r="F13" s="658">
        <v>193</v>
      </c>
      <c r="G13" s="658">
        <f>D13-F13</f>
        <v>287</v>
      </c>
      <c r="H13" s="658">
        <v>45</v>
      </c>
      <c r="I13" s="747">
        <v>48</v>
      </c>
      <c r="J13" s="748"/>
      <c r="K13" s="757"/>
      <c r="L13" s="758"/>
      <c r="M13" s="777"/>
      <c r="N13" s="778"/>
      <c r="O13" s="778"/>
      <c r="P13" s="778"/>
      <c r="Q13" s="779"/>
    </row>
    <row r="14" spans="1:17" ht="22.5">
      <c r="A14" s="657" t="s">
        <v>1261</v>
      </c>
      <c r="B14" s="658" t="s">
        <v>1268</v>
      </c>
      <c r="C14" s="658">
        <v>3030</v>
      </c>
      <c r="D14" s="658">
        <v>3030</v>
      </c>
      <c r="E14" s="658">
        <v>2121</v>
      </c>
      <c r="F14" s="658">
        <v>1209.5119999999999</v>
      </c>
      <c r="G14" s="658">
        <f>D14-F14</f>
        <v>1820.4880000000001</v>
      </c>
      <c r="H14" s="658">
        <v>70</v>
      </c>
      <c r="I14" s="757"/>
      <c r="J14" s="758"/>
      <c r="K14" s="747">
        <v>500</v>
      </c>
      <c r="L14" s="748"/>
      <c r="M14" s="747"/>
      <c r="N14" s="749"/>
      <c r="O14" s="749"/>
      <c r="P14" s="749"/>
      <c r="Q14" s="748"/>
    </row>
    <row r="15" spans="1:17" ht="22.5">
      <c r="A15" s="657" t="s">
        <v>1263</v>
      </c>
      <c r="B15" s="658" t="s">
        <v>1268</v>
      </c>
      <c r="C15" s="658">
        <v>192</v>
      </c>
      <c r="D15" s="658">
        <v>192</v>
      </c>
      <c r="E15" s="658">
        <v>135</v>
      </c>
      <c r="F15" s="658">
        <v>77</v>
      </c>
      <c r="G15" s="658">
        <v>115</v>
      </c>
      <c r="H15" s="659"/>
      <c r="I15" s="757"/>
      <c r="J15" s="758"/>
      <c r="K15" s="747">
        <v>60</v>
      </c>
      <c r="L15" s="748"/>
      <c r="M15" s="747"/>
      <c r="N15" s="749"/>
      <c r="O15" s="749"/>
      <c r="P15" s="749"/>
      <c r="Q15" s="748"/>
    </row>
    <row r="16" spans="1:17" ht="16">
      <c r="A16" s="657" t="s">
        <v>1726</v>
      </c>
      <c r="B16" s="658" t="s">
        <v>1219</v>
      </c>
      <c r="C16" s="658">
        <v>1202</v>
      </c>
      <c r="D16" s="658">
        <v>1202</v>
      </c>
      <c r="E16" s="658">
        <v>842</v>
      </c>
      <c r="F16" s="658" t="s">
        <v>945</v>
      </c>
      <c r="G16" s="658">
        <v>1202</v>
      </c>
      <c r="H16" s="658" t="s">
        <v>945</v>
      </c>
      <c r="I16" s="747" t="s">
        <v>945</v>
      </c>
      <c r="J16" s="748"/>
      <c r="K16" s="747" t="s">
        <v>945</v>
      </c>
      <c r="L16" s="748"/>
      <c r="M16" s="754" t="s">
        <v>1742</v>
      </c>
      <c r="N16" s="755"/>
      <c r="O16" s="755"/>
      <c r="P16" s="755"/>
      <c r="Q16" s="756"/>
    </row>
    <row r="17" spans="1:17" ht="16" customHeight="1">
      <c r="A17" s="657" t="s">
        <v>1727</v>
      </c>
      <c r="B17" s="658" t="s">
        <v>1219</v>
      </c>
      <c r="C17" s="658">
        <v>1438</v>
      </c>
      <c r="D17" s="658">
        <v>1438</v>
      </c>
      <c r="E17" s="658">
        <v>1006</v>
      </c>
      <c r="F17" s="658" t="s">
        <v>945</v>
      </c>
      <c r="G17" s="658">
        <v>1438</v>
      </c>
      <c r="H17" s="658" t="s">
        <v>945</v>
      </c>
      <c r="I17" s="747" t="s">
        <v>945</v>
      </c>
      <c r="J17" s="748"/>
      <c r="K17" s="747" t="s">
        <v>945</v>
      </c>
      <c r="L17" s="748"/>
      <c r="M17" s="754" t="s">
        <v>1742</v>
      </c>
      <c r="N17" s="755"/>
      <c r="O17" s="755"/>
      <c r="P17" s="755"/>
      <c r="Q17" s="756"/>
    </row>
    <row r="18" spans="1:17" ht="16">
      <c r="A18" s="657" t="s">
        <v>1741</v>
      </c>
      <c r="B18" s="658" t="s">
        <v>1219</v>
      </c>
      <c r="C18" s="658">
        <v>10142</v>
      </c>
      <c r="D18" s="658">
        <v>10142</v>
      </c>
      <c r="E18" s="658">
        <v>7100</v>
      </c>
      <c r="F18" s="658" t="s">
        <v>945</v>
      </c>
      <c r="G18" s="658">
        <f>D18</f>
        <v>10142</v>
      </c>
      <c r="H18" s="658"/>
      <c r="I18" s="681"/>
      <c r="J18" s="662"/>
      <c r="K18" s="681"/>
      <c r="L18" s="662"/>
      <c r="M18" s="747" t="s">
        <v>1742</v>
      </c>
      <c r="N18" s="749"/>
      <c r="O18" s="749"/>
      <c r="P18" s="749"/>
      <c r="Q18" s="748"/>
    </row>
    <row r="19" spans="1:17" ht="23" thickBot="1">
      <c r="A19" s="657" t="s">
        <v>1728</v>
      </c>
      <c r="B19" s="658" t="s">
        <v>1267</v>
      </c>
      <c r="C19" s="658">
        <v>100</v>
      </c>
      <c r="D19" s="658">
        <v>100</v>
      </c>
      <c r="E19" s="658">
        <v>70</v>
      </c>
      <c r="F19" s="658" t="s">
        <v>945</v>
      </c>
      <c r="G19" s="658">
        <v>100</v>
      </c>
      <c r="H19" s="659"/>
      <c r="I19" s="757"/>
      <c r="J19" s="758"/>
      <c r="K19" s="757"/>
      <c r="L19" s="758"/>
      <c r="M19" s="747"/>
      <c r="N19" s="749"/>
      <c r="O19" s="749"/>
      <c r="P19" s="749"/>
      <c r="Q19" s="748"/>
    </row>
    <row r="20" spans="1:17" ht="16" customHeight="1">
      <c r="A20" s="774" t="s">
        <v>1729</v>
      </c>
      <c r="B20" s="775"/>
      <c r="C20" s="775"/>
      <c r="D20" s="775"/>
      <c r="E20" s="775"/>
      <c r="F20" s="775"/>
      <c r="G20" s="775"/>
      <c r="H20" s="775"/>
      <c r="I20" s="775"/>
      <c r="J20" s="775"/>
      <c r="K20" s="776"/>
    </row>
    <row r="21" spans="1:17" ht="16" customHeight="1">
      <c r="A21" s="780" t="s">
        <v>69</v>
      </c>
      <c r="B21" s="766" t="s">
        <v>120</v>
      </c>
      <c r="C21" s="782" t="s">
        <v>1730</v>
      </c>
      <c r="D21" s="765"/>
      <c r="E21" s="783"/>
      <c r="F21" s="782" t="s">
        <v>1739</v>
      </c>
      <c r="G21" s="765"/>
      <c r="H21" s="783"/>
      <c r="I21" s="782" t="s">
        <v>1740</v>
      </c>
      <c r="J21" s="765"/>
      <c r="K21" s="784"/>
    </row>
    <row r="22" spans="1:17" ht="16">
      <c r="A22" s="781"/>
      <c r="B22" s="767"/>
      <c r="C22" s="663" t="s">
        <v>1731</v>
      </c>
      <c r="D22" s="663" t="s">
        <v>110</v>
      </c>
      <c r="E22" s="663" t="s">
        <v>1220</v>
      </c>
      <c r="F22" s="663" t="s">
        <v>1731</v>
      </c>
      <c r="G22" s="663" t="s">
        <v>110</v>
      </c>
      <c r="H22" s="663" t="s">
        <v>1220</v>
      </c>
      <c r="I22" s="663" t="s">
        <v>1731</v>
      </c>
      <c r="J22" s="663" t="s">
        <v>110</v>
      </c>
      <c r="K22" s="664" t="s">
        <v>1220</v>
      </c>
    </row>
    <row r="23" spans="1:17" ht="16">
      <c r="A23" s="665" t="s">
        <v>286</v>
      </c>
      <c r="B23" s="658" t="s">
        <v>1223</v>
      </c>
      <c r="C23" s="658">
        <v>10</v>
      </c>
      <c r="D23" s="658">
        <v>5</v>
      </c>
      <c r="E23" s="658">
        <v>3</v>
      </c>
      <c r="F23" s="658">
        <v>25</v>
      </c>
      <c r="G23" s="658">
        <v>22</v>
      </c>
      <c r="H23" s="658">
        <v>2</v>
      </c>
      <c r="I23" s="666">
        <v>25</v>
      </c>
      <c r="J23" s="666">
        <v>22</v>
      </c>
      <c r="K23" s="667">
        <v>4</v>
      </c>
    </row>
    <row r="24" spans="1:17" ht="16">
      <c r="A24" s="665" t="s">
        <v>700</v>
      </c>
      <c r="B24" s="658" t="s">
        <v>1223</v>
      </c>
      <c r="C24" s="658">
        <v>15</v>
      </c>
      <c r="D24" s="658">
        <v>12</v>
      </c>
      <c r="E24" s="658">
        <v>2</v>
      </c>
      <c r="F24" s="658">
        <v>12</v>
      </c>
      <c r="G24" s="658">
        <v>8</v>
      </c>
      <c r="H24" s="658">
        <v>2</v>
      </c>
      <c r="I24" s="666">
        <v>20</v>
      </c>
      <c r="J24" s="666">
        <v>18</v>
      </c>
      <c r="K24" s="667">
        <v>4</v>
      </c>
    </row>
    <row r="25" spans="1:17" ht="16.5" thickBot="1">
      <c r="A25" s="668" t="s">
        <v>1233</v>
      </c>
      <c r="B25" s="669" t="s">
        <v>1268</v>
      </c>
      <c r="C25" s="669" t="s">
        <v>945</v>
      </c>
      <c r="D25" s="669" t="s">
        <v>945</v>
      </c>
      <c r="E25" s="669" t="s">
        <v>945</v>
      </c>
      <c r="F25" s="669" t="s">
        <v>945</v>
      </c>
      <c r="G25" s="669" t="s">
        <v>945</v>
      </c>
      <c r="H25" s="669" t="s">
        <v>945</v>
      </c>
      <c r="I25" s="670" t="s">
        <v>945</v>
      </c>
      <c r="J25" s="670" t="s">
        <v>945</v>
      </c>
      <c r="K25" s="671" t="s">
        <v>945</v>
      </c>
    </row>
  </sheetData>
  <mergeCells count="62">
    <mergeCell ref="M18:Q18"/>
    <mergeCell ref="A21:A22"/>
    <mergeCell ref="B21:B22"/>
    <mergeCell ref="C21:E21"/>
    <mergeCell ref="F21:H21"/>
    <mergeCell ref="I21:K21"/>
    <mergeCell ref="I10:J11"/>
    <mergeCell ref="H8:I8"/>
    <mergeCell ref="A20:K20"/>
    <mergeCell ref="M12:Q12"/>
    <mergeCell ref="I13:J13"/>
    <mergeCell ref="K13:L13"/>
    <mergeCell ref="M13:Q13"/>
    <mergeCell ref="I14:J14"/>
    <mergeCell ref="K14:L14"/>
    <mergeCell ref="M14:Q14"/>
    <mergeCell ref="I17:J17"/>
    <mergeCell ref="K17:L17"/>
    <mergeCell ref="M17:Q17"/>
    <mergeCell ref="I19:J19"/>
    <mergeCell ref="K19:L19"/>
    <mergeCell ref="M19:Q19"/>
    <mergeCell ref="H5:I5"/>
    <mergeCell ref="J5:K5"/>
    <mergeCell ref="L5:M5"/>
    <mergeCell ref="H6:I6"/>
    <mergeCell ref="J6:K6"/>
    <mergeCell ref="L6:M6"/>
    <mergeCell ref="A1:A3"/>
    <mergeCell ref="B1:B3"/>
    <mergeCell ref="C1:C3"/>
    <mergeCell ref="H1:I3"/>
    <mergeCell ref="J1:K3"/>
    <mergeCell ref="K10:L11"/>
    <mergeCell ref="M10:Q11"/>
    <mergeCell ref="I12:J12"/>
    <mergeCell ref="K12:L12"/>
    <mergeCell ref="H7:I7"/>
    <mergeCell ref="J7:K7"/>
    <mergeCell ref="L7:M7"/>
    <mergeCell ref="J8:K8"/>
    <mergeCell ref="L8:M8"/>
    <mergeCell ref="A9:Q9"/>
    <mergeCell ref="A10:A11"/>
    <mergeCell ref="B10:B11"/>
    <mergeCell ref="C10:C11"/>
    <mergeCell ref="F10:F11"/>
    <mergeCell ref="G10:G11"/>
    <mergeCell ref="H10:H11"/>
    <mergeCell ref="I16:J16"/>
    <mergeCell ref="K16:L16"/>
    <mergeCell ref="M16:Q16"/>
    <mergeCell ref="I15:J15"/>
    <mergeCell ref="K15:L15"/>
    <mergeCell ref="M15:Q15"/>
    <mergeCell ref="Q1:Q3"/>
    <mergeCell ref="H4:I4"/>
    <mergeCell ref="J4:K4"/>
    <mergeCell ref="L4:M4"/>
    <mergeCell ref="L1:N1"/>
    <mergeCell ref="L2:N2"/>
    <mergeCell ref="L3:M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0473E-16DB-487A-A2A3-CF7970A88004}">
  <dimension ref="A1:Q27"/>
  <sheetViews>
    <sheetView topLeftCell="A2" zoomScale="85" zoomScaleNormal="85" workbookViewId="0">
      <selection activeCell="R19" sqref="R19"/>
    </sheetView>
  </sheetViews>
  <sheetFormatPr defaultRowHeight="14.5"/>
  <cols>
    <col min="1" max="1" width="12.36328125" bestFit="1" customWidth="1"/>
    <col min="2" max="2" width="27.26953125" bestFit="1" customWidth="1"/>
    <col min="3" max="3" width="17.453125" customWidth="1"/>
  </cols>
  <sheetData>
    <row r="1" spans="1:17" ht="32" customHeight="1">
      <c r="A1" s="787" t="s">
        <v>1743</v>
      </c>
      <c r="B1" s="788"/>
      <c r="C1" s="785" t="s">
        <v>120</v>
      </c>
      <c r="D1" s="785" t="s">
        <v>1744</v>
      </c>
      <c r="E1" s="785" t="s">
        <v>1765</v>
      </c>
      <c r="F1" s="785" t="s">
        <v>1766</v>
      </c>
      <c r="G1" s="792">
        <v>46235</v>
      </c>
      <c r="H1" s="792">
        <v>46266</v>
      </c>
      <c r="I1" s="785" t="s">
        <v>1745</v>
      </c>
      <c r="J1" s="792">
        <v>46327</v>
      </c>
      <c r="K1" s="785" t="s">
        <v>1746</v>
      </c>
      <c r="L1" s="785" t="s">
        <v>1747</v>
      </c>
      <c r="M1" s="785" t="s">
        <v>1748</v>
      </c>
      <c r="N1" s="785" t="s">
        <v>1749</v>
      </c>
      <c r="O1" s="785" t="s">
        <v>1768</v>
      </c>
      <c r="P1" s="785" t="s">
        <v>1769</v>
      </c>
      <c r="Q1" s="785" t="s">
        <v>1767</v>
      </c>
    </row>
    <row r="2" spans="1:17" ht="16" customHeight="1">
      <c r="A2" s="787" t="s">
        <v>69</v>
      </c>
      <c r="B2" s="788"/>
      <c r="C2" s="786"/>
      <c r="D2" s="786"/>
      <c r="E2" s="786"/>
      <c r="F2" s="786"/>
      <c r="G2" s="793"/>
      <c r="H2" s="793"/>
      <c r="I2" s="786"/>
      <c r="J2" s="786"/>
      <c r="K2" s="786"/>
      <c r="L2" s="786"/>
      <c r="M2" s="786"/>
      <c r="N2" s="786"/>
      <c r="O2" s="786"/>
      <c r="P2" s="786"/>
      <c r="Q2" s="786"/>
    </row>
    <row r="3" spans="1:17" ht="16">
      <c r="A3" s="789" t="s">
        <v>286</v>
      </c>
      <c r="B3" s="682" t="s">
        <v>1715</v>
      </c>
      <c r="C3" s="682" t="s">
        <v>1219</v>
      </c>
      <c r="D3" s="682">
        <v>494</v>
      </c>
      <c r="E3" s="682">
        <v>177</v>
      </c>
      <c r="F3" s="66">
        <v>5</v>
      </c>
      <c r="G3" s="66">
        <v>5</v>
      </c>
      <c r="H3" s="66">
        <v>5</v>
      </c>
      <c r="I3" s="66">
        <v>15</v>
      </c>
      <c r="J3" s="66">
        <v>20</v>
      </c>
      <c r="K3" s="66">
        <v>25</v>
      </c>
      <c r="L3" s="66">
        <v>25</v>
      </c>
      <c r="M3" s="66">
        <v>25</v>
      </c>
      <c r="N3" s="66">
        <v>25</v>
      </c>
      <c r="O3" s="66">
        <v>25</v>
      </c>
      <c r="P3" s="66">
        <v>25</v>
      </c>
      <c r="Q3" s="66">
        <v>10</v>
      </c>
    </row>
    <row r="4" spans="1:17" ht="16">
      <c r="A4" s="790"/>
      <c r="B4" s="683" t="s">
        <v>1750</v>
      </c>
      <c r="C4" s="682" t="s">
        <v>1219</v>
      </c>
      <c r="D4" s="682">
        <v>494</v>
      </c>
      <c r="E4" s="682">
        <v>184</v>
      </c>
      <c r="F4" s="682">
        <v>25</v>
      </c>
      <c r="G4" s="682">
        <v>25</v>
      </c>
      <c r="H4" s="682">
        <v>40</v>
      </c>
      <c r="I4" s="682">
        <v>40</v>
      </c>
      <c r="J4" s="682">
        <v>40</v>
      </c>
      <c r="K4" s="682">
        <v>40</v>
      </c>
      <c r="L4" s="682">
        <v>36</v>
      </c>
      <c r="M4" s="682">
        <v>36</v>
      </c>
      <c r="N4" s="682">
        <f>D4-466</f>
        <v>28</v>
      </c>
      <c r="O4" s="682"/>
      <c r="P4" s="682"/>
      <c r="Q4" s="682"/>
    </row>
    <row r="5" spans="1:17" ht="32">
      <c r="A5" s="790"/>
      <c r="B5" s="683" t="s">
        <v>1751</v>
      </c>
      <c r="C5" s="682" t="s">
        <v>1219</v>
      </c>
      <c r="D5" s="682">
        <v>494</v>
      </c>
      <c r="E5" s="682">
        <v>184</v>
      </c>
      <c r="F5" s="682">
        <v>22</v>
      </c>
      <c r="G5" s="682">
        <v>25</v>
      </c>
      <c r="H5" s="682">
        <v>40</v>
      </c>
      <c r="I5" s="682">
        <v>40</v>
      </c>
      <c r="J5" s="682">
        <v>40</v>
      </c>
      <c r="K5" s="682">
        <v>40</v>
      </c>
      <c r="L5" s="682">
        <v>36</v>
      </c>
      <c r="M5" s="682">
        <v>36</v>
      </c>
      <c r="N5" s="682">
        <f>D5-466</f>
        <v>28</v>
      </c>
      <c r="O5" s="682"/>
      <c r="P5" s="682"/>
      <c r="Q5" s="682"/>
    </row>
    <row r="6" spans="1:17" ht="16">
      <c r="A6" s="790"/>
      <c r="B6" s="682" t="s">
        <v>1752</v>
      </c>
      <c r="C6" s="682" t="s">
        <v>1219</v>
      </c>
      <c r="D6" s="682"/>
      <c r="E6" s="682"/>
      <c r="F6" s="682">
        <v>6</v>
      </c>
      <c r="G6" s="682">
        <v>8</v>
      </c>
      <c r="H6" s="682">
        <v>8</v>
      </c>
      <c r="I6" s="682">
        <v>8</v>
      </c>
      <c r="J6" s="682">
        <v>8</v>
      </c>
      <c r="K6" s="682">
        <v>10</v>
      </c>
      <c r="L6" s="682">
        <v>10</v>
      </c>
      <c r="M6" s="682">
        <v>10</v>
      </c>
      <c r="N6" s="682">
        <v>10</v>
      </c>
      <c r="O6" s="682"/>
      <c r="P6" s="682"/>
      <c r="Q6" s="682"/>
    </row>
    <row r="7" spans="1:17" ht="16">
      <c r="A7" s="790"/>
      <c r="B7" s="682" t="s">
        <v>1753</v>
      </c>
      <c r="C7" s="682" t="s">
        <v>1219</v>
      </c>
      <c r="D7" s="682">
        <v>515</v>
      </c>
      <c r="E7" s="682">
        <v>290</v>
      </c>
      <c r="F7" s="682">
        <v>120</v>
      </c>
      <c r="G7" s="682"/>
      <c r="H7" s="682"/>
      <c r="I7" s="682">
        <v>105</v>
      </c>
      <c r="J7" s="682"/>
      <c r="K7" s="682"/>
      <c r="L7" s="682"/>
      <c r="M7" s="682"/>
      <c r="N7" s="682"/>
      <c r="O7" s="682"/>
      <c r="P7" s="682"/>
      <c r="Q7" s="682"/>
    </row>
    <row r="8" spans="1:17" ht="16">
      <c r="A8" s="791"/>
      <c r="B8" s="682" t="s">
        <v>1754</v>
      </c>
      <c r="C8" s="682" t="s">
        <v>1219</v>
      </c>
      <c r="D8" s="682">
        <v>515</v>
      </c>
      <c r="E8" s="682">
        <v>282</v>
      </c>
      <c r="F8" s="682"/>
      <c r="G8" s="682"/>
      <c r="H8" s="682"/>
      <c r="I8" s="682"/>
      <c r="J8" s="682"/>
      <c r="K8" s="682"/>
      <c r="L8" s="682"/>
      <c r="M8" s="682"/>
      <c r="N8" s="682"/>
      <c r="O8" s="682"/>
      <c r="P8" s="682"/>
      <c r="Q8" s="682"/>
    </row>
    <row r="9" spans="1:17" ht="16">
      <c r="A9" s="684"/>
      <c r="B9" s="684"/>
      <c r="C9" s="684"/>
      <c r="D9" s="684"/>
      <c r="E9" s="684"/>
      <c r="F9" s="684"/>
      <c r="G9" s="684"/>
      <c r="H9" s="684"/>
      <c r="I9" s="684"/>
      <c r="J9" s="684"/>
      <c r="K9" s="684"/>
      <c r="L9" s="684"/>
      <c r="M9" s="684"/>
      <c r="N9" s="684"/>
      <c r="O9" s="684"/>
      <c r="P9" s="684"/>
      <c r="Q9" s="684"/>
    </row>
    <row r="10" spans="1:17" ht="16">
      <c r="A10" s="789" t="s">
        <v>289</v>
      </c>
      <c r="B10" s="682" t="s">
        <v>1715</v>
      </c>
      <c r="C10" s="682" t="s">
        <v>1219</v>
      </c>
      <c r="D10" s="682">
        <v>494</v>
      </c>
      <c r="E10" s="682">
        <v>77</v>
      </c>
      <c r="F10" s="682">
        <v>8</v>
      </c>
      <c r="G10" s="682">
        <v>8</v>
      </c>
      <c r="H10" s="682">
        <v>8</v>
      </c>
      <c r="I10" s="682">
        <v>15</v>
      </c>
      <c r="J10" s="682">
        <v>20</v>
      </c>
      <c r="K10" s="682">
        <v>25</v>
      </c>
      <c r="L10" s="682">
        <v>25</v>
      </c>
      <c r="M10" s="682">
        <v>25</v>
      </c>
      <c r="N10" s="682">
        <v>25</v>
      </c>
      <c r="O10" s="682">
        <v>25</v>
      </c>
      <c r="P10" s="682">
        <v>25</v>
      </c>
      <c r="Q10" s="682">
        <v>10</v>
      </c>
    </row>
    <row r="11" spans="1:17" ht="16">
      <c r="A11" s="790"/>
      <c r="B11" s="683" t="s">
        <v>1750</v>
      </c>
      <c r="C11" s="682" t="s">
        <v>1219</v>
      </c>
      <c r="D11" s="682">
        <v>494</v>
      </c>
      <c r="E11" s="682">
        <v>77</v>
      </c>
      <c r="F11" s="682">
        <v>25</v>
      </c>
      <c r="G11" s="682">
        <v>35</v>
      </c>
      <c r="H11" s="682">
        <v>36</v>
      </c>
      <c r="I11" s="682">
        <v>40</v>
      </c>
      <c r="J11" s="682">
        <v>40</v>
      </c>
      <c r="K11" s="682">
        <v>40</v>
      </c>
      <c r="L11" s="682">
        <v>40</v>
      </c>
      <c r="M11" s="682">
        <v>35</v>
      </c>
      <c r="N11" s="682">
        <v>35</v>
      </c>
      <c r="O11" s="682">
        <v>35</v>
      </c>
      <c r="P11" s="682">
        <v>30</v>
      </c>
      <c r="Q11" s="682">
        <v>18</v>
      </c>
    </row>
    <row r="12" spans="1:17" ht="32">
      <c r="A12" s="790"/>
      <c r="B12" s="683" t="s">
        <v>1751</v>
      </c>
      <c r="C12" s="682" t="s">
        <v>1219</v>
      </c>
      <c r="D12" s="682">
        <v>494</v>
      </c>
      <c r="E12" s="682">
        <v>77</v>
      </c>
      <c r="F12" s="682">
        <v>25</v>
      </c>
      <c r="G12" s="682">
        <v>35</v>
      </c>
      <c r="H12" s="682">
        <v>36</v>
      </c>
      <c r="I12" s="682">
        <v>40</v>
      </c>
      <c r="J12" s="682">
        <v>40</v>
      </c>
      <c r="K12" s="682">
        <v>40</v>
      </c>
      <c r="L12" s="682">
        <v>40</v>
      </c>
      <c r="M12" s="682">
        <v>35</v>
      </c>
      <c r="N12" s="682">
        <v>35</v>
      </c>
      <c r="O12" s="682">
        <v>35</v>
      </c>
      <c r="P12" s="682">
        <v>30</v>
      </c>
      <c r="Q12" s="682">
        <v>18</v>
      </c>
    </row>
    <row r="13" spans="1:17" ht="16">
      <c r="A13" s="790"/>
      <c r="B13" s="682" t="s">
        <v>1752</v>
      </c>
      <c r="C13" s="682" t="s">
        <v>1219</v>
      </c>
      <c r="D13" s="682"/>
      <c r="E13" s="682"/>
      <c r="F13" s="682">
        <v>6</v>
      </c>
      <c r="G13" s="682">
        <v>8</v>
      </c>
      <c r="H13" s="682">
        <v>8</v>
      </c>
      <c r="I13" s="682">
        <v>8</v>
      </c>
      <c r="J13" s="682">
        <v>8</v>
      </c>
      <c r="K13" s="682">
        <v>10</v>
      </c>
      <c r="L13" s="682">
        <v>10</v>
      </c>
      <c r="M13" s="682">
        <v>10</v>
      </c>
      <c r="N13" s="682">
        <v>10</v>
      </c>
      <c r="O13" s="682">
        <v>10</v>
      </c>
      <c r="P13" s="682">
        <v>10</v>
      </c>
      <c r="Q13" s="682">
        <v>8</v>
      </c>
    </row>
    <row r="14" spans="1:17" ht="16">
      <c r="A14" s="790"/>
      <c r="B14" s="682" t="s">
        <v>1755</v>
      </c>
      <c r="C14" s="682" t="s">
        <v>1219</v>
      </c>
      <c r="D14" s="682">
        <v>515</v>
      </c>
      <c r="E14" s="682">
        <v>230</v>
      </c>
      <c r="F14" s="682">
        <v>100</v>
      </c>
      <c r="G14" s="682"/>
      <c r="H14" s="682"/>
      <c r="I14" s="682"/>
      <c r="J14" s="682">
        <v>100</v>
      </c>
      <c r="K14" s="682"/>
      <c r="L14" s="682"/>
      <c r="M14" s="682"/>
      <c r="N14" s="682">
        <v>85</v>
      </c>
      <c r="O14" s="682"/>
      <c r="P14" s="682"/>
      <c r="Q14" s="682"/>
    </row>
    <row r="15" spans="1:17" ht="16">
      <c r="A15" s="791"/>
      <c r="B15" s="682" t="s">
        <v>1756</v>
      </c>
      <c r="C15" s="682" t="s">
        <v>1219</v>
      </c>
      <c r="D15" s="682">
        <v>515</v>
      </c>
      <c r="E15" s="682">
        <v>192</v>
      </c>
      <c r="F15" s="682"/>
      <c r="G15" s="682"/>
      <c r="H15" s="682"/>
      <c r="I15" s="682"/>
      <c r="J15" s="682"/>
      <c r="K15" s="682"/>
      <c r="L15" s="682"/>
      <c r="M15" s="682"/>
      <c r="N15" s="682"/>
      <c r="O15" s="682"/>
      <c r="P15" s="682"/>
      <c r="Q15" s="682"/>
    </row>
    <row r="16" spans="1:17" ht="16">
      <c r="A16" s="684"/>
      <c r="B16" s="684"/>
      <c r="C16" s="684"/>
      <c r="D16" s="684"/>
      <c r="E16" s="684"/>
      <c r="F16" s="684"/>
      <c r="G16" s="684"/>
      <c r="H16" s="684"/>
      <c r="I16" s="684"/>
      <c r="J16" s="684"/>
      <c r="K16" s="684"/>
      <c r="L16" s="684"/>
      <c r="M16" s="684"/>
      <c r="N16" s="684"/>
      <c r="O16" s="684"/>
      <c r="P16" s="684"/>
      <c r="Q16" s="684"/>
    </row>
    <row r="17" spans="1:17" ht="16">
      <c r="A17" s="789" t="s">
        <v>1233</v>
      </c>
      <c r="B17" s="682" t="s">
        <v>1715</v>
      </c>
      <c r="C17" s="682" t="s">
        <v>282</v>
      </c>
      <c r="D17" s="682">
        <v>186.3</v>
      </c>
      <c r="E17" s="682">
        <v>15</v>
      </c>
      <c r="F17" s="230">
        <v>1</v>
      </c>
      <c r="G17" s="230">
        <v>1</v>
      </c>
      <c r="H17" s="230">
        <v>1</v>
      </c>
      <c r="I17" s="230">
        <v>6</v>
      </c>
      <c r="J17" s="230">
        <v>8</v>
      </c>
      <c r="K17" s="230">
        <v>8</v>
      </c>
      <c r="L17" s="230">
        <v>10</v>
      </c>
      <c r="M17" s="230">
        <v>10</v>
      </c>
      <c r="N17" s="230">
        <v>10</v>
      </c>
      <c r="O17" s="230">
        <v>10</v>
      </c>
      <c r="P17" s="230">
        <v>10</v>
      </c>
      <c r="Q17" s="230">
        <v>10</v>
      </c>
    </row>
    <row r="18" spans="1:17" ht="16">
      <c r="A18" s="790"/>
      <c r="B18" s="683" t="s">
        <v>1750</v>
      </c>
      <c r="C18" s="682" t="s">
        <v>282</v>
      </c>
      <c r="D18" s="682">
        <v>186.3</v>
      </c>
      <c r="E18" s="682"/>
      <c r="F18" s="682"/>
      <c r="G18" s="682"/>
      <c r="H18" s="682"/>
      <c r="I18" s="682"/>
      <c r="J18" s="682"/>
      <c r="K18" s="682"/>
      <c r="L18" s="682">
        <v>5</v>
      </c>
      <c r="M18" s="682">
        <v>12</v>
      </c>
      <c r="N18" s="682">
        <v>18</v>
      </c>
      <c r="O18" s="682">
        <v>18</v>
      </c>
      <c r="P18" s="682">
        <v>18</v>
      </c>
      <c r="Q18" s="682">
        <v>5</v>
      </c>
    </row>
    <row r="19" spans="1:17" ht="32">
      <c r="A19" s="790"/>
      <c r="B19" s="683" t="s">
        <v>1751</v>
      </c>
      <c r="C19" s="682" t="s">
        <v>282</v>
      </c>
      <c r="D19" s="682">
        <v>186.3</v>
      </c>
      <c r="E19" s="682"/>
      <c r="F19" s="682"/>
      <c r="G19" s="682"/>
      <c r="H19" s="682"/>
      <c r="I19" s="682"/>
      <c r="J19" s="682"/>
      <c r="K19" s="682"/>
      <c r="L19" s="682">
        <v>5</v>
      </c>
      <c r="M19" s="682">
        <v>12</v>
      </c>
      <c r="N19" s="682">
        <v>18</v>
      </c>
      <c r="O19" s="682">
        <v>18</v>
      </c>
      <c r="P19" s="682">
        <v>18</v>
      </c>
      <c r="Q19" s="682">
        <v>5</v>
      </c>
    </row>
    <row r="20" spans="1:17" ht="16">
      <c r="A20" s="790"/>
      <c r="B20" s="794" t="s">
        <v>1752</v>
      </c>
      <c r="C20" s="682" t="s">
        <v>1757</v>
      </c>
      <c r="D20" s="794">
        <v>186.3</v>
      </c>
      <c r="E20" s="682"/>
      <c r="F20" s="682"/>
      <c r="G20" s="682"/>
      <c r="H20" s="682"/>
      <c r="I20" s="682"/>
      <c r="J20" s="682"/>
      <c r="K20" s="682"/>
      <c r="L20" s="682">
        <v>5</v>
      </c>
      <c r="M20" s="682">
        <v>12</v>
      </c>
      <c r="N20" s="682">
        <v>18</v>
      </c>
      <c r="O20" s="682">
        <v>18</v>
      </c>
      <c r="P20" s="682">
        <v>18</v>
      </c>
      <c r="Q20" s="682">
        <v>5</v>
      </c>
    </row>
    <row r="21" spans="1:17" ht="16">
      <c r="A21" s="790"/>
      <c r="B21" s="795"/>
      <c r="C21" s="682" t="s">
        <v>1758</v>
      </c>
      <c r="D21" s="795"/>
      <c r="E21" s="682"/>
      <c r="F21" s="682"/>
      <c r="G21" s="682"/>
      <c r="H21" s="682"/>
      <c r="I21" s="682"/>
      <c r="J21" s="682"/>
      <c r="K21" s="682"/>
      <c r="L21" s="682"/>
      <c r="M21" s="682"/>
      <c r="N21" s="682"/>
      <c r="O21" s="682"/>
      <c r="P21" s="682"/>
      <c r="Q21" s="682"/>
    </row>
    <row r="22" spans="1:17" ht="32">
      <c r="A22" s="790"/>
      <c r="B22" s="682" t="s">
        <v>1759</v>
      </c>
      <c r="C22" s="682" t="s">
        <v>1219</v>
      </c>
      <c r="D22" s="682">
        <v>3030</v>
      </c>
      <c r="E22" s="682">
        <v>1212</v>
      </c>
      <c r="F22" s="682">
        <v>909</v>
      </c>
      <c r="G22" s="682"/>
      <c r="H22" s="682"/>
      <c r="I22" s="682"/>
      <c r="J22" s="682"/>
      <c r="K22" s="682">
        <v>606</v>
      </c>
      <c r="L22" s="682"/>
      <c r="M22" s="682"/>
      <c r="N22" s="682"/>
      <c r="O22" s="682"/>
      <c r="P22" s="682"/>
      <c r="Q22" s="682"/>
    </row>
    <row r="23" spans="1:17" ht="16">
      <c r="A23" s="790"/>
      <c r="B23" s="682" t="s">
        <v>1760</v>
      </c>
      <c r="C23" s="682" t="s">
        <v>1219</v>
      </c>
      <c r="D23" s="682">
        <v>3030</v>
      </c>
      <c r="E23" s="682">
        <v>1209.519</v>
      </c>
      <c r="F23" s="682"/>
      <c r="G23" s="682"/>
      <c r="H23" s="682"/>
      <c r="I23" s="682"/>
      <c r="J23" s="682"/>
      <c r="K23" s="682"/>
      <c r="L23" s="682"/>
      <c r="M23" s="682"/>
      <c r="N23" s="682"/>
      <c r="O23" s="682"/>
      <c r="P23" s="682"/>
      <c r="Q23" s="682"/>
    </row>
    <row r="24" spans="1:17" ht="16">
      <c r="A24" s="790"/>
      <c r="B24" s="682" t="s">
        <v>1761</v>
      </c>
      <c r="C24" s="682" t="s">
        <v>1219</v>
      </c>
      <c r="D24" s="682">
        <v>12782</v>
      </c>
      <c r="E24" s="682">
        <v>5113</v>
      </c>
      <c r="F24" s="682">
        <v>3835</v>
      </c>
      <c r="G24" s="682"/>
      <c r="H24" s="682"/>
      <c r="I24" s="682"/>
      <c r="J24" s="682"/>
      <c r="K24" s="682">
        <v>2556</v>
      </c>
      <c r="L24" s="682"/>
      <c r="M24" s="682"/>
      <c r="N24" s="682"/>
      <c r="O24" s="682"/>
      <c r="P24" s="682"/>
      <c r="Q24" s="682"/>
    </row>
    <row r="25" spans="1:17" ht="16">
      <c r="A25" s="790"/>
      <c r="B25" s="682" t="s">
        <v>1762</v>
      </c>
      <c r="C25" s="682" t="s">
        <v>1219</v>
      </c>
      <c r="D25" s="682">
        <v>12782</v>
      </c>
      <c r="E25" s="682" t="s">
        <v>945</v>
      </c>
      <c r="F25" s="682" t="s">
        <v>945</v>
      </c>
      <c r="G25" s="682" t="s">
        <v>945</v>
      </c>
      <c r="H25" s="682" t="s">
        <v>945</v>
      </c>
      <c r="I25" s="682" t="s">
        <v>945</v>
      </c>
      <c r="J25" s="682" t="s">
        <v>945</v>
      </c>
      <c r="K25" s="682" t="s">
        <v>945</v>
      </c>
      <c r="L25" s="703" t="s">
        <v>945</v>
      </c>
      <c r="M25" s="682" t="s">
        <v>945</v>
      </c>
      <c r="N25" s="682" t="s">
        <v>945</v>
      </c>
      <c r="O25" s="682" t="s">
        <v>945</v>
      </c>
      <c r="P25" s="682" t="s">
        <v>945</v>
      </c>
      <c r="Q25" s="682" t="s">
        <v>945</v>
      </c>
    </row>
    <row r="26" spans="1:17" ht="16">
      <c r="A26" s="790"/>
      <c r="B26" s="682" t="s">
        <v>1763</v>
      </c>
      <c r="C26" s="682" t="s">
        <v>1267</v>
      </c>
      <c r="D26" s="685">
        <v>1</v>
      </c>
      <c r="E26" s="685">
        <v>0.4</v>
      </c>
      <c r="F26" s="685">
        <v>0.3</v>
      </c>
      <c r="G26" s="682"/>
      <c r="H26" s="682"/>
      <c r="I26" s="685">
        <v>0.3</v>
      </c>
      <c r="J26" s="682"/>
      <c r="K26" s="685">
        <v>0.2</v>
      </c>
      <c r="L26" s="682"/>
      <c r="M26" s="682"/>
      <c r="N26" s="685"/>
      <c r="O26" s="682"/>
      <c r="P26" s="682"/>
      <c r="Q26" s="682"/>
    </row>
    <row r="27" spans="1:17" ht="16">
      <c r="A27" s="791"/>
      <c r="B27" s="682" t="s">
        <v>1764</v>
      </c>
      <c r="C27" s="682" t="s">
        <v>1267</v>
      </c>
      <c r="D27" s="685">
        <v>1</v>
      </c>
      <c r="E27" s="682" t="s">
        <v>945</v>
      </c>
      <c r="F27" s="682" t="s">
        <v>945</v>
      </c>
      <c r="G27" s="682" t="s">
        <v>945</v>
      </c>
      <c r="H27" s="682" t="s">
        <v>945</v>
      </c>
      <c r="I27" s="682" t="s">
        <v>945</v>
      </c>
      <c r="J27" s="682" t="s">
        <v>945</v>
      </c>
      <c r="K27" s="682" t="s">
        <v>945</v>
      </c>
      <c r="L27" s="682" t="s">
        <v>945</v>
      </c>
      <c r="M27" s="682" t="s">
        <v>945</v>
      </c>
      <c r="N27" s="682" t="s">
        <v>945</v>
      </c>
      <c r="O27" s="682" t="s">
        <v>945</v>
      </c>
      <c r="P27" s="682" t="s">
        <v>945</v>
      </c>
      <c r="Q27" s="682" t="s">
        <v>945</v>
      </c>
    </row>
  </sheetData>
  <mergeCells count="22">
    <mergeCell ref="A10:A15"/>
    <mergeCell ref="A17:A27"/>
    <mergeCell ref="B20:B21"/>
    <mergeCell ref="D20:D21"/>
    <mergeCell ref="N1:N2"/>
    <mergeCell ref="G1:G2"/>
    <mergeCell ref="O1:O2"/>
    <mergeCell ref="P1:P2"/>
    <mergeCell ref="Q1:Q2"/>
    <mergeCell ref="A2:B2"/>
    <mergeCell ref="A3:A8"/>
    <mergeCell ref="H1:H2"/>
    <mergeCell ref="I1:I2"/>
    <mergeCell ref="J1:J2"/>
    <mergeCell ref="K1:K2"/>
    <mergeCell ref="L1:L2"/>
    <mergeCell ref="M1:M2"/>
    <mergeCell ref="A1:B1"/>
    <mergeCell ref="C1:C2"/>
    <mergeCell ref="D1:D2"/>
    <mergeCell ref="E1:E2"/>
    <mergeCell ref="F1:F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86319-EF88-4950-B053-698471DFD489}">
  <sheetPr codeName="Sheet7"/>
  <dimension ref="A1:H10"/>
  <sheetViews>
    <sheetView workbookViewId="0">
      <selection activeCell="F13" sqref="F13"/>
    </sheetView>
  </sheetViews>
  <sheetFormatPr defaultRowHeight="14.5"/>
  <cols>
    <col min="1" max="1" width="5.453125" bestFit="1" customWidth="1"/>
    <col min="2" max="2" width="21.1796875" bestFit="1" customWidth="1"/>
    <col min="3" max="3" width="5.453125" bestFit="1" customWidth="1"/>
    <col min="4" max="4" width="10.26953125" bestFit="1" customWidth="1"/>
    <col min="5" max="5" width="9.81640625" bestFit="1" customWidth="1"/>
    <col min="6" max="6" width="9.453125" customWidth="1"/>
    <col min="7" max="7" width="8.6328125" bestFit="1" customWidth="1"/>
    <col min="8" max="8" width="51.6328125" bestFit="1" customWidth="1"/>
  </cols>
  <sheetData>
    <row r="1" spans="1:8" ht="19" thickBot="1">
      <c r="A1" s="796" t="s">
        <v>1238</v>
      </c>
      <c r="B1" s="797"/>
      <c r="C1" s="797"/>
      <c r="D1" s="797"/>
      <c r="E1" s="797"/>
      <c r="F1" s="797"/>
      <c r="G1" s="797"/>
      <c r="H1" s="798"/>
    </row>
    <row r="2" spans="1:8" ht="47.5" thickTop="1" thickBot="1">
      <c r="A2" s="565" t="s">
        <v>1205</v>
      </c>
      <c r="B2" s="566" t="s">
        <v>1239</v>
      </c>
      <c r="C2" s="566" t="s">
        <v>144</v>
      </c>
      <c r="D2" s="566" t="s">
        <v>119</v>
      </c>
      <c r="E2" s="566" t="s">
        <v>116</v>
      </c>
      <c r="F2" s="566" t="s">
        <v>137</v>
      </c>
      <c r="G2" s="566" t="s">
        <v>139</v>
      </c>
      <c r="H2" s="566" t="s">
        <v>1240</v>
      </c>
    </row>
    <row r="3" spans="1:8" ht="29.5" thickBot="1">
      <c r="A3" s="567">
        <v>1</v>
      </c>
      <c r="B3" s="568" t="s">
        <v>1241</v>
      </c>
      <c r="C3" s="570">
        <v>2</v>
      </c>
      <c r="D3" s="571">
        <v>0</v>
      </c>
      <c r="E3" s="571">
        <v>0</v>
      </c>
      <c r="F3" s="571">
        <f>C3-D3</f>
        <v>2</v>
      </c>
      <c r="G3" s="571">
        <f>C3-E3</f>
        <v>2</v>
      </c>
      <c r="H3" s="573" t="s">
        <v>1270</v>
      </c>
    </row>
    <row r="4" spans="1:8" ht="16" thickBot="1">
      <c r="A4" s="567">
        <v>2</v>
      </c>
      <c r="B4" s="569" t="s">
        <v>1242</v>
      </c>
      <c r="C4" s="572">
        <v>12</v>
      </c>
      <c r="D4" s="572">
        <v>12</v>
      </c>
      <c r="E4" s="572">
        <v>0</v>
      </c>
      <c r="F4" s="572">
        <f>C4-D4</f>
        <v>0</v>
      </c>
      <c r="G4" s="572">
        <f>C4-E4</f>
        <v>12</v>
      </c>
      <c r="H4" s="574" t="s">
        <v>1250</v>
      </c>
    </row>
    <row r="5" spans="1:8" ht="16" thickBot="1">
      <c r="A5" s="567">
        <v>3</v>
      </c>
      <c r="B5" s="568" t="s">
        <v>1243</v>
      </c>
      <c r="C5" s="571">
        <v>4</v>
      </c>
      <c r="D5" s="571">
        <v>4</v>
      </c>
      <c r="E5" s="571">
        <v>0</v>
      </c>
      <c r="F5" s="571">
        <f>C5-D5</f>
        <v>0</v>
      </c>
      <c r="G5" s="571">
        <f>C5-F5</f>
        <v>4</v>
      </c>
      <c r="H5" s="573" t="s">
        <v>1251</v>
      </c>
    </row>
    <row r="6" spans="1:8" ht="29.5" thickBot="1">
      <c r="A6" s="567">
        <v>4</v>
      </c>
      <c r="B6" s="569" t="s">
        <v>1249</v>
      </c>
      <c r="C6" s="572">
        <v>1</v>
      </c>
      <c r="D6" s="572">
        <v>1</v>
      </c>
      <c r="E6" s="572">
        <v>0</v>
      </c>
      <c r="F6" s="572">
        <f>C6-E6</f>
        <v>1</v>
      </c>
      <c r="G6" s="572">
        <v>0</v>
      </c>
      <c r="H6" s="574" t="s">
        <v>1252</v>
      </c>
    </row>
    <row r="7" spans="1:8" ht="16" thickBot="1">
      <c r="A7" s="567">
        <v>5</v>
      </c>
      <c r="B7" s="569" t="s">
        <v>1244</v>
      </c>
      <c r="C7" s="572">
        <v>1</v>
      </c>
      <c r="D7" s="572">
        <v>0</v>
      </c>
      <c r="E7" s="572">
        <v>0</v>
      </c>
      <c r="F7" s="572">
        <f>C7-E7</f>
        <v>1</v>
      </c>
      <c r="G7" s="572">
        <v>1</v>
      </c>
      <c r="H7" s="574" t="s">
        <v>1248</v>
      </c>
    </row>
    <row r="8" spans="1:8" ht="16" thickBot="1">
      <c r="A8" s="567">
        <v>6</v>
      </c>
      <c r="B8" s="568" t="s">
        <v>1245</v>
      </c>
      <c r="C8" s="571">
        <v>1</v>
      </c>
      <c r="D8" s="571">
        <v>0</v>
      </c>
      <c r="E8" s="571">
        <v>0</v>
      </c>
      <c r="F8" s="571">
        <f>C8-E8</f>
        <v>1</v>
      </c>
      <c r="G8" s="571">
        <v>1</v>
      </c>
      <c r="H8" s="573" t="s">
        <v>1248</v>
      </c>
    </row>
    <row r="9" spans="1:8" ht="16" thickBot="1">
      <c r="A9" s="567">
        <v>7</v>
      </c>
      <c r="B9" s="569" t="s">
        <v>1246</v>
      </c>
      <c r="C9" s="572">
        <v>1</v>
      </c>
      <c r="D9" s="572">
        <v>0</v>
      </c>
      <c r="E9" s="572">
        <v>0</v>
      </c>
      <c r="F9" s="572">
        <f>C9-E9</f>
        <v>1</v>
      </c>
      <c r="G9" s="572">
        <v>1</v>
      </c>
      <c r="H9" s="574"/>
    </row>
    <row r="10" spans="1:8" ht="16" thickBot="1">
      <c r="A10" s="567">
        <v>8</v>
      </c>
      <c r="B10" s="568" t="s">
        <v>1247</v>
      </c>
      <c r="C10" s="571">
        <v>1</v>
      </c>
      <c r="D10" s="571">
        <v>1</v>
      </c>
      <c r="E10" s="571">
        <v>0</v>
      </c>
      <c r="F10" s="571">
        <f>C10-D10</f>
        <v>0</v>
      </c>
      <c r="G10" s="571">
        <v>1</v>
      </c>
      <c r="H10" s="573"/>
    </row>
  </sheetData>
  <sheetProtection sheet="1" formatCells="0" formatColumns="0" formatRows="0" insertColumns="0" insertRows="0" insertHyperlinks="0" deleteColumns="0" deleteRows="0" sort="0" autoFilter="0" pivotTables="0"/>
  <mergeCells count="1">
    <mergeCell ref="A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689A1-DC84-49C0-9669-3E7CE5749538}">
  <sheetPr codeName="Sheet8"/>
  <dimension ref="A1:I10"/>
  <sheetViews>
    <sheetView workbookViewId="0">
      <selection activeCell="G21" sqref="G21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21.6328125" bestFit="1" customWidth="1"/>
    <col min="6" max="6" width="18.54296875" bestFit="1" customWidth="1"/>
    <col min="7" max="7" width="18.08984375" bestFit="1" customWidth="1"/>
    <col min="8" max="8" width="14.453125" customWidth="1"/>
    <col min="9" max="9" width="14.6328125" customWidth="1"/>
  </cols>
  <sheetData>
    <row r="1" spans="1:9" ht="15" thickBot="1">
      <c r="A1" s="799" t="s">
        <v>1253</v>
      </c>
      <c r="B1" s="800"/>
      <c r="C1" s="800"/>
      <c r="D1" s="800"/>
      <c r="E1" s="800"/>
      <c r="F1" s="800"/>
      <c r="G1" s="800"/>
      <c r="H1" s="800"/>
      <c r="I1" s="801"/>
    </row>
    <row r="2" spans="1:9" ht="15" thickBot="1">
      <c r="A2" s="575" t="s">
        <v>725</v>
      </c>
      <c r="B2" s="576" t="s">
        <v>115</v>
      </c>
      <c r="C2" s="576" t="s">
        <v>1254</v>
      </c>
      <c r="D2" s="576" t="s">
        <v>1255</v>
      </c>
      <c r="E2" s="576" t="s">
        <v>1256</v>
      </c>
      <c r="F2" s="576" t="s">
        <v>1257</v>
      </c>
      <c r="G2" s="577" t="s">
        <v>1258</v>
      </c>
      <c r="H2" s="576" t="s">
        <v>72</v>
      </c>
      <c r="I2" s="578"/>
    </row>
    <row r="3" spans="1:9" ht="15" thickBot="1">
      <c r="A3" s="575">
        <v>1</v>
      </c>
      <c r="B3" s="570" t="s">
        <v>1259</v>
      </c>
      <c r="C3" s="571" t="s">
        <v>1219</v>
      </c>
      <c r="D3" s="571">
        <v>494</v>
      </c>
      <c r="E3" s="571" t="s">
        <v>1269</v>
      </c>
      <c r="F3" s="571">
        <v>282</v>
      </c>
      <c r="G3" s="571">
        <f>D3-F3</f>
        <v>212</v>
      </c>
      <c r="H3" s="570"/>
      <c r="I3" s="579"/>
    </row>
    <row r="4" spans="1:9" ht="15" thickBot="1">
      <c r="A4" s="575">
        <v>2</v>
      </c>
      <c r="B4" s="570" t="s">
        <v>1260</v>
      </c>
      <c r="C4" s="571" t="s">
        <v>1219</v>
      </c>
      <c r="D4" s="571">
        <v>494</v>
      </c>
      <c r="E4" s="571" t="s">
        <v>1269</v>
      </c>
      <c r="F4" s="571">
        <v>193</v>
      </c>
      <c r="G4" s="571">
        <f t="shared" ref="G4:G10" si="0">D4-F4</f>
        <v>301</v>
      </c>
      <c r="H4" s="570"/>
      <c r="I4" s="579"/>
    </row>
    <row r="5" spans="1:9" ht="15" thickBot="1">
      <c r="A5" s="575">
        <v>3</v>
      </c>
      <c r="B5" s="570" t="s">
        <v>1261</v>
      </c>
      <c r="C5" s="571" t="s">
        <v>1268</v>
      </c>
      <c r="D5" s="571">
        <v>3030.64</v>
      </c>
      <c r="E5" s="571" t="s">
        <v>1269</v>
      </c>
      <c r="F5" s="571">
        <v>1209.519</v>
      </c>
      <c r="G5" s="571">
        <f t="shared" si="0"/>
        <v>1821.1209999999999</v>
      </c>
      <c r="H5" s="579"/>
      <c r="I5" s="579"/>
    </row>
    <row r="6" spans="1:9" ht="15" thickBot="1">
      <c r="A6" s="575">
        <v>4</v>
      </c>
      <c r="B6" s="570" t="s">
        <v>1262</v>
      </c>
      <c r="C6" s="571" t="s">
        <v>1219</v>
      </c>
      <c r="D6" s="571">
        <v>12782</v>
      </c>
      <c r="E6" s="571" t="s">
        <v>1269</v>
      </c>
      <c r="F6" s="571">
        <v>0</v>
      </c>
      <c r="G6" s="571">
        <f t="shared" si="0"/>
        <v>12782</v>
      </c>
      <c r="H6" s="579"/>
      <c r="I6" s="579"/>
    </row>
    <row r="7" spans="1:9" ht="15" thickBot="1">
      <c r="A7" s="575">
        <v>5</v>
      </c>
      <c r="B7" s="570" t="s">
        <v>1263</v>
      </c>
      <c r="C7" s="571" t="s">
        <v>1268</v>
      </c>
      <c r="D7" s="571">
        <v>192.16499999999999</v>
      </c>
      <c r="E7" s="571" t="s">
        <v>1269</v>
      </c>
      <c r="F7" s="571">
        <v>77</v>
      </c>
      <c r="G7" s="571">
        <f t="shared" si="0"/>
        <v>115.16499999999999</v>
      </c>
      <c r="H7" s="579"/>
      <c r="I7" s="579"/>
    </row>
    <row r="8" spans="1:9" ht="29.5" thickBot="1">
      <c r="A8" s="575">
        <v>6</v>
      </c>
      <c r="B8" s="570" t="s">
        <v>1264</v>
      </c>
      <c r="C8" s="571" t="s">
        <v>1267</v>
      </c>
      <c r="D8" s="571">
        <v>100</v>
      </c>
      <c r="E8" s="571" t="s">
        <v>1269</v>
      </c>
      <c r="F8" s="580">
        <v>0</v>
      </c>
      <c r="G8" s="571">
        <f t="shared" si="0"/>
        <v>100</v>
      </c>
      <c r="H8" s="579" t="s">
        <v>1271</v>
      </c>
      <c r="I8" s="579"/>
    </row>
    <row r="9" spans="1:9" ht="15" thickBot="1">
      <c r="A9" s="575">
        <v>7</v>
      </c>
      <c r="B9" s="570" t="s">
        <v>1265</v>
      </c>
      <c r="C9" s="571" t="s">
        <v>1268</v>
      </c>
      <c r="D9" s="571">
        <v>199</v>
      </c>
      <c r="E9" s="571" t="s">
        <v>1269</v>
      </c>
      <c r="F9" s="571">
        <v>0</v>
      </c>
      <c r="G9" s="571">
        <f t="shared" si="0"/>
        <v>199</v>
      </c>
      <c r="H9" s="579"/>
      <c r="I9" s="579"/>
    </row>
    <row r="10" spans="1:9" ht="15" thickBot="1">
      <c r="A10" s="575">
        <v>8</v>
      </c>
      <c r="B10" s="570" t="s">
        <v>1266</v>
      </c>
      <c r="C10" s="571" t="s">
        <v>1267</v>
      </c>
      <c r="D10" s="571">
        <v>100</v>
      </c>
      <c r="E10" s="571" t="s">
        <v>1269</v>
      </c>
      <c r="F10" s="571">
        <v>0</v>
      </c>
      <c r="G10" s="571">
        <f t="shared" si="0"/>
        <v>100</v>
      </c>
      <c r="H10" s="579"/>
      <c r="I10" s="579"/>
    </row>
  </sheetData>
  <sheetProtection formatCells="0" formatColumns="0" formatRows="0" insertColumns="0" insertRows="0" insertHyperlinks="0" deleteColumns="0" deleteRows="0" sort="0" autoFilter="0" pivotTables="0"/>
  <mergeCells count="1">
    <mergeCell ref="A1:I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FB6D8-029E-4A71-BF96-665813409CC9}">
  <sheetPr codeName="Sheet9"/>
  <dimension ref="A1:H10"/>
  <sheetViews>
    <sheetView workbookViewId="0">
      <selection activeCell="H14" sqref="H14"/>
    </sheetView>
  </sheetViews>
  <sheetFormatPr defaultRowHeight="14.5"/>
  <cols>
    <col min="1" max="1" width="5.90625" bestFit="1" customWidth="1"/>
    <col min="2" max="2" width="16.81640625" bestFit="1" customWidth="1"/>
    <col min="3" max="3" width="5.1796875" bestFit="1" customWidth="1"/>
    <col min="4" max="4" width="8" bestFit="1" customWidth="1"/>
    <col min="5" max="5" width="8" customWidth="1"/>
    <col min="6" max="6" width="18.54296875" bestFit="1" customWidth="1"/>
    <col min="7" max="7" width="18.08984375" bestFit="1" customWidth="1"/>
    <col min="8" max="8" width="13.54296875" bestFit="1" customWidth="1"/>
  </cols>
  <sheetData>
    <row r="1" spans="1:8" ht="15" customHeight="1" thickBot="1">
      <c r="A1" s="802" t="s">
        <v>1253</v>
      </c>
      <c r="B1" s="803"/>
      <c r="C1" s="803"/>
      <c r="D1" s="803"/>
      <c r="E1" s="803"/>
      <c r="F1" s="803"/>
      <c r="G1" s="803"/>
      <c r="H1" s="804"/>
    </row>
    <row r="2" spans="1:8" ht="15" thickBot="1">
      <c r="A2" s="581" t="s">
        <v>725</v>
      </c>
      <c r="B2" s="576" t="s">
        <v>115</v>
      </c>
      <c r="C2" s="576" t="s">
        <v>1254</v>
      </c>
      <c r="D2" s="576" t="s">
        <v>1255</v>
      </c>
      <c r="E2" s="576" t="s">
        <v>1272</v>
      </c>
      <c r="F2" s="576" t="s">
        <v>1273</v>
      </c>
      <c r="G2" s="592" t="s">
        <v>1277</v>
      </c>
      <c r="H2" s="582" t="s">
        <v>1274</v>
      </c>
    </row>
    <row r="3" spans="1:8" ht="15" thickBot="1">
      <c r="A3" s="581">
        <v>1</v>
      </c>
      <c r="B3" s="570" t="s">
        <v>1259</v>
      </c>
      <c r="C3" s="571" t="s">
        <v>1219</v>
      </c>
      <c r="D3" s="571">
        <v>494</v>
      </c>
      <c r="E3" s="571">
        <v>410</v>
      </c>
      <c r="F3" s="571">
        <v>351</v>
      </c>
      <c r="G3" s="589">
        <f>E3-F3</f>
        <v>59</v>
      </c>
      <c r="H3" s="583" t="s">
        <v>1275</v>
      </c>
    </row>
    <row r="4" spans="1:8" ht="15" thickBot="1">
      <c r="A4" s="581">
        <v>2</v>
      </c>
      <c r="B4" s="570" t="s">
        <v>1260</v>
      </c>
      <c r="C4" s="571" t="s">
        <v>1219</v>
      </c>
      <c r="D4" s="571">
        <v>494</v>
      </c>
      <c r="E4" s="571">
        <v>330</v>
      </c>
      <c r="F4" s="571">
        <v>286</v>
      </c>
      <c r="G4" s="589">
        <f t="shared" ref="G4:G9" si="0">E4-F4</f>
        <v>44</v>
      </c>
      <c r="H4" s="583" t="s">
        <v>1275</v>
      </c>
    </row>
    <row r="5" spans="1:8" ht="15" thickBot="1">
      <c r="A5" s="581">
        <v>3</v>
      </c>
      <c r="B5" s="570" t="s">
        <v>1261</v>
      </c>
      <c r="C5" s="571" t="s">
        <v>1268</v>
      </c>
      <c r="D5" s="571">
        <v>3030.64</v>
      </c>
      <c r="E5" s="571">
        <v>2121</v>
      </c>
      <c r="F5" s="571">
        <v>2200</v>
      </c>
      <c r="G5" s="589">
        <f t="shared" si="0"/>
        <v>-79</v>
      </c>
      <c r="H5" s="583" t="s">
        <v>1275</v>
      </c>
    </row>
    <row r="6" spans="1:8" ht="15" thickBot="1">
      <c r="A6" s="581">
        <v>4</v>
      </c>
      <c r="B6" s="570" t="s">
        <v>1262</v>
      </c>
      <c r="C6" s="571" t="s">
        <v>1219</v>
      </c>
      <c r="D6" s="571">
        <v>12782</v>
      </c>
      <c r="E6" s="571">
        <v>8948</v>
      </c>
      <c r="F6" s="571">
        <v>8948</v>
      </c>
      <c r="G6" s="589">
        <f t="shared" si="0"/>
        <v>0</v>
      </c>
      <c r="H6" s="583" t="s">
        <v>1275</v>
      </c>
    </row>
    <row r="7" spans="1:8" ht="15" thickBot="1">
      <c r="A7" s="581">
        <v>5</v>
      </c>
      <c r="B7" s="570" t="s">
        <v>1263</v>
      </c>
      <c r="C7" s="571" t="s">
        <v>1268</v>
      </c>
      <c r="D7" s="571">
        <v>192.16499999999999</v>
      </c>
      <c r="E7" s="571">
        <v>135</v>
      </c>
      <c r="F7" s="571">
        <v>188</v>
      </c>
      <c r="G7" s="589">
        <f t="shared" si="0"/>
        <v>-53</v>
      </c>
      <c r="H7" s="583" t="s">
        <v>1275</v>
      </c>
    </row>
    <row r="8" spans="1:8" ht="19" customHeight="1" thickBot="1">
      <c r="A8" s="581">
        <v>6</v>
      </c>
      <c r="B8" s="570" t="s">
        <v>1264</v>
      </c>
      <c r="C8" s="571" t="s">
        <v>1267</v>
      </c>
      <c r="D8" s="571">
        <v>100</v>
      </c>
      <c r="E8" s="580">
        <v>0.25</v>
      </c>
      <c r="F8" s="580">
        <v>0.7</v>
      </c>
      <c r="G8" s="590">
        <f>E8-F8</f>
        <v>-0.44999999999999996</v>
      </c>
      <c r="H8" s="583" t="s">
        <v>1275</v>
      </c>
    </row>
    <row r="9" spans="1:8" ht="15" thickBot="1">
      <c r="A9" s="581">
        <v>7</v>
      </c>
      <c r="B9" s="570" t="s">
        <v>1265</v>
      </c>
      <c r="C9" s="571" t="s">
        <v>1268</v>
      </c>
      <c r="D9" s="571">
        <v>199</v>
      </c>
      <c r="E9" s="571">
        <v>100</v>
      </c>
      <c r="F9" s="571">
        <v>0</v>
      </c>
      <c r="G9" s="589">
        <f t="shared" si="0"/>
        <v>100</v>
      </c>
      <c r="H9" s="583" t="s">
        <v>1275</v>
      </c>
    </row>
    <row r="10" spans="1:8" ht="15" thickBot="1">
      <c r="A10" s="584">
        <v>8</v>
      </c>
      <c r="B10" s="585" t="s">
        <v>1266</v>
      </c>
      <c r="C10" s="586" t="s">
        <v>1267</v>
      </c>
      <c r="D10" s="586">
        <v>100</v>
      </c>
      <c r="E10" s="587">
        <v>0.5</v>
      </c>
      <c r="F10" s="587">
        <v>0.7</v>
      </c>
      <c r="G10" s="591">
        <f>E10-F10</f>
        <v>-0.19999999999999996</v>
      </c>
      <c r="H10" s="588" t="s">
        <v>1276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3B79A-110B-4664-B7AF-1F0A65A35E6C}">
  <sheetPr codeName="Sheet5"/>
  <dimension ref="A1:O20"/>
  <sheetViews>
    <sheetView zoomScale="40" zoomScaleNormal="40" zoomScaleSheetLayoutView="24" workbookViewId="0">
      <selection activeCell="L27" sqref="L27"/>
    </sheetView>
  </sheetViews>
  <sheetFormatPr defaultRowHeight="14.5"/>
  <cols>
    <col min="1" max="1" width="24.6328125" customWidth="1"/>
    <col min="2" max="2" width="20.453125" customWidth="1"/>
    <col min="3" max="3" width="21.453125" customWidth="1"/>
    <col min="4" max="4" width="24" customWidth="1"/>
    <col min="5" max="5" width="24" style="178" customWidth="1"/>
    <col min="6" max="6" width="27.453125" style="145" customWidth="1"/>
    <col min="7" max="7" width="25" customWidth="1"/>
    <col min="8" max="8" width="29.453125" customWidth="1"/>
    <col min="9" max="9" width="34.54296875" customWidth="1"/>
    <col min="10" max="10" width="26.54296875" customWidth="1"/>
    <col min="11" max="11" width="20.453125" style="179" customWidth="1"/>
    <col min="12" max="12" width="44.7265625" style="145" customWidth="1"/>
    <col min="13" max="13" width="13.453125" style="145" customWidth="1"/>
    <col min="14" max="14" width="24.453125" customWidth="1"/>
    <col min="15" max="15" width="36.453125" customWidth="1"/>
  </cols>
  <sheetData>
    <row r="1" spans="1:15" ht="32.15" customHeight="1" thickBot="1">
      <c r="A1" s="806"/>
      <c r="B1" s="146" t="s">
        <v>632</v>
      </c>
      <c r="C1" s="147" t="str">
        <f>'Project Details'!A2</f>
        <v>TA-602</v>
      </c>
      <c r="D1" s="148" t="s">
        <v>131</v>
      </c>
      <c r="E1" s="149">
        <f ca="1">TODAY()</f>
        <v>46204</v>
      </c>
      <c r="F1" s="150"/>
      <c r="G1" s="151"/>
      <c r="H1" s="152" t="s">
        <v>675</v>
      </c>
      <c r="I1" s="153" t="s">
        <v>676</v>
      </c>
      <c r="J1" s="154"/>
      <c r="K1" s="155"/>
      <c r="L1" s="156"/>
    </row>
    <row r="2" spans="1:15" ht="39" customHeight="1" thickBot="1">
      <c r="A2" s="807"/>
      <c r="B2" s="157" t="s">
        <v>633</v>
      </c>
      <c r="C2" s="809" t="str">
        <f>'Project Details'!B2</f>
        <v xml:space="preserve">Name of Line: Package TL-06 for ±800kV HVDC Bipole Line (Hexa Lapwing) between KPS2 (HVDC) &amp; Nagpur (HVDC) (with dedicated metallic Return) -Part- 6  Transmission Line  </v>
      </c>
      <c r="D2" s="810"/>
      <c r="E2" s="811"/>
      <c r="F2" s="158" t="s">
        <v>635</v>
      </c>
      <c r="G2" s="159">
        <f>'Project Details'!D2</f>
        <v>45790</v>
      </c>
      <c r="H2" s="160" t="s">
        <v>637</v>
      </c>
      <c r="I2" s="153" t="s">
        <v>677</v>
      </c>
      <c r="J2" s="161"/>
      <c r="K2" s="155"/>
      <c r="L2" s="156"/>
    </row>
    <row r="3" spans="1:15" ht="29.25" customHeight="1" thickBot="1">
      <c r="A3" s="807"/>
      <c r="B3" s="157" t="s">
        <v>634</v>
      </c>
      <c r="C3" s="809" t="str">
        <f>'Project Details'!C2</f>
        <v>Powergrid West Central Transmission Ltd.</v>
      </c>
      <c r="D3" s="810"/>
      <c r="E3" s="811"/>
      <c r="F3" s="158" t="s">
        <v>636</v>
      </c>
      <c r="G3" s="159">
        <f>'Project Details'!E2</f>
        <v>47069</v>
      </c>
      <c r="H3" s="160" t="s">
        <v>638</v>
      </c>
      <c r="I3" s="153" t="str">
        <f>'Project Details'!H2</f>
        <v>Mr. Vijay Govindrao Kute</v>
      </c>
      <c r="J3" s="161"/>
      <c r="K3" s="155"/>
      <c r="L3" s="162"/>
    </row>
    <row r="4" spans="1:15" ht="49.5" customHeight="1" thickBot="1">
      <c r="A4" s="808"/>
      <c r="B4" s="157"/>
      <c r="C4" s="812"/>
      <c r="D4" s="812"/>
      <c r="E4" s="813"/>
      <c r="F4" s="158" t="s">
        <v>644</v>
      </c>
      <c r="G4" s="153" t="str">
        <f>'Project Details'!F2</f>
        <v>Mr. Rishi Shukla</v>
      </c>
      <c r="H4" s="160" t="s">
        <v>678</v>
      </c>
      <c r="I4" s="153" t="str">
        <f>'Project Details'!I2</f>
        <v>Mr. Minarul Alam</v>
      </c>
      <c r="J4" s="161"/>
      <c r="K4" s="155"/>
      <c r="L4" s="162"/>
    </row>
    <row r="5" spans="1:15">
      <c r="A5" s="814" t="s">
        <v>679</v>
      </c>
      <c r="B5" s="814"/>
      <c r="C5" s="814"/>
      <c r="D5" s="814"/>
      <c r="E5" s="814"/>
      <c r="F5" s="814"/>
      <c r="G5" s="814"/>
      <c r="H5" s="814"/>
      <c r="I5" s="814"/>
      <c r="J5" s="814"/>
      <c r="K5" s="814"/>
      <c r="L5" s="814"/>
      <c r="M5"/>
    </row>
    <row r="6" spans="1:15" ht="28.5">
      <c r="A6" s="805" t="s">
        <v>118</v>
      </c>
      <c r="B6" s="805"/>
      <c r="C6" s="805"/>
      <c r="D6" s="805"/>
      <c r="E6" s="805"/>
      <c r="F6" s="805"/>
      <c r="G6" s="805"/>
      <c r="H6" s="805"/>
      <c r="I6" s="805"/>
      <c r="J6" s="805"/>
      <c r="K6" s="805"/>
      <c r="L6" s="805"/>
      <c r="M6"/>
    </row>
    <row r="7" spans="1:15" ht="49.5" customHeight="1">
      <c r="A7" s="163" t="s">
        <v>69</v>
      </c>
      <c r="B7" s="163" t="s">
        <v>680</v>
      </c>
      <c r="C7" s="163" t="s">
        <v>681</v>
      </c>
      <c r="D7" s="163" t="s">
        <v>682</v>
      </c>
      <c r="E7" s="164" t="s">
        <v>683</v>
      </c>
      <c r="F7" s="163" t="s">
        <v>684</v>
      </c>
      <c r="G7" s="163" t="s">
        <v>137</v>
      </c>
      <c r="H7" s="163" t="s">
        <v>139</v>
      </c>
      <c r="I7" s="163" t="s">
        <v>685</v>
      </c>
      <c r="J7" s="163" t="s">
        <v>686</v>
      </c>
      <c r="K7" s="163" t="s">
        <v>687</v>
      </c>
      <c r="L7" s="163" t="s">
        <v>121</v>
      </c>
      <c r="M7"/>
    </row>
    <row r="8" spans="1:15" s="296" customFormat="1" ht="49.5" customHeight="1">
      <c r="A8" s="295" t="s">
        <v>688</v>
      </c>
      <c r="B8" s="165" t="s">
        <v>689</v>
      </c>
      <c r="C8" s="166">
        <v>185.149</v>
      </c>
      <c r="D8" s="166">
        <f t="shared" ref="D8:F10" si="0">C8</f>
        <v>185.149</v>
      </c>
      <c r="E8" s="166">
        <f t="shared" si="0"/>
        <v>185.149</v>
      </c>
      <c r="F8" s="166">
        <f t="shared" si="0"/>
        <v>185.149</v>
      </c>
      <c r="G8" s="166">
        <f>C8-E8</f>
        <v>0</v>
      </c>
      <c r="H8" s="166">
        <f>C8-F8</f>
        <v>0</v>
      </c>
      <c r="I8" s="166" t="s">
        <v>945</v>
      </c>
      <c r="J8" s="167"/>
      <c r="K8" s="292">
        <f>F8</f>
        <v>185.149</v>
      </c>
      <c r="L8" s="168"/>
    </row>
    <row r="9" spans="1:15" s="296" customFormat="1" ht="49.5" customHeight="1">
      <c r="A9" s="295" t="s">
        <v>281</v>
      </c>
      <c r="B9" s="165" t="s">
        <v>689</v>
      </c>
      <c r="C9" s="166">
        <v>184.98599999999999</v>
      </c>
      <c r="D9" s="166">
        <f t="shared" si="0"/>
        <v>184.98599999999999</v>
      </c>
      <c r="E9" s="166">
        <f>D9</f>
        <v>184.98599999999999</v>
      </c>
      <c r="F9" s="166">
        <v>166.53100000000001</v>
      </c>
      <c r="G9" s="166">
        <f>D9-E9</f>
        <v>0</v>
      </c>
      <c r="H9" s="166">
        <f>C9-F9</f>
        <v>18.454999999999984</v>
      </c>
      <c r="I9" s="166" t="s">
        <v>945</v>
      </c>
      <c r="J9" s="293">
        <f>'Survey details 11-06-2026'!F5</f>
        <v>11.8325</v>
      </c>
      <c r="K9" s="293">
        <f>J9+F9</f>
        <v>178.36350000000002</v>
      </c>
      <c r="L9" s="168"/>
    </row>
    <row r="10" spans="1:15" s="296" customFormat="1" ht="49.5" customHeight="1">
      <c r="A10" s="295" t="s">
        <v>118</v>
      </c>
      <c r="B10" s="165" t="s">
        <v>689</v>
      </c>
      <c r="C10" s="166">
        <f>C9</f>
        <v>184.98599999999999</v>
      </c>
      <c r="D10" s="166">
        <f t="shared" si="0"/>
        <v>184.98599999999999</v>
      </c>
      <c r="E10" s="166">
        <v>166.53100000000001</v>
      </c>
      <c r="F10" s="166">
        <v>136.13900000000001</v>
      </c>
      <c r="G10" s="166">
        <f>D10-E10</f>
        <v>18.454999999999984</v>
      </c>
      <c r="H10" s="166">
        <f>C10-F10</f>
        <v>48.84699999999998</v>
      </c>
      <c r="I10" s="166" t="s">
        <v>945</v>
      </c>
      <c r="J10" s="167"/>
      <c r="K10" s="293">
        <f>F10</f>
        <v>136.13900000000001</v>
      </c>
      <c r="L10" s="168"/>
    </row>
    <row r="12" spans="1:15" ht="31.5" customHeight="1">
      <c r="A12" s="818" t="s">
        <v>690</v>
      </c>
      <c r="B12" s="818"/>
      <c r="C12" s="818"/>
      <c r="D12" s="818"/>
      <c r="E12" s="818"/>
      <c r="F12" s="818"/>
      <c r="G12" s="818"/>
      <c r="H12" s="818"/>
      <c r="I12" s="818"/>
      <c r="J12" s="818"/>
      <c r="K12" s="818"/>
      <c r="L12" s="818"/>
      <c r="M12" s="818"/>
      <c r="N12" s="818"/>
      <c r="O12" s="818"/>
    </row>
    <row r="13" spans="1:15" ht="87.65" customHeight="1">
      <c r="A13" s="169" t="s">
        <v>69</v>
      </c>
      <c r="B13" s="169" t="s">
        <v>691</v>
      </c>
      <c r="C13" s="169" t="s">
        <v>946</v>
      </c>
      <c r="D13" s="169" t="s">
        <v>947</v>
      </c>
      <c r="E13" s="169" t="s">
        <v>692</v>
      </c>
      <c r="F13" s="169" t="s">
        <v>693</v>
      </c>
      <c r="G13" s="169" t="s">
        <v>145</v>
      </c>
      <c r="H13" s="169" t="s">
        <v>694</v>
      </c>
      <c r="I13" s="169" t="s">
        <v>695</v>
      </c>
      <c r="J13" s="169" t="s">
        <v>696</v>
      </c>
      <c r="K13" s="169" t="s">
        <v>697</v>
      </c>
      <c r="L13" s="169" t="s">
        <v>698</v>
      </c>
      <c r="M13" s="169" t="s">
        <v>699</v>
      </c>
      <c r="N13" s="819" t="s">
        <v>121</v>
      </c>
      <c r="O13" s="819"/>
    </row>
    <row r="14" spans="1:15" ht="48.5" customHeight="1">
      <c r="A14" s="170" t="s">
        <v>284</v>
      </c>
      <c r="B14" s="171">
        <v>31</v>
      </c>
      <c r="C14" s="171"/>
      <c r="D14" s="171">
        <v>16</v>
      </c>
      <c r="E14" s="171">
        <v>0</v>
      </c>
      <c r="F14" s="171">
        <v>0</v>
      </c>
      <c r="G14" s="172"/>
      <c r="H14" s="172"/>
      <c r="I14" s="171">
        <f t="shared" ref="I14:I19" si="1">C14+E14</f>
        <v>0</v>
      </c>
      <c r="J14" s="173">
        <v>17</v>
      </c>
      <c r="K14" s="174">
        <f t="shared" ref="K14:K19" si="2">B14-J14</f>
        <v>14</v>
      </c>
      <c r="L14" s="171">
        <v>1</v>
      </c>
      <c r="M14" s="171"/>
      <c r="N14" s="820"/>
      <c r="O14" s="820"/>
    </row>
    <row r="15" spans="1:15" ht="48.5" customHeight="1">
      <c r="A15" s="170" t="s">
        <v>286</v>
      </c>
      <c r="B15" s="171">
        <v>480</v>
      </c>
      <c r="C15" s="171">
        <v>167</v>
      </c>
      <c r="D15" s="171">
        <v>154</v>
      </c>
      <c r="E15" s="171">
        <v>10</v>
      </c>
      <c r="F15" s="171">
        <f>'PGCIL - KEC'!F12</f>
        <v>25</v>
      </c>
      <c r="G15" s="172">
        <f>'PGCIL - KEC'!G12</f>
        <v>0</v>
      </c>
      <c r="H15" s="172">
        <f>'PGCIL - KEC'!H12</f>
        <v>0</v>
      </c>
      <c r="I15" s="171">
        <f>C15+E15</f>
        <v>177</v>
      </c>
      <c r="J15" s="255">
        <f>'PGCIL - KEC'!I12</f>
        <v>167</v>
      </c>
      <c r="K15" s="174">
        <f t="shared" si="2"/>
        <v>313</v>
      </c>
      <c r="L15" s="171">
        <f>'PGCIL - KEC'!K12</f>
        <v>3</v>
      </c>
      <c r="M15" s="171">
        <f>'PGCIL - KEC'!L12</f>
        <v>2</v>
      </c>
      <c r="N15" s="815"/>
      <c r="O15" s="815"/>
    </row>
    <row r="16" spans="1:15" s="177" customFormat="1" ht="48.5" customHeight="1">
      <c r="A16" s="175" t="s">
        <v>288</v>
      </c>
      <c r="B16" s="171">
        <f>B15</f>
        <v>480</v>
      </c>
      <c r="C16" s="171">
        <f>C15</f>
        <v>167</v>
      </c>
      <c r="D16" s="171">
        <f>'PGCIL - KEC'!D13</f>
        <v>107</v>
      </c>
      <c r="E16" s="171">
        <f>E15</f>
        <v>10</v>
      </c>
      <c r="F16" s="171">
        <f>'PGCIL - KEC'!F13</f>
        <v>25</v>
      </c>
      <c r="G16" s="172">
        <f>'PGCIL - KEC'!G13</f>
        <v>0</v>
      </c>
      <c r="H16" s="172">
        <f>'PGCIL - KEC'!H13</f>
        <v>0</v>
      </c>
      <c r="I16" s="171">
        <f t="shared" si="1"/>
        <v>177</v>
      </c>
      <c r="J16" s="255">
        <f>'PGCIL - KEC'!I13</f>
        <v>107</v>
      </c>
      <c r="K16" s="174">
        <f t="shared" si="2"/>
        <v>373</v>
      </c>
      <c r="L16" s="176"/>
      <c r="M16" s="176"/>
      <c r="N16" s="815"/>
      <c r="O16" s="815"/>
    </row>
    <row r="17" spans="1:15" ht="48.5" customHeight="1">
      <c r="A17" s="170" t="s">
        <v>700</v>
      </c>
      <c r="B17" s="171">
        <f>B16</f>
        <v>480</v>
      </c>
      <c r="C17" s="171">
        <v>102</v>
      </c>
      <c r="D17" s="171">
        <f>'PGCIL - KEC'!D14</f>
        <v>78</v>
      </c>
      <c r="E17" s="171">
        <v>10</v>
      </c>
      <c r="F17" s="171">
        <f>'PGCIL - KEC'!F14</f>
        <v>30</v>
      </c>
      <c r="G17" s="172">
        <v>2</v>
      </c>
      <c r="H17" s="172">
        <f>'PGCIL - KEC'!H14</f>
        <v>0</v>
      </c>
      <c r="I17" s="171">
        <f t="shared" si="1"/>
        <v>112</v>
      </c>
      <c r="J17" s="255">
        <f>'PGCIL - KEC'!I14</f>
        <v>78</v>
      </c>
      <c r="K17" s="174">
        <f t="shared" si="2"/>
        <v>402</v>
      </c>
      <c r="L17" s="171">
        <f>'PGCIL - KEC'!K14</f>
        <v>4</v>
      </c>
      <c r="M17" s="171">
        <f>'PGCIL - KEC'!L14</f>
        <v>4</v>
      </c>
      <c r="N17" s="815"/>
      <c r="O17" s="815"/>
    </row>
    <row r="18" spans="1:15" ht="48.5" customHeight="1">
      <c r="A18" s="170" t="s">
        <v>701</v>
      </c>
      <c r="B18" s="171">
        <f>B17</f>
        <v>480</v>
      </c>
      <c r="C18" s="171">
        <f>C17</f>
        <v>102</v>
      </c>
      <c r="D18" s="171">
        <f>'PGCIL - KEC'!D15</f>
        <v>0</v>
      </c>
      <c r="E18" s="171">
        <f>E17</f>
        <v>10</v>
      </c>
      <c r="F18" s="171">
        <f>'PGCIL - KEC'!F15</f>
        <v>30</v>
      </c>
      <c r="G18" s="172">
        <v>0</v>
      </c>
      <c r="H18" s="172">
        <f>'PGCIL - KEC'!H15</f>
        <v>0</v>
      </c>
      <c r="I18" s="171">
        <f t="shared" si="1"/>
        <v>112</v>
      </c>
      <c r="J18" s="255">
        <f>'PGCIL - KEC'!I15</f>
        <v>0</v>
      </c>
      <c r="K18" s="174">
        <f t="shared" si="2"/>
        <v>480</v>
      </c>
      <c r="L18" s="171">
        <v>2</v>
      </c>
      <c r="M18" s="171">
        <v>2</v>
      </c>
      <c r="N18" s="815"/>
      <c r="O18" s="815"/>
    </row>
    <row r="19" spans="1:15" ht="48.5" customHeight="1">
      <c r="A19" s="170" t="s">
        <v>702</v>
      </c>
      <c r="B19" s="294">
        <f>C9</f>
        <v>184.98599999999999</v>
      </c>
      <c r="C19" s="171">
        <v>10</v>
      </c>
      <c r="D19" s="171">
        <f>'PGCIL - KEC'!D16</f>
        <v>0</v>
      </c>
      <c r="E19" s="171">
        <v>5</v>
      </c>
      <c r="F19" s="171">
        <v>0</v>
      </c>
      <c r="G19" s="172"/>
      <c r="H19" s="172">
        <f>'PGCIL - KEC'!H16</f>
        <v>0</v>
      </c>
      <c r="I19" s="171">
        <f t="shared" si="1"/>
        <v>15</v>
      </c>
      <c r="J19" s="173">
        <f>'PGCIL - KEC'!I16</f>
        <v>0</v>
      </c>
      <c r="K19" s="298">
        <f t="shared" si="2"/>
        <v>184.98599999999999</v>
      </c>
      <c r="L19" s="171">
        <f>'PGCIL - KEC'!K16</f>
        <v>0</v>
      </c>
      <c r="M19" s="171">
        <f>'PGCIL - KEC'!L16</f>
        <v>0</v>
      </c>
      <c r="N19" s="816"/>
      <c r="O19" s="816"/>
    </row>
    <row r="20" spans="1:15" ht="24" customHeight="1">
      <c r="N20" s="817"/>
      <c r="O20" s="817"/>
    </row>
  </sheetData>
  <mergeCells count="15">
    <mergeCell ref="N18:O18"/>
    <mergeCell ref="N19:O19"/>
    <mergeCell ref="N20:O20"/>
    <mergeCell ref="A12:O12"/>
    <mergeCell ref="N13:O13"/>
    <mergeCell ref="N14:O14"/>
    <mergeCell ref="N15:O15"/>
    <mergeCell ref="N16:O16"/>
    <mergeCell ref="N17:O17"/>
    <mergeCell ref="A6:L6"/>
    <mergeCell ref="A1:A4"/>
    <mergeCell ref="C2:E2"/>
    <mergeCell ref="C3:E3"/>
    <mergeCell ref="C4:E4"/>
    <mergeCell ref="A5:L5"/>
  </mergeCells>
  <pageMargins left="0.27559055118110237" right="0.31496062992125984" top="0.35433070866141736" bottom="0.39370078740157483" header="0.31496062992125984" footer="0.31496062992125984"/>
  <pageSetup paperSize="9" scale="34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G33"/>
  <sheetViews>
    <sheetView tabSelected="1" topLeftCell="A12" zoomScaleNormal="100" zoomScaleSheetLayoutView="100" workbookViewId="0">
      <selection activeCell="I26" sqref="I26"/>
    </sheetView>
  </sheetViews>
  <sheetFormatPr defaultRowHeight="14.5"/>
  <cols>
    <col min="1" max="1" width="3.453125" customWidth="1"/>
    <col min="2" max="2" width="11.54296875" customWidth="1"/>
    <col min="3" max="3" width="15.54296875" customWidth="1"/>
    <col min="4" max="4" width="14.453125" customWidth="1"/>
    <col min="5" max="5" width="17.54296875" customWidth="1"/>
    <col min="6" max="6" width="15.453125" customWidth="1"/>
    <col min="7" max="7" width="19.36328125" customWidth="1"/>
    <col min="258" max="258" width="11.54296875" customWidth="1"/>
    <col min="259" max="259" width="15.54296875" customWidth="1"/>
    <col min="260" max="260" width="14.453125" customWidth="1"/>
    <col min="261" max="261" width="16.54296875" customWidth="1"/>
    <col min="263" max="263" width="25.54296875" customWidth="1"/>
    <col min="514" max="514" width="11.54296875" customWidth="1"/>
    <col min="515" max="515" width="15.54296875" customWidth="1"/>
    <col min="516" max="516" width="14.453125" customWidth="1"/>
    <col min="517" max="517" width="16.54296875" customWidth="1"/>
    <col min="519" max="519" width="25.54296875" customWidth="1"/>
    <col min="770" max="770" width="11.54296875" customWidth="1"/>
    <col min="771" max="771" width="15.54296875" customWidth="1"/>
    <col min="772" max="772" width="14.453125" customWidth="1"/>
    <col min="773" max="773" width="16.54296875" customWidth="1"/>
    <col min="775" max="775" width="25.54296875" customWidth="1"/>
    <col min="1026" max="1026" width="11.54296875" customWidth="1"/>
    <col min="1027" max="1027" width="15.54296875" customWidth="1"/>
    <col min="1028" max="1028" width="14.453125" customWidth="1"/>
    <col min="1029" max="1029" width="16.54296875" customWidth="1"/>
    <col min="1031" max="1031" width="25.54296875" customWidth="1"/>
    <col min="1282" max="1282" width="11.54296875" customWidth="1"/>
    <col min="1283" max="1283" width="15.54296875" customWidth="1"/>
    <col min="1284" max="1284" width="14.453125" customWidth="1"/>
    <col min="1285" max="1285" width="16.54296875" customWidth="1"/>
    <col min="1287" max="1287" width="25.54296875" customWidth="1"/>
    <col min="1538" max="1538" width="11.54296875" customWidth="1"/>
    <col min="1539" max="1539" width="15.54296875" customWidth="1"/>
    <col min="1540" max="1540" width="14.453125" customWidth="1"/>
    <col min="1541" max="1541" width="16.54296875" customWidth="1"/>
    <col min="1543" max="1543" width="25.54296875" customWidth="1"/>
    <col min="1794" max="1794" width="11.54296875" customWidth="1"/>
    <col min="1795" max="1795" width="15.54296875" customWidth="1"/>
    <col min="1796" max="1796" width="14.453125" customWidth="1"/>
    <col min="1797" max="1797" width="16.54296875" customWidth="1"/>
    <col min="1799" max="1799" width="25.54296875" customWidth="1"/>
    <col min="2050" max="2050" width="11.54296875" customWidth="1"/>
    <col min="2051" max="2051" width="15.54296875" customWidth="1"/>
    <col min="2052" max="2052" width="14.453125" customWidth="1"/>
    <col min="2053" max="2053" width="16.54296875" customWidth="1"/>
    <col min="2055" max="2055" width="25.54296875" customWidth="1"/>
    <col min="2306" max="2306" width="11.54296875" customWidth="1"/>
    <col min="2307" max="2307" width="15.54296875" customWidth="1"/>
    <col min="2308" max="2308" width="14.453125" customWidth="1"/>
    <col min="2309" max="2309" width="16.54296875" customWidth="1"/>
    <col min="2311" max="2311" width="25.54296875" customWidth="1"/>
    <col min="2562" max="2562" width="11.54296875" customWidth="1"/>
    <col min="2563" max="2563" width="15.54296875" customWidth="1"/>
    <col min="2564" max="2564" width="14.453125" customWidth="1"/>
    <col min="2565" max="2565" width="16.54296875" customWidth="1"/>
    <col min="2567" max="2567" width="25.54296875" customWidth="1"/>
    <col min="2818" max="2818" width="11.54296875" customWidth="1"/>
    <col min="2819" max="2819" width="15.54296875" customWidth="1"/>
    <col min="2820" max="2820" width="14.453125" customWidth="1"/>
    <col min="2821" max="2821" width="16.54296875" customWidth="1"/>
    <col min="2823" max="2823" width="25.54296875" customWidth="1"/>
    <col min="3074" max="3074" width="11.54296875" customWidth="1"/>
    <col min="3075" max="3075" width="15.54296875" customWidth="1"/>
    <col min="3076" max="3076" width="14.453125" customWidth="1"/>
    <col min="3077" max="3077" width="16.54296875" customWidth="1"/>
    <col min="3079" max="3079" width="25.54296875" customWidth="1"/>
    <col min="3330" max="3330" width="11.54296875" customWidth="1"/>
    <col min="3331" max="3331" width="15.54296875" customWidth="1"/>
    <col min="3332" max="3332" width="14.453125" customWidth="1"/>
    <col min="3333" max="3333" width="16.54296875" customWidth="1"/>
    <col min="3335" max="3335" width="25.54296875" customWidth="1"/>
    <col min="3586" max="3586" width="11.54296875" customWidth="1"/>
    <col min="3587" max="3587" width="15.54296875" customWidth="1"/>
    <col min="3588" max="3588" width="14.453125" customWidth="1"/>
    <col min="3589" max="3589" width="16.54296875" customWidth="1"/>
    <col min="3591" max="3591" width="25.54296875" customWidth="1"/>
    <col min="3842" max="3842" width="11.54296875" customWidth="1"/>
    <col min="3843" max="3843" width="15.54296875" customWidth="1"/>
    <col min="3844" max="3844" width="14.453125" customWidth="1"/>
    <col min="3845" max="3845" width="16.54296875" customWidth="1"/>
    <col min="3847" max="3847" width="25.54296875" customWidth="1"/>
    <col min="4098" max="4098" width="11.54296875" customWidth="1"/>
    <col min="4099" max="4099" width="15.54296875" customWidth="1"/>
    <col min="4100" max="4100" width="14.453125" customWidth="1"/>
    <col min="4101" max="4101" width="16.54296875" customWidth="1"/>
    <col min="4103" max="4103" width="25.54296875" customWidth="1"/>
    <col min="4354" max="4354" width="11.54296875" customWidth="1"/>
    <col min="4355" max="4355" width="15.54296875" customWidth="1"/>
    <col min="4356" max="4356" width="14.453125" customWidth="1"/>
    <col min="4357" max="4357" width="16.54296875" customWidth="1"/>
    <col min="4359" max="4359" width="25.54296875" customWidth="1"/>
    <col min="4610" max="4610" width="11.54296875" customWidth="1"/>
    <col min="4611" max="4611" width="15.54296875" customWidth="1"/>
    <col min="4612" max="4612" width="14.453125" customWidth="1"/>
    <col min="4613" max="4613" width="16.54296875" customWidth="1"/>
    <col min="4615" max="4615" width="25.54296875" customWidth="1"/>
    <col min="4866" max="4866" width="11.54296875" customWidth="1"/>
    <col min="4867" max="4867" width="15.54296875" customWidth="1"/>
    <col min="4868" max="4868" width="14.453125" customWidth="1"/>
    <col min="4869" max="4869" width="16.54296875" customWidth="1"/>
    <col min="4871" max="4871" width="25.54296875" customWidth="1"/>
    <col min="5122" max="5122" width="11.54296875" customWidth="1"/>
    <col min="5123" max="5123" width="15.54296875" customWidth="1"/>
    <col min="5124" max="5124" width="14.453125" customWidth="1"/>
    <col min="5125" max="5125" width="16.54296875" customWidth="1"/>
    <col min="5127" max="5127" width="25.54296875" customWidth="1"/>
    <col min="5378" max="5378" width="11.54296875" customWidth="1"/>
    <col min="5379" max="5379" width="15.54296875" customWidth="1"/>
    <col min="5380" max="5380" width="14.453125" customWidth="1"/>
    <col min="5381" max="5381" width="16.54296875" customWidth="1"/>
    <col min="5383" max="5383" width="25.54296875" customWidth="1"/>
    <col min="5634" max="5634" width="11.54296875" customWidth="1"/>
    <col min="5635" max="5635" width="15.54296875" customWidth="1"/>
    <col min="5636" max="5636" width="14.453125" customWidth="1"/>
    <col min="5637" max="5637" width="16.54296875" customWidth="1"/>
    <col min="5639" max="5639" width="25.54296875" customWidth="1"/>
    <col min="5890" max="5890" width="11.54296875" customWidth="1"/>
    <col min="5891" max="5891" width="15.54296875" customWidth="1"/>
    <col min="5892" max="5892" width="14.453125" customWidth="1"/>
    <col min="5893" max="5893" width="16.54296875" customWidth="1"/>
    <col min="5895" max="5895" width="25.54296875" customWidth="1"/>
    <col min="6146" max="6146" width="11.54296875" customWidth="1"/>
    <col min="6147" max="6147" width="15.54296875" customWidth="1"/>
    <col min="6148" max="6148" width="14.453125" customWidth="1"/>
    <col min="6149" max="6149" width="16.54296875" customWidth="1"/>
    <col min="6151" max="6151" width="25.54296875" customWidth="1"/>
    <col min="6402" max="6402" width="11.54296875" customWidth="1"/>
    <col min="6403" max="6403" width="15.54296875" customWidth="1"/>
    <col min="6404" max="6404" width="14.453125" customWidth="1"/>
    <col min="6405" max="6405" width="16.54296875" customWidth="1"/>
    <col min="6407" max="6407" width="25.54296875" customWidth="1"/>
    <col min="6658" max="6658" width="11.54296875" customWidth="1"/>
    <col min="6659" max="6659" width="15.54296875" customWidth="1"/>
    <col min="6660" max="6660" width="14.453125" customWidth="1"/>
    <col min="6661" max="6661" width="16.54296875" customWidth="1"/>
    <col min="6663" max="6663" width="25.54296875" customWidth="1"/>
    <col min="6914" max="6914" width="11.54296875" customWidth="1"/>
    <col min="6915" max="6915" width="15.54296875" customWidth="1"/>
    <col min="6916" max="6916" width="14.453125" customWidth="1"/>
    <col min="6917" max="6917" width="16.54296875" customWidth="1"/>
    <col min="6919" max="6919" width="25.54296875" customWidth="1"/>
    <col min="7170" max="7170" width="11.54296875" customWidth="1"/>
    <col min="7171" max="7171" width="15.54296875" customWidth="1"/>
    <col min="7172" max="7172" width="14.453125" customWidth="1"/>
    <col min="7173" max="7173" width="16.54296875" customWidth="1"/>
    <col min="7175" max="7175" width="25.54296875" customWidth="1"/>
    <col min="7426" max="7426" width="11.54296875" customWidth="1"/>
    <col min="7427" max="7427" width="15.54296875" customWidth="1"/>
    <col min="7428" max="7428" width="14.453125" customWidth="1"/>
    <col min="7429" max="7429" width="16.54296875" customWidth="1"/>
    <col min="7431" max="7431" width="25.54296875" customWidth="1"/>
    <col min="7682" max="7682" width="11.54296875" customWidth="1"/>
    <col min="7683" max="7683" width="15.54296875" customWidth="1"/>
    <col min="7684" max="7684" width="14.453125" customWidth="1"/>
    <col min="7685" max="7685" width="16.54296875" customWidth="1"/>
    <col min="7687" max="7687" width="25.54296875" customWidth="1"/>
    <col min="7938" max="7938" width="11.54296875" customWidth="1"/>
    <col min="7939" max="7939" width="15.54296875" customWidth="1"/>
    <col min="7940" max="7940" width="14.453125" customWidth="1"/>
    <col min="7941" max="7941" width="16.54296875" customWidth="1"/>
    <col min="7943" max="7943" width="25.54296875" customWidth="1"/>
    <col min="8194" max="8194" width="11.54296875" customWidth="1"/>
    <col min="8195" max="8195" width="15.54296875" customWidth="1"/>
    <col min="8196" max="8196" width="14.453125" customWidth="1"/>
    <col min="8197" max="8197" width="16.54296875" customWidth="1"/>
    <col min="8199" max="8199" width="25.54296875" customWidth="1"/>
    <col min="8450" max="8450" width="11.54296875" customWidth="1"/>
    <col min="8451" max="8451" width="15.54296875" customWidth="1"/>
    <col min="8452" max="8452" width="14.453125" customWidth="1"/>
    <col min="8453" max="8453" width="16.54296875" customWidth="1"/>
    <col min="8455" max="8455" width="25.54296875" customWidth="1"/>
    <col min="8706" max="8706" width="11.54296875" customWidth="1"/>
    <col min="8707" max="8707" width="15.54296875" customWidth="1"/>
    <col min="8708" max="8708" width="14.453125" customWidth="1"/>
    <col min="8709" max="8709" width="16.54296875" customWidth="1"/>
    <col min="8711" max="8711" width="25.54296875" customWidth="1"/>
    <col min="8962" max="8962" width="11.54296875" customWidth="1"/>
    <col min="8963" max="8963" width="15.54296875" customWidth="1"/>
    <col min="8964" max="8964" width="14.453125" customWidth="1"/>
    <col min="8965" max="8965" width="16.54296875" customWidth="1"/>
    <col min="8967" max="8967" width="25.54296875" customWidth="1"/>
    <col min="9218" max="9218" width="11.54296875" customWidth="1"/>
    <col min="9219" max="9219" width="15.54296875" customWidth="1"/>
    <col min="9220" max="9220" width="14.453125" customWidth="1"/>
    <col min="9221" max="9221" width="16.54296875" customWidth="1"/>
    <col min="9223" max="9223" width="25.54296875" customWidth="1"/>
    <col min="9474" max="9474" width="11.54296875" customWidth="1"/>
    <col min="9475" max="9475" width="15.54296875" customWidth="1"/>
    <col min="9476" max="9476" width="14.453125" customWidth="1"/>
    <col min="9477" max="9477" width="16.54296875" customWidth="1"/>
    <col min="9479" max="9479" width="25.54296875" customWidth="1"/>
    <col min="9730" max="9730" width="11.54296875" customWidth="1"/>
    <col min="9731" max="9731" width="15.54296875" customWidth="1"/>
    <col min="9732" max="9732" width="14.453125" customWidth="1"/>
    <col min="9733" max="9733" width="16.54296875" customWidth="1"/>
    <col min="9735" max="9735" width="25.54296875" customWidth="1"/>
    <col min="9986" max="9986" width="11.54296875" customWidth="1"/>
    <col min="9987" max="9987" width="15.54296875" customWidth="1"/>
    <col min="9988" max="9988" width="14.453125" customWidth="1"/>
    <col min="9989" max="9989" width="16.54296875" customWidth="1"/>
    <col min="9991" max="9991" width="25.54296875" customWidth="1"/>
    <col min="10242" max="10242" width="11.54296875" customWidth="1"/>
    <col min="10243" max="10243" width="15.54296875" customWidth="1"/>
    <col min="10244" max="10244" width="14.453125" customWidth="1"/>
    <col min="10245" max="10245" width="16.54296875" customWidth="1"/>
    <col min="10247" max="10247" width="25.54296875" customWidth="1"/>
    <col min="10498" max="10498" width="11.54296875" customWidth="1"/>
    <col min="10499" max="10499" width="15.54296875" customWidth="1"/>
    <col min="10500" max="10500" width="14.453125" customWidth="1"/>
    <col min="10501" max="10501" width="16.54296875" customWidth="1"/>
    <col min="10503" max="10503" width="25.54296875" customWidth="1"/>
    <col min="10754" max="10754" width="11.54296875" customWidth="1"/>
    <col min="10755" max="10755" width="15.54296875" customWidth="1"/>
    <col min="10756" max="10756" width="14.453125" customWidth="1"/>
    <col min="10757" max="10757" width="16.54296875" customWidth="1"/>
    <col min="10759" max="10759" width="25.54296875" customWidth="1"/>
    <col min="11010" max="11010" width="11.54296875" customWidth="1"/>
    <col min="11011" max="11011" width="15.54296875" customWidth="1"/>
    <col min="11012" max="11012" width="14.453125" customWidth="1"/>
    <col min="11013" max="11013" width="16.54296875" customWidth="1"/>
    <col min="11015" max="11015" width="25.54296875" customWidth="1"/>
    <col min="11266" max="11266" width="11.54296875" customWidth="1"/>
    <col min="11267" max="11267" width="15.54296875" customWidth="1"/>
    <col min="11268" max="11268" width="14.453125" customWidth="1"/>
    <col min="11269" max="11269" width="16.54296875" customWidth="1"/>
    <col min="11271" max="11271" width="25.54296875" customWidth="1"/>
    <col min="11522" max="11522" width="11.54296875" customWidth="1"/>
    <col min="11523" max="11523" width="15.54296875" customWidth="1"/>
    <col min="11524" max="11524" width="14.453125" customWidth="1"/>
    <col min="11525" max="11525" width="16.54296875" customWidth="1"/>
    <col min="11527" max="11527" width="25.54296875" customWidth="1"/>
    <col min="11778" max="11778" width="11.54296875" customWidth="1"/>
    <col min="11779" max="11779" width="15.54296875" customWidth="1"/>
    <col min="11780" max="11780" width="14.453125" customWidth="1"/>
    <col min="11781" max="11781" width="16.54296875" customWidth="1"/>
    <col min="11783" max="11783" width="25.54296875" customWidth="1"/>
    <col min="12034" max="12034" width="11.54296875" customWidth="1"/>
    <col min="12035" max="12035" width="15.54296875" customWidth="1"/>
    <col min="12036" max="12036" width="14.453125" customWidth="1"/>
    <col min="12037" max="12037" width="16.54296875" customWidth="1"/>
    <col min="12039" max="12039" width="25.54296875" customWidth="1"/>
    <col min="12290" max="12290" width="11.54296875" customWidth="1"/>
    <col min="12291" max="12291" width="15.54296875" customWidth="1"/>
    <col min="12292" max="12292" width="14.453125" customWidth="1"/>
    <col min="12293" max="12293" width="16.54296875" customWidth="1"/>
    <col min="12295" max="12295" width="25.54296875" customWidth="1"/>
    <col min="12546" max="12546" width="11.54296875" customWidth="1"/>
    <col min="12547" max="12547" width="15.54296875" customWidth="1"/>
    <col min="12548" max="12548" width="14.453125" customWidth="1"/>
    <col min="12549" max="12549" width="16.54296875" customWidth="1"/>
    <col min="12551" max="12551" width="25.54296875" customWidth="1"/>
    <col min="12802" max="12802" width="11.54296875" customWidth="1"/>
    <col min="12803" max="12803" width="15.54296875" customWidth="1"/>
    <col min="12804" max="12804" width="14.453125" customWidth="1"/>
    <col min="12805" max="12805" width="16.54296875" customWidth="1"/>
    <col min="12807" max="12807" width="25.54296875" customWidth="1"/>
    <col min="13058" max="13058" width="11.54296875" customWidth="1"/>
    <col min="13059" max="13059" width="15.54296875" customWidth="1"/>
    <col min="13060" max="13060" width="14.453125" customWidth="1"/>
    <col min="13061" max="13061" width="16.54296875" customWidth="1"/>
    <col min="13063" max="13063" width="25.54296875" customWidth="1"/>
    <col min="13314" max="13314" width="11.54296875" customWidth="1"/>
    <col min="13315" max="13315" width="15.54296875" customWidth="1"/>
    <col min="13316" max="13316" width="14.453125" customWidth="1"/>
    <col min="13317" max="13317" width="16.54296875" customWidth="1"/>
    <col min="13319" max="13319" width="25.54296875" customWidth="1"/>
    <col min="13570" max="13570" width="11.54296875" customWidth="1"/>
    <col min="13571" max="13571" width="15.54296875" customWidth="1"/>
    <col min="13572" max="13572" width="14.453125" customWidth="1"/>
    <col min="13573" max="13573" width="16.54296875" customWidth="1"/>
    <col min="13575" max="13575" width="25.54296875" customWidth="1"/>
    <col min="13826" max="13826" width="11.54296875" customWidth="1"/>
    <col min="13827" max="13827" width="15.54296875" customWidth="1"/>
    <col min="13828" max="13828" width="14.453125" customWidth="1"/>
    <col min="13829" max="13829" width="16.54296875" customWidth="1"/>
    <col min="13831" max="13831" width="25.54296875" customWidth="1"/>
    <col min="14082" max="14082" width="11.54296875" customWidth="1"/>
    <col min="14083" max="14083" width="15.54296875" customWidth="1"/>
    <col min="14084" max="14084" width="14.453125" customWidth="1"/>
    <col min="14085" max="14085" width="16.54296875" customWidth="1"/>
    <col min="14087" max="14087" width="25.54296875" customWidth="1"/>
    <col min="14338" max="14338" width="11.54296875" customWidth="1"/>
    <col min="14339" max="14339" width="15.54296875" customWidth="1"/>
    <col min="14340" max="14340" width="14.453125" customWidth="1"/>
    <col min="14341" max="14341" width="16.54296875" customWidth="1"/>
    <col min="14343" max="14343" width="25.54296875" customWidth="1"/>
    <col min="14594" max="14594" width="11.54296875" customWidth="1"/>
    <col min="14595" max="14595" width="15.54296875" customWidth="1"/>
    <col min="14596" max="14596" width="14.453125" customWidth="1"/>
    <col min="14597" max="14597" width="16.54296875" customWidth="1"/>
    <col min="14599" max="14599" width="25.54296875" customWidth="1"/>
    <col min="14850" max="14850" width="11.54296875" customWidth="1"/>
    <col min="14851" max="14851" width="15.54296875" customWidth="1"/>
    <col min="14852" max="14852" width="14.453125" customWidth="1"/>
    <col min="14853" max="14853" width="16.54296875" customWidth="1"/>
    <col min="14855" max="14855" width="25.54296875" customWidth="1"/>
    <col min="15106" max="15106" width="11.54296875" customWidth="1"/>
    <col min="15107" max="15107" width="15.54296875" customWidth="1"/>
    <col min="15108" max="15108" width="14.453125" customWidth="1"/>
    <col min="15109" max="15109" width="16.54296875" customWidth="1"/>
    <col min="15111" max="15111" width="25.54296875" customWidth="1"/>
    <col min="15362" max="15362" width="11.54296875" customWidth="1"/>
    <col min="15363" max="15363" width="15.54296875" customWidth="1"/>
    <col min="15364" max="15364" width="14.453125" customWidth="1"/>
    <col min="15365" max="15365" width="16.54296875" customWidth="1"/>
    <col min="15367" max="15367" width="25.54296875" customWidth="1"/>
    <col min="15618" max="15618" width="11.54296875" customWidth="1"/>
    <col min="15619" max="15619" width="15.54296875" customWidth="1"/>
    <col min="15620" max="15620" width="14.453125" customWidth="1"/>
    <col min="15621" max="15621" width="16.54296875" customWidth="1"/>
    <col min="15623" max="15623" width="25.54296875" customWidth="1"/>
    <col min="15874" max="15874" width="11.54296875" customWidth="1"/>
    <col min="15875" max="15875" width="15.54296875" customWidth="1"/>
    <col min="15876" max="15876" width="14.453125" customWidth="1"/>
    <col min="15877" max="15877" width="16.54296875" customWidth="1"/>
    <col min="15879" max="15879" width="25.54296875" customWidth="1"/>
    <col min="16130" max="16130" width="11.54296875" customWidth="1"/>
    <col min="16131" max="16131" width="15.54296875" customWidth="1"/>
    <col min="16132" max="16132" width="14.453125" customWidth="1"/>
    <col min="16133" max="16133" width="16.54296875" customWidth="1"/>
    <col min="16135" max="16135" width="25.54296875" customWidth="1"/>
  </cols>
  <sheetData>
    <row r="2" spans="2:7" ht="18.5">
      <c r="B2" s="826" t="s">
        <v>1797</v>
      </c>
      <c r="C2" s="826"/>
      <c r="D2" s="826"/>
      <c r="E2" s="826"/>
      <c r="F2" s="826"/>
      <c r="G2" s="826"/>
    </row>
    <row r="3" spans="2:7" ht="15.5">
      <c r="B3" s="827" t="s">
        <v>124</v>
      </c>
      <c r="C3" s="827"/>
      <c r="D3" s="827"/>
      <c r="E3" s="827"/>
      <c r="F3" s="827"/>
      <c r="G3" s="213">
        <f ca="1">'PGCIL - KEC'!M1</f>
        <v>46204</v>
      </c>
    </row>
    <row r="4" spans="2:7" ht="36.5" customHeight="1">
      <c r="B4" s="828" t="s">
        <v>89</v>
      </c>
      <c r="C4" s="828"/>
      <c r="D4" s="829" t="s">
        <v>950</v>
      </c>
      <c r="E4" s="829"/>
      <c r="F4" s="829"/>
      <c r="G4" s="829"/>
    </row>
    <row r="5" spans="2:7" ht="16.399999999999999" customHeight="1">
      <c r="B5" s="828" t="s">
        <v>90</v>
      </c>
      <c r="C5" s="828"/>
      <c r="D5" s="829" t="s">
        <v>1647</v>
      </c>
      <c r="E5" s="829"/>
      <c r="F5" s="829"/>
      <c r="G5" s="829"/>
    </row>
    <row r="6" spans="2:7" ht="15.5">
      <c r="B6" s="214"/>
      <c r="C6" s="214"/>
      <c r="D6" s="214"/>
      <c r="E6" s="214"/>
      <c r="F6" s="214"/>
      <c r="G6" s="214"/>
    </row>
    <row r="7" spans="2:7" s="11" customFormat="1" ht="15" customHeight="1">
      <c r="B7" s="825" t="s">
        <v>91</v>
      </c>
      <c r="C7" s="825"/>
      <c r="D7" s="825"/>
      <c r="E7" s="825"/>
      <c r="F7" s="825"/>
      <c r="G7" s="825"/>
    </row>
    <row r="8" spans="2:7" ht="43.5">
      <c r="B8" s="215" t="s">
        <v>92</v>
      </c>
      <c r="C8" s="215" t="s">
        <v>93</v>
      </c>
      <c r="D8" s="215" t="s">
        <v>94</v>
      </c>
      <c r="E8" s="215" t="s">
        <v>95</v>
      </c>
      <c r="F8" s="822" t="s">
        <v>96</v>
      </c>
      <c r="G8" s="822"/>
    </row>
    <row r="9" spans="2:7">
      <c r="B9" s="216">
        <f>'PGCIL - KEC'!C7</f>
        <v>184.98599999999999</v>
      </c>
      <c r="C9" s="2">
        <f>'PGCIL - KEC'!D6</f>
        <v>185.149</v>
      </c>
      <c r="D9" s="2">
        <f>'PGCIL - KEC'!F6</f>
        <v>0</v>
      </c>
      <c r="E9" s="2">
        <f>'PGCIL - KEC'!I6</f>
        <v>185.149</v>
      </c>
      <c r="F9" s="821">
        <f>'PGCIL - KEC'!J6</f>
        <v>0</v>
      </c>
      <c r="G9" s="821"/>
    </row>
    <row r="10" spans="2:7">
      <c r="B10" s="824" t="s">
        <v>97</v>
      </c>
      <c r="C10" s="824"/>
      <c r="D10" s="824"/>
      <c r="E10" s="824"/>
      <c r="F10" s="824"/>
      <c r="G10" s="824"/>
    </row>
    <row r="11" spans="2:7" ht="43.5">
      <c r="B11" s="215" t="s">
        <v>92</v>
      </c>
      <c r="C11" s="215" t="s">
        <v>93</v>
      </c>
      <c r="D11" s="215" t="s">
        <v>94</v>
      </c>
      <c r="E11" s="215" t="s">
        <v>95</v>
      </c>
      <c r="F11" s="822" t="s">
        <v>96</v>
      </c>
      <c r="G11" s="822"/>
    </row>
    <row r="12" spans="2:7">
      <c r="B12" s="8">
        <f>'PGCIL - KEC'!C10</f>
        <v>31</v>
      </c>
      <c r="C12" s="8">
        <f>'PGCIL - KEC'!D10</f>
        <v>17</v>
      </c>
      <c r="D12" s="8">
        <f>'PGCIL - KEC'!H10</f>
        <v>0</v>
      </c>
      <c r="E12" s="8">
        <f>'PGCIL - KEC'!I10</f>
        <v>17</v>
      </c>
      <c r="F12" s="823">
        <f>'PGCIL - KEC'!J10</f>
        <v>14</v>
      </c>
      <c r="G12" s="823"/>
    </row>
    <row r="13" spans="2:7">
      <c r="B13" s="824" t="s">
        <v>98</v>
      </c>
      <c r="C13" s="824"/>
      <c r="D13" s="824"/>
      <c r="E13" s="824"/>
      <c r="F13" s="824"/>
      <c r="G13" s="824"/>
    </row>
    <row r="14" spans="2:7" ht="43.5">
      <c r="B14" s="215" t="s">
        <v>92</v>
      </c>
      <c r="C14" s="215" t="s">
        <v>93</v>
      </c>
      <c r="D14" s="215" t="s">
        <v>94</v>
      </c>
      <c r="E14" s="215" t="s">
        <v>95</v>
      </c>
      <c r="F14" s="822" t="s">
        <v>96</v>
      </c>
      <c r="G14" s="822"/>
    </row>
    <row r="15" spans="2:7">
      <c r="B15" s="2">
        <f>'PGCIL - KEC'!C7</f>
        <v>184.98599999999999</v>
      </c>
      <c r="C15" s="2">
        <f>'PGCIL - KEC'!D7</f>
        <v>178.36350000000002</v>
      </c>
      <c r="D15" s="2">
        <f>'PGCIL - KEC'!H7</f>
        <v>0</v>
      </c>
      <c r="E15" s="2">
        <f>'PGCIL - KEC'!I7</f>
        <v>178.36350000000002</v>
      </c>
      <c r="F15" s="821">
        <f>'PGCIL - KEC'!J7</f>
        <v>6.6224999999999739</v>
      </c>
      <c r="G15" s="821"/>
    </row>
    <row r="16" spans="2:7">
      <c r="B16" s="824" t="s">
        <v>99</v>
      </c>
      <c r="C16" s="824"/>
      <c r="D16" s="824"/>
      <c r="E16" s="824"/>
      <c r="F16" s="824"/>
      <c r="G16" s="824"/>
    </row>
    <row r="17" spans="2:7" ht="43.5">
      <c r="B17" s="215" t="s">
        <v>92</v>
      </c>
      <c r="C17" s="215" t="s">
        <v>93</v>
      </c>
      <c r="D17" s="215" t="s">
        <v>94</v>
      </c>
      <c r="E17" s="215" t="s">
        <v>95</v>
      </c>
      <c r="F17" s="822" t="s">
        <v>96</v>
      </c>
      <c r="G17" s="822"/>
    </row>
    <row r="18" spans="2:7">
      <c r="B18" s="2">
        <f>'PGCIL - KEC'!C9</f>
        <v>184.98599999999999</v>
      </c>
      <c r="C18" s="2">
        <f>'PGCIL - KEC'!D9</f>
        <v>178.364</v>
      </c>
      <c r="D18" s="2">
        <f>'PGCIL - KEC'!H9</f>
        <v>0</v>
      </c>
      <c r="E18" s="2">
        <f>'PGCIL - KEC'!I9</f>
        <v>178.364</v>
      </c>
      <c r="F18" s="821">
        <f>'PGCIL - KEC'!J9</f>
        <v>6.6219999999999857</v>
      </c>
      <c r="G18" s="821"/>
    </row>
    <row r="19" spans="2:7">
      <c r="B19" s="824" t="s">
        <v>100</v>
      </c>
      <c r="C19" s="824"/>
      <c r="D19" s="824"/>
      <c r="E19" s="824"/>
      <c r="F19" s="824"/>
      <c r="G19" s="824"/>
    </row>
    <row r="20" spans="2:7" ht="43.5">
      <c r="B20" s="215" t="s">
        <v>92</v>
      </c>
      <c r="C20" s="215" t="s">
        <v>93</v>
      </c>
      <c r="D20" s="215" t="s">
        <v>94</v>
      </c>
      <c r="E20" s="215" t="s">
        <v>95</v>
      </c>
      <c r="F20" s="822" t="s">
        <v>96</v>
      </c>
      <c r="G20" s="822"/>
    </row>
    <row r="21" spans="2:7">
      <c r="B21" s="216">
        <f>'PGCIL - KEC'!C12</f>
        <v>480</v>
      </c>
      <c r="C21" s="8">
        <f>'PGCIL - KEC'!D12</f>
        <v>167</v>
      </c>
      <c r="D21" s="8">
        <f>'PGCIL - KEC'!H12</f>
        <v>0</v>
      </c>
      <c r="E21" s="7">
        <f>'PGCIL - KEC'!I12</f>
        <v>167</v>
      </c>
      <c r="F21" s="823">
        <f>'PGCIL - KEC'!J12</f>
        <v>313</v>
      </c>
      <c r="G21" s="823"/>
    </row>
    <row r="22" spans="2:7">
      <c r="B22" s="824" t="s">
        <v>101</v>
      </c>
      <c r="C22" s="824"/>
      <c r="D22" s="824"/>
      <c r="E22" s="824"/>
      <c r="F22" s="824"/>
      <c r="G22" s="824"/>
    </row>
    <row r="23" spans="2:7" ht="43.5">
      <c r="B23" s="215" t="s">
        <v>102</v>
      </c>
      <c r="C23" s="215" t="s">
        <v>93</v>
      </c>
      <c r="D23" s="215" t="s">
        <v>94</v>
      </c>
      <c r="E23" s="215" t="s">
        <v>95</v>
      </c>
      <c r="F23" s="822" t="s">
        <v>96</v>
      </c>
      <c r="G23" s="822"/>
    </row>
    <row r="24" spans="2:7">
      <c r="B24" s="216">
        <f>'PGCIL - KEC'!C13</f>
        <v>480</v>
      </c>
      <c r="C24" s="8">
        <f>'PGCIL - KEC'!D13</f>
        <v>107</v>
      </c>
      <c r="D24" s="8">
        <f>'PGCIL - KEC'!H13</f>
        <v>0</v>
      </c>
      <c r="E24" s="7">
        <f>'PGCIL - KEC'!I13</f>
        <v>107</v>
      </c>
      <c r="F24" s="823">
        <f>'PGCIL - KEC'!J13</f>
        <v>373</v>
      </c>
      <c r="G24" s="823"/>
    </row>
    <row r="25" spans="2:7">
      <c r="B25" s="824" t="s">
        <v>103</v>
      </c>
      <c r="C25" s="824"/>
      <c r="D25" s="824"/>
      <c r="E25" s="824"/>
      <c r="F25" s="824"/>
      <c r="G25" s="824"/>
    </row>
    <row r="26" spans="2:7" ht="43.5">
      <c r="B26" s="215" t="s">
        <v>102</v>
      </c>
      <c r="C26" s="215" t="s">
        <v>93</v>
      </c>
      <c r="D26" s="215" t="s">
        <v>94</v>
      </c>
      <c r="E26" s="215" t="s">
        <v>95</v>
      </c>
      <c r="F26" s="822" t="s">
        <v>96</v>
      </c>
      <c r="G26" s="822"/>
    </row>
    <row r="27" spans="2:7">
      <c r="B27" s="216">
        <f>'PGCIL - KEC'!C14</f>
        <v>480</v>
      </c>
      <c r="C27" s="8">
        <f>'PGCIL - KEC'!D14</f>
        <v>78</v>
      </c>
      <c r="D27" s="8">
        <f>'PGCIL - KEC'!H14</f>
        <v>0</v>
      </c>
      <c r="E27" s="7">
        <f>'PGCIL - KEC'!I14</f>
        <v>78</v>
      </c>
      <c r="F27" s="823">
        <f>'PGCIL - KEC'!J14</f>
        <v>402</v>
      </c>
      <c r="G27" s="823"/>
    </row>
    <row r="28" spans="2:7" hidden="1">
      <c r="B28" s="824" t="s">
        <v>104</v>
      </c>
      <c r="C28" s="824"/>
      <c r="D28" s="824"/>
      <c r="E28" s="824"/>
      <c r="F28" s="824"/>
      <c r="G28" s="824"/>
    </row>
    <row r="29" spans="2:7" ht="43.5" hidden="1">
      <c r="B29" s="215" t="s">
        <v>102</v>
      </c>
      <c r="C29" s="215" t="s">
        <v>93</v>
      </c>
      <c r="D29" s="215" t="s">
        <v>94</v>
      </c>
      <c r="E29" s="215" t="s">
        <v>95</v>
      </c>
      <c r="F29" s="822" t="s">
        <v>105</v>
      </c>
      <c r="G29" s="822"/>
    </row>
    <row r="30" spans="2:7" hidden="1">
      <c r="B30" s="2">
        <f>'PGCIL - KEC'!C16</f>
        <v>184.98599999999999</v>
      </c>
      <c r="C30" s="18">
        <f>'PGCIL - KEC'!D16</f>
        <v>0</v>
      </c>
      <c r="D30" s="18">
        <f>'PGCIL - KEC'!H16</f>
        <v>0</v>
      </c>
      <c r="E30" s="18">
        <f>C30+D30</f>
        <v>0</v>
      </c>
      <c r="F30" s="821">
        <f>B30-E30</f>
        <v>184.98599999999999</v>
      </c>
      <c r="G30" s="821"/>
    </row>
    <row r="31" spans="2:7" hidden="1">
      <c r="B31" s="824" t="s">
        <v>106</v>
      </c>
      <c r="C31" s="824"/>
      <c r="D31" s="824"/>
      <c r="E31" s="824"/>
      <c r="F31" s="824"/>
      <c r="G31" s="824"/>
    </row>
    <row r="32" spans="2:7" ht="43.5" hidden="1">
      <c r="B32" s="215" t="s">
        <v>102</v>
      </c>
      <c r="C32" s="215" t="s">
        <v>93</v>
      </c>
      <c r="D32" s="215" t="s">
        <v>94</v>
      </c>
      <c r="E32" s="215" t="s">
        <v>95</v>
      </c>
      <c r="F32" s="822" t="s">
        <v>96</v>
      </c>
      <c r="G32" s="822"/>
    </row>
    <row r="33" spans="2:7" hidden="1">
      <c r="B33" s="2">
        <f>'PGCIL - KEC'!C18</f>
        <v>184.98599999999999</v>
      </c>
      <c r="C33" s="18">
        <v>0</v>
      </c>
      <c r="D33" s="18">
        <v>0</v>
      </c>
      <c r="E33" s="18">
        <v>0</v>
      </c>
      <c r="F33" s="821">
        <f>B33-E33</f>
        <v>184.98599999999999</v>
      </c>
      <c r="G33" s="821"/>
    </row>
  </sheetData>
  <mergeCells count="33">
    <mergeCell ref="B2:G2"/>
    <mergeCell ref="B3:F3"/>
    <mergeCell ref="B4:C4"/>
    <mergeCell ref="B5:C5"/>
    <mergeCell ref="D5:G5"/>
    <mergeCell ref="D4:G4"/>
    <mergeCell ref="F30:G30"/>
    <mergeCell ref="B25:G25"/>
    <mergeCell ref="B28:G28"/>
    <mergeCell ref="B31:G31"/>
    <mergeCell ref="B7:G7"/>
    <mergeCell ref="B10:G10"/>
    <mergeCell ref="B13:G13"/>
    <mergeCell ref="B16:G16"/>
    <mergeCell ref="B19:G19"/>
    <mergeCell ref="B22:G22"/>
    <mergeCell ref="F18:G18"/>
    <mergeCell ref="F33:G33"/>
    <mergeCell ref="F17:G17"/>
    <mergeCell ref="F14:G14"/>
    <mergeCell ref="F11:G11"/>
    <mergeCell ref="F8:G8"/>
    <mergeCell ref="F9:G9"/>
    <mergeCell ref="F12:G12"/>
    <mergeCell ref="F15:G15"/>
    <mergeCell ref="F32:G32"/>
    <mergeCell ref="F29:G29"/>
    <mergeCell ref="F26:G26"/>
    <mergeCell ref="F23:G23"/>
    <mergeCell ref="F20:G20"/>
    <mergeCell ref="F21:G21"/>
    <mergeCell ref="F24:G24"/>
    <mergeCell ref="F27:G27"/>
  </mergeCells>
  <printOptions horizontalCentered="1" verticalCentered="1"/>
  <pageMargins left="0.31496062992125984" right="0.70866141732283472" top="0.35433070866141736" bottom="0.35433070866141736" header="0.31496062992125984" footer="0.31496062992125984"/>
  <pageSetup paperSize="9" scale="94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92A70-60CC-474A-BFEC-F448CCF2967C}">
  <sheetPr>
    <pageSetUpPr fitToPage="1"/>
  </sheetPr>
  <dimension ref="A1:P41"/>
  <sheetViews>
    <sheetView zoomScale="57" zoomScaleNormal="90" workbookViewId="0">
      <pane ySplit="4" topLeftCell="A5" activePane="bottomLeft" state="frozen"/>
      <selection pane="bottomLeft" activeCell="G6" sqref="G6"/>
    </sheetView>
  </sheetViews>
  <sheetFormatPr defaultColWidth="9.1796875" defaultRowHeight="14"/>
  <cols>
    <col min="1" max="1" width="6.54296875" style="621" customWidth="1"/>
    <col min="2" max="2" width="49.26953125" style="621" customWidth="1"/>
    <col min="3" max="3" width="13.81640625" style="621" customWidth="1"/>
    <col min="4" max="6" width="15.453125" style="601" customWidth="1"/>
    <col min="7" max="7" width="28.36328125" style="601" customWidth="1"/>
    <col min="8" max="8" width="41.453125" style="621" hidden="1" customWidth="1"/>
    <col min="9" max="11" width="15.453125" style="601" customWidth="1"/>
    <col min="12" max="12" width="38.54296875" style="601" customWidth="1"/>
    <col min="13" max="13" width="33.1796875" style="601" hidden="1" customWidth="1"/>
    <col min="14" max="14" width="9.1796875" style="601"/>
    <col min="15" max="17" width="0" style="601" hidden="1" customWidth="1"/>
    <col min="18" max="16384" width="9.1796875" style="601"/>
  </cols>
  <sheetData>
    <row r="1" spans="1:16" ht="30" customHeight="1">
      <c r="A1" s="830" t="s">
        <v>1651</v>
      </c>
      <c r="B1" s="830"/>
      <c r="C1" s="830"/>
      <c r="D1" s="830"/>
      <c r="E1" s="830"/>
      <c r="F1" s="830"/>
      <c r="G1" s="830"/>
      <c r="H1" s="830"/>
      <c r="I1" s="830"/>
      <c r="J1" s="830"/>
      <c r="K1" s="830"/>
      <c r="L1" s="599" t="s">
        <v>1652</v>
      </c>
      <c r="M1" s="600">
        <v>46092</v>
      </c>
    </row>
    <row r="2" spans="1:16" ht="29.25" customHeight="1">
      <c r="A2" s="831" t="s">
        <v>1653</v>
      </c>
      <c r="B2" s="832"/>
      <c r="C2" s="833"/>
      <c r="D2" s="834" t="s">
        <v>937</v>
      </c>
      <c r="E2" s="835"/>
      <c r="F2" s="835"/>
      <c r="G2" s="835"/>
      <c r="H2" s="835"/>
      <c r="I2" s="835"/>
      <c r="J2" s="835"/>
      <c r="K2" s="835"/>
      <c r="L2" s="835"/>
      <c r="M2" s="836"/>
    </row>
    <row r="3" spans="1:16" s="602" customFormat="1" ht="24" customHeight="1">
      <c r="A3" s="837" t="s">
        <v>1205</v>
      </c>
      <c r="B3" s="837" t="s">
        <v>154</v>
      </c>
      <c r="C3" s="837" t="s">
        <v>282</v>
      </c>
      <c r="D3" s="839" t="s">
        <v>281</v>
      </c>
      <c r="E3" s="840"/>
      <c r="F3" s="840"/>
      <c r="G3" s="840"/>
      <c r="H3" s="841"/>
      <c r="I3" s="842" t="s">
        <v>118</v>
      </c>
      <c r="J3" s="843"/>
      <c r="K3" s="843"/>
      <c r="L3" s="843"/>
      <c r="M3" s="844"/>
    </row>
    <row r="4" spans="1:16" s="605" customFormat="1" ht="37.5" customHeight="1">
      <c r="A4" s="838"/>
      <c r="B4" s="838"/>
      <c r="C4" s="838"/>
      <c r="D4" s="604" t="s">
        <v>110</v>
      </c>
      <c r="E4" s="604" t="s">
        <v>119</v>
      </c>
      <c r="F4" s="604" t="s">
        <v>116</v>
      </c>
      <c r="G4" s="604" t="s">
        <v>121</v>
      </c>
      <c r="H4" s="604" t="s">
        <v>1654</v>
      </c>
      <c r="I4" s="604" t="s">
        <v>110</v>
      </c>
      <c r="J4" s="604" t="s">
        <v>119</v>
      </c>
      <c r="K4" s="604" t="s">
        <v>116</v>
      </c>
      <c r="L4" s="604" t="s">
        <v>121</v>
      </c>
      <c r="M4" s="604" t="s">
        <v>1654</v>
      </c>
    </row>
    <row r="5" spans="1:16" s="612" customFormat="1" ht="64" customHeight="1">
      <c r="A5" s="606">
        <v>1</v>
      </c>
      <c r="B5" s="607" t="s">
        <v>1704</v>
      </c>
      <c r="C5" s="608">
        <v>11.8325</v>
      </c>
      <c r="D5" s="608">
        <v>11.8325</v>
      </c>
      <c r="E5" s="608">
        <v>11.8325</v>
      </c>
      <c r="F5" s="608">
        <v>11.8325</v>
      </c>
      <c r="G5" s="606" t="s">
        <v>116</v>
      </c>
      <c r="H5" s="610"/>
      <c r="I5" s="608">
        <v>11.8325</v>
      </c>
      <c r="J5" s="608">
        <v>11.8325</v>
      </c>
      <c r="K5" s="608">
        <v>11.833</v>
      </c>
      <c r="L5" s="606" t="s">
        <v>116</v>
      </c>
      <c r="M5" s="611"/>
    </row>
    <row r="6" spans="1:16" s="612" customFormat="1" ht="34" customHeight="1">
      <c r="A6" s="606">
        <v>3</v>
      </c>
      <c r="B6" s="607" t="s">
        <v>1655</v>
      </c>
      <c r="C6" s="606">
        <v>7.4539999999999997</v>
      </c>
      <c r="D6" s="606">
        <v>7.4539999999999997</v>
      </c>
      <c r="E6" s="606">
        <f>D6</f>
        <v>7.4539999999999997</v>
      </c>
      <c r="F6" s="606">
        <f>E6</f>
        <v>7.4539999999999997</v>
      </c>
      <c r="G6" s="606" t="s">
        <v>116</v>
      </c>
      <c r="H6" s="606" t="s">
        <v>1656</v>
      </c>
      <c r="I6" s="845">
        <v>30.392099999999999</v>
      </c>
      <c r="J6" s="845">
        <f>I6</f>
        <v>30.392099999999999</v>
      </c>
      <c r="K6" s="845">
        <f>J6</f>
        <v>30.392099999999999</v>
      </c>
      <c r="L6" s="845" t="s">
        <v>116</v>
      </c>
      <c r="M6" s="848"/>
    </row>
    <row r="7" spans="1:16" s="612" customFormat="1" ht="34" customHeight="1">
      <c r="A7" s="606">
        <v>4</v>
      </c>
      <c r="B7" s="607" t="s">
        <v>1657</v>
      </c>
      <c r="C7" s="606">
        <v>4.6529999999999996</v>
      </c>
      <c r="D7" s="606">
        <v>4.6524999999999999</v>
      </c>
      <c r="E7" s="606">
        <f t="shared" ref="E7:F32" si="0">D7</f>
        <v>4.6524999999999999</v>
      </c>
      <c r="F7" s="606">
        <f t="shared" si="0"/>
        <v>4.6524999999999999</v>
      </c>
      <c r="G7" s="606" t="s">
        <v>116</v>
      </c>
      <c r="H7" s="606" t="s">
        <v>1656</v>
      </c>
      <c r="I7" s="846"/>
      <c r="J7" s="846"/>
      <c r="K7" s="846"/>
      <c r="L7" s="846"/>
      <c r="M7" s="849"/>
    </row>
    <row r="8" spans="1:16" s="612" customFormat="1" ht="34" customHeight="1">
      <c r="A8" s="606">
        <v>5</v>
      </c>
      <c r="B8" s="607" t="s">
        <v>1658</v>
      </c>
      <c r="C8" s="606">
        <v>6.5570000000000004</v>
      </c>
      <c r="D8" s="606">
        <v>6.5570000000000004</v>
      </c>
      <c r="E8" s="606">
        <f t="shared" si="0"/>
        <v>6.5570000000000004</v>
      </c>
      <c r="F8" s="606">
        <f t="shared" si="0"/>
        <v>6.5570000000000004</v>
      </c>
      <c r="G8" s="606" t="s">
        <v>116</v>
      </c>
      <c r="H8" s="606" t="s">
        <v>1656</v>
      </c>
      <c r="I8" s="846"/>
      <c r="J8" s="846"/>
      <c r="K8" s="846"/>
      <c r="L8" s="846"/>
      <c r="M8" s="849"/>
    </row>
    <row r="9" spans="1:16" s="612" customFormat="1" ht="34" customHeight="1">
      <c r="A9" s="606">
        <v>6</v>
      </c>
      <c r="B9" s="607" t="s">
        <v>1659</v>
      </c>
      <c r="C9" s="606">
        <v>11.728999999999999</v>
      </c>
      <c r="D9" s="606">
        <v>11.7286</v>
      </c>
      <c r="E9" s="606">
        <f t="shared" si="0"/>
        <v>11.7286</v>
      </c>
      <c r="F9" s="606">
        <f t="shared" si="0"/>
        <v>11.7286</v>
      </c>
      <c r="G9" s="606" t="s">
        <v>116</v>
      </c>
      <c r="H9" s="606" t="s">
        <v>1656</v>
      </c>
      <c r="I9" s="847"/>
      <c r="J9" s="847"/>
      <c r="K9" s="847"/>
      <c r="L9" s="847"/>
      <c r="M9" s="850"/>
      <c r="P9" s="612" t="e">
        <f>D6+D8+#REF!+#REF!</f>
        <v>#REF!</v>
      </c>
    </row>
    <row r="10" spans="1:16" s="612" customFormat="1" ht="24" hidden="1" customHeight="1">
      <c r="A10" s="606">
        <v>10</v>
      </c>
      <c r="B10" s="606"/>
      <c r="C10" s="606"/>
      <c r="D10" s="606"/>
      <c r="E10" s="606">
        <f t="shared" si="0"/>
        <v>0</v>
      </c>
      <c r="F10" s="606">
        <f t="shared" si="0"/>
        <v>0</v>
      </c>
      <c r="G10" s="606"/>
      <c r="H10" s="606"/>
      <c r="I10" s="606"/>
      <c r="J10" s="606"/>
      <c r="K10" s="606"/>
      <c r="L10" s="606"/>
      <c r="M10" s="611"/>
    </row>
    <row r="11" spans="1:16" s="614" customFormat="1" ht="70" hidden="1" customHeight="1">
      <c r="A11" s="606">
        <v>11</v>
      </c>
      <c r="B11" s="613" t="s">
        <v>1660</v>
      </c>
      <c r="C11" s="613"/>
      <c r="D11" s="613"/>
      <c r="E11" s="606">
        <f t="shared" si="0"/>
        <v>0</v>
      </c>
      <c r="F11" s="606">
        <f t="shared" si="0"/>
        <v>0</v>
      </c>
      <c r="G11" s="609" t="s">
        <v>1661</v>
      </c>
      <c r="H11" s="606" t="s">
        <v>1662</v>
      </c>
      <c r="I11" s="606">
        <f>D11</f>
        <v>0</v>
      </c>
      <c r="J11" s="606"/>
      <c r="K11" s="606">
        <f>J11</f>
        <v>0</v>
      </c>
      <c r="L11" s="606"/>
      <c r="M11" s="611"/>
    </row>
    <row r="12" spans="1:16" s="614" customFormat="1" ht="32.25" hidden="1" customHeight="1">
      <c r="A12" s="606">
        <v>12</v>
      </c>
      <c r="B12" s="613" t="s">
        <v>1663</v>
      </c>
      <c r="C12" s="613"/>
      <c r="D12" s="613"/>
      <c r="E12" s="606">
        <f t="shared" si="0"/>
        <v>0</v>
      </c>
      <c r="F12" s="606">
        <f t="shared" si="0"/>
        <v>0</v>
      </c>
      <c r="G12" s="609"/>
      <c r="H12" s="606" t="s">
        <v>1662</v>
      </c>
      <c r="I12" s="606">
        <f t="shared" ref="I12:I13" si="1">D12</f>
        <v>0</v>
      </c>
      <c r="J12" s="606"/>
      <c r="K12" s="606">
        <f t="shared" ref="K12:K32" si="2">J12</f>
        <v>0</v>
      </c>
      <c r="L12" s="606"/>
      <c r="M12" s="611"/>
    </row>
    <row r="13" spans="1:16" s="614" customFormat="1" ht="32.25" hidden="1" customHeight="1">
      <c r="A13" s="606">
        <v>13</v>
      </c>
      <c r="B13" s="613" t="s">
        <v>1664</v>
      </c>
      <c r="C13" s="613"/>
      <c r="D13" s="613"/>
      <c r="E13" s="606">
        <f t="shared" si="0"/>
        <v>0</v>
      </c>
      <c r="F13" s="606">
        <f t="shared" si="0"/>
        <v>0</v>
      </c>
      <c r="G13" s="609"/>
      <c r="H13" s="606" t="s">
        <v>1662</v>
      </c>
      <c r="I13" s="606">
        <f t="shared" si="1"/>
        <v>0</v>
      </c>
      <c r="J13" s="606"/>
      <c r="K13" s="606">
        <f t="shared" si="2"/>
        <v>0</v>
      </c>
      <c r="L13" s="606"/>
      <c r="M13" s="611"/>
    </row>
    <row r="14" spans="1:16" s="614" customFormat="1" ht="32.25" customHeight="1">
      <c r="A14" s="606">
        <v>7</v>
      </c>
      <c r="B14" s="613" t="s">
        <v>1665</v>
      </c>
      <c r="C14" s="613">
        <v>8.3439999999999994</v>
      </c>
      <c r="D14" s="613">
        <v>8.3450000000000006</v>
      </c>
      <c r="E14" s="606">
        <f t="shared" si="0"/>
        <v>8.3450000000000006</v>
      </c>
      <c r="F14" s="606">
        <f t="shared" si="0"/>
        <v>8.3450000000000006</v>
      </c>
      <c r="G14" s="606" t="s">
        <v>116</v>
      </c>
      <c r="H14" s="606" t="s">
        <v>1662</v>
      </c>
      <c r="I14" s="606">
        <f>F14</f>
        <v>8.3450000000000006</v>
      </c>
      <c r="J14" s="606">
        <f>I14</f>
        <v>8.3450000000000006</v>
      </c>
      <c r="K14" s="606">
        <f t="shared" si="2"/>
        <v>8.3450000000000006</v>
      </c>
      <c r="L14" s="606" t="s">
        <v>116</v>
      </c>
      <c r="M14" s="611" t="s">
        <v>1662</v>
      </c>
    </row>
    <row r="15" spans="1:16" s="614" customFormat="1" ht="32.25" customHeight="1">
      <c r="A15" s="606">
        <v>8</v>
      </c>
      <c r="B15" s="613" t="s">
        <v>1666</v>
      </c>
      <c r="C15" s="613">
        <v>3.6150000000000002</v>
      </c>
      <c r="D15" s="613">
        <v>3.6150000000000002</v>
      </c>
      <c r="E15" s="606">
        <f t="shared" si="0"/>
        <v>3.6150000000000002</v>
      </c>
      <c r="F15" s="606">
        <f t="shared" si="0"/>
        <v>3.6150000000000002</v>
      </c>
      <c r="G15" s="606" t="s">
        <v>116</v>
      </c>
      <c r="H15" s="606" t="s">
        <v>1662</v>
      </c>
      <c r="I15" s="606">
        <f t="shared" ref="I15:I21" si="3">F15</f>
        <v>3.6150000000000002</v>
      </c>
      <c r="J15" s="606">
        <f t="shared" ref="J15:J32" si="4">I15</f>
        <v>3.6150000000000002</v>
      </c>
      <c r="K15" s="606">
        <f t="shared" si="2"/>
        <v>3.6150000000000002</v>
      </c>
      <c r="L15" s="606" t="s">
        <v>116</v>
      </c>
      <c r="M15" s="611" t="s">
        <v>1662</v>
      </c>
    </row>
    <row r="16" spans="1:16" s="614" customFormat="1" ht="32.25" customHeight="1">
      <c r="A16" s="615">
        <v>9</v>
      </c>
      <c r="B16" s="613" t="s">
        <v>1667</v>
      </c>
      <c r="C16" s="613">
        <v>9.7089999999999996</v>
      </c>
      <c r="D16" s="613">
        <v>9.7100000000000009</v>
      </c>
      <c r="E16" s="606">
        <f t="shared" si="0"/>
        <v>9.7100000000000009</v>
      </c>
      <c r="F16" s="606">
        <f t="shared" si="0"/>
        <v>9.7100000000000009</v>
      </c>
      <c r="G16" s="606" t="s">
        <v>116</v>
      </c>
      <c r="H16" s="606" t="s">
        <v>1662</v>
      </c>
      <c r="I16" s="606">
        <f t="shared" si="3"/>
        <v>9.7100000000000009</v>
      </c>
      <c r="J16" s="606">
        <f t="shared" si="4"/>
        <v>9.7100000000000009</v>
      </c>
      <c r="K16" s="606">
        <f t="shared" si="2"/>
        <v>9.7100000000000009</v>
      </c>
      <c r="L16" s="606" t="s">
        <v>116</v>
      </c>
      <c r="M16" s="611" t="s">
        <v>1662</v>
      </c>
    </row>
    <row r="17" spans="1:13" s="614" customFormat="1" ht="32.25" customHeight="1">
      <c r="A17" s="606">
        <v>13</v>
      </c>
      <c r="B17" s="613" t="s">
        <v>1668</v>
      </c>
      <c r="C17" s="613">
        <v>3.714</v>
      </c>
      <c r="D17" s="613">
        <v>3.7869999999999999</v>
      </c>
      <c r="E17" s="606">
        <f t="shared" si="0"/>
        <v>3.7869999999999999</v>
      </c>
      <c r="F17" s="606">
        <f t="shared" si="0"/>
        <v>3.7869999999999999</v>
      </c>
      <c r="G17" s="606" t="s">
        <v>116</v>
      </c>
      <c r="H17" s="606" t="s">
        <v>1662</v>
      </c>
      <c r="I17" s="606">
        <f t="shared" si="3"/>
        <v>3.7869999999999999</v>
      </c>
      <c r="J17" s="606">
        <f t="shared" si="4"/>
        <v>3.7869999999999999</v>
      </c>
      <c r="K17" s="606">
        <f t="shared" si="2"/>
        <v>3.7869999999999999</v>
      </c>
      <c r="L17" s="606" t="s">
        <v>116</v>
      </c>
      <c r="M17" s="611" t="s">
        <v>1662</v>
      </c>
    </row>
    <row r="18" spans="1:13" s="614" customFormat="1" ht="32.25" customHeight="1">
      <c r="A18" s="606">
        <v>14</v>
      </c>
      <c r="B18" s="613" t="s">
        <v>1669</v>
      </c>
      <c r="C18" s="613">
        <v>1.238</v>
      </c>
      <c r="D18" s="613">
        <v>1.1779999999999999</v>
      </c>
      <c r="E18" s="606">
        <f t="shared" si="0"/>
        <v>1.1779999999999999</v>
      </c>
      <c r="F18" s="606">
        <f t="shared" si="0"/>
        <v>1.1779999999999999</v>
      </c>
      <c r="G18" s="606" t="s">
        <v>116</v>
      </c>
      <c r="H18" s="606" t="s">
        <v>1662</v>
      </c>
      <c r="I18" s="606">
        <f t="shared" si="3"/>
        <v>1.1779999999999999</v>
      </c>
      <c r="J18" s="606">
        <f t="shared" si="4"/>
        <v>1.1779999999999999</v>
      </c>
      <c r="K18" s="606">
        <f t="shared" si="2"/>
        <v>1.1779999999999999</v>
      </c>
      <c r="L18" s="606" t="s">
        <v>116</v>
      </c>
      <c r="M18" s="611" t="s">
        <v>1662</v>
      </c>
    </row>
    <row r="19" spans="1:13" s="614" customFormat="1" ht="32.25" customHeight="1">
      <c r="A19" s="615">
        <v>15</v>
      </c>
      <c r="B19" s="615" t="s">
        <v>1670</v>
      </c>
      <c r="C19" s="613">
        <v>7.242</v>
      </c>
      <c r="D19" s="613">
        <v>7.2409999999999997</v>
      </c>
      <c r="E19" s="606">
        <f t="shared" si="0"/>
        <v>7.2409999999999997</v>
      </c>
      <c r="F19" s="606">
        <f t="shared" si="0"/>
        <v>7.2409999999999997</v>
      </c>
      <c r="G19" s="606" t="s">
        <v>116</v>
      </c>
      <c r="H19" s="606" t="s">
        <v>1662</v>
      </c>
      <c r="I19" s="606">
        <f t="shared" si="3"/>
        <v>7.2409999999999997</v>
      </c>
      <c r="J19" s="606">
        <f t="shared" si="4"/>
        <v>7.2409999999999997</v>
      </c>
      <c r="K19" s="606">
        <f t="shared" si="2"/>
        <v>7.2409999999999997</v>
      </c>
      <c r="L19" s="606" t="s">
        <v>116</v>
      </c>
      <c r="M19" s="611" t="s">
        <v>1662</v>
      </c>
    </row>
    <row r="20" spans="1:13" s="614" customFormat="1" ht="32.25" customHeight="1">
      <c r="A20" s="606">
        <v>16</v>
      </c>
      <c r="B20" s="615" t="s">
        <v>1671</v>
      </c>
      <c r="C20" s="613">
        <v>22.602</v>
      </c>
      <c r="D20" s="613">
        <v>22.602</v>
      </c>
      <c r="E20" s="606">
        <f t="shared" si="0"/>
        <v>22.602</v>
      </c>
      <c r="F20" s="606">
        <f t="shared" si="0"/>
        <v>22.602</v>
      </c>
      <c r="G20" s="606" t="s">
        <v>116</v>
      </c>
      <c r="H20" s="606" t="s">
        <v>1662</v>
      </c>
      <c r="I20" s="606">
        <f t="shared" si="3"/>
        <v>22.602</v>
      </c>
      <c r="J20" s="606">
        <f t="shared" si="4"/>
        <v>22.602</v>
      </c>
      <c r="K20" s="606">
        <f t="shared" si="2"/>
        <v>22.602</v>
      </c>
      <c r="L20" s="606" t="s">
        <v>116</v>
      </c>
      <c r="M20" s="611" t="s">
        <v>1662</v>
      </c>
    </row>
    <row r="21" spans="1:13" s="614" customFormat="1" ht="32.25" customHeight="1">
      <c r="A21" s="606">
        <v>17</v>
      </c>
      <c r="B21" s="615" t="s">
        <v>1672</v>
      </c>
      <c r="C21" s="613">
        <v>4.351</v>
      </c>
      <c r="D21" s="613">
        <v>4.351</v>
      </c>
      <c r="E21" s="606">
        <f t="shared" si="0"/>
        <v>4.351</v>
      </c>
      <c r="F21" s="606">
        <f t="shared" si="0"/>
        <v>4.351</v>
      </c>
      <c r="G21" s="606" t="s">
        <v>116</v>
      </c>
      <c r="H21" s="606" t="s">
        <v>1662</v>
      </c>
      <c r="I21" s="606">
        <f t="shared" si="3"/>
        <v>4.351</v>
      </c>
      <c r="J21" s="606">
        <f t="shared" si="4"/>
        <v>4.351</v>
      </c>
      <c r="K21" s="606">
        <f t="shared" si="2"/>
        <v>4.351</v>
      </c>
      <c r="L21" s="606" t="s">
        <v>116</v>
      </c>
      <c r="M21" s="611" t="s">
        <v>1662</v>
      </c>
    </row>
    <row r="22" spans="1:13" s="614" customFormat="1" ht="32.25" customHeight="1">
      <c r="A22" s="615">
        <v>18</v>
      </c>
      <c r="B22" s="615" t="s">
        <v>1673</v>
      </c>
      <c r="C22" s="613">
        <v>6.6219999999999999</v>
      </c>
      <c r="D22" s="613">
        <v>6.6219999999999999</v>
      </c>
      <c r="E22" s="606">
        <f t="shared" si="0"/>
        <v>6.6219999999999999</v>
      </c>
      <c r="F22" s="606"/>
      <c r="G22" s="606" t="s">
        <v>1674</v>
      </c>
      <c r="H22" s="606" t="s">
        <v>1675</v>
      </c>
      <c r="I22" s="606">
        <v>0</v>
      </c>
      <c r="J22" s="606">
        <v>0</v>
      </c>
      <c r="K22" s="606">
        <f t="shared" si="2"/>
        <v>0</v>
      </c>
      <c r="L22" s="606"/>
      <c r="M22" s="611"/>
    </row>
    <row r="23" spans="1:13" s="614" customFormat="1" ht="32.25" customHeight="1">
      <c r="A23" s="606">
        <v>19</v>
      </c>
      <c r="B23" s="615" t="s">
        <v>1676</v>
      </c>
      <c r="C23" s="613">
        <v>11.413</v>
      </c>
      <c r="D23" s="613">
        <v>11.413</v>
      </c>
      <c r="E23" s="606">
        <f t="shared" si="0"/>
        <v>11.413</v>
      </c>
      <c r="F23" s="613">
        <f>E23</f>
        <v>11.413</v>
      </c>
      <c r="G23" s="606" t="s">
        <v>116</v>
      </c>
      <c r="H23" s="606" t="s">
        <v>1662</v>
      </c>
      <c r="I23" s="606">
        <f>D23</f>
        <v>11.413</v>
      </c>
      <c r="J23" s="606">
        <f t="shared" si="4"/>
        <v>11.413</v>
      </c>
      <c r="K23" s="606">
        <f t="shared" si="2"/>
        <v>11.413</v>
      </c>
      <c r="L23" s="606" t="s">
        <v>116</v>
      </c>
      <c r="M23" s="611" t="s">
        <v>1662</v>
      </c>
    </row>
    <row r="24" spans="1:13" s="614" customFormat="1" ht="32.25" customHeight="1">
      <c r="A24" s="606">
        <v>20</v>
      </c>
      <c r="B24" s="616" t="s">
        <v>1677</v>
      </c>
      <c r="C24" s="613">
        <v>10.77</v>
      </c>
      <c r="D24" s="613">
        <v>10.77</v>
      </c>
      <c r="E24" s="606">
        <f t="shared" si="0"/>
        <v>10.77</v>
      </c>
      <c r="F24" s="613">
        <f t="shared" si="0"/>
        <v>10.77</v>
      </c>
      <c r="G24" s="606" t="s">
        <v>116</v>
      </c>
      <c r="H24" s="606" t="s">
        <v>1662</v>
      </c>
      <c r="I24" s="606">
        <f t="shared" ref="I24:I32" si="5">D24</f>
        <v>10.77</v>
      </c>
      <c r="J24" s="606">
        <f t="shared" si="4"/>
        <v>10.77</v>
      </c>
      <c r="K24" s="606">
        <f t="shared" si="2"/>
        <v>10.77</v>
      </c>
      <c r="L24" s="606" t="s">
        <v>116</v>
      </c>
      <c r="M24" s="611" t="s">
        <v>1662</v>
      </c>
    </row>
    <row r="25" spans="1:13" s="614" customFormat="1" ht="32.25" customHeight="1">
      <c r="A25" s="615">
        <v>21</v>
      </c>
      <c r="B25" s="616" t="s">
        <v>1678</v>
      </c>
      <c r="C25" s="613">
        <v>10.198</v>
      </c>
      <c r="D25" s="613">
        <v>10.198</v>
      </c>
      <c r="E25" s="606">
        <f t="shared" si="0"/>
        <v>10.198</v>
      </c>
      <c r="F25" s="613">
        <f t="shared" si="0"/>
        <v>10.198</v>
      </c>
      <c r="G25" s="606" t="s">
        <v>116</v>
      </c>
      <c r="H25" s="606" t="s">
        <v>1662</v>
      </c>
      <c r="I25" s="606">
        <f t="shared" si="5"/>
        <v>10.198</v>
      </c>
      <c r="J25" s="606">
        <f t="shared" si="4"/>
        <v>10.198</v>
      </c>
      <c r="K25" s="606">
        <f t="shared" si="2"/>
        <v>10.198</v>
      </c>
      <c r="L25" s="606" t="s">
        <v>116</v>
      </c>
      <c r="M25" s="611" t="s">
        <v>1662</v>
      </c>
    </row>
    <row r="26" spans="1:13" s="614" customFormat="1" ht="32.25" customHeight="1">
      <c r="A26" s="606">
        <v>22</v>
      </c>
      <c r="B26" s="616" t="s">
        <v>1679</v>
      </c>
      <c r="C26" s="613">
        <v>6.5019999999999998</v>
      </c>
      <c r="D26" s="613">
        <v>6.5023489999999997</v>
      </c>
      <c r="E26" s="606">
        <f t="shared" si="0"/>
        <v>6.5023489999999997</v>
      </c>
      <c r="F26" s="613">
        <f t="shared" si="0"/>
        <v>6.5023489999999997</v>
      </c>
      <c r="G26" s="606" t="s">
        <v>116</v>
      </c>
      <c r="H26" s="606" t="s">
        <v>1662</v>
      </c>
      <c r="I26" s="606">
        <f t="shared" si="5"/>
        <v>6.5023489999999997</v>
      </c>
      <c r="J26" s="606">
        <f t="shared" si="4"/>
        <v>6.5023489999999997</v>
      </c>
      <c r="K26" s="606">
        <f t="shared" si="2"/>
        <v>6.5023489999999997</v>
      </c>
      <c r="L26" s="606" t="s">
        <v>116</v>
      </c>
      <c r="M26" s="611" t="s">
        <v>1662</v>
      </c>
    </row>
    <row r="27" spans="1:13" s="614" customFormat="1" ht="32.25" customHeight="1">
      <c r="A27" s="606">
        <v>23</v>
      </c>
      <c r="B27" s="616" t="s">
        <v>1680</v>
      </c>
      <c r="C27" s="613">
        <v>6.516</v>
      </c>
      <c r="D27" s="613">
        <v>6.516</v>
      </c>
      <c r="E27" s="606">
        <f t="shared" si="0"/>
        <v>6.516</v>
      </c>
      <c r="F27" s="613">
        <f t="shared" si="0"/>
        <v>6.516</v>
      </c>
      <c r="G27" s="606" t="s">
        <v>116</v>
      </c>
      <c r="H27" s="606" t="s">
        <v>1662</v>
      </c>
      <c r="I27" s="606">
        <f t="shared" si="5"/>
        <v>6.516</v>
      </c>
      <c r="J27" s="606">
        <f t="shared" si="4"/>
        <v>6.516</v>
      </c>
      <c r="K27" s="606">
        <f t="shared" si="2"/>
        <v>6.516</v>
      </c>
      <c r="L27" s="606" t="s">
        <v>116</v>
      </c>
      <c r="M27" s="611" t="s">
        <v>1662</v>
      </c>
    </row>
    <row r="28" spans="1:13" s="614" customFormat="1" ht="32.25" customHeight="1">
      <c r="A28" s="615">
        <v>24</v>
      </c>
      <c r="B28" s="616" t="s">
        <v>1681</v>
      </c>
      <c r="C28" s="613">
        <v>4.34</v>
      </c>
      <c r="D28" s="613">
        <v>4.34</v>
      </c>
      <c r="E28" s="606">
        <f t="shared" si="0"/>
        <v>4.34</v>
      </c>
      <c r="F28" s="613">
        <f t="shared" si="0"/>
        <v>4.34</v>
      </c>
      <c r="G28" s="606" t="s">
        <v>116</v>
      </c>
      <c r="H28" s="606" t="s">
        <v>1682</v>
      </c>
      <c r="I28" s="606">
        <f t="shared" si="5"/>
        <v>4.34</v>
      </c>
      <c r="J28" s="606">
        <f t="shared" si="4"/>
        <v>4.34</v>
      </c>
      <c r="K28" s="606">
        <f t="shared" si="2"/>
        <v>4.34</v>
      </c>
      <c r="L28" s="606" t="s">
        <v>116</v>
      </c>
      <c r="M28" s="611" t="s">
        <v>1682</v>
      </c>
    </row>
    <row r="29" spans="1:13" s="614" customFormat="1" ht="32.25" customHeight="1">
      <c r="A29" s="606">
        <v>25</v>
      </c>
      <c r="B29" s="616" t="s">
        <v>1683</v>
      </c>
      <c r="C29" s="613">
        <v>4.8360000000000003</v>
      </c>
      <c r="D29" s="613">
        <v>4.8360000000000003</v>
      </c>
      <c r="E29" s="606">
        <f t="shared" si="0"/>
        <v>4.8360000000000003</v>
      </c>
      <c r="F29" s="613">
        <f t="shared" si="0"/>
        <v>4.8360000000000003</v>
      </c>
      <c r="G29" s="606" t="s">
        <v>116</v>
      </c>
      <c r="H29" s="606" t="s">
        <v>1662</v>
      </c>
      <c r="I29" s="606">
        <f t="shared" si="5"/>
        <v>4.8360000000000003</v>
      </c>
      <c r="J29" s="606">
        <f t="shared" si="4"/>
        <v>4.8360000000000003</v>
      </c>
      <c r="K29" s="606">
        <f t="shared" si="2"/>
        <v>4.8360000000000003</v>
      </c>
      <c r="L29" s="606" t="s">
        <v>116</v>
      </c>
      <c r="M29" s="611" t="s">
        <v>1662</v>
      </c>
    </row>
    <row r="30" spans="1:13" s="614" customFormat="1" ht="32.25" customHeight="1">
      <c r="A30" s="606">
        <v>26</v>
      </c>
      <c r="B30" s="616" t="s">
        <v>1684</v>
      </c>
      <c r="C30" s="613">
        <v>4.41</v>
      </c>
      <c r="D30" s="613">
        <v>4.41</v>
      </c>
      <c r="E30" s="606">
        <f t="shared" si="0"/>
        <v>4.41</v>
      </c>
      <c r="F30" s="613">
        <f t="shared" si="0"/>
        <v>4.41</v>
      </c>
      <c r="G30" s="606" t="s">
        <v>116</v>
      </c>
      <c r="H30" s="606" t="s">
        <v>1662</v>
      </c>
      <c r="I30" s="606">
        <f t="shared" si="5"/>
        <v>4.41</v>
      </c>
      <c r="J30" s="606">
        <f t="shared" si="4"/>
        <v>4.41</v>
      </c>
      <c r="K30" s="606">
        <f t="shared" si="2"/>
        <v>4.41</v>
      </c>
      <c r="L30" s="606" t="s">
        <v>116</v>
      </c>
      <c r="M30" s="611" t="s">
        <v>1662</v>
      </c>
    </row>
    <row r="31" spans="1:13" s="614" customFormat="1" ht="32.25" customHeight="1">
      <c r="A31" s="615">
        <v>27</v>
      </c>
      <c r="B31" s="616" t="s">
        <v>1685</v>
      </c>
      <c r="C31" s="613">
        <v>4.1219999999999999</v>
      </c>
      <c r="D31" s="613">
        <v>4.1219999999999999</v>
      </c>
      <c r="E31" s="606">
        <f t="shared" si="0"/>
        <v>4.1219999999999999</v>
      </c>
      <c r="F31" s="613">
        <f t="shared" si="0"/>
        <v>4.1219999999999999</v>
      </c>
      <c r="G31" s="606" t="s">
        <v>116</v>
      </c>
      <c r="H31" s="606" t="s">
        <v>1662</v>
      </c>
      <c r="I31" s="606">
        <f t="shared" si="5"/>
        <v>4.1219999999999999</v>
      </c>
      <c r="J31" s="606">
        <f t="shared" si="4"/>
        <v>4.1219999999999999</v>
      </c>
      <c r="K31" s="606">
        <f t="shared" si="2"/>
        <v>4.1219999999999999</v>
      </c>
      <c r="L31" s="606" t="s">
        <v>116</v>
      </c>
      <c r="M31" s="611" t="s">
        <v>1662</v>
      </c>
    </row>
    <row r="32" spans="1:13" s="614" customFormat="1" ht="32.25" customHeight="1">
      <c r="A32" s="606">
        <v>28</v>
      </c>
      <c r="B32" s="616" t="s">
        <v>1686</v>
      </c>
      <c r="C32" s="613">
        <v>12.202999999999999</v>
      </c>
      <c r="D32" s="613">
        <v>12.202999999999999</v>
      </c>
      <c r="E32" s="606">
        <f t="shared" si="0"/>
        <v>12.202999999999999</v>
      </c>
      <c r="F32" s="613">
        <f t="shared" si="0"/>
        <v>12.202999999999999</v>
      </c>
      <c r="G32" s="606" t="s">
        <v>116</v>
      </c>
      <c r="H32" s="606" t="s">
        <v>1662</v>
      </c>
      <c r="I32" s="606">
        <f t="shared" si="5"/>
        <v>12.202999999999999</v>
      </c>
      <c r="J32" s="606">
        <f t="shared" si="4"/>
        <v>12.202999999999999</v>
      </c>
      <c r="K32" s="606">
        <f t="shared" si="2"/>
        <v>12.202999999999999</v>
      </c>
      <c r="L32" s="606" t="s">
        <v>116</v>
      </c>
      <c r="M32" s="611" t="s">
        <v>1662</v>
      </c>
    </row>
    <row r="33" spans="1:13" s="612" customFormat="1" ht="27.75" customHeight="1">
      <c r="A33" s="603"/>
      <c r="B33" s="604"/>
      <c r="C33" s="617">
        <f>SUM(C5:C32)</f>
        <v>184.97250000000005</v>
      </c>
      <c r="D33" s="617">
        <f t="shared" ref="D33:F33" si="6">SUM(D5:D32)</f>
        <v>184.98594900000003</v>
      </c>
      <c r="E33" s="617">
        <f t="shared" si="6"/>
        <v>184.98594900000003</v>
      </c>
      <c r="F33" s="617">
        <f t="shared" si="6"/>
        <v>178.36394900000002</v>
      </c>
      <c r="G33" s="619"/>
      <c r="H33" s="619"/>
      <c r="I33" s="620">
        <f>SUM(I5:I32)</f>
        <v>178.36394900000002</v>
      </c>
      <c r="J33" s="617">
        <f>SUM(J5:J32)</f>
        <v>178.36394900000002</v>
      </c>
      <c r="K33" s="618">
        <f>SUM(K5:K32)</f>
        <v>178.36444900000001</v>
      </c>
      <c r="L33" s="619"/>
      <c r="M33" s="619"/>
    </row>
    <row r="35" spans="1:13">
      <c r="D35" s="622"/>
    </row>
    <row r="36" spans="1:13">
      <c r="G36" s="622"/>
    </row>
    <row r="37" spans="1:13">
      <c r="F37" s="622"/>
    </row>
    <row r="41" spans="1:13">
      <c r="F41" s="622"/>
    </row>
  </sheetData>
  <mergeCells count="13">
    <mergeCell ref="I6:I9"/>
    <mergeCell ref="J6:J9"/>
    <mergeCell ref="K6:K9"/>
    <mergeCell ref="L6:L9"/>
    <mergeCell ref="M6:M9"/>
    <mergeCell ref="A1:K1"/>
    <mergeCell ref="A2:C2"/>
    <mergeCell ref="D2:M2"/>
    <mergeCell ref="A3:A4"/>
    <mergeCell ref="B3:B4"/>
    <mergeCell ref="C3:C4"/>
    <mergeCell ref="D3:H3"/>
    <mergeCell ref="I3:M3"/>
  </mergeCells>
  <pageMargins left="0.25" right="0.25" top="0.43" bottom="0.01" header="0.68" footer="0"/>
  <pageSetup scale="58" orientation="landscape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6F83F-367B-471C-AEB0-65139BA78454}">
  <sheetPr codeName="Sheet10"/>
  <dimension ref="A1:R177"/>
  <sheetViews>
    <sheetView zoomScale="60" zoomScaleNormal="53" zoomScaleSheetLayoutView="50" workbookViewId="0">
      <pane ySplit="2" topLeftCell="A157" activePane="bottomLeft" state="frozen"/>
      <selection pane="bottomLeft" activeCell="L171" sqref="L171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0.453125" style="55" customWidth="1"/>
    <col min="6" max="6" width="16.453125" style="39" customWidth="1"/>
    <col min="7" max="7" width="30" style="42" customWidth="1"/>
    <col min="8" max="12" width="18.453125" style="42" customWidth="1"/>
    <col min="13" max="13" width="15.7265625" style="39" customWidth="1"/>
    <col min="14" max="14" width="26.26953125" style="39" customWidth="1"/>
    <col min="15" max="15" width="22" style="134" customWidth="1"/>
    <col min="16" max="16" width="13.90625" style="39" customWidth="1"/>
    <col min="17" max="17" width="18.54296875" style="39" customWidth="1"/>
    <col min="18" max="16384" width="9.453125" style="39"/>
  </cols>
  <sheetData>
    <row r="1" spans="1:18" ht="50.5" customHeight="1" thickBot="1">
      <c r="A1" s="851" t="s">
        <v>952</v>
      </c>
      <c r="B1" s="852"/>
      <c r="C1" s="852"/>
      <c r="D1" s="852"/>
      <c r="E1" s="853"/>
      <c r="F1" s="852"/>
      <c r="G1" s="852"/>
      <c r="H1" s="852"/>
      <c r="I1" s="852"/>
      <c r="J1" s="852"/>
      <c r="K1" s="852"/>
      <c r="L1" s="852"/>
      <c r="M1" s="852"/>
      <c r="N1" s="852"/>
      <c r="O1" s="854"/>
      <c r="P1" s="852"/>
      <c r="Q1" s="855"/>
    </row>
    <row r="2" spans="1:18" s="41" customFormat="1" ht="62.9" customHeight="1">
      <c r="A2" s="299" t="s">
        <v>107</v>
      </c>
      <c r="B2" s="258" t="s">
        <v>122</v>
      </c>
      <c r="C2" s="258" t="s">
        <v>112</v>
      </c>
      <c r="D2" s="258" t="s">
        <v>123</v>
      </c>
      <c r="E2" s="300" t="s">
        <v>150</v>
      </c>
      <c r="F2" s="258" t="s">
        <v>628</v>
      </c>
      <c r="G2" s="262" t="s">
        <v>163</v>
      </c>
      <c r="H2" s="262" t="s">
        <v>729</v>
      </c>
      <c r="I2" s="262" t="s">
        <v>730</v>
      </c>
      <c r="J2" s="262" t="s">
        <v>731</v>
      </c>
      <c r="K2" s="262" t="s">
        <v>732</v>
      </c>
      <c r="L2" s="262" t="s">
        <v>930</v>
      </c>
      <c r="M2" s="262" t="s">
        <v>629</v>
      </c>
      <c r="N2" s="258" t="s">
        <v>121</v>
      </c>
      <c r="O2" s="301" t="s">
        <v>630</v>
      </c>
      <c r="P2" s="258" t="s">
        <v>149</v>
      </c>
      <c r="Q2" s="264" t="s">
        <v>160</v>
      </c>
    </row>
    <row r="3" spans="1:18" ht="30" customHeight="1">
      <c r="A3" s="5">
        <v>1</v>
      </c>
      <c r="B3" s="302" t="s">
        <v>335</v>
      </c>
      <c r="C3" s="5" t="s">
        <v>1088</v>
      </c>
      <c r="D3" s="6" t="s">
        <v>1310</v>
      </c>
      <c r="E3" s="51"/>
      <c r="F3" s="303">
        <v>45902</v>
      </c>
      <c r="G3" s="194"/>
      <c r="H3" s="317" t="s">
        <v>733</v>
      </c>
      <c r="I3" s="317" t="s">
        <v>733</v>
      </c>
      <c r="J3" s="44" t="s">
        <v>733</v>
      </c>
      <c r="K3" s="44" t="s">
        <v>733</v>
      </c>
      <c r="L3" s="6" t="s">
        <v>110</v>
      </c>
      <c r="M3" s="303">
        <v>45915</v>
      </c>
      <c r="N3" s="49"/>
      <c r="O3" s="135" t="s">
        <v>1089</v>
      </c>
      <c r="P3" s="6"/>
      <c r="Q3" s="305"/>
      <c r="R3" s="39">
        <v>11</v>
      </c>
    </row>
    <row r="4" spans="1:18" ht="30" customHeight="1">
      <c r="A4" s="5">
        <v>2</v>
      </c>
      <c r="B4" s="302" t="s">
        <v>1042</v>
      </c>
      <c r="C4" s="5" t="s">
        <v>1090</v>
      </c>
      <c r="D4" s="6" t="s">
        <v>1310</v>
      </c>
      <c r="E4" s="51"/>
      <c r="F4" s="303">
        <v>45909</v>
      </c>
      <c r="G4" s="131"/>
      <c r="H4" s="317" t="s">
        <v>733</v>
      </c>
      <c r="I4" s="317" t="s">
        <v>733</v>
      </c>
      <c r="J4" s="44" t="s">
        <v>733</v>
      </c>
      <c r="K4" s="44" t="s">
        <v>733</v>
      </c>
      <c r="L4" s="6" t="s">
        <v>110</v>
      </c>
      <c r="M4" s="303">
        <v>45933</v>
      </c>
      <c r="N4" s="49"/>
      <c r="O4" s="135" t="s">
        <v>1089</v>
      </c>
      <c r="P4" s="6"/>
      <c r="Q4" s="305"/>
      <c r="R4" s="39">
        <v>11</v>
      </c>
    </row>
    <row r="5" spans="1:18" ht="30" customHeight="1">
      <c r="A5" s="5">
        <v>3</v>
      </c>
      <c r="B5" s="302" t="s">
        <v>1036</v>
      </c>
      <c r="C5" s="5" t="s">
        <v>1091</v>
      </c>
      <c r="D5" s="6" t="s">
        <v>1092</v>
      </c>
      <c r="E5" s="51"/>
      <c r="F5" s="303">
        <v>45931</v>
      </c>
      <c r="G5" s="306"/>
      <c r="H5" s="317" t="s">
        <v>733</v>
      </c>
      <c r="I5" s="317" t="s">
        <v>733</v>
      </c>
      <c r="J5" s="44" t="s">
        <v>733</v>
      </c>
      <c r="K5" s="44" t="s">
        <v>733</v>
      </c>
      <c r="L5" s="6" t="s">
        <v>110</v>
      </c>
      <c r="M5" s="303">
        <v>45937</v>
      </c>
      <c r="N5" s="49"/>
      <c r="O5" s="135" t="s">
        <v>1093</v>
      </c>
      <c r="P5" s="6" t="s">
        <v>795</v>
      </c>
      <c r="Q5" s="305">
        <v>45940</v>
      </c>
      <c r="R5" s="39">
        <v>11</v>
      </c>
    </row>
    <row r="6" spans="1:18" ht="30" customHeight="1">
      <c r="A6" s="5">
        <v>4</v>
      </c>
      <c r="B6" s="302" t="s">
        <v>206</v>
      </c>
      <c r="C6" s="5" t="s">
        <v>1090</v>
      </c>
      <c r="D6" s="6" t="s">
        <v>1311</v>
      </c>
      <c r="E6" s="51"/>
      <c r="F6" s="303">
        <v>45921</v>
      </c>
      <c r="G6" s="306"/>
      <c r="H6" s="317" t="s">
        <v>733</v>
      </c>
      <c r="I6" s="317" t="s">
        <v>733</v>
      </c>
      <c r="J6" s="44" t="s">
        <v>733</v>
      </c>
      <c r="K6" s="44" t="s">
        <v>733</v>
      </c>
      <c r="L6" s="6" t="s">
        <v>110</v>
      </c>
      <c r="M6" s="303">
        <v>45938</v>
      </c>
      <c r="N6" s="49"/>
      <c r="O6" s="135" t="s">
        <v>1089</v>
      </c>
      <c r="P6" s="6" t="s">
        <v>795</v>
      </c>
      <c r="Q6" s="305">
        <v>45982</v>
      </c>
      <c r="R6" s="39">
        <v>11</v>
      </c>
    </row>
    <row r="7" spans="1:18" ht="30" customHeight="1">
      <c r="A7" s="5">
        <v>5</v>
      </c>
      <c r="B7" s="302" t="s">
        <v>332</v>
      </c>
      <c r="C7" s="5" t="s">
        <v>1090</v>
      </c>
      <c r="D7" s="6" t="s">
        <v>1092</v>
      </c>
      <c r="E7" s="51"/>
      <c r="F7" s="303">
        <v>45907</v>
      </c>
      <c r="G7" s="131"/>
      <c r="H7" s="317" t="s">
        <v>733</v>
      </c>
      <c r="I7" s="317" t="s">
        <v>733</v>
      </c>
      <c r="J7" s="44" t="s">
        <v>733</v>
      </c>
      <c r="K7" s="44" t="s">
        <v>733</v>
      </c>
      <c r="L7" s="6" t="s">
        <v>110</v>
      </c>
      <c r="M7" s="303">
        <v>45945</v>
      </c>
      <c r="N7" s="49"/>
      <c r="O7" s="135" t="s">
        <v>1094</v>
      </c>
      <c r="P7" s="6" t="s">
        <v>795</v>
      </c>
      <c r="Q7" s="305">
        <v>45950</v>
      </c>
      <c r="R7" s="39">
        <v>11</v>
      </c>
    </row>
    <row r="8" spans="1:18" ht="30" customHeight="1">
      <c r="A8" s="5">
        <v>6</v>
      </c>
      <c r="B8" s="302" t="s">
        <v>192</v>
      </c>
      <c r="C8" s="5" t="s">
        <v>1091</v>
      </c>
      <c r="D8" s="6" t="s">
        <v>1092</v>
      </c>
      <c r="E8" s="51"/>
      <c r="F8" s="303">
        <v>45924</v>
      </c>
      <c r="G8" s="129"/>
      <c r="H8" s="317" t="s">
        <v>733</v>
      </c>
      <c r="I8" s="317" t="s">
        <v>733</v>
      </c>
      <c r="J8" s="44" t="s">
        <v>733</v>
      </c>
      <c r="K8" s="44" t="s">
        <v>733</v>
      </c>
      <c r="L8" s="6" t="s">
        <v>110</v>
      </c>
      <c r="M8" s="303">
        <v>45946</v>
      </c>
      <c r="N8" s="49"/>
      <c r="O8" s="135" t="s">
        <v>1095</v>
      </c>
      <c r="P8" s="6" t="s">
        <v>795</v>
      </c>
      <c r="Q8" s="305">
        <v>45968</v>
      </c>
      <c r="R8" s="39">
        <v>11</v>
      </c>
    </row>
    <row r="9" spans="1:18" ht="30" customHeight="1">
      <c r="A9" s="5">
        <v>7</v>
      </c>
      <c r="B9" s="302" t="s">
        <v>186</v>
      </c>
      <c r="C9" s="5" t="s">
        <v>1090</v>
      </c>
      <c r="D9" s="6" t="s">
        <v>1310</v>
      </c>
      <c r="E9" s="51"/>
      <c r="F9" s="303">
        <v>45938</v>
      </c>
      <c r="G9" s="129"/>
      <c r="H9" s="317" t="s">
        <v>733</v>
      </c>
      <c r="I9" s="317" t="s">
        <v>733</v>
      </c>
      <c r="J9" s="44" t="s">
        <v>733</v>
      </c>
      <c r="K9" s="44" t="s">
        <v>733</v>
      </c>
      <c r="L9" s="6" t="s">
        <v>110</v>
      </c>
      <c r="M9" s="303">
        <v>45949</v>
      </c>
      <c r="N9" s="49"/>
      <c r="O9" s="135" t="s">
        <v>1089</v>
      </c>
      <c r="P9" s="6" t="s">
        <v>795</v>
      </c>
      <c r="Q9" s="305">
        <v>45950</v>
      </c>
      <c r="R9" s="39">
        <v>11</v>
      </c>
    </row>
    <row r="10" spans="1:18" ht="30" customHeight="1">
      <c r="A10" s="5">
        <v>8</v>
      </c>
      <c r="B10" s="302" t="s">
        <v>1038</v>
      </c>
      <c r="C10" s="5" t="s">
        <v>1096</v>
      </c>
      <c r="D10" s="6" t="s">
        <v>1310</v>
      </c>
      <c r="E10" s="51"/>
      <c r="F10" s="303">
        <v>45938</v>
      </c>
      <c r="G10" s="131"/>
      <c r="H10" s="317" t="s">
        <v>733</v>
      </c>
      <c r="I10" s="317" t="s">
        <v>733</v>
      </c>
      <c r="J10" s="44" t="s">
        <v>733</v>
      </c>
      <c r="K10" s="44" t="s">
        <v>733</v>
      </c>
      <c r="L10" s="6" t="s">
        <v>110</v>
      </c>
      <c r="M10" s="303">
        <v>45949</v>
      </c>
      <c r="N10" s="49"/>
      <c r="O10" s="135" t="s">
        <v>1093</v>
      </c>
      <c r="P10" s="6" t="s">
        <v>795</v>
      </c>
      <c r="Q10" s="305">
        <v>45952</v>
      </c>
      <c r="R10" s="39">
        <v>11</v>
      </c>
    </row>
    <row r="11" spans="1:18" ht="30" customHeight="1">
      <c r="A11" s="5">
        <v>9</v>
      </c>
      <c r="B11" s="302" t="s">
        <v>1034</v>
      </c>
      <c r="C11" s="5" t="s">
        <v>1091</v>
      </c>
      <c r="D11" s="6" t="s">
        <v>1092</v>
      </c>
      <c r="E11" s="51"/>
      <c r="F11" s="303">
        <v>45940</v>
      </c>
      <c r="G11" s="129"/>
      <c r="H11" s="317" t="s">
        <v>733</v>
      </c>
      <c r="I11" s="317" t="s">
        <v>733</v>
      </c>
      <c r="J11" s="44" t="s">
        <v>733</v>
      </c>
      <c r="K11" s="44" t="s">
        <v>733</v>
      </c>
      <c r="L11" s="6" t="s">
        <v>110</v>
      </c>
      <c r="M11" s="303">
        <v>45955</v>
      </c>
      <c r="N11" s="49"/>
      <c r="O11" s="135" t="s">
        <v>1094</v>
      </c>
      <c r="P11" s="6" t="s">
        <v>795</v>
      </c>
      <c r="Q11" s="305">
        <v>45963</v>
      </c>
      <c r="R11" s="39">
        <v>11</v>
      </c>
    </row>
    <row r="12" spans="1:18" ht="30" customHeight="1">
      <c r="A12" s="5">
        <v>10</v>
      </c>
      <c r="B12" s="307" t="s">
        <v>1044</v>
      </c>
      <c r="C12" s="5" t="s">
        <v>1088</v>
      </c>
      <c r="D12" s="6" t="s">
        <v>1310</v>
      </c>
      <c r="E12" s="51"/>
      <c r="F12" s="303">
        <v>45941</v>
      </c>
      <c r="G12" s="131"/>
      <c r="H12" s="317" t="s">
        <v>733</v>
      </c>
      <c r="I12" s="317" t="s">
        <v>733</v>
      </c>
      <c r="J12" s="44" t="s">
        <v>733</v>
      </c>
      <c r="K12" s="44" t="s">
        <v>733</v>
      </c>
      <c r="L12" s="6" t="s">
        <v>110</v>
      </c>
      <c r="M12" s="303">
        <v>45958</v>
      </c>
      <c r="N12" s="50"/>
      <c r="O12" s="135" t="s">
        <v>1097</v>
      </c>
      <c r="P12" s="6" t="s">
        <v>795</v>
      </c>
      <c r="Q12" s="305">
        <v>45964</v>
      </c>
      <c r="R12" s="39">
        <v>11</v>
      </c>
    </row>
    <row r="13" spans="1:18" ht="30" customHeight="1">
      <c r="A13" s="5">
        <v>11</v>
      </c>
      <c r="B13" s="302" t="s">
        <v>1032</v>
      </c>
      <c r="C13" s="5" t="s">
        <v>1088</v>
      </c>
      <c r="D13" s="6" t="s">
        <v>1310</v>
      </c>
      <c r="E13" s="51"/>
      <c r="F13" s="303">
        <v>45942</v>
      </c>
      <c r="G13" s="129"/>
      <c r="H13" s="317" t="s">
        <v>733</v>
      </c>
      <c r="I13" s="317" t="s">
        <v>733</v>
      </c>
      <c r="J13" s="44" t="s">
        <v>733</v>
      </c>
      <c r="K13" s="44" t="s">
        <v>733</v>
      </c>
      <c r="L13" s="6" t="s">
        <v>110</v>
      </c>
      <c r="M13" s="303">
        <v>45962</v>
      </c>
      <c r="N13" s="49"/>
      <c r="O13" s="135" t="s">
        <v>1098</v>
      </c>
      <c r="P13" s="6" t="s">
        <v>795</v>
      </c>
      <c r="Q13" s="305">
        <v>45965</v>
      </c>
      <c r="R13" s="39">
        <v>11</v>
      </c>
    </row>
    <row r="14" spans="1:18" ht="30" customHeight="1">
      <c r="A14" s="5">
        <v>12</v>
      </c>
      <c r="B14" s="307" t="s">
        <v>1043</v>
      </c>
      <c r="C14" s="5" t="s">
        <v>1091</v>
      </c>
      <c r="D14" s="6" t="s">
        <v>1310</v>
      </c>
      <c r="E14" s="51"/>
      <c r="F14" s="303">
        <v>45942</v>
      </c>
      <c r="G14" s="131"/>
      <c r="H14" s="317" t="s">
        <v>733</v>
      </c>
      <c r="I14" s="317" t="s">
        <v>733</v>
      </c>
      <c r="J14" s="44" t="s">
        <v>733</v>
      </c>
      <c r="K14" s="44" t="s">
        <v>733</v>
      </c>
      <c r="L14" s="6" t="s">
        <v>110</v>
      </c>
      <c r="M14" s="303">
        <v>45962</v>
      </c>
      <c r="N14" s="49"/>
      <c r="O14" s="135" t="s">
        <v>1097</v>
      </c>
      <c r="P14" s="6" t="s">
        <v>795</v>
      </c>
      <c r="Q14" s="305">
        <v>45968</v>
      </c>
      <c r="R14" s="39">
        <v>11</v>
      </c>
    </row>
    <row r="15" spans="1:18" ht="30" customHeight="1">
      <c r="A15" s="5">
        <v>13</v>
      </c>
      <c r="B15" s="302" t="s">
        <v>1033</v>
      </c>
      <c r="C15" s="5" t="s">
        <v>1088</v>
      </c>
      <c r="D15" s="6" t="s">
        <v>1310</v>
      </c>
      <c r="E15" s="51"/>
      <c r="F15" s="303">
        <v>45942</v>
      </c>
      <c r="G15" s="129"/>
      <c r="H15" s="317" t="s">
        <v>733</v>
      </c>
      <c r="I15" s="317" t="s">
        <v>733</v>
      </c>
      <c r="J15" s="44" t="s">
        <v>733</v>
      </c>
      <c r="K15" s="44" t="s">
        <v>733</v>
      </c>
      <c r="L15" s="6" t="s">
        <v>110</v>
      </c>
      <c r="M15" s="303">
        <v>45964</v>
      </c>
      <c r="N15" s="49"/>
      <c r="O15" s="135" t="s">
        <v>1098</v>
      </c>
      <c r="P15" s="6" t="s">
        <v>795</v>
      </c>
      <c r="Q15" s="305">
        <v>45969</v>
      </c>
      <c r="R15" s="39">
        <v>11</v>
      </c>
    </row>
    <row r="16" spans="1:18" ht="30" customHeight="1">
      <c r="A16" s="5">
        <v>14</v>
      </c>
      <c r="B16" s="302" t="s">
        <v>333</v>
      </c>
      <c r="C16" s="5" t="s">
        <v>1096</v>
      </c>
      <c r="D16" s="6" t="s">
        <v>1092</v>
      </c>
      <c r="E16" s="51"/>
      <c r="F16" s="303">
        <v>45910</v>
      </c>
      <c r="G16" s="129"/>
      <c r="H16" s="317" t="s">
        <v>733</v>
      </c>
      <c r="I16" s="317" t="s">
        <v>733</v>
      </c>
      <c r="J16" s="44" t="s">
        <v>733</v>
      </c>
      <c r="K16" s="44" t="s">
        <v>733</v>
      </c>
      <c r="L16" s="6" t="s">
        <v>110</v>
      </c>
      <c r="M16" s="303">
        <v>45965</v>
      </c>
      <c r="N16" s="50"/>
      <c r="O16" s="135" t="s">
        <v>1094</v>
      </c>
      <c r="P16" s="6"/>
      <c r="Q16" s="305"/>
      <c r="R16" s="39">
        <v>11</v>
      </c>
    </row>
    <row r="17" spans="1:18" ht="30" customHeight="1">
      <c r="A17" s="5">
        <v>15</v>
      </c>
      <c r="B17" s="302" t="s">
        <v>1039</v>
      </c>
      <c r="C17" s="5" t="s">
        <v>1091</v>
      </c>
      <c r="D17" s="6" t="s">
        <v>1312</v>
      </c>
      <c r="E17" s="51"/>
      <c r="F17" s="303">
        <v>45930</v>
      </c>
      <c r="G17" s="129"/>
      <c r="H17" s="317" t="s">
        <v>733</v>
      </c>
      <c r="I17" s="317" t="s">
        <v>733</v>
      </c>
      <c r="J17" s="44" t="s">
        <v>733</v>
      </c>
      <c r="K17" s="44" t="s">
        <v>733</v>
      </c>
      <c r="L17" s="6" t="s">
        <v>110</v>
      </c>
      <c r="M17" s="303">
        <v>45967</v>
      </c>
      <c r="N17" s="49"/>
      <c r="O17" s="135" t="s">
        <v>1099</v>
      </c>
      <c r="P17" s="6" t="s">
        <v>795</v>
      </c>
      <c r="Q17" s="305">
        <v>45969</v>
      </c>
      <c r="R17" s="39">
        <v>11</v>
      </c>
    </row>
    <row r="18" spans="1:18" ht="30" customHeight="1">
      <c r="A18" s="5">
        <v>16</v>
      </c>
      <c r="B18" s="307" t="s">
        <v>336</v>
      </c>
      <c r="C18" s="5" t="s">
        <v>1088</v>
      </c>
      <c r="D18" s="6" t="s">
        <v>1310</v>
      </c>
      <c r="E18" s="51"/>
      <c r="F18" s="303">
        <v>45960</v>
      </c>
      <c r="G18" s="306"/>
      <c r="H18" s="317" t="s">
        <v>733</v>
      </c>
      <c r="I18" s="317" t="s">
        <v>733</v>
      </c>
      <c r="J18" s="44" t="s">
        <v>733</v>
      </c>
      <c r="K18" s="44" t="s">
        <v>733</v>
      </c>
      <c r="L18" s="6" t="s">
        <v>110</v>
      </c>
      <c r="M18" s="303">
        <v>45967</v>
      </c>
      <c r="N18" s="50"/>
      <c r="O18" s="135" t="s">
        <v>1097</v>
      </c>
      <c r="P18" s="6" t="s">
        <v>795</v>
      </c>
      <c r="Q18" s="305">
        <v>45974</v>
      </c>
      <c r="R18" s="39">
        <v>11</v>
      </c>
    </row>
    <row r="19" spans="1:18" ht="30" customHeight="1">
      <c r="A19" s="5">
        <v>17</v>
      </c>
      <c r="B19" s="307" t="s">
        <v>1059</v>
      </c>
      <c r="C19" s="5" t="s">
        <v>1091</v>
      </c>
      <c r="D19" s="6" t="s">
        <v>1310</v>
      </c>
      <c r="E19" s="51"/>
      <c r="F19" s="303">
        <v>45957</v>
      </c>
      <c r="G19" s="131"/>
      <c r="H19" s="317" t="s">
        <v>733</v>
      </c>
      <c r="I19" s="317" t="s">
        <v>733</v>
      </c>
      <c r="J19" s="44" t="s">
        <v>733</v>
      </c>
      <c r="K19" s="44" t="s">
        <v>733</v>
      </c>
      <c r="L19" s="6" t="s">
        <v>110</v>
      </c>
      <c r="M19" s="303">
        <v>45969</v>
      </c>
      <c r="N19" s="49"/>
      <c r="O19" s="135" t="s">
        <v>1093</v>
      </c>
      <c r="P19" s="6" t="s">
        <v>795</v>
      </c>
      <c r="Q19" s="305">
        <v>45995</v>
      </c>
      <c r="R19" s="39">
        <v>11</v>
      </c>
    </row>
    <row r="20" spans="1:18" ht="30" customHeight="1">
      <c r="A20" s="5">
        <v>18</v>
      </c>
      <c r="B20" s="302" t="s">
        <v>1026</v>
      </c>
      <c r="C20" s="5" t="s">
        <v>1091</v>
      </c>
      <c r="D20" s="6" t="s">
        <v>1310</v>
      </c>
      <c r="E20" s="51"/>
      <c r="F20" s="303">
        <v>45961</v>
      </c>
      <c r="G20" s="44"/>
      <c r="H20" s="317" t="s">
        <v>733</v>
      </c>
      <c r="I20" s="317" t="s">
        <v>733</v>
      </c>
      <c r="J20" s="44" t="s">
        <v>733</v>
      </c>
      <c r="K20" s="44" t="s">
        <v>733</v>
      </c>
      <c r="L20" s="6" t="s">
        <v>110</v>
      </c>
      <c r="M20" s="303">
        <v>45970</v>
      </c>
      <c r="N20" s="49"/>
      <c r="O20" s="135" t="s">
        <v>1098</v>
      </c>
      <c r="P20" s="6"/>
      <c r="Q20" s="305"/>
      <c r="R20" s="39">
        <v>11</v>
      </c>
    </row>
    <row r="21" spans="1:18" ht="30" customHeight="1">
      <c r="A21" s="5">
        <v>19</v>
      </c>
      <c r="B21" s="307" t="s">
        <v>1046</v>
      </c>
      <c r="C21" s="5" t="s">
        <v>1088</v>
      </c>
      <c r="D21" s="6" t="s">
        <v>1310</v>
      </c>
      <c r="E21" s="51"/>
      <c r="F21" s="303">
        <v>45941</v>
      </c>
      <c r="G21" s="131"/>
      <c r="H21" s="317" t="s">
        <v>733</v>
      </c>
      <c r="I21" s="317" t="s">
        <v>733</v>
      </c>
      <c r="J21" s="44" t="s">
        <v>733</v>
      </c>
      <c r="K21" s="44" t="s">
        <v>733</v>
      </c>
      <c r="L21" s="6" t="s">
        <v>110</v>
      </c>
      <c r="M21" s="303">
        <v>45972</v>
      </c>
      <c r="N21" s="49"/>
      <c r="O21" s="135" t="s">
        <v>1097</v>
      </c>
      <c r="P21" s="6" t="s">
        <v>795</v>
      </c>
      <c r="Q21" s="305">
        <v>45985</v>
      </c>
      <c r="R21" s="39">
        <v>11</v>
      </c>
    </row>
    <row r="22" spans="1:18" ht="30" customHeight="1">
      <c r="A22" s="5">
        <v>20</v>
      </c>
      <c r="B22" s="302" t="s">
        <v>1037</v>
      </c>
      <c r="C22" s="5" t="s">
        <v>1091</v>
      </c>
      <c r="D22" s="6" t="s">
        <v>1092</v>
      </c>
      <c r="E22" s="51"/>
      <c r="F22" s="303">
        <v>45958</v>
      </c>
      <c r="G22" s="131"/>
      <c r="H22" s="317" t="s">
        <v>733</v>
      </c>
      <c r="I22" s="317" t="s">
        <v>733</v>
      </c>
      <c r="J22" s="44" t="s">
        <v>733</v>
      </c>
      <c r="K22" s="44" t="s">
        <v>733</v>
      </c>
      <c r="L22" s="6" t="s">
        <v>110</v>
      </c>
      <c r="M22" s="303">
        <v>45974</v>
      </c>
      <c r="N22" s="49"/>
      <c r="O22" s="135" t="s">
        <v>1094</v>
      </c>
      <c r="P22" s="6" t="s">
        <v>795</v>
      </c>
      <c r="Q22" s="305">
        <v>45981</v>
      </c>
      <c r="R22" s="39">
        <v>11</v>
      </c>
    </row>
    <row r="23" spans="1:18" ht="30" customHeight="1">
      <c r="A23" s="5">
        <v>21</v>
      </c>
      <c r="B23" s="302" t="s">
        <v>1027</v>
      </c>
      <c r="C23" s="5" t="s">
        <v>1088</v>
      </c>
      <c r="D23" s="6" t="s">
        <v>1310</v>
      </c>
      <c r="E23" s="51"/>
      <c r="F23" s="303">
        <v>45969</v>
      </c>
      <c r="G23" s="129"/>
      <c r="H23" s="317" t="s">
        <v>733</v>
      </c>
      <c r="I23" s="317" t="s">
        <v>733</v>
      </c>
      <c r="J23" s="44" t="s">
        <v>733</v>
      </c>
      <c r="K23" s="44" t="s">
        <v>733</v>
      </c>
      <c r="L23" s="6" t="s">
        <v>110</v>
      </c>
      <c r="M23" s="303">
        <v>45975</v>
      </c>
      <c r="N23" s="49"/>
      <c r="O23" s="135" t="s">
        <v>1098</v>
      </c>
      <c r="P23" s="6" t="s">
        <v>795</v>
      </c>
      <c r="Q23" s="305">
        <v>45985</v>
      </c>
      <c r="R23" s="39">
        <v>11</v>
      </c>
    </row>
    <row r="24" spans="1:18" ht="30" customHeight="1">
      <c r="A24" s="5">
        <v>22</v>
      </c>
      <c r="B24" s="307" t="s">
        <v>1047</v>
      </c>
      <c r="C24" s="5" t="s">
        <v>1091</v>
      </c>
      <c r="D24" s="6" t="s">
        <v>1310</v>
      </c>
      <c r="E24" s="51"/>
      <c r="F24" s="303">
        <v>45940</v>
      </c>
      <c r="G24" s="306"/>
      <c r="H24" s="317" t="s">
        <v>733</v>
      </c>
      <c r="I24" s="317" t="s">
        <v>733</v>
      </c>
      <c r="J24" s="44" t="s">
        <v>733</v>
      </c>
      <c r="K24" s="44" t="s">
        <v>733</v>
      </c>
      <c r="L24" s="6" t="s">
        <v>110</v>
      </c>
      <c r="M24" s="303">
        <v>45975</v>
      </c>
      <c r="N24" s="49"/>
      <c r="O24" s="135" t="s">
        <v>1097</v>
      </c>
      <c r="P24" s="6" t="s">
        <v>795</v>
      </c>
      <c r="Q24" s="305">
        <v>45986</v>
      </c>
      <c r="R24" s="39">
        <v>11</v>
      </c>
    </row>
    <row r="25" spans="1:18" ht="30" customHeight="1">
      <c r="A25" s="5">
        <v>23</v>
      </c>
      <c r="B25" s="302" t="s">
        <v>191</v>
      </c>
      <c r="C25" s="5" t="s">
        <v>1091</v>
      </c>
      <c r="D25" s="6" t="s">
        <v>1310</v>
      </c>
      <c r="E25" s="51"/>
      <c r="F25" s="303">
        <v>45968</v>
      </c>
      <c r="G25" s="129"/>
      <c r="H25" s="317" t="s">
        <v>733</v>
      </c>
      <c r="I25" s="317" t="s">
        <v>733</v>
      </c>
      <c r="J25" s="44" t="s">
        <v>733</v>
      </c>
      <c r="K25" s="44" t="s">
        <v>733</v>
      </c>
      <c r="L25" s="6" t="s">
        <v>110</v>
      </c>
      <c r="M25" s="303">
        <v>45976</v>
      </c>
      <c r="N25" s="49"/>
      <c r="O25" s="135" t="s">
        <v>1095</v>
      </c>
      <c r="P25" s="6"/>
      <c r="Q25" s="305"/>
      <c r="R25" s="39">
        <v>11</v>
      </c>
    </row>
    <row r="26" spans="1:18" ht="30" customHeight="1">
      <c r="A26" s="5">
        <v>24</v>
      </c>
      <c r="B26" s="302" t="s">
        <v>195</v>
      </c>
      <c r="C26" s="5" t="s">
        <v>1091</v>
      </c>
      <c r="D26" s="6" t="s">
        <v>1310</v>
      </c>
      <c r="E26" s="51"/>
      <c r="F26" s="303">
        <v>45968</v>
      </c>
      <c r="G26" s="44"/>
      <c r="H26" s="317" t="s">
        <v>733</v>
      </c>
      <c r="I26" s="317" t="s">
        <v>733</v>
      </c>
      <c r="J26" s="44" t="s">
        <v>733</v>
      </c>
      <c r="K26" s="44" t="s">
        <v>733</v>
      </c>
      <c r="L26" s="6" t="s">
        <v>110</v>
      </c>
      <c r="M26" s="303">
        <v>45977</v>
      </c>
      <c r="N26" s="49"/>
      <c r="O26" s="135" t="s">
        <v>1099</v>
      </c>
      <c r="P26" s="6" t="s">
        <v>795</v>
      </c>
      <c r="Q26" s="305">
        <v>45980</v>
      </c>
      <c r="R26" s="39">
        <v>11</v>
      </c>
    </row>
    <row r="27" spans="1:18" ht="30" customHeight="1">
      <c r="A27" s="5">
        <v>25</v>
      </c>
      <c r="B27" s="302" t="s">
        <v>1028</v>
      </c>
      <c r="C27" s="5" t="s">
        <v>1091</v>
      </c>
      <c r="D27" s="6" t="s">
        <v>1092</v>
      </c>
      <c r="E27" s="51"/>
      <c r="F27" s="303">
        <v>45968</v>
      </c>
      <c r="G27" s="130"/>
      <c r="H27" s="317" t="s">
        <v>733</v>
      </c>
      <c r="I27" s="317" t="s">
        <v>733</v>
      </c>
      <c r="J27" s="44" t="s">
        <v>733</v>
      </c>
      <c r="K27" s="44" t="s">
        <v>733</v>
      </c>
      <c r="L27" s="6" t="s">
        <v>110</v>
      </c>
      <c r="M27" s="303">
        <v>45980</v>
      </c>
      <c r="N27" s="49"/>
      <c r="O27" s="135" t="s">
        <v>1098</v>
      </c>
      <c r="P27" s="6" t="s">
        <v>795</v>
      </c>
      <c r="Q27" s="305">
        <v>45987</v>
      </c>
      <c r="R27" s="39">
        <v>11</v>
      </c>
    </row>
    <row r="28" spans="1:18" ht="30" customHeight="1">
      <c r="A28" s="5">
        <v>26</v>
      </c>
      <c r="B28" s="307" t="s">
        <v>1061</v>
      </c>
      <c r="C28" s="5" t="s">
        <v>1088</v>
      </c>
      <c r="D28" s="6" t="s">
        <v>1092</v>
      </c>
      <c r="E28" s="51"/>
      <c r="F28" s="303">
        <v>45970</v>
      </c>
      <c r="G28" s="131"/>
      <c r="H28" s="317" t="s">
        <v>733</v>
      </c>
      <c r="I28" s="317" t="s">
        <v>733</v>
      </c>
      <c r="J28" s="44" t="s">
        <v>733</v>
      </c>
      <c r="K28" s="44" t="s">
        <v>733</v>
      </c>
      <c r="L28" s="6" t="s">
        <v>110</v>
      </c>
      <c r="M28" s="303">
        <v>45980</v>
      </c>
      <c r="N28" s="49"/>
      <c r="O28" s="135" t="s">
        <v>1093</v>
      </c>
      <c r="P28" s="6" t="s">
        <v>795</v>
      </c>
      <c r="Q28" s="305">
        <v>45987</v>
      </c>
      <c r="R28" s="39">
        <v>11</v>
      </c>
    </row>
    <row r="29" spans="1:18" ht="30" customHeight="1">
      <c r="A29" s="5">
        <v>27</v>
      </c>
      <c r="B29" s="302" t="s">
        <v>999</v>
      </c>
      <c r="C29" s="5" t="s">
        <v>1091</v>
      </c>
      <c r="D29" s="6" t="s">
        <v>1100</v>
      </c>
      <c r="E29" s="308"/>
      <c r="F29" s="303">
        <v>45970</v>
      </c>
      <c r="G29" s="44"/>
      <c r="H29" s="317" t="s">
        <v>733</v>
      </c>
      <c r="I29" s="317" t="s">
        <v>733</v>
      </c>
      <c r="J29" s="44" t="s">
        <v>733</v>
      </c>
      <c r="K29" s="44" t="s">
        <v>733</v>
      </c>
      <c r="L29" s="6" t="s">
        <v>110</v>
      </c>
      <c r="M29" s="303">
        <v>45981</v>
      </c>
      <c r="N29" s="80"/>
      <c r="O29" s="135" t="s">
        <v>1101</v>
      </c>
      <c r="P29" s="6" t="s">
        <v>795</v>
      </c>
      <c r="Q29" s="305">
        <v>45984</v>
      </c>
      <c r="R29" s="39">
        <v>11</v>
      </c>
    </row>
    <row r="30" spans="1:18" ht="30" customHeight="1">
      <c r="A30" s="5">
        <v>28</v>
      </c>
      <c r="B30" s="302" t="s">
        <v>1040</v>
      </c>
      <c r="C30" s="5" t="s">
        <v>1088</v>
      </c>
      <c r="D30" s="6" t="s">
        <v>1092</v>
      </c>
      <c r="E30" s="51"/>
      <c r="F30" s="303">
        <v>45969</v>
      </c>
      <c r="G30" s="129"/>
      <c r="H30" s="317" t="s">
        <v>733</v>
      </c>
      <c r="I30" s="317" t="s">
        <v>733</v>
      </c>
      <c r="J30" s="44" t="s">
        <v>733</v>
      </c>
      <c r="K30" s="44" t="s">
        <v>733</v>
      </c>
      <c r="L30" s="6" t="s">
        <v>110</v>
      </c>
      <c r="M30" s="303">
        <v>45982</v>
      </c>
      <c r="N30" s="49"/>
      <c r="O30" s="135" t="s">
        <v>1094</v>
      </c>
      <c r="P30" s="6" t="s">
        <v>795</v>
      </c>
      <c r="Q30" s="305">
        <v>45984</v>
      </c>
      <c r="R30" s="39">
        <v>11</v>
      </c>
    </row>
    <row r="31" spans="1:18" ht="30" customHeight="1">
      <c r="A31" s="5">
        <v>29</v>
      </c>
      <c r="B31" s="307" t="s">
        <v>213</v>
      </c>
      <c r="C31" s="5" t="s">
        <v>1096</v>
      </c>
      <c r="D31" s="6" t="s">
        <v>1092</v>
      </c>
      <c r="E31" s="51"/>
      <c r="F31" s="303">
        <v>45974</v>
      </c>
      <c r="G31" s="129"/>
      <c r="H31" s="317" t="s">
        <v>733</v>
      </c>
      <c r="I31" s="317" t="s">
        <v>733</v>
      </c>
      <c r="J31" s="44" t="s">
        <v>733</v>
      </c>
      <c r="K31" s="44" t="s">
        <v>733</v>
      </c>
      <c r="L31" s="6" t="s">
        <v>110</v>
      </c>
      <c r="M31" s="303">
        <v>45982</v>
      </c>
      <c r="N31" s="49"/>
      <c r="O31" s="135" t="s">
        <v>1097</v>
      </c>
      <c r="P31" s="6" t="s">
        <v>795</v>
      </c>
      <c r="Q31" s="305">
        <v>45984</v>
      </c>
      <c r="R31" s="39">
        <v>11</v>
      </c>
    </row>
    <row r="32" spans="1:18" ht="30" customHeight="1">
      <c r="A32" s="5">
        <v>30</v>
      </c>
      <c r="B32" s="302" t="s">
        <v>185</v>
      </c>
      <c r="C32" s="5" t="s">
        <v>1091</v>
      </c>
      <c r="D32" s="6" t="s">
        <v>1310</v>
      </c>
      <c r="E32" s="51"/>
      <c r="F32" s="303">
        <v>45977</v>
      </c>
      <c r="G32" s="129"/>
      <c r="H32" s="317" t="s">
        <v>733</v>
      </c>
      <c r="I32" s="317" t="s">
        <v>733</v>
      </c>
      <c r="J32" s="44" t="s">
        <v>733</v>
      </c>
      <c r="K32" s="44" t="s">
        <v>733</v>
      </c>
      <c r="L32" s="6" t="s">
        <v>110</v>
      </c>
      <c r="M32" s="303">
        <v>45983</v>
      </c>
      <c r="N32" s="49"/>
      <c r="O32" s="135" t="s">
        <v>1095</v>
      </c>
      <c r="P32" s="6" t="s">
        <v>795</v>
      </c>
      <c r="Q32" s="305">
        <v>45986</v>
      </c>
      <c r="R32" s="39">
        <v>11</v>
      </c>
    </row>
    <row r="33" spans="1:18" ht="30" customHeight="1">
      <c r="A33" s="5">
        <v>31</v>
      </c>
      <c r="B33" s="302" t="s">
        <v>1029</v>
      </c>
      <c r="C33" s="5" t="s">
        <v>1091</v>
      </c>
      <c r="D33" s="6" t="s">
        <v>1310</v>
      </c>
      <c r="E33" s="51"/>
      <c r="F33" s="303">
        <v>45975</v>
      </c>
      <c r="G33" s="309"/>
      <c r="H33" s="317" t="s">
        <v>733</v>
      </c>
      <c r="I33" s="317" t="s">
        <v>733</v>
      </c>
      <c r="J33" s="44" t="s">
        <v>733</v>
      </c>
      <c r="K33" s="44" t="s">
        <v>733</v>
      </c>
      <c r="L33" s="6" t="s">
        <v>110</v>
      </c>
      <c r="M33" s="303">
        <v>45984</v>
      </c>
      <c r="N33" s="49"/>
      <c r="O33" s="135" t="s">
        <v>1098</v>
      </c>
      <c r="P33" s="6" t="s">
        <v>795</v>
      </c>
      <c r="Q33" s="305">
        <v>45986</v>
      </c>
      <c r="R33" s="39">
        <v>11</v>
      </c>
    </row>
    <row r="34" spans="1:18" ht="30" customHeight="1">
      <c r="A34" s="5">
        <v>32</v>
      </c>
      <c r="B34" s="302" t="s">
        <v>1000</v>
      </c>
      <c r="C34" s="5" t="s">
        <v>1088</v>
      </c>
      <c r="D34" s="6" t="s">
        <v>1100</v>
      </c>
      <c r="E34" s="308"/>
      <c r="F34" s="303">
        <v>45968</v>
      </c>
      <c r="G34" s="44"/>
      <c r="H34" s="317" t="s">
        <v>733</v>
      </c>
      <c r="I34" s="317" t="s">
        <v>733</v>
      </c>
      <c r="J34" s="44" t="s">
        <v>733</v>
      </c>
      <c r="K34" s="44" t="s">
        <v>733</v>
      </c>
      <c r="L34" s="6" t="s">
        <v>110</v>
      </c>
      <c r="M34" s="303">
        <v>45985</v>
      </c>
      <c r="N34" s="49"/>
      <c r="O34" s="135" t="s">
        <v>1101</v>
      </c>
      <c r="P34" s="6" t="s">
        <v>795</v>
      </c>
      <c r="Q34" s="305">
        <v>45987</v>
      </c>
      <c r="R34" s="39">
        <v>11</v>
      </c>
    </row>
    <row r="35" spans="1:18" ht="30" customHeight="1">
      <c r="A35" s="5">
        <v>33</v>
      </c>
      <c r="B35" s="302" t="s">
        <v>1062</v>
      </c>
      <c r="C35" s="5" t="s">
        <v>1088</v>
      </c>
      <c r="D35" s="6" t="s">
        <v>1092</v>
      </c>
      <c r="E35" s="51"/>
      <c r="F35" s="303">
        <v>45976</v>
      </c>
      <c r="G35" s="131"/>
      <c r="H35" s="317" t="s">
        <v>733</v>
      </c>
      <c r="I35" s="317" t="s">
        <v>733</v>
      </c>
      <c r="J35" s="44" t="s">
        <v>733</v>
      </c>
      <c r="K35" s="44" t="s">
        <v>733</v>
      </c>
      <c r="L35" s="6" t="s">
        <v>110</v>
      </c>
      <c r="M35" s="303">
        <v>45985</v>
      </c>
      <c r="N35" s="49"/>
      <c r="O35" s="135" t="s">
        <v>1093</v>
      </c>
      <c r="P35" s="6"/>
      <c r="Q35" s="305"/>
      <c r="R35" s="39">
        <v>11</v>
      </c>
    </row>
    <row r="36" spans="1:18" ht="30" customHeight="1">
      <c r="A36" s="5">
        <v>34</v>
      </c>
      <c r="B36" s="302" t="s">
        <v>998</v>
      </c>
      <c r="C36" s="5" t="s">
        <v>1090</v>
      </c>
      <c r="D36" s="6" t="s">
        <v>1100</v>
      </c>
      <c r="E36" s="308"/>
      <c r="F36" s="303">
        <v>45984</v>
      </c>
      <c r="G36" s="44"/>
      <c r="H36" s="317" t="s">
        <v>733</v>
      </c>
      <c r="I36" s="317" t="s">
        <v>733</v>
      </c>
      <c r="J36" s="44" t="s">
        <v>733</v>
      </c>
      <c r="K36" s="44" t="s">
        <v>733</v>
      </c>
      <c r="L36" s="6" t="s">
        <v>110</v>
      </c>
      <c r="M36" s="303">
        <v>45989</v>
      </c>
      <c r="N36" s="49"/>
      <c r="O36" s="135" t="s">
        <v>1101</v>
      </c>
      <c r="P36" s="6" t="s">
        <v>795</v>
      </c>
      <c r="Q36" s="305">
        <v>45993</v>
      </c>
      <c r="R36" s="39">
        <v>11</v>
      </c>
    </row>
    <row r="37" spans="1:18" ht="30" customHeight="1">
      <c r="A37" s="5">
        <v>35</v>
      </c>
      <c r="B37" s="302" t="s">
        <v>1030</v>
      </c>
      <c r="C37" s="5" t="s">
        <v>1090</v>
      </c>
      <c r="D37" s="6" t="s">
        <v>1310</v>
      </c>
      <c r="E37" s="51"/>
      <c r="F37" s="303">
        <v>45981</v>
      </c>
      <c r="G37" s="194"/>
      <c r="H37" s="317" t="s">
        <v>733</v>
      </c>
      <c r="I37" s="317" t="s">
        <v>733</v>
      </c>
      <c r="J37" s="44" t="s">
        <v>733</v>
      </c>
      <c r="K37" s="44" t="s">
        <v>733</v>
      </c>
      <c r="L37" s="6" t="s">
        <v>110</v>
      </c>
      <c r="M37" s="303">
        <v>45989</v>
      </c>
      <c r="N37" s="49"/>
      <c r="O37" s="135" t="s">
        <v>1098</v>
      </c>
      <c r="P37" s="6" t="s">
        <v>795</v>
      </c>
      <c r="Q37" s="305">
        <v>45991</v>
      </c>
      <c r="R37" s="39">
        <v>11</v>
      </c>
    </row>
    <row r="38" spans="1:18" ht="30" customHeight="1">
      <c r="A38" s="5">
        <v>36</v>
      </c>
      <c r="B38" s="302" t="s">
        <v>1063</v>
      </c>
      <c r="C38" s="5" t="s">
        <v>1090</v>
      </c>
      <c r="D38" s="6" t="s">
        <v>1092</v>
      </c>
      <c r="E38" s="51"/>
      <c r="F38" s="303">
        <v>45985</v>
      </c>
      <c r="G38" s="306"/>
      <c r="H38" s="317" t="s">
        <v>733</v>
      </c>
      <c r="I38" s="317" t="s">
        <v>733</v>
      </c>
      <c r="J38" s="44" t="s">
        <v>733</v>
      </c>
      <c r="K38" s="44" t="s">
        <v>733</v>
      </c>
      <c r="L38" s="6" t="s">
        <v>110</v>
      </c>
      <c r="M38" s="303">
        <v>45989</v>
      </c>
      <c r="N38" s="49"/>
      <c r="O38" s="135" t="s">
        <v>1093</v>
      </c>
      <c r="P38" s="6"/>
      <c r="Q38" s="305"/>
      <c r="R38" s="39">
        <v>11</v>
      </c>
    </row>
    <row r="39" spans="1:18" ht="30" customHeight="1">
      <c r="A39" s="5">
        <v>37</v>
      </c>
      <c r="B39" s="302" t="s">
        <v>993</v>
      </c>
      <c r="C39" s="5" t="s">
        <v>1091</v>
      </c>
      <c r="D39" s="6" t="s">
        <v>1100</v>
      </c>
      <c r="E39" s="310"/>
      <c r="F39" s="303">
        <v>45968</v>
      </c>
      <c r="G39" s="44"/>
      <c r="H39" s="317" t="s">
        <v>733</v>
      </c>
      <c r="I39" s="317" t="s">
        <v>733</v>
      </c>
      <c r="J39" s="44" t="s">
        <v>733</v>
      </c>
      <c r="K39" s="44" t="s">
        <v>733</v>
      </c>
      <c r="L39" s="6" t="s">
        <v>110</v>
      </c>
      <c r="M39" s="303">
        <v>45991</v>
      </c>
      <c r="N39" s="49"/>
      <c r="O39" s="135" t="s">
        <v>1097</v>
      </c>
      <c r="P39" s="6" t="s">
        <v>795</v>
      </c>
      <c r="Q39" s="305">
        <v>46000</v>
      </c>
      <c r="R39" s="39">
        <v>11</v>
      </c>
    </row>
    <row r="40" spans="1:18" ht="30" customHeight="1">
      <c r="A40" s="5">
        <v>38</v>
      </c>
      <c r="B40" s="302" t="s">
        <v>1023</v>
      </c>
      <c r="C40" s="5" t="s">
        <v>1091</v>
      </c>
      <c r="D40" s="6" t="s">
        <v>1310</v>
      </c>
      <c r="E40" s="310"/>
      <c r="F40" s="303">
        <v>45984</v>
      </c>
      <c r="G40" s="44"/>
      <c r="H40" s="317" t="s">
        <v>733</v>
      </c>
      <c r="I40" s="317" t="s">
        <v>733</v>
      </c>
      <c r="J40" s="44" t="s">
        <v>733</v>
      </c>
      <c r="K40" s="44" t="s">
        <v>733</v>
      </c>
      <c r="L40" s="6" t="s">
        <v>110</v>
      </c>
      <c r="M40" s="303">
        <v>45991</v>
      </c>
      <c r="N40" s="49"/>
      <c r="O40" s="135" t="s">
        <v>1099</v>
      </c>
      <c r="P40" s="6" t="s">
        <v>795</v>
      </c>
      <c r="Q40" s="305">
        <v>45996</v>
      </c>
      <c r="R40" s="39">
        <v>11</v>
      </c>
    </row>
    <row r="41" spans="1:18" ht="30" customHeight="1">
      <c r="A41" s="5">
        <v>39</v>
      </c>
      <c r="B41" s="302" t="s">
        <v>183</v>
      </c>
      <c r="C41" s="5" t="s">
        <v>1091</v>
      </c>
      <c r="D41" s="6" t="s">
        <v>1310</v>
      </c>
      <c r="E41" s="51"/>
      <c r="F41" s="303">
        <v>45984</v>
      </c>
      <c r="G41" s="129"/>
      <c r="H41" s="317" t="s">
        <v>733</v>
      </c>
      <c r="I41" s="317" t="s">
        <v>733</v>
      </c>
      <c r="J41" s="44" t="s">
        <v>733</v>
      </c>
      <c r="K41" s="44" t="s">
        <v>733</v>
      </c>
      <c r="L41" s="6" t="s">
        <v>110</v>
      </c>
      <c r="M41" s="303">
        <v>45991</v>
      </c>
      <c r="N41" s="49"/>
      <c r="O41" s="135" t="s">
        <v>1095</v>
      </c>
      <c r="P41" s="6"/>
      <c r="Q41" s="305"/>
      <c r="R41" s="39">
        <v>11</v>
      </c>
    </row>
    <row r="42" spans="1:18" ht="30" customHeight="1">
      <c r="A42" s="5">
        <v>40</v>
      </c>
      <c r="B42" s="302" t="s">
        <v>1065</v>
      </c>
      <c r="C42" s="5" t="s">
        <v>1091</v>
      </c>
      <c r="D42" s="6" t="s">
        <v>1310</v>
      </c>
      <c r="E42" s="51"/>
      <c r="F42" s="303">
        <v>45984</v>
      </c>
      <c r="G42" s="131"/>
      <c r="H42" s="317" t="s">
        <v>733</v>
      </c>
      <c r="I42" s="317" t="s">
        <v>733</v>
      </c>
      <c r="J42" s="44" t="s">
        <v>733</v>
      </c>
      <c r="K42" s="44" t="s">
        <v>733</v>
      </c>
      <c r="L42" s="6" t="s">
        <v>110</v>
      </c>
      <c r="M42" s="303">
        <v>45991</v>
      </c>
      <c r="N42" s="49"/>
      <c r="O42" s="135" t="s">
        <v>1094</v>
      </c>
      <c r="P42" s="6"/>
      <c r="Q42" s="305"/>
      <c r="R42" s="39">
        <v>11</v>
      </c>
    </row>
    <row r="43" spans="1:18" ht="30" customHeight="1">
      <c r="A43" s="5">
        <v>41</v>
      </c>
      <c r="B43" s="302" t="s">
        <v>1022</v>
      </c>
      <c r="C43" s="5" t="s">
        <v>1102</v>
      </c>
      <c r="D43" s="6" t="s">
        <v>1310</v>
      </c>
      <c r="E43" s="308"/>
      <c r="F43" s="303">
        <v>45989</v>
      </c>
      <c r="G43" s="44"/>
      <c r="H43" s="317" t="s">
        <v>733</v>
      </c>
      <c r="I43" s="317" t="s">
        <v>733</v>
      </c>
      <c r="J43" s="44" t="s">
        <v>733</v>
      </c>
      <c r="K43" s="44" t="s">
        <v>733</v>
      </c>
      <c r="L43" s="6" t="s">
        <v>110</v>
      </c>
      <c r="M43" s="303">
        <v>45994</v>
      </c>
      <c r="N43" s="49"/>
      <c r="O43" s="135" t="s">
        <v>1098</v>
      </c>
      <c r="P43" s="6" t="s">
        <v>795</v>
      </c>
      <c r="Q43" s="305">
        <v>45996</v>
      </c>
      <c r="R43" s="39">
        <v>10</v>
      </c>
    </row>
    <row r="44" spans="1:18" ht="30" customHeight="1">
      <c r="A44" s="5">
        <v>42</v>
      </c>
      <c r="B44" s="302" t="s">
        <v>1064</v>
      </c>
      <c r="C44" s="5" t="s">
        <v>1088</v>
      </c>
      <c r="D44" s="6" t="s">
        <v>1310</v>
      </c>
      <c r="E44" s="51"/>
      <c r="F44" s="303">
        <v>45981</v>
      </c>
      <c r="G44" s="131"/>
      <c r="H44" s="317" t="s">
        <v>733</v>
      </c>
      <c r="I44" s="317" t="s">
        <v>733</v>
      </c>
      <c r="J44" s="44" t="s">
        <v>733</v>
      </c>
      <c r="K44" s="44" t="s">
        <v>733</v>
      </c>
      <c r="L44" s="6" t="s">
        <v>110</v>
      </c>
      <c r="M44" s="303">
        <v>45994</v>
      </c>
      <c r="N44" s="49"/>
      <c r="O44" s="135" t="s">
        <v>1093</v>
      </c>
      <c r="P44" s="6"/>
      <c r="Q44" s="305"/>
      <c r="R44" s="39">
        <v>10</v>
      </c>
    </row>
    <row r="45" spans="1:18" ht="30" customHeight="1">
      <c r="A45" s="5">
        <v>43</v>
      </c>
      <c r="B45" s="302" t="s">
        <v>990</v>
      </c>
      <c r="C45" s="5" t="s">
        <v>1088</v>
      </c>
      <c r="D45" s="6" t="s">
        <v>1100</v>
      </c>
      <c r="E45" s="310"/>
      <c r="F45" s="303">
        <v>45985</v>
      </c>
      <c r="G45" s="44"/>
      <c r="H45" s="317" t="s">
        <v>733</v>
      </c>
      <c r="I45" s="317" t="s">
        <v>733</v>
      </c>
      <c r="J45" s="44" t="s">
        <v>733</v>
      </c>
      <c r="K45" s="44" t="s">
        <v>733</v>
      </c>
      <c r="L45" s="6" t="s">
        <v>110</v>
      </c>
      <c r="M45" s="303">
        <v>45997</v>
      </c>
      <c r="N45" s="49"/>
      <c r="O45" s="135" t="s">
        <v>1103</v>
      </c>
      <c r="P45" s="6" t="s">
        <v>795</v>
      </c>
      <c r="Q45" s="305">
        <v>46000</v>
      </c>
      <c r="R45" s="39">
        <v>10</v>
      </c>
    </row>
    <row r="46" spans="1:18" ht="30" customHeight="1">
      <c r="A46" s="5">
        <v>44</v>
      </c>
      <c r="B46" s="302" t="s">
        <v>1013</v>
      </c>
      <c r="C46" s="5" t="s">
        <v>1088</v>
      </c>
      <c r="D46" s="6" t="s">
        <v>1100</v>
      </c>
      <c r="E46" s="310"/>
      <c r="F46" s="303">
        <v>45991</v>
      </c>
      <c r="G46" s="44"/>
      <c r="H46" s="317" t="s">
        <v>733</v>
      </c>
      <c r="I46" s="317" t="s">
        <v>733</v>
      </c>
      <c r="J46" s="44" t="s">
        <v>733</v>
      </c>
      <c r="K46" s="44" t="s">
        <v>733</v>
      </c>
      <c r="L46" s="6" t="s">
        <v>110</v>
      </c>
      <c r="M46" s="303">
        <v>45997</v>
      </c>
      <c r="N46" s="49"/>
      <c r="O46" s="135" t="s">
        <v>1101</v>
      </c>
      <c r="P46" s="6" t="s">
        <v>795</v>
      </c>
      <c r="Q46" s="305">
        <v>45998</v>
      </c>
      <c r="R46" s="39">
        <v>10</v>
      </c>
    </row>
    <row r="47" spans="1:18" ht="30" customHeight="1">
      <c r="A47" s="5">
        <v>45</v>
      </c>
      <c r="B47" s="302" t="s">
        <v>1066</v>
      </c>
      <c r="C47" s="5" t="s">
        <v>1088</v>
      </c>
      <c r="D47" s="6" t="s">
        <v>1310</v>
      </c>
      <c r="E47" s="51"/>
      <c r="F47" s="303">
        <v>45986</v>
      </c>
      <c r="G47" s="131"/>
      <c r="H47" s="317" t="s">
        <v>733</v>
      </c>
      <c r="I47" s="317" t="s">
        <v>733</v>
      </c>
      <c r="J47" s="44" t="s">
        <v>733</v>
      </c>
      <c r="K47" s="44" t="s">
        <v>733</v>
      </c>
      <c r="L47" s="6" t="s">
        <v>110</v>
      </c>
      <c r="M47" s="303">
        <v>45997</v>
      </c>
      <c r="N47" s="49"/>
      <c r="O47" s="135" t="s">
        <v>1094</v>
      </c>
      <c r="P47" s="6"/>
      <c r="Q47" s="305"/>
      <c r="R47" s="39">
        <v>10</v>
      </c>
    </row>
    <row r="48" spans="1:18" ht="30" customHeight="1">
      <c r="A48" s="5">
        <v>46</v>
      </c>
      <c r="B48" s="302" t="s">
        <v>995</v>
      </c>
      <c r="C48" s="5" t="s">
        <v>1088</v>
      </c>
      <c r="D48" s="6" t="s">
        <v>1100</v>
      </c>
      <c r="E48" s="310"/>
      <c r="F48" s="303">
        <v>45982</v>
      </c>
      <c r="G48" s="44"/>
      <c r="H48" s="317" t="s">
        <v>733</v>
      </c>
      <c r="I48" s="317" t="s">
        <v>733</v>
      </c>
      <c r="J48" s="44" t="s">
        <v>733</v>
      </c>
      <c r="K48" s="44" t="s">
        <v>733</v>
      </c>
      <c r="L48" s="6" t="s">
        <v>110</v>
      </c>
      <c r="M48" s="303">
        <v>45998</v>
      </c>
      <c r="N48" s="49"/>
      <c r="O48" s="135" t="s">
        <v>1097</v>
      </c>
      <c r="P48" s="6" t="s">
        <v>795</v>
      </c>
      <c r="Q48" s="305">
        <v>46000</v>
      </c>
      <c r="R48" s="39">
        <v>10</v>
      </c>
    </row>
    <row r="49" spans="1:18" ht="30" customHeight="1">
      <c r="A49" s="5">
        <v>47</v>
      </c>
      <c r="B49" s="302" t="s">
        <v>1020</v>
      </c>
      <c r="C49" s="5" t="s">
        <v>1104</v>
      </c>
      <c r="D49" s="6" t="s">
        <v>1310</v>
      </c>
      <c r="E49" s="308"/>
      <c r="F49" s="303">
        <v>45994</v>
      </c>
      <c r="G49" s="44"/>
      <c r="H49" s="317" t="s">
        <v>733</v>
      </c>
      <c r="I49" s="317" t="s">
        <v>733</v>
      </c>
      <c r="J49" s="44" t="s">
        <v>733</v>
      </c>
      <c r="K49" s="44" t="s">
        <v>733</v>
      </c>
      <c r="L49" s="6" t="s">
        <v>110</v>
      </c>
      <c r="M49" s="303">
        <v>45998</v>
      </c>
      <c r="N49" s="49"/>
      <c r="O49" s="135" t="s">
        <v>1098</v>
      </c>
      <c r="P49" s="6"/>
      <c r="Q49" s="305"/>
      <c r="R49" s="39">
        <v>10</v>
      </c>
    </row>
    <row r="50" spans="1:18" ht="30" customHeight="1">
      <c r="A50" s="5">
        <v>48</v>
      </c>
      <c r="B50" s="302" t="s">
        <v>1069</v>
      </c>
      <c r="C50" s="5" t="s">
        <v>1091</v>
      </c>
      <c r="D50" s="6" t="s">
        <v>1100</v>
      </c>
      <c r="E50" s="51"/>
      <c r="F50" s="303">
        <v>45992</v>
      </c>
      <c r="G50" s="131"/>
      <c r="H50" s="317" t="s">
        <v>733</v>
      </c>
      <c r="I50" s="317" t="s">
        <v>733</v>
      </c>
      <c r="J50" s="44" t="s">
        <v>733</v>
      </c>
      <c r="K50" s="44" t="s">
        <v>733</v>
      </c>
      <c r="L50" s="6" t="s">
        <v>110</v>
      </c>
      <c r="M50" s="303">
        <v>45998</v>
      </c>
      <c r="N50" s="49"/>
      <c r="O50" s="135" t="s">
        <v>1093</v>
      </c>
      <c r="P50" s="6" t="s">
        <v>795</v>
      </c>
      <c r="Q50" s="305">
        <v>45999</v>
      </c>
      <c r="R50" s="39">
        <v>10</v>
      </c>
    </row>
    <row r="51" spans="1:18" ht="30" customHeight="1">
      <c r="A51" s="5">
        <v>49</v>
      </c>
      <c r="B51" s="302" t="s">
        <v>1067</v>
      </c>
      <c r="C51" s="5" t="s">
        <v>1088</v>
      </c>
      <c r="D51" s="6" t="s">
        <v>1310</v>
      </c>
      <c r="E51" s="51"/>
      <c r="F51" s="303">
        <v>45992</v>
      </c>
      <c r="G51" s="131"/>
      <c r="H51" s="317" t="s">
        <v>733</v>
      </c>
      <c r="I51" s="317" t="s">
        <v>733</v>
      </c>
      <c r="J51" s="44" t="s">
        <v>733</v>
      </c>
      <c r="K51" s="44" t="s">
        <v>733</v>
      </c>
      <c r="L51" s="6" t="s">
        <v>110</v>
      </c>
      <c r="M51" s="303">
        <v>45999</v>
      </c>
      <c r="N51" s="49"/>
      <c r="O51" s="135" t="s">
        <v>1094</v>
      </c>
      <c r="P51" s="6"/>
      <c r="Q51" s="305"/>
      <c r="R51" s="39">
        <v>10</v>
      </c>
    </row>
    <row r="52" spans="1:18" ht="30" customHeight="1">
      <c r="A52" s="5">
        <v>50</v>
      </c>
      <c r="B52" s="302" t="s">
        <v>1070</v>
      </c>
      <c r="C52" s="5" t="s">
        <v>1088</v>
      </c>
      <c r="D52" s="6" t="s">
        <v>1311</v>
      </c>
      <c r="E52" s="51"/>
      <c r="F52" s="303">
        <v>45992</v>
      </c>
      <c r="G52" s="131"/>
      <c r="H52" s="317" t="s">
        <v>733</v>
      </c>
      <c r="I52" s="317" t="s">
        <v>733</v>
      </c>
      <c r="J52" s="44" t="s">
        <v>733</v>
      </c>
      <c r="K52" s="44" t="s">
        <v>733</v>
      </c>
      <c r="L52" s="6" t="s">
        <v>110</v>
      </c>
      <c r="M52" s="303">
        <v>46001</v>
      </c>
      <c r="N52" s="49"/>
      <c r="O52" s="135" t="s">
        <v>1093</v>
      </c>
      <c r="P52" s="6" t="s">
        <v>795</v>
      </c>
      <c r="Q52" s="305">
        <v>46012</v>
      </c>
      <c r="R52" s="39">
        <v>10</v>
      </c>
    </row>
    <row r="53" spans="1:18" ht="30" customHeight="1">
      <c r="A53" s="5">
        <v>51</v>
      </c>
      <c r="B53" s="302" t="s">
        <v>1024</v>
      </c>
      <c r="C53" s="5" t="s">
        <v>1091</v>
      </c>
      <c r="D53" s="6" t="s">
        <v>1310</v>
      </c>
      <c r="E53" s="310"/>
      <c r="F53" s="303">
        <v>45990</v>
      </c>
      <c r="G53" s="44"/>
      <c r="H53" s="317" t="s">
        <v>733</v>
      </c>
      <c r="I53" s="317" t="s">
        <v>733</v>
      </c>
      <c r="J53" s="44" t="s">
        <v>733</v>
      </c>
      <c r="K53" s="44" t="s">
        <v>733</v>
      </c>
      <c r="L53" s="6" t="s">
        <v>110</v>
      </c>
      <c r="M53" s="303">
        <v>46002</v>
      </c>
      <c r="N53" s="49"/>
      <c r="O53" s="135" t="s">
        <v>1099</v>
      </c>
      <c r="P53" s="6" t="s">
        <v>795</v>
      </c>
      <c r="Q53" s="305">
        <v>46004</v>
      </c>
      <c r="R53" s="39">
        <v>10</v>
      </c>
    </row>
    <row r="54" spans="1:18" ht="30" customHeight="1">
      <c r="A54" s="5">
        <v>52</v>
      </c>
      <c r="B54" s="302" t="s">
        <v>1014</v>
      </c>
      <c r="C54" s="5" t="s">
        <v>1091</v>
      </c>
      <c r="D54" s="6" t="s">
        <v>1100</v>
      </c>
      <c r="E54" s="51"/>
      <c r="F54" s="303">
        <v>45998</v>
      </c>
      <c r="G54" s="44"/>
      <c r="H54" s="317" t="s">
        <v>733</v>
      </c>
      <c r="I54" s="317" t="s">
        <v>733</v>
      </c>
      <c r="J54" s="44" t="s">
        <v>733</v>
      </c>
      <c r="K54" s="44" t="s">
        <v>733</v>
      </c>
      <c r="L54" s="6" t="s">
        <v>110</v>
      </c>
      <c r="M54" s="303">
        <v>46003</v>
      </c>
      <c r="N54" s="49"/>
      <c r="O54" s="135" t="s">
        <v>1101</v>
      </c>
      <c r="P54" s="6" t="s">
        <v>795</v>
      </c>
      <c r="Q54" s="305">
        <v>46019</v>
      </c>
      <c r="R54" s="39">
        <v>10</v>
      </c>
    </row>
    <row r="55" spans="1:18" ht="30" customHeight="1">
      <c r="A55" s="5">
        <v>53</v>
      </c>
      <c r="B55" s="302" t="s">
        <v>1021</v>
      </c>
      <c r="C55" s="5" t="s">
        <v>1088</v>
      </c>
      <c r="D55" s="6" t="s">
        <v>1310</v>
      </c>
      <c r="E55" s="310"/>
      <c r="F55" s="303">
        <v>45995</v>
      </c>
      <c r="G55" s="44"/>
      <c r="H55" s="317" t="s">
        <v>733</v>
      </c>
      <c r="I55" s="317" t="s">
        <v>733</v>
      </c>
      <c r="J55" s="44" t="s">
        <v>733</v>
      </c>
      <c r="K55" s="44" t="s">
        <v>733</v>
      </c>
      <c r="L55" s="6" t="s">
        <v>110</v>
      </c>
      <c r="M55" s="303">
        <v>46003</v>
      </c>
      <c r="N55" s="49"/>
      <c r="O55" s="135" t="s">
        <v>1098</v>
      </c>
      <c r="P55" s="6"/>
      <c r="Q55" s="305"/>
      <c r="R55" s="39">
        <v>10</v>
      </c>
    </row>
    <row r="56" spans="1:18" ht="30" customHeight="1">
      <c r="A56" s="5">
        <v>54</v>
      </c>
      <c r="B56" s="302" t="s">
        <v>1075</v>
      </c>
      <c r="C56" s="5" t="s">
        <v>1091</v>
      </c>
      <c r="D56" s="6" t="s">
        <v>1100</v>
      </c>
      <c r="E56" s="311"/>
      <c r="F56" s="303">
        <v>45997</v>
      </c>
      <c r="G56" s="312"/>
      <c r="H56" s="317" t="s">
        <v>733</v>
      </c>
      <c r="I56" s="317" t="s">
        <v>733</v>
      </c>
      <c r="J56" s="44" t="s">
        <v>733</v>
      </c>
      <c r="K56" s="44" t="s">
        <v>733</v>
      </c>
      <c r="L56" s="6" t="s">
        <v>110</v>
      </c>
      <c r="M56" s="303">
        <v>46003</v>
      </c>
      <c r="N56" s="313"/>
      <c r="O56" s="135" t="s">
        <v>1093</v>
      </c>
      <c r="P56" s="6" t="s">
        <v>795</v>
      </c>
      <c r="Q56" s="305">
        <v>46011</v>
      </c>
      <c r="R56" s="39">
        <v>10</v>
      </c>
    </row>
    <row r="57" spans="1:18" ht="30" customHeight="1">
      <c r="A57" s="5">
        <v>55</v>
      </c>
      <c r="B57" s="302" t="s">
        <v>991</v>
      </c>
      <c r="C57" s="5" t="s">
        <v>1088</v>
      </c>
      <c r="D57" s="6" t="s">
        <v>1100</v>
      </c>
      <c r="E57" s="310"/>
      <c r="F57" s="303">
        <v>45998</v>
      </c>
      <c r="G57" s="44"/>
      <c r="H57" s="317" t="s">
        <v>733</v>
      </c>
      <c r="I57" s="317" t="s">
        <v>733</v>
      </c>
      <c r="J57" s="44" t="s">
        <v>733</v>
      </c>
      <c r="K57" s="44" t="s">
        <v>733</v>
      </c>
      <c r="L57" s="6" t="s">
        <v>110</v>
      </c>
      <c r="M57" s="303">
        <v>46004</v>
      </c>
      <c r="N57" s="49"/>
      <c r="O57" s="135" t="s">
        <v>1103</v>
      </c>
      <c r="P57" s="6" t="s">
        <v>795</v>
      </c>
      <c r="Q57" s="305">
        <v>46011</v>
      </c>
      <c r="R57" s="39">
        <v>10</v>
      </c>
    </row>
    <row r="58" spans="1:18" ht="30" customHeight="1">
      <c r="A58" s="5">
        <v>56</v>
      </c>
      <c r="B58" s="302" t="s">
        <v>994</v>
      </c>
      <c r="C58" s="5" t="s">
        <v>1091</v>
      </c>
      <c r="D58" s="6" t="s">
        <v>1100</v>
      </c>
      <c r="E58" s="310"/>
      <c r="F58" s="303">
        <v>45998</v>
      </c>
      <c r="G58" s="44"/>
      <c r="H58" s="317" t="s">
        <v>733</v>
      </c>
      <c r="I58" s="317" t="s">
        <v>733</v>
      </c>
      <c r="J58" s="44" t="s">
        <v>733</v>
      </c>
      <c r="K58" s="44" t="s">
        <v>733</v>
      </c>
      <c r="L58" s="6" t="s">
        <v>110</v>
      </c>
      <c r="M58" s="303">
        <v>46006</v>
      </c>
      <c r="N58" s="49"/>
      <c r="O58" s="135" t="s">
        <v>1097</v>
      </c>
      <c r="P58" s="6" t="s">
        <v>795</v>
      </c>
      <c r="Q58" s="305">
        <v>46012</v>
      </c>
      <c r="R58" s="39">
        <v>10</v>
      </c>
    </row>
    <row r="59" spans="1:18" ht="30" customHeight="1">
      <c r="A59" s="5">
        <v>57</v>
      </c>
      <c r="B59" s="302" t="s">
        <v>1011</v>
      </c>
      <c r="C59" s="5" t="s">
        <v>1104</v>
      </c>
      <c r="D59" s="6" t="s">
        <v>1100</v>
      </c>
      <c r="E59" s="308"/>
      <c r="F59" s="303">
        <v>46001</v>
      </c>
      <c r="G59" s="44"/>
      <c r="H59" s="317" t="s">
        <v>733</v>
      </c>
      <c r="I59" s="317" t="s">
        <v>733</v>
      </c>
      <c r="J59" s="44" t="s">
        <v>733</v>
      </c>
      <c r="K59" s="44" t="s">
        <v>733</v>
      </c>
      <c r="L59" s="6" t="s">
        <v>110</v>
      </c>
      <c r="M59" s="303">
        <v>46007</v>
      </c>
      <c r="N59" s="49"/>
      <c r="O59" s="135" t="s">
        <v>1101</v>
      </c>
      <c r="P59" s="6" t="s">
        <v>795</v>
      </c>
      <c r="Q59" s="305">
        <v>46018</v>
      </c>
      <c r="R59" s="39">
        <v>10</v>
      </c>
    </row>
    <row r="60" spans="1:18" ht="30" customHeight="1">
      <c r="A60" s="5">
        <v>58</v>
      </c>
      <c r="B60" s="302" t="s">
        <v>1076</v>
      </c>
      <c r="C60" s="5" t="s">
        <v>1091</v>
      </c>
      <c r="D60" s="6" t="s">
        <v>1100</v>
      </c>
      <c r="E60" s="311"/>
      <c r="F60" s="303">
        <v>45998</v>
      </c>
      <c r="G60" s="312"/>
      <c r="H60" s="317" t="s">
        <v>733</v>
      </c>
      <c r="I60" s="317" t="s">
        <v>733</v>
      </c>
      <c r="J60" s="44" t="s">
        <v>733</v>
      </c>
      <c r="K60" s="44" t="s">
        <v>733</v>
      </c>
      <c r="L60" s="6" t="s">
        <v>110</v>
      </c>
      <c r="M60" s="303">
        <v>46007</v>
      </c>
      <c r="N60" s="313"/>
      <c r="O60" s="135" t="s">
        <v>1093</v>
      </c>
      <c r="P60" s="6" t="s">
        <v>795</v>
      </c>
      <c r="Q60" s="305">
        <v>46012</v>
      </c>
      <c r="R60" s="39">
        <v>10</v>
      </c>
    </row>
    <row r="61" spans="1:18" ht="30" customHeight="1">
      <c r="A61" s="5">
        <v>59</v>
      </c>
      <c r="B61" s="302" t="s">
        <v>1068</v>
      </c>
      <c r="C61" s="5" t="s">
        <v>1088</v>
      </c>
      <c r="D61" s="6" t="s">
        <v>1092</v>
      </c>
      <c r="E61" s="51"/>
      <c r="F61" s="303">
        <v>45987</v>
      </c>
      <c r="G61" s="131"/>
      <c r="H61" s="317" t="s">
        <v>733</v>
      </c>
      <c r="I61" s="317" t="s">
        <v>733</v>
      </c>
      <c r="J61" s="44" t="s">
        <v>733</v>
      </c>
      <c r="K61" s="44" t="s">
        <v>733</v>
      </c>
      <c r="L61" s="6" t="s">
        <v>110</v>
      </c>
      <c r="M61" s="303">
        <v>46008</v>
      </c>
      <c r="N61" s="50" t="s">
        <v>703</v>
      </c>
      <c r="O61" s="135" t="s">
        <v>1094</v>
      </c>
      <c r="P61" s="6"/>
      <c r="Q61" s="305"/>
      <c r="R61" s="39">
        <v>10</v>
      </c>
    </row>
    <row r="62" spans="1:18" ht="30" customHeight="1">
      <c r="A62" s="5">
        <v>60</v>
      </c>
      <c r="B62" s="302" t="s">
        <v>1073</v>
      </c>
      <c r="C62" s="5" t="s">
        <v>1091</v>
      </c>
      <c r="D62" s="6" t="s">
        <v>1100</v>
      </c>
      <c r="E62" s="51"/>
      <c r="F62" s="303">
        <v>46004</v>
      </c>
      <c r="G62" s="131"/>
      <c r="H62" s="317" t="s">
        <v>733</v>
      </c>
      <c r="I62" s="317" t="s">
        <v>733</v>
      </c>
      <c r="J62" s="44" t="s">
        <v>733</v>
      </c>
      <c r="K62" s="44" t="s">
        <v>733</v>
      </c>
      <c r="L62" s="6" t="s">
        <v>110</v>
      </c>
      <c r="M62" s="303">
        <v>46008</v>
      </c>
      <c r="N62" s="50"/>
      <c r="O62" s="135" t="s">
        <v>1093</v>
      </c>
      <c r="P62" s="6" t="s">
        <v>795</v>
      </c>
      <c r="Q62" s="305">
        <v>46011</v>
      </c>
      <c r="R62" s="39">
        <v>10</v>
      </c>
    </row>
    <row r="63" spans="1:18" ht="30" customHeight="1">
      <c r="A63" s="5">
        <v>61</v>
      </c>
      <c r="B63" s="302" t="s">
        <v>1025</v>
      </c>
      <c r="C63" s="5" t="s">
        <v>1091</v>
      </c>
      <c r="D63" s="6" t="s">
        <v>1310</v>
      </c>
      <c r="E63" s="51"/>
      <c r="F63" s="303">
        <v>46001</v>
      </c>
      <c r="G63" s="44"/>
      <c r="H63" s="317" t="s">
        <v>733</v>
      </c>
      <c r="I63" s="317" t="s">
        <v>733</v>
      </c>
      <c r="J63" s="44" t="s">
        <v>733</v>
      </c>
      <c r="K63" s="44" t="s">
        <v>733</v>
      </c>
      <c r="L63" s="6" t="s">
        <v>110</v>
      </c>
      <c r="M63" s="303">
        <v>46010</v>
      </c>
      <c r="N63" s="79"/>
      <c r="O63" s="135" t="s">
        <v>1099</v>
      </c>
      <c r="P63" s="6"/>
      <c r="Q63" s="305"/>
      <c r="R63" s="39">
        <v>10</v>
      </c>
    </row>
    <row r="64" spans="1:18" ht="30" customHeight="1">
      <c r="A64" s="5">
        <v>62</v>
      </c>
      <c r="B64" s="302" t="s">
        <v>1077</v>
      </c>
      <c r="C64" s="5" t="s">
        <v>1091</v>
      </c>
      <c r="D64" s="6" t="s">
        <v>1100</v>
      </c>
      <c r="E64" s="311"/>
      <c r="F64" s="303">
        <v>46005</v>
      </c>
      <c r="G64" s="312"/>
      <c r="H64" s="317" t="s">
        <v>733</v>
      </c>
      <c r="I64" s="317" t="s">
        <v>733</v>
      </c>
      <c r="J64" s="44" t="s">
        <v>733</v>
      </c>
      <c r="K64" s="44" t="s">
        <v>733</v>
      </c>
      <c r="L64" s="6" t="s">
        <v>110</v>
      </c>
      <c r="M64" s="303">
        <v>46010</v>
      </c>
      <c r="N64" s="313"/>
      <c r="O64" s="135" t="s">
        <v>1093</v>
      </c>
      <c r="P64" s="6" t="s">
        <v>795</v>
      </c>
      <c r="Q64" s="305">
        <v>46012</v>
      </c>
      <c r="R64" s="39">
        <v>10</v>
      </c>
    </row>
    <row r="65" spans="1:18" ht="30" customHeight="1">
      <c r="A65" s="5">
        <v>63</v>
      </c>
      <c r="B65" s="302" t="s">
        <v>1017</v>
      </c>
      <c r="C65" s="5" t="s">
        <v>1088</v>
      </c>
      <c r="D65" s="6" t="s">
        <v>1310</v>
      </c>
      <c r="E65" s="308"/>
      <c r="F65" s="303">
        <v>46002</v>
      </c>
      <c r="G65" s="44"/>
      <c r="H65" s="317" t="s">
        <v>733</v>
      </c>
      <c r="I65" s="317" t="s">
        <v>733</v>
      </c>
      <c r="J65" s="44" t="s">
        <v>733</v>
      </c>
      <c r="K65" s="44" t="s">
        <v>733</v>
      </c>
      <c r="L65" s="6" t="s">
        <v>110</v>
      </c>
      <c r="M65" s="303">
        <v>46011</v>
      </c>
      <c r="N65" s="49"/>
      <c r="O65" s="135" t="s">
        <v>1098</v>
      </c>
      <c r="P65" s="6"/>
      <c r="Q65" s="305"/>
      <c r="R65" s="39">
        <v>10</v>
      </c>
    </row>
    <row r="66" spans="1:18" ht="30" customHeight="1">
      <c r="A66" s="5">
        <v>64</v>
      </c>
      <c r="B66" s="302" t="s">
        <v>1009</v>
      </c>
      <c r="C66" s="5" t="s">
        <v>1104</v>
      </c>
      <c r="D66" s="6" t="s">
        <v>1100</v>
      </c>
      <c r="E66" s="310"/>
      <c r="F66" s="303">
        <v>46003</v>
      </c>
      <c r="G66" s="44"/>
      <c r="H66" s="317" t="s">
        <v>733</v>
      </c>
      <c r="I66" s="317" t="s">
        <v>733</v>
      </c>
      <c r="J66" s="44" t="s">
        <v>733</v>
      </c>
      <c r="K66" s="44" t="s">
        <v>733</v>
      </c>
      <c r="L66" s="6" t="s">
        <v>110</v>
      </c>
      <c r="M66" s="303">
        <v>46013</v>
      </c>
      <c r="N66" s="49"/>
      <c r="O66" s="135" t="s">
        <v>1101</v>
      </c>
      <c r="P66" s="6" t="s">
        <v>795</v>
      </c>
      <c r="Q66" s="305">
        <v>46015</v>
      </c>
      <c r="R66" s="39">
        <v>10</v>
      </c>
    </row>
    <row r="67" spans="1:18" ht="30" customHeight="1">
      <c r="A67" s="5">
        <v>65</v>
      </c>
      <c r="B67" s="302" t="s">
        <v>1074</v>
      </c>
      <c r="C67" s="5" t="s">
        <v>1091</v>
      </c>
      <c r="D67" s="6" t="s">
        <v>1311</v>
      </c>
      <c r="E67" s="311"/>
      <c r="F67" s="303">
        <v>45998</v>
      </c>
      <c r="G67" s="312"/>
      <c r="H67" s="317" t="s">
        <v>733</v>
      </c>
      <c r="I67" s="317" t="s">
        <v>733</v>
      </c>
      <c r="J67" s="44" t="s">
        <v>733</v>
      </c>
      <c r="K67" s="44" t="s">
        <v>733</v>
      </c>
      <c r="L67" s="6" t="s">
        <v>110</v>
      </c>
      <c r="M67" s="303">
        <v>46013</v>
      </c>
      <c r="N67" s="313"/>
      <c r="O67" s="135" t="s">
        <v>1093</v>
      </c>
      <c r="P67" s="6" t="s">
        <v>795</v>
      </c>
      <c r="Q67" s="305">
        <v>46014</v>
      </c>
      <c r="R67" s="39">
        <v>10</v>
      </c>
    </row>
    <row r="68" spans="1:18" ht="30" customHeight="1">
      <c r="A68" s="5">
        <v>66</v>
      </c>
      <c r="B68" s="302" t="s">
        <v>989</v>
      </c>
      <c r="C68" s="5" t="s">
        <v>1091</v>
      </c>
      <c r="D68" s="6" t="s">
        <v>1092</v>
      </c>
      <c r="E68" s="310"/>
      <c r="F68" s="303">
        <v>46013</v>
      </c>
      <c r="G68" s="44"/>
      <c r="H68" s="317" t="s">
        <v>733</v>
      </c>
      <c r="I68" s="317" t="s">
        <v>733</v>
      </c>
      <c r="J68" s="44" t="s">
        <v>733</v>
      </c>
      <c r="K68" s="44" t="s">
        <v>733</v>
      </c>
      <c r="L68" s="6" t="s">
        <v>110</v>
      </c>
      <c r="M68" s="303">
        <v>46015</v>
      </c>
      <c r="N68" s="49"/>
      <c r="O68" s="135" t="s">
        <v>1105</v>
      </c>
      <c r="P68" s="6" t="s">
        <v>795</v>
      </c>
      <c r="Q68" s="305">
        <v>46018</v>
      </c>
      <c r="R68" s="39">
        <v>10</v>
      </c>
    </row>
    <row r="69" spans="1:18" ht="30" customHeight="1">
      <c r="A69" s="5">
        <v>67</v>
      </c>
      <c r="B69" s="302" t="s">
        <v>1019</v>
      </c>
      <c r="C69" s="5" t="s">
        <v>1088</v>
      </c>
      <c r="D69" s="6" t="s">
        <v>1310</v>
      </c>
      <c r="E69" s="308"/>
      <c r="F69" s="303">
        <v>46013</v>
      </c>
      <c r="G69" s="44"/>
      <c r="H69" s="317" t="s">
        <v>733</v>
      </c>
      <c r="I69" s="317" t="s">
        <v>733</v>
      </c>
      <c r="J69" s="44" t="s">
        <v>733</v>
      </c>
      <c r="K69" s="44" t="s">
        <v>733</v>
      </c>
      <c r="L69" s="6" t="s">
        <v>110</v>
      </c>
      <c r="M69" s="303">
        <v>46015</v>
      </c>
      <c r="N69" s="49"/>
      <c r="O69" s="135" t="s">
        <v>1098</v>
      </c>
      <c r="P69" s="6"/>
      <c r="Q69" s="305"/>
      <c r="R69" s="39">
        <v>10</v>
      </c>
    </row>
    <row r="70" spans="1:18" ht="30" customHeight="1">
      <c r="A70" s="5">
        <v>68</v>
      </c>
      <c r="B70" s="302" t="s">
        <v>342</v>
      </c>
      <c r="C70" s="5" t="s">
        <v>1088</v>
      </c>
      <c r="D70" s="6" t="s">
        <v>1310</v>
      </c>
      <c r="E70" s="311"/>
      <c r="F70" s="303">
        <v>46013</v>
      </c>
      <c r="G70" s="312"/>
      <c r="H70" s="317" t="s">
        <v>733</v>
      </c>
      <c r="I70" s="317" t="s">
        <v>733</v>
      </c>
      <c r="J70" s="44" t="s">
        <v>733</v>
      </c>
      <c r="K70" s="44" t="s">
        <v>733</v>
      </c>
      <c r="L70" s="6" t="s">
        <v>110</v>
      </c>
      <c r="M70" s="303">
        <v>46015</v>
      </c>
      <c r="N70" s="313"/>
      <c r="O70" s="135" t="s">
        <v>1094</v>
      </c>
      <c r="P70" s="6"/>
      <c r="Q70" s="305"/>
      <c r="R70" s="39">
        <v>10</v>
      </c>
    </row>
    <row r="71" spans="1:18" ht="30" customHeight="1">
      <c r="A71" s="5">
        <v>69</v>
      </c>
      <c r="B71" s="302" t="s">
        <v>1004</v>
      </c>
      <c r="C71" s="5" t="s">
        <v>1104</v>
      </c>
      <c r="D71" s="6" t="s">
        <v>1092</v>
      </c>
      <c r="E71" s="51"/>
      <c r="F71" s="303">
        <v>46013</v>
      </c>
      <c r="G71" s="125"/>
      <c r="H71" s="317" t="s">
        <v>733</v>
      </c>
      <c r="I71" s="317" t="s">
        <v>733</v>
      </c>
      <c r="J71" s="44" t="s">
        <v>733</v>
      </c>
      <c r="K71" s="44" t="s">
        <v>733</v>
      </c>
      <c r="L71" s="6" t="s">
        <v>110</v>
      </c>
      <c r="M71" s="303">
        <v>46017</v>
      </c>
      <c r="N71" s="79"/>
      <c r="O71" s="135" t="s">
        <v>1097</v>
      </c>
      <c r="P71" s="6"/>
      <c r="Q71" s="305"/>
      <c r="R71" s="39">
        <v>10</v>
      </c>
    </row>
    <row r="72" spans="1:18" ht="30" customHeight="1">
      <c r="A72" s="5">
        <v>70</v>
      </c>
      <c r="B72" s="302" t="s">
        <v>1010</v>
      </c>
      <c r="C72" s="5" t="s">
        <v>1104</v>
      </c>
      <c r="D72" s="6" t="s">
        <v>1100</v>
      </c>
      <c r="E72" s="310"/>
      <c r="F72" s="303">
        <v>46013</v>
      </c>
      <c r="G72" s="44"/>
      <c r="H72" s="317" t="s">
        <v>733</v>
      </c>
      <c r="I72" s="317" t="s">
        <v>733</v>
      </c>
      <c r="J72" s="44" t="s">
        <v>733</v>
      </c>
      <c r="K72" s="44" t="s">
        <v>733</v>
      </c>
      <c r="L72" s="6" t="s">
        <v>110</v>
      </c>
      <c r="M72" s="303">
        <v>46017</v>
      </c>
      <c r="N72" s="49"/>
      <c r="O72" s="135" t="s">
        <v>1101</v>
      </c>
      <c r="P72" s="6" t="s">
        <v>795</v>
      </c>
      <c r="Q72" s="305">
        <v>46018</v>
      </c>
      <c r="R72" s="39">
        <v>10</v>
      </c>
    </row>
    <row r="73" spans="1:18" ht="30" customHeight="1">
      <c r="A73" s="5">
        <v>71</v>
      </c>
      <c r="B73" s="302" t="s">
        <v>1016</v>
      </c>
      <c r="C73" s="5" t="s">
        <v>1088</v>
      </c>
      <c r="D73" s="6" t="s">
        <v>1310</v>
      </c>
      <c r="E73" s="310"/>
      <c r="F73" s="303">
        <v>46013</v>
      </c>
      <c r="G73" s="44"/>
      <c r="H73" s="317" t="s">
        <v>733</v>
      </c>
      <c r="I73" s="317" t="s">
        <v>733</v>
      </c>
      <c r="J73" s="44" t="s">
        <v>733</v>
      </c>
      <c r="K73" s="44" t="s">
        <v>733</v>
      </c>
      <c r="L73" s="6" t="s">
        <v>110</v>
      </c>
      <c r="M73" s="303">
        <v>46018</v>
      </c>
      <c r="N73" s="49"/>
      <c r="O73" s="135" t="s">
        <v>1098</v>
      </c>
      <c r="P73" s="6"/>
      <c r="Q73" s="305"/>
      <c r="R73" s="39">
        <v>10</v>
      </c>
    </row>
    <row r="74" spans="1:18" ht="30" customHeight="1">
      <c r="A74" s="5">
        <v>72</v>
      </c>
      <c r="B74" s="307" t="s">
        <v>1060</v>
      </c>
      <c r="C74" s="5" t="s">
        <v>1090</v>
      </c>
      <c r="D74" s="6" t="s">
        <v>1310</v>
      </c>
      <c r="E74" s="51"/>
      <c r="F74" s="303">
        <v>45967</v>
      </c>
      <c r="G74" s="131"/>
      <c r="H74" s="317" t="s">
        <v>733</v>
      </c>
      <c r="I74" s="317" t="s">
        <v>733</v>
      </c>
      <c r="J74" s="44" t="s">
        <v>733</v>
      </c>
      <c r="K74" s="44" t="s">
        <v>733</v>
      </c>
      <c r="L74" s="6" t="s">
        <v>110</v>
      </c>
      <c r="M74" s="303">
        <v>46018</v>
      </c>
      <c r="N74" s="49"/>
      <c r="O74" s="135" t="s">
        <v>1093</v>
      </c>
      <c r="P74" s="6" t="s">
        <v>795</v>
      </c>
      <c r="Q74" s="305">
        <v>46020</v>
      </c>
      <c r="R74" s="39">
        <v>10</v>
      </c>
    </row>
    <row r="75" spans="1:18" ht="30" customHeight="1">
      <c r="A75" s="5">
        <v>73</v>
      </c>
      <c r="B75" s="302" t="s">
        <v>988</v>
      </c>
      <c r="C75" s="5" t="s">
        <v>1091</v>
      </c>
      <c r="D75" s="6" t="s">
        <v>1310</v>
      </c>
      <c r="E75" s="308"/>
      <c r="F75" s="303">
        <v>46013</v>
      </c>
      <c r="G75" s="44"/>
      <c r="H75" s="317" t="s">
        <v>733</v>
      </c>
      <c r="I75" s="317" t="s">
        <v>733</v>
      </c>
      <c r="J75" s="44" t="s">
        <v>733</v>
      </c>
      <c r="K75" s="44" t="s">
        <v>733</v>
      </c>
      <c r="L75" s="6" t="s">
        <v>110</v>
      </c>
      <c r="M75" s="303">
        <v>46019</v>
      </c>
      <c r="N75" s="49"/>
      <c r="O75" s="135" t="s">
        <v>1106</v>
      </c>
      <c r="P75" s="6" t="s">
        <v>795</v>
      </c>
      <c r="Q75" s="305">
        <v>46021</v>
      </c>
      <c r="R75" s="39">
        <v>10</v>
      </c>
    </row>
    <row r="76" spans="1:18" ht="30" customHeight="1">
      <c r="A76" s="5">
        <v>74</v>
      </c>
      <c r="B76" s="302" t="s">
        <v>202</v>
      </c>
      <c r="C76" s="5" t="s">
        <v>1091</v>
      </c>
      <c r="D76" s="6" t="s">
        <v>1100</v>
      </c>
      <c r="E76" s="51"/>
      <c r="F76" s="303">
        <v>46016</v>
      </c>
      <c r="G76" s="131"/>
      <c r="H76" s="317" t="s">
        <v>733</v>
      </c>
      <c r="I76" s="317" t="s">
        <v>733</v>
      </c>
      <c r="J76" s="44" t="s">
        <v>733</v>
      </c>
      <c r="K76" s="44" t="s">
        <v>733</v>
      </c>
      <c r="L76" s="6" t="s">
        <v>110</v>
      </c>
      <c r="M76" s="303">
        <v>46020</v>
      </c>
      <c r="N76" s="49"/>
      <c r="O76" s="135" t="s">
        <v>1093</v>
      </c>
      <c r="P76" s="6" t="s">
        <v>795</v>
      </c>
      <c r="Q76" s="305">
        <v>46021</v>
      </c>
      <c r="R76" s="39">
        <v>10</v>
      </c>
    </row>
    <row r="77" spans="1:18" ht="30" customHeight="1">
      <c r="A77" s="5">
        <v>75</v>
      </c>
      <c r="B77" s="302" t="s">
        <v>987</v>
      </c>
      <c r="C77" s="5" t="s">
        <v>1091</v>
      </c>
      <c r="D77" s="6" t="s">
        <v>1310</v>
      </c>
      <c r="E77" s="310"/>
      <c r="F77" s="303">
        <v>46015</v>
      </c>
      <c r="G77" s="44"/>
      <c r="H77" s="317" t="s">
        <v>733</v>
      </c>
      <c r="I77" s="317" t="s">
        <v>733</v>
      </c>
      <c r="J77" s="44" t="s">
        <v>733</v>
      </c>
      <c r="K77" s="44" t="s">
        <v>733</v>
      </c>
      <c r="L77" s="6" t="s">
        <v>110</v>
      </c>
      <c r="M77" s="303">
        <v>46021</v>
      </c>
      <c r="N77" s="49"/>
      <c r="O77" s="135" t="s">
        <v>1105</v>
      </c>
      <c r="P77" s="6" t="s">
        <v>795</v>
      </c>
      <c r="Q77" s="305">
        <v>46025</v>
      </c>
      <c r="R77" s="39">
        <v>10</v>
      </c>
    </row>
    <row r="78" spans="1:18" ht="30" customHeight="1">
      <c r="A78" s="5">
        <v>76</v>
      </c>
      <c r="B78" s="302" t="s">
        <v>1015</v>
      </c>
      <c r="C78" s="5" t="s">
        <v>1088</v>
      </c>
      <c r="D78" s="6" t="s">
        <v>1310</v>
      </c>
      <c r="E78" s="308"/>
      <c r="F78" s="303">
        <v>46013</v>
      </c>
      <c r="G78" s="44"/>
      <c r="H78" s="317" t="s">
        <v>733</v>
      </c>
      <c r="I78" s="317" t="s">
        <v>733</v>
      </c>
      <c r="J78" s="44" t="s">
        <v>733</v>
      </c>
      <c r="K78" s="44" t="s">
        <v>733</v>
      </c>
      <c r="L78" s="6" t="s">
        <v>110</v>
      </c>
      <c r="M78" s="303">
        <v>46021</v>
      </c>
      <c r="N78" s="49"/>
      <c r="O78" s="135" t="s">
        <v>1098</v>
      </c>
      <c r="P78" s="6"/>
      <c r="Q78" s="305"/>
      <c r="R78" s="39">
        <v>10</v>
      </c>
    </row>
    <row r="79" spans="1:18" ht="30" customHeight="1">
      <c r="A79" s="5">
        <v>77</v>
      </c>
      <c r="B79" s="302" t="s">
        <v>313</v>
      </c>
      <c r="C79" s="5" t="s">
        <v>1091</v>
      </c>
      <c r="D79" s="6" t="s">
        <v>1310</v>
      </c>
      <c r="E79" s="311"/>
      <c r="F79" s="303">
        <v>46016</v>
      </c>
      <c r="G79" s="312"/>
      <c r="H79" s="317" t="s">
        <v>733</v>
      </c>
      <c r="I79" s="317" t="s">
        <v>733</v>
      </c>
      <c r="J79" s="44" t="s">
        <v>733</v>
      </c>
      <c r="K79" s="44" t="s">
        <v>733</v>
      </c>
      <c r="L79" s="6" t="s">
        <v>110</v>
      </c>
      <c r="M79" s="303">
        <v>46021</v>
      </c>
      <c r="N79" s="313"/>
      <c r="O79" s="135" t="s">
        <v>1094</v>
      </c>
      <c r="P79" s="6"/>
      <c r="Q79" s="305"/>
      <c r="R79" s="39">
        <v>10</v>
      </c>
    </row>
    <row r="80" spans="1:18" ht="30" customHeight="1">
      <c r="A80" s="5">
        <v>78</v>
      </c>
      <c r="B80" s="302" t="s">
        <v>1003</v>
      </c>
      <c r="C80" s="5" t="s">
        <v>1091</v>
      </c>
      <c r="D80" s="6" t="s">
        <v>1092</v>
      </c>
      <c r="E80" s="310"/>
      <c r="F80" s="303">
        <v>46014</v>
      </c>
      <c r="G80" s="44"/>
      <c r="H80" s="317" t="s">
        <v>733</v>
      </c>
      <c r="I80" s="317" t="s">
        <v>733</v>
      </c>
      <c r="J80" s="44" t="s">
        <v>733</v>
      </c>
      <c r="K80" s="44" t="s">
        <v>733</v>
      </c>
      <c r="L80" s="6" t="s">
        <v>110</v>
      </c>
      <c r="M80" s="303">
        <v>46025</v>
      </c>
      <c r="N80" s="49"/>
      <c r="O80" s="135" t="s">
        <v>1097</v>
      </c>
      <c r="P80" s="6"/>
      <c r="Q80" s="305"/>
      <c r="R80" s="39">
        <v>10</v>
      </c>
    </row>
    <row r="81" spans="1:18" ht="30" customHeight="1">
      <c r="A81" s="5">
        <v>79</v>
      </c>
      <c r="B81" s="302" t="s">
        <v>986</v>
      </c>
      <c r="C81" s="5" t="s">
        <v>1091</v>
      </c>
      <c r="D81" s="6" t="s">
        <v>1310</v>
      </c>
      <c r="E81" s="308"/>
      <c r="F81" s="303">
        <v>46019</v>
      </c>
      <c r="G81" s="44"/>
      <c r="H81" s="317" t="s">
        <v>733</v>
      </c>
      <c r="I81" s="317" t="s">
        <v>733</v>
      </c>
      <c r="J81" s="44" t="s">
        <v>733</v>
      </c>
      <c r="K81" s="44" t="s">
        <v>733</v>
      </c>
      <c r="L81" s="6" t="s">
        <v>110</v>
      </c>
      <c r="M81" s="303">
        <v>46026</v>
      </c>
      <c r="N81" s="49"/>
      <c r="O81" s="135" t="s">
        <v>1106</v>
      </c>
      <c r="P81" s="6" t="s">
        <v>795</v>
      </c>
      <c r="Q81" s="305">
        <v>46030</v>
      </c>
      <c r="R81" s="39">
        <v>11</v>
      </c>
    </row>
    <row r="82" spans="1:18" ht="30" customHeight="1">
      <c r="A82" s="5">
        <v>80</v>
      </c>
      <c r="B82" s="302" t="s">
        <v>1051</v>
      </c>
      <c r="C82" s="5" t="s">
        <v>1104</v>
      </c>
      <c r="D82" s="6" t="s">
        <v>1310</v>
      </c>
      <c r="E82" s="51"/>
      <c r="F82" s="303">
        <v>46026</v>
      </c>
      <c r="G82" s="131"/>
      <c r="H82" s="317" t="s">
        <v>733</v>
      </c>
      <c r="I82" s="317" t="s">
        <v>733</v>
      </c>
      <c r="J82" s="44" t="s">
        <v>733</v>
      </c>
      <c r="K82" s="44" t="s">
        <v>733</v>
      </c>
      <c r="L82" s="6" t="s">
        <v>110</v>
      </c>
      <c r="M82" s="303">
        <v>46029</v>
      </c>
      <c r="N82" s="49"/>
      <c r="O82" s="135" t="s">
        <v>1093</v>
      </c>
      <c r="P82" s="6"/>
      <c r="Q82" s="305"/>
      <c r="R82" s="39">
        <v>11</v>
      </c>
    </row>
    <row r="83" spans="1:18" ht="30" customHeight="1">
      <c r="A83" s="5">
        <v>81</v>
      </c>
      <c r="B83" s="302" t="s">
        <v>1079</v>
      </c>
      <c r="C83" s="5" t="s">
        <v>1091</v>
      </c>
      <c r="D83" s="6" t="s">
        <v>1310</v>
      </c>
      <c r="E83" s="311"/>
      <c r="F83" s="303">
        <v>46022</v>
      </c>
      <c r="G83" s="312"/>
      <c r="H83" s="317" t="s">
        <v>733</v>
      </c>
      <c r="I83" s="317" t="s">
        <v>733</v>
      </c>
      <c r="J83" s="44" t="s">
        <v>733</v>
      </c>
      <c r="K83" s="44" t="s">
        <v>733</v>
      </c>
      <c r="L83" s="6" t="s">
        <v>110</v>
      </c>
      <c r="M83" s="303">
        <v>46031</v>
      </c>
      <c r="N83" s="313"/>
      <c r="O83" s="135" t="s">
        <v>1094</v>
      </c>
      <c r="P83" s="6"/>
      <c r="Q83" s="305"/>
      <c r="R83" s="39">
        <v>10</v>
      </c>
    </row>
    <row r="84" spans="1:18" ht="30" customHeight="1">
      <c r="A84" s="5">
        <v>82</v>
      </c>
      <c r="B84" s="302" t="s">
        <v>985</v>
      </c>
      <c r="C84" s="5" t="s">
        <v>1088</v>
      </c>
      <c r="D84" s="6" t="s">
        <v>1310</v>
      </c>
      <c r="E84" s="310"/>
      <c r="F84" s="303">
        <v>46024</v>
      </c>
      <c r="G84" s="44"/>
      <c r="H84" s="317" t="s">
        <v>733</v>
      </c>
      <c r="I84" s="317" t="s">
        <v>733</v>
      </c>
      <c r="J84" s="44" t="s">
        <v>733</v>
      </c>
      <c r="K84" s="44" t="s">
        <v>733</v>
      </c>
      <c r="L84" s="6" t="s">
        <v>110</v>
      </c>
      <c r="M84" s="303">
        <v>46032</v>
      </c>
      <c r="N84" s="49"/>
      <c r="O84" s="135" t="s">
        <v>1105</v>
      </c>
      <c r="P84" s="6" t="s">
        <v>795</v>
      </c>
      <c r="Q84" s="305">
        <v>46034</v>
      </c>
      <c r="R84" s="39">
        <v>11</v>
      </c>
    </row>
    <row r="85" spans="1:18" ht="30" customHeight="1">
      <c r="A85" s="5">
        <v>83</v>
      </c>
      <c r="B85" s="302" t="s">
        <v>1008</v>
      </c>
      <c r="C85" s="5" t="s">
        <v>1088</v>
      </c>
      <c r="D85" s="6" t="s">
        <v>1092</v>
      </c>
      <c r="E85" s="308"/>
      <c r="F85" s="303">
        <v>46009</v>
      </c>
      <c r="G85" s="44"/>
      <c r="H85" s="317" t="s">
        <v>733</v>
      </c>
      <c r="I85" s="317" t="s">
        <v>733</v>
      </c>
      <c r="J85" s="44" t="s">
        <v>733</v>
      </c>
      <c r="K85" s="44" t="s">
        <v>733</v>
      </c>
      <c r="L85" s="6" t="s">
        <v>110</v>
      </c>
      <c r="M85" s="303">
        <v>46033</v>
      </c>
      <c r="N85" s="49"/>
      <c r="O85" s="135" t="s">
        <v>1098</v>
      </c>
      <c r="P85" s="6"/>
      <c r="Q85" s="305"/>
      <c r="R85" s="39">
        <v>10</v>
      </c>
    </row>
    <row r="86" spans="1:18" ht="30" customHeight="1">
      <c r="A86" s="5">
        <v>84</v>
      </c>
      <c r="B86" s="302" t="s">
        <v>1055</v>
      </c>
      <c r="C86" s="5" t="s">
        <v>1096</v>
      </c>
      <c r="D86" s="6" t="s">
        <v>1310</v>
      </c>
      <c r="E86" s="51"/>
      <c r="F86" s="303">
        <v>46026</v>
      </c>
      <c r="G86" s="131"/>
      <c r="H86" s="317" t="s">
        <v>733</v>
      </c>
      <c r="I86" s="317" t="s">
        <v>733</v>
      </c>
      <c r="J86" s="44" t="s">
        <v>733</v>
      </c>
      <c r="K86" s="44" t="s">
        <v>733</v>
      </c>
      <c r="L86" s="6" t="s">
        <v>110</v>
      </c>
      <c r="M86" s="303">
        <v>46033</v>
      </c>
      <c r="N86" s="49"/>
      <c r="O86" s="135" t="s">
        <v>1093</v>
      </c>
      <c r="P86" s="6"/>
      <c r="Q86" s="305"/>
      <c r="R86" s="123">
        <v>11</v>
      </c>
    </row>
    <row r="87" spans="1:18" ht="30" customHeight="1">
      <c r="A87" s="5">
        <v>85</v>
      </c>
      <c r="B87" s="302" t="s">
        <v>1007</v>
      </c>
      <c r="C87" s="5" t="s">
        <v>1096</v>
      </c>
      <c r="D87" s="6" t="s">
        <v>1310</v>
      </c>
      <c r="E87" s="310"/>
      <c r="F87" s="303">
        <v>46033</v>
      </c>
      <c r="G87" s="44"/>
      <c r="H87" s="317" t="s">
        <v>733</v>
      </c>
      <c r="I87" s="317" t="s">
        <v>733</v>
      </c>
      <c r="J87" s="44" t="s">
        <v>733</v>
      </c>
      <c r="K87" s="44" t="s">
        <v>733</v>
      </c>
      <c r="L87" s="6" t="s">
        <v>110</v>
      </c>
      <c r="M87" s="303">
        <v>46039</v>
      </c>
      <c r="N87" s="49"/>
      <c r="O87" s="135" t="s">
        <v>1098</v>
      </c>
      <c r="P87" s="6" t="s">
        <v>795</v>
      </c>
      <c r="Q87" s="305">
        <v>46041</v>
      </c>
      <c r="R87" s="39">
        <v>11</v>
      </c>
    </row>
    <row r="88" spans="1:18" ht="29.9" customHeight="1">
      <c r="A88" s="5">
        <v>86</v>
      </c>
      <c r="B88" s="302" t="s">
        <v>968</v>
      </c>
      <c r="C88" s="5" t="s">
        <v>1090</v>
      </c>
      <c r="D88" s="6" t="s">
        <v>1310</v>
      </c>
      <c r="E88" s="308"/>
      <c r="F88" s="303">
        <v>46036</v>
      </c>
      <c r="G88" s="44"/>
      <c r="H88" s="317" t="s">
        <v>733</v>
      </c>
      <c r="I88" s="317" t="s">
        <v>733</v>
      </c>
      <c r="J88" s="44" t="s">
        <v>733</v>
      </c>
      <c r="K88" s="44" t="s">
        <v>733</v>
      </c>
      <c r="L88" s="6" t="s">
        <v>110</v>
      </c>
      <c r="M88" s="303">
        <v>46042</v>
      </c>
      <c r="N88" s="49"/>
      <c r="O88" s="135" t="s">
        <v>1106</v>
      </c>
      <c r="P88" s="6" t="s">
        <v>795</v>
      </c>
      <c r="Q88" s="305">
        <v>46046</v>
      </c>
      <c r="R88" s="39">
        <v>11</v>
      </c>
    </row>
    <row r="89" spans="1:18" ht="29.9" customHeight="1">
      <c r="A89" s="5">
        <v>87</v>
      </c>
      <c r="B89" s="302" t="s">
        <v>1072</v>
      </c>
      <c r="C89" s="5" t="s">
        <v>1091</v>
      </c>
      <c r="D89" s="6" t="s">
        <v>1100</v>
      </c>
      <c r="E89" s="51"/>
      <c r="F89" s="303">
        <v>46038</v>
      </c>
      <c r="G89" s="131"/>
      <c r="H89" s="317" t="s">
        <v>733</v>
      </c>
      <c r="I89" s="317" t="s">
        <v>733</v>
      </c>
      <c r="J89" s="44" t="s">
        <v>733</v>
      </c>
      <c r="K89" s="44" t="s">
        <v>733</v>
      </c>
      <c r="L89" s="6" t="s">
        <v>110</v>
      </c>
      <c r="M89" s="303">
        <v>46042</v>
      </c>
      <c r="N89" s="49"/>
      <c r="O89" s="135" t="s">
        <v>1093</v>
      </c>
      <c r="P89" s="6" t="s">
        <v>795</v>
      </c>
      <c r="Q89" s="305">
        <v>46043</v>
      </c>
      <c r="R89" s="39">
        <v>10</v>
      </c>
    </row>
    <row r="90" spans="1:18" ht="29.9" customHeight="1">
      <c r="A90" s="5">
        <v>88</v>
      </c>
      <c r="B90" s="302" t="s">
        <v>972</v>
      </c>
      <c r="C90" s="5" t="s">
        <v>1104</v>
      </c>
      <c r="D90" s="6" t="s">
        <v>1310</v>
      </c>
      <c r="E90" s="308"/>
      <c r="F90" s="303">
        <v>46040</v>
      </c>
      <c r="G90" s="44"/>
      <c r="H90" s="317" t="s">
        <v>733</v>
      </c>
      <c r="I90" s="317" t="s">
        <v>733</v>
      </c>
      <c r="J90" s="44" t="s">
        <v>733</v>
      </c>
      <c r="K90" s="44" t="s">
        <v>733</v>
      </c>
      <c r="L90" s="6" t="s">
        <v>110</v>
      </c>
      <c r="M90" s="303">
        <v>46046</v>
      </c>
      <c r="N90" s="49"/>
      <c r="O90" s="135" t="s">
        <v>1105</v>
      </c>
      <c r="P90" s="6" t="s">
        <v>795</v>
      </c>
      <c r="Q90" s="305">
        <v>46055</v>
      </c>
      <c r="R90" s="39">
        <v>11</v>
      </c>
    </row>
    <row r="91" spans="1:18" ht="30" customHeight="1">
      <c r="A91" s="5">
        <v>89</v>
      </c>
      <c r="B91" s="302" t="s">
        <v>1005</v>
      </c>
      <c r="C91" s="5" t="s">
        <v>1088</v>
      </c>
      <c r="D91" s="6" t="s">
        <v>1310</v>
      </c>
      <c r="E91" s="310"/>
      <c r="F91" s="303">
        <v>46038</v>
      </c>
      <c r="G91" s="44"/>
      <c r="H91" s="317" t="s">
        <v>733</v>
      </c>
      <c r="I91" s="317" t="s">
        <v>733</v>
      </c>
      <c r="J91" s="44" t="s">
        <v>733</v>
      </c>
      <c r="K91" s="44" t="s">
        <v>733</v>
      </c>
      <c r="L91" s="6" t="s">
        <v>110</v>
      </c>
      <c r="M91" s="303">
        <v>46047</v>
      </c>
      <c r="N91" s="49"/>
      <c r="O91" s="135" t="s">
        <v>1098</v>
      </c>
      <c r="P91" s="6"/>
      <c r="Q91" s="305"/>
      <c r="R91" s="39">
        <v>10</v>
      </c>
    </row>
    <row r="92" spans="1:18" ht="31.5" customHeight="1">
      <c r="A92" s="5">
        <v>90</v>
      </c>
      <c r="B92" s="302" t="s">
        <v>967</v>
      </c>
      <c r="C92" s="5" t="s">
        <v>1090</v>
      </c>
      <c r="D92" s="6" t="s">
        <v>1310</v>
      </c>
      <c r="E92" s="308"/>
      <c r="F92" s="303">
        <v>46036</v>
      </c>
      <c r="G92" s="44"/>
      <c r="H92" s="317" t="s">
        <v>733</v>
      </c>
      <c r="I92" s="317" t="s">
        <v>733</v>
      </c>
      <c r="J92" s="44" t="s">
        <v>733</v>
      </c>
      <c r="K92" s="44" t="s">
        <v>733</v>
      </c>
      <c r="L92" s="6" t="s">
        <v>110</v>
      </c>
      <c r="M92" s="303">
        <v>46049</v>
      </c>
      <c r="N92" s="49"/>
      <c r="O92" s="135" t="s">
        <v>1106</v>
      </c>
      <c r="P92" s="6" t="s">
        <v>795</v>
      </c>
      <c r="Q92" s="305">
        <v>46057</v>
      </c>
      <c r="R92" s="39">
        <v>11</v>
      </c>
    </row>
    <row r="93" spans="1:18" ht="26.15" customHeight="1">
      <c r="A93" s="5">
        <v>91</v>
      </c>
      <c r="B93" s="302" t="s">
        <v>1057</v>
      </c>
      <c r="C93" s="5" t="s">
        <v>1313</v>
      </c>
      <c r="D93" s="6" t="s">
        <v>1310</v>
      </c>
      <c r="E93" s="51"/>
      <c r="F93" s="303">
        <v>46036</v>
      </c>
      <c r="G93" s="131"/>
      <c r="H93" s="317" t="s">
        <v>733</v>
      </c>
      <c r="I93" s="317" t="s">
        <v>733</v>
      </c>
      <c r="J93" s="44" t="s">
        <v>733</v>
      </c>
      <c r="K93" s="44" t="s">
        <v>733</v>
      </c>
      <c r="L93" s="6" t="s">
        <v>110</v>
      </c>
      <c r="M93" s="303">
        <v>46049</v>
      </c>
      <c r="N93" s="49"/>
      <c r="O93" s="135" t="s">
        <v>1093</v>
      </c>
      <c r="P93" s="6"/>
      <c r="Q93" s="305"/>
      <c r="R93" s="124">
        <v>10</v>
      </c>
    </row>
    <row r="94" spans="1:18" ht="30" customHeight="1">
      <c r="A94" s="5">
        <v>92</v>
      </c>
      <c r="B94" s="302" t="s">
        <v>1080</v>
      </c>
      <c r="C94" s="5" t="s">
        <v>1091</v>
      </c>
      <c r="D94" s="6" t="s">
        <v>1310</v>
      </c>
      <c r="E94" s="311"/>
      <c r="F94" s="303">
        <v>46033</v>
      </c>
      <c r="G94" s="312"/>
      <c r="H94" s="317" t="s">
        <v>733</v>
      </c>
      <c r="I94" s="317" t="s">
        <v>733</v>
      </c>
      <c r="J94" s="44" t="s">
        <v>733</v>
      </c>
      <c r="K94" s="44" t="s">
        <v>733</v>
      </c>
      <c r="L94" s="6" t="s">
        <v>110</v>
      </c>
      <c r="M94" s="303">
        <v>46050</v>
      </c>
      <c r="N94" s="313"/>
      <c r="O94" s="135" t="s">
        <v>1094</v>
      </c>
      <c r="P94" s="6"/>
      <c r="Q94" s="305"/>
      <c r="R94" s="124">
        <v>10</v>
      </c>
    </row>
    <row r="95" spans="1:18" ht="30" customHeight="1">
      <c r="A95" s="5">
        <v>93</v>
      </c>
      <c r="B95" s="135" t="s">
        <v>1050</v>
      </c>
      <c r="C95" s="5" t="s">
        <v>1104</v>
      </c>
      <c r="D95" s="6" t="s">
        <v>1310</v>
      </c>
      <c r="E95" s="51"/>
      <c r="F95" s="303">
        <v>46041</v>
      </c>
      <c r="G95" s="131"/>
      <c r="H95" s="317" t="s">
        <v>733</v>
      </c>
      <c r="I95" s="317" t="s">
        <v>733</v>
      </c>
      <c r="J95" s="44" t="s">
        <v>733</v>
      </c>
      <c r="K95" s="44" t="s">
        <v>733</v>
      </c>
      <c r="L95" s="6" t="s">
        <v>110</v>
      </c>
      <c r="M95" s="303">
        <v>46052</v>
      </c>
      <c r="N95" s="49"/>
      <c r="O95" s="135" t="s">
        <v>1098</v>
      </c>
      <c r="P95" s="6" t="s">
        <v>795</v>
      </c>
      <c r="Q95" s="305">
        <v>46055</v>
      </c>
      <c r="R95" s="124">
        <v>10</v>
      </c>
    </row>
    <row r="96" spans="1:18" ht="30" customHeight="1">
      <c r="A96" s="5">
        <v>94</v>
      </c>
      <c r="B96" s="302" t="s">
        <v>1052</v>
      </c>
      <c r="C96" s="5" t="s">
        <v>1102</v>
      </c>
      <c r="D96" s="6" t="s">
        <v>1310</v>
      </c>
      <c r="E96" s="51"/>
      <c r="F96" s="303">
        <v>46045</v>
      </c>
      <c r="G96" s="131"/>
      <c r="H96" s="317" t="s">
        <v>733</v>
      </c>
      <c r="I96" s="317" t="s">
        <v>733</v>
      </c>
      <c r="J96" s="44" t="s">
        <v>733</v>
      </c>
      <c r="K96" s="44" t="s">
        <v>733</v>
      </c>
      <c r="L96" s="6" t="s">
        <v>110</v>
      </c>
      <c r="M96" s="303">
        <v>46052</v>
      </c>
      <c r="N96" s="49"/>
      <c r="O96" s="135" t="s">
        <v>1093</v>
      </c>
      <c r="P96" s="6" t="s">
        <v>795</v>
      </c>
      <c r="Q96" s="305">
        <v>46055</v>
      </c>
      <c r="R96" s="124">
        <v>10</v>
      </c>
    </row>
    <row r="97" spans="1:18" ht="30" customHeight="1">
      <c r="A97" s="5">
        <v>95</v>
      </c>
      <c r="B97" s="302" t="s">
        <v>971</v>
      </c>
      <c r="C97" s="5" t="s">
        <v>1313</v>
      </c>
      <c r="D97" s="6" t="s">
        <v>1310</v>
      </c>
      <c r="E97" s="308"/>
      <c r="F97" s="303">
        <v>46042</v>
      </c>
      <c r="G97" s="44"/>
      <c r="H97" s="317" t="s">
        <v>733</v>
      </c>
      <c r="I97" s="317" t="s">
        <v>733</v>
      </c>
      <c r="J97" s="44" t="s">
        <v>733</v>
      </c>
      <c r="K97" s="44" t="s">
        <v>733</v>
      </c>
      <c r="L97" s="6" t="s">
        <v>110</v>
      </c>
      <c r="M97" s="303">
        <v>46053</v>
      </c>
      <c r="N97" s="49"/>
      <c r="O97" s="135" t="s">
        <v>1105</v>
      </c>
      <c r="P97" s="6"/>
      <c r="Q97" s="305"/>
      <c r="R97" s="124">
        <v>11</v>
      </c>
    </row>
    <row r="98" spans="1:18" ht="30" customHeight="1">
      <c r="A98" s="5">
        <v>96</v>
      </c>
      <c r="B98" s="314" t="s">
        <v>1054</v>
      </c>
      <c r="C98" s="5" t="s">
        <v>1090</v>
      </c>
      <c r="D98" s="6" t="s">
        <v>1310</v>
      </c>
      <c r="E98" s="51"/>
      <c r="F98" s="303">
        <v>46045</v>
      </c>
      <c r="G98" s="131"/>
      <c r="H98" s="317" t="s">
        <v>733</v>
      </c>
      <c r="I98" s="317" t="s">
        <v>733</v>
      </c>
      <c r="J98" s="44" t="s">
        <v>733</v>
      </c>
      <c r="K98" s="44" t="s">
        <v>733</v>
      </c>
      <c r="L98" s="6" t="s">
        <v>110</v>
      </c>
      <c r="M98" s="303">
        <v>46053</v>
      </c>
      <c r="N98" s="49"/>
      <c r="O98" s="135" t="s">
        <v>1093</v>
      </c>
      <c r="P98" s="6" t="s">
        <v>795</v>
      </c>
      <c r="Q98" s="305">
        <v>46056</v>
      </c>
      <c r="R98" s="124">
        <v>10</v>
      </c>
    </row>
    <row r="99" spans="1:18" ht="30" customHeight="1">
      <c r="A99" s="5">
        <v>97</v>
      </c>
      <c r="B99" s="302" t="s">
        <v>1071</v>
      </c>
      <c r="C99" s="5" t="s">
        <v>1088</v>
      </c>
      <c r="D99" s="6" t="s">
        <v>1310</v>
      </c>
      <c r="E99" s="51"/>
      <c r="F99" s="303">
        <v>46049</v>
      </c>
      <c r="G99" s="131"/>
      <c r="H99" s="317" t="s">
        <v>733</v>
      </c>
      <c r="I99" s="317" t="s">
        <v>733</v>
      </c>
      <c r="J99" s="44" t="s">
        <v>733</v>
      </c>
      <c r="K99" s="44" t="s">
        <v>733</v>
      </c>
      <c r="L99" s="6" t="s">
        <v>110</v>
      </c>
      <c r="M99" s="303">
        <v>46053</v>
      </c>
      <c r="N99" s="49"/>
      <c r="O99" s="135" t="s">
        <v>1094</v>
      </c>
      <c r="P99" s="6"/>
      <c r="Q99" s="305"/>
      <c r="R99" s="124">
        <v>10</v>
      </c>
    </row>
    <row r="100" spans="1:18" ht="30" customHeight="1">
      <c r="A100" s="5">
        <v>98</v>
      </c>
      <c r="B100" s="302" t="s">
        <v>973</v>
      </c>
      <c r="C100" s="5" t="s">
        <v>1102</v>
      </c>
      <c r="D100" s="6" t="s">
        <v>1092</v>
      </c>
      <c r="E100" s="310"/>
      <c r="F100" s="303">
        <v>46049</v>
      </c>
      <c r="G100" s="44"/>
      <c r="H100" s="317" t="s">
        <v>733</v>
      </c>
      <c r="I100" s="317" t="s">
        <v>733</v>
      </c>
      <c r="J100" s="44" t="s">
        <v>733</v>
      </c>
      <c r="K100" s="44" t="s">
        <v>733</v>
      </c>
      <c r="L100" s="6" t="s">
        <v>110</v>
      </c>
      <c r="M100" s="303">
        <v>46055</v>
      </c>
      <c r="N100" s="49"/>
      <c r="O100" s="135" t="s">
        <v>1106</v>
      </c>
      <c r="P100" s="6" t="s">
        <v>795</v>
      </c>
      <c r="Q100" s="305">
        <v>46057</v>
      </c>
      <c r="R100" s="124">
        <v>10</v>
      </c>
    </row>
    <row r="101" spans="1:18" ht="30" customHeight="1">
      <c r="A101" s="5">
        <v>99</v>
      </c>
      <c r="B101" s="135" t="s">
        <v>1049</v>
      </c>
      <c r="C101" s="5" t="s">
        <v>1088</v>
      </c>
      <c r="D101" s="6" t="s">
        <v>1092</v>
      </c>
      <c r="E101" s="51"/>
      <c r="F101" s="303">
        <v>46042</v>
      </c>
      <c r="G101" s="131"/>
      <c r="H101" s="317" t="s">
        <v>733</v>
      </c>
      <c r="I101" s="317" t="s">
        <v>733</v>
      </c>
      <c r="J101" s="44" t="s">
        <v>733</v>
      </c>
      <c r="K101" s="44" t="s">
        <v>733</v>
      </c>
      <c r="L101" s="6" t="s">
        <v>110</v>
      </c>
      <c r="M101" s="303">
        <v>46056</v>
      </c>
      <c r="N101" s="49"/>
      <c r="O101" s="135" t="s">
        <v>1098</v>
      </c>
      <c r="P101" s="6" t="s">
        <v>795</v>
      </c>
      <c r="Q101" s="305">
        <v>46129</v>
      </c>
      <c r="R101" s="124">
        <v>10</v>
      </c>
    </row>
    <row r="102" spans="1:18" ht="30" customHeight="1">
      <c r="A102" s="5">
        <v>100</v>
      </c>
      <c r="B102" s="302" t="s">
        <v>1058</v>
      </c>
      <c r="C102" s="5" t="s">
        <v>1313</v>
      </c>
      <c r="D102" s="6" t="s">
        <v>1310</v>
      </c>
      <c r="E102" s="51"/>
      <c r="F102" s="303">
        <v>46052</v>
      </c>
      <c r="G102" s="306"/>
      <c r="H102" s="317" t="s">
        <v>733</v>
      </c>
      <c r="I102" s="317" t="s">
        <v>733</v>
      </c>
      <c r="J102" s="44" t="s">
        <v>733</v>
      </c>
      <c r="K102" s="44" t="s">
        <v>733</v>
      </c>
      <c r="L102" s="6" t="s">
        <v>110</v>
      </c>
      <c r="M102" s="303">
        <v>46058</v>
      </c>
      <c r="N102" s="49"/>
      <c r="O102" s="135" t="s">
        <v>1093</v>
      </c>
      <c r="P102" s="6"/>
      <c r="Q102" s="305"/>
      <c r="R102" s="124">
        <v>11</v>
      </c>
    </row>
    <row r="103" spans="1:18" ht="30" customHeight="1">
      <c r="A103" s="5">
        <v>101</v>
      </c>
      <c r="B103" s="302" t="s">
        <v>974</v>
      </c>
      <c r="C103" s="5" t="s">
        <v>1096</v>
      </c>
      <c r="D103" s="6" t="s">
        <v>1312</v>
      </c>
      <c r="E103" s="310"/>
      <c r="F103" s="303">
        <v>46053</v>
      </c>
      <c r="G103" s="44"/>
      <c r="H103" s="317" t="s">
        <v>733</v>
      </c>
      <c r="I103" s="317" t="s">
        <v>733</v>
      </c>
      <c r="J103" s="44" t="s">
        <v>733</v>
      </c>
      <c r="K103" s="44" t="s">
        <v>733</v>
      </c>
      <c r="L103" s="6" t="s">
        <v>110</v>
      </c>
      <c r="M103" s="303">
        <v>46061</v>
      </c>
      <c r="N103" s="49"/>
      <c r="O103" s="135" t="s">
        <v>1106</v>
      </c>
      <c r="P103" s="6" t="s">
        <v>795</v>
      </c>
      <c r="Q103" s="305">
        <v>46062</v>
      </c>
      <c r="R103" s="124">
        <v>11</v>
      </c>
    </row>
    <row r="104" spans="1:18" ht="30" customHeight="1">
      <c r="A104" s="5">
        <v>102</v>
      </c>
      <c r="B104" s="135" t="s">
        <v>298</v>
      </c>
      <c r="C104" s="5" t="s">
        <v>1088</v>
      </c>
      <c r="D104" s="6" t="s">
        <v>1310</v>
      </c>
      <c r="E104" s="51"/>
      <c r="F104" s="303">
        <v>46052</v>
      </c>
      <c r="G104" s="131"/>
      <c r="H104" s="317" t="s">
        <v>733</v>
      </c>
      <c r="I104" s="317" t="s">
        <v>733</v>
      </c>
      <c r="J104" s="44" t="s">
        <v>733</v>
      </c>
      <c r="K104" s="44" t="s">
        <v>733</v>
      </c>
      <c r="L104" s="6" t="s">
        <v>110</v>
      </c>
      <c r="M104" s="303">
        <v>46062</v>
      </c>
      <c r="N104" s="49"/>
      <c r="O104" s="135" t="s">
        <v>1098</v>
      </c>
      <c r="P104" s="6" t="s">
        <v>795</v>
      </c>
      <c r="Q104" s="305">
        <v>46063</v>
      </c>
      <c r="R104" s="124">
        <v>11</v>
      </c>
    </row>
    <row r="105" spans="1:18" ht="30" customHeight="1">
      <c r="A105" s="5">
        <v>103</v>
      </c>
      <c r="B105" s="302" t="s">
        <v>1053</v>
      </c>
      <c r="C105" s="5" t="s">
        <v>1088</v>
      </c>
      <c r="D105" s="6" t="s">
        <v>1310</v>
      </c>
      <c r="E105" s="51"/>
      <c r="F105" s="303">
        <v>46060</v>
      </c>
      <c r="G105" s="131"/>
      <c r="H105" s="317" t="s">
        <v>733</v>
      </c>
      <c r="I105" s="317" t="s">
        <v>733</v>
      </c>
      <c r="J105" s="44" t="s">
        <v>733</v>
      </c>
      <c r="K105" s="44" t="s">
        <v>733</v>
      </c>
      <c r="L105" s="6" t="s">
        <v>110</v>
      </c>
      <c r="M105" s="303">
        <v>46064</v>
      </c>
      <c r="N105" s="49"/>
      <c r="O105" s="135" t="s">
        <v>1093</v>
      </c>
      <c r="P105" s="6" t="s">
        <v>795</v>
      </c>
      <c r="Q105" s="305">
        <v>46066</v>
      </c>
      <c r="R105" s="124">
        <v>11</v>
      </c>
    </row>
    <row r="106" spans="1:18" ht="30" customHeight="1">
      <c r="A106" s="5">
        <v>104</v>
      </c>
      <c r="B106" s="315" t="s">
        <v>960</v>
      </c>
      <c r="C106" s="5" t="s">
        <v>1104</v>
      </c>
      <c r="D106" s="6" t="s">
        <v>1310</v>
      </c>
      <c r="E106" s="310"/>
      <c r="F106" s="303">
        <v>46059</v>
      </c>
      <c r="G106" s="44"/>
      <c r="H106" s="317" t="s">
        <v>733</v>
      </c>
      <c r="I106" s="317" t="s">
        <v>733</v>
      </c>
      <c r="J106" s="44" t="s">
        <v>733</v>
      </c>
      <c r="K106" s="44" t="s">
        <v>733</v>
      </c>
      <c r="L106" s="6" t="s">
        <v>110</v>
      </c>
      <c r="M106" s="303">
        <v>46066</v>
      </c>
      <c r="N106" s="49"/>
      <c r="O106" s="135" t="s">
        <v>1106</v>
      </c>
      <c r="P106" s="6" t="s">
        <v>795</v>
      </c>
      <c r="Q106" s="305">
        <v>46072</v>
      </c>
      <c r="R106" s="124">
        <v>11</v>
      </c>
    </row>
    <row r="107" spans="1:18" ht="30" customHeight="1">
      <c r="A107" s="5">
        <v>105</v>
      </c>
      <c r="B107" s="135" t="s">
        <v>299</v>
      </c>
      <c r="C107" s="5" t="s">
        <v>1091</v>
      </c>
      <c r="D107" s="6" t="s">
        <v>1310</v>
      </c>
      <c r="E107" s="51"/>
      <c r="F107" s="303">
        <v>46059</v>
      </c>
      <c r="G107" s="131"/>
      <c r="H107" s="317" t="s">
        <v>733</v>
      </c>
      <c r="I107" s="317" t="s">
        <v>733</v>
      </c>
      <c r="J107" s="44" t="s">
        <v>733</v>
      </c>
      <c r="K107" s="44" t="s">
        <v>733</v>
      </c>
      <c r="L107" s="6" t="s">
        <v>110</v>
      </c>
      <c r="M107" s="303">
        <v>46066</v>
      </c>
      <c r="N107" s="49"/>
      <c r="O107" s="135" t="s">
        <v>1098</v>
      </c>
      <c r="P107" s="6" t="s">
        <v>795</v>
      </c>
      <c r="Q107" s="305">
        <v>46067</v>
      </c>
      <c r="R107" s="124">
        <v>11</v>
      </c>
    </row>
    <row r="108" spans="1:18" ht="30" customHeight="1">
      <c r="A108" s="5">
        <v>106</v>
      </c>
      <c r="B108" s="302" t="s">
        <v>1056</v>
      </c>
      <c r="C108" s="5" t="s">
        <v>1096</v>
      </c>
      <c r="D108" s="6" t="s">
        <v>1092</v>
      </c>
      <c r="E108" s="51"/>
      <c r="F108" s="303">
        <v>46033</v>
      </c>
      <c r="G108" s="131"/>
      <c r="H108" s="317" t="s">
        <v>733</v>
      </c>
      <c r="I108" s="317" t="s">
        <v>733</v>
      </c>
      <c r="J108" s="44" t="s">
        <v>733</v>
      </c>
      <c r="K108" s="44" t="s">
        <v>733</v>
      </c>
      <c r="L108" s="6" t="s">
        <v>110</v>
      </c>
      <c r="M108" s="303">
        <v>46069</v>
      </c>
      <c r="N108" s="49"/>
      <c r="O108" s="135" t="s">
        <v>1093</v>
      </c>
      <c r="P108" s="6" t="s">
        <v>795</v>
      </c>
      <c r="Q108" s="305">
        <v>46070</v>
      </c>
      <c r="R108" s="124">
        <v>10</v>
      </c>
    </row>
    <row r="109" spans="1:18" ht="30" customHeight="1">
      <c r="A109" s="5">
        <v>107</v>
      </c>
      <c r="B109" s="302" t="s">
        <v>207</v>
      </c>
      <c r="C109" s="5" t="s">
        <v>1096</v>
      </c>
      <c r="D109" s="6" t="s">
        <v>1310</v>
      </c>
      <c r="E109" s="51"/>
      <c r="F109" s="303">
        <v>46064</v>
      </c>
      <c r="G109" s="129"/>
      <c r="H109" s="317" t="s">
        <v>733</v>
      </c>
      <c r="I109" s="317" t="s">
        <v>733</v>
      </c>
      <c r="J109" s="44" t="s">
        <v>733</v>
      </c>
      <c r="K109" s="44" t="s">
        <v>733</v>
      </c>
      <c r="L109" s="6" t="s">
        <v>110</v>
      </c>
      <c r="M109" s="303">
        <v>46070</v>
      </c>
      <c r="N109" s="49"/>
      <c r="O109" s="135" t="s">
        <v>1098</v>
      </c>
      <c r="P109" s="6" t="s">
        <v>795</v>
      </c>
      <c r="Q109" s="305">
        <v>46080</v>
      </c>
      <c r="R109" s="124">
        <v>11</v>
      </c>
    </row>
    <row r="110" spans="1:18" ht="30" customHeight="1">
      <c r="A110" s="5">
        <v>108</v>
      </c>
      <c r="B110" s="315" t="s">
        <v>958</v>
      </c>
      <c r="C110" s="5" t="s">
        <v>1314</v>
      </c>
      <c r="D110" s="6" t="s">
        <v>1310</v>
      </c>
      <c r="E110" s="310"/>
      <c r="F110" s="303">
        <v>46059</v>
      </c>
      <c r="G110" s="44"/>
      <c r="H110" s="317" t="s">
        <v>733</v>
      </c>
      <c r="I110" s="317" t="s">
        <v>733</v>
      </c>
      <c r="J110" s="44" t="s">
        <v>733</v>
      </c>
      <c r="K110" s="44" t="s">
        <v>733</v>
      </c>
      <c r="L110" s="6" t="s">
        <v>110</v>
      </c>
      <c r="M110" s="303">
        <v>46076</v>
      </c>
      <c r="N110" s="49"/>
      <c r="O110" s="135" t="s">
        <v>1106</v>
      </c>
      <c r="P110" s="6" t="s">
        <v>795</v>
      </c>
      <c r="Q110" s="305">
        <v>46077</v>
      </c>
      <c r="R110" s="124">
        <v>11</v>
      </c>
    </row>
    <row r="111" spans="1:18" s="134" customFormat="1" ht="44.15" customHeight="1">
      <c r="A111" s="5">
        <v>109</v>
      </c>
      <c r="B111" s="302" t="s">
        <v>334</v>
      </c>
      <c r="C111" s="5" t="s">
        <v>1088</v>
      </c>
      <c r="D111" s="6" t="s">
        <v>1092</v>
      </c>
      <c r="E111" s="51"/>
      <c r="F111" s="303">
        <v>46070</v>
      </c>
      <c r="G111" s="131"/>
      <c r="H111" s="317" t="s">
        <v>733</v>
      </c>
      <c r="I111" s="317" t="s">
        <v>733</v>
      </c>
      <c r="J111" s="44" t="s">
        <v>733</v>
      </c>
      <c r="K111" s="44" t="s">
        <v>733</v>
      </c>
      <c r="L111" s="6" t="s">
        <v>110</v>
      </c>
      <c r="M111" s="303">
        <v>46081</v>
      </c>
      <c r="N111" s="49"/>
      <c r="O111" s="135" t="s">
        <v>1098</v>
      </c>
      <c r="P111" s="6"/>
      <c r="Q111" s="305"/>
      <c r="R111" s="133">
        <v>10</v>
      </c>
    </row>
    <row r="112" spans="1:18" ht="44.15" customHeight="1">
      <c r="A112" s="5">
        <v>110</v>
      </c>
      <c r="B112" s="307" t="s">
        <v>1045</v>
      </c>
      <c r="C112" s="5" t="s">
        <v>1091</v>
      </c>
      <c r="D112" s="6" t="s">
        <v>1310</v>
      </c>
      <c r="E112" s="51"/>
      <c r="F112" s="303">
        <v>46070</v>
      </c>
      <c r="G112" s="306"/>
      <c r="H112" s="317" t="s">
        <v>733</v>
      </c>
      <c r="I112" s="317" t="s">
        <v>733</v>
      </c>
      <c r="J112" s="44" t="s">
        <v>733</v>
      </c>
      <c r="K112" s="44" t="s">
        <v>733</v>
      </c>
      <c r="L112" s="6" t="s">
        <v>110</v>
      </c>
      <c r="M112" s="303">
        <v>46084</v>
      </c>
      <c r="N112" s="49"/>
      <c r="O112" s="135" t="s">
        <v>1098</v>
      </c>
      <c r="P112" s="6" t="s">
        <v>795</v>
      </c>
      <c r="Q112" s="305">
        <v>46091</v>
      </c>
      <c r="R112" s="133">
        <v>11</v>
      </c>
    </row>
    <row r="113" spans="1:18" s="134" customFormat="1" ht="44.15" customHeight="1">
      <c r="A113" s="5">
        <v>111</v>
      </c>
      <c r="B113" s="315" t="s">
        <v>959</v>
      </c>
      <c r="C113" s="5" t="s">
        <v>1096</v>
      </c>
      <c r="D113" s="6" t="s">
        <v>1092</v>
      </c>
      <c r="E113" s="310"/>
      <c r="F113" s="303">
        <v>46066</v>
      </c>
      <c r="G113" s="44"/>
      <c r="H113" s="317" t="s">
        <v>733</v>
      </c>
      <c r="I113" s="317" t="s">
        <v>733</v>
      </c>
      <c r="J113" s="44" t="s">
        <v>733</v>
      </c>
      <c r="K113" s="44" t="s">
        <v>733</v>
      </c>
      <c r="L113" s="6" t="s">
        <v>110</v>
      </c>
      <c r="M113" s="303">
        <v>46088</v>
      </c>
      <c r="N113" s="49"/>
      <c r="O113" s="135" t="s">
        <v>1107</v>
      </c>
      <c r="P113" s="6" t="s">
        <v>795</v>
      </c>
      <c r="Q113" s="305">
        <v>46089</v>
      </c>
      <c r="R113" s="133">
        <v>10</v>
      </c>
    </row>
    <row r="114" spans="1:18" ht="30" customHeight="1">
      <c r="A114" s="5">
        <v>112</v>
      </c>
      <c r="B114" s="302" t="s">
        <v>1041</v>
      </c>
      <c r="C114" s="5" t="s">
        <v>1090</v>
      </c>
      <c r="D114" s="6" t="s">
        <v>1310</v>
      </c>
      <c r="E114" s="51"/>
      <c r="F114" s="303">
        <v>46061</v>
      </c>
      <c r="G114" s="129"/>
      <c r="H114" s="317" t="s">
        <v>733</v>
      </c>
      <c r="I114" s="317" t="s">
        <v>733</v>
      </c>
      <c r="J114" s="44" t="s">
        <v>733</v>
      </c>
      <c r="K114" s="44" t="s">
        <v>733</v>
      </c>
      <c r="L114" s="6" t="s">
        <v>110</v>
      </c>
      <c r="M114" s="303">
        <v>46095</v>
      </c>
      <c r="N114" s="50"/>
      <c r="O114" s="135" t="s">
        <v>1098</v>
      </c>
      <c r="P114" s="6"/>
      <c r="Q114" s="305"/>
      <c r="R114" s="124">
        <v>10</v>
      </c>
    </row>
    <row r="115" spans="1:18" s="134" customFormat="1" ht="48" customHeight="1">
      <c r="A115" s="5">
        <v>113</v>
      </c>
      <c r="B115" s="302" t="s">
        <v>970</v>
      </c>
      <c r="C115" s="5" t="s">
        <v>1096</v>
      </c>
      <c r="D115" s="6" t="s">
        <v>1310</v>
      </c>
      <c r="E115" s="310"/>
      <c r="F115" s="303">
        <v>46093</v>
      </c>
      <c r="G115" s="44"/>
      <c r="H115" s="317" t="s">
        <v>733</v>
      </c>
      <c r="I115" s="317" t="s">
        <v>733</v>
      </c>
      <c r="J115" s="44" t="s">
        <v>733</v>
      </c>
      <c r="K115" s="44" t="s">
        <v>733</v>
      </c>
      <c r="L115" s="6" t="s">
        <v>110</v>
      </c>
      <c r="M115" s="303">
        <v>46102</v>
      </c>
      <c r="N115" s="49"/>
      <c r="O115" s="135" t="s">
        <v>1107</v>
      </c>
      <c r="P115" s="6" t="s">
        <v>795</v>
      </c>
      <c r="Q115" s="305">
        <v>46104</v>
      </c>
      <c r="R115" s="124">
        <v>11</v>
      </c>
    </row>
    <row r="116" spans="1:18" ht="43.4" customHeight="1">
      <c r="A116" s="5">
        <v>114</v>
      </c>
      <c r="B116" s="302" t="s">
        <v>981</v>
      </c>
      <c r="C116" s="5" t="s">
        <v>1091</v>
      </c>
      <c r="D116" s="6" t="s">
        <v>1310</v>
      </c>
      <c r="E116" s="310"/>
      <c r="F116" s="303">
        <v>46076</v>
      </c>
      <c r="G116" s="44"/>
      <c r="H116" s="317" t="s">
        <v>733</v>
      </c>
      <c r="I116" s="317" t="s">
        <v>733</v>
      </c>
      <c r="J116" s="44" t="s">
        <v>733</v>
      </c>
      <c r="K116" s="44" t="s">
        <v>733</v>
      </c>
      <c r="L116" s="6" t="s">
        <v>110</v>
      </c>
      <c r="M116" s="303">
        <v>46111</v>
      </c>
      <c r="N116" s="49"/>
      <c r="O116" s="135" t="s">
        <v>1107</v>
      </c>
      <c r="P116" s="6" t="s">
        <v>795</v>
      </c>
      <c r="Q116" s="305">
        <v>46116</v>
      </c>
      <c r="R116" s="124">
        <v>10</v>
      </c>
    </row>
    <row r="117" spans="1:18" ht="30" customHeight="1">
      <c r="A117" s="5">
        <v>115</v>
      </c>
      <c r="B117" s="302" t="s">
        <v>980</v>
      </c>
      <c r="C117" s="5" t="s">
        <v>1088</v>
      </c>
      <c r="D117" s="6" t="s">
        <v>1310</v>
      </c>
      <c r="E117" s="308"/>
      <c r="F117" s="303">
        <v>46103</v>
      </c>
      <c r="G117" s="44"/>
      <c r="H117" s="317" t="s">
        <v>733</v>
      </c>
      <c r="I117" s="317" t="s">
        <v>733</v>
      </c>
      <c r="J117" s="44" t="s">
        <v>733</v>
      </c>
      <c r="K117" s="44" t="s">
        <v>733</v>
      </c>
      <c r="L117" s="6" t="s">
        <v>110</v>
      </c>
      <c r="M117" s="303">
        <v>46114</v>
      </c>
      <c r="N117" s="49"/>
      <c r="O117" s="135" t="s">
        <v>1106</v>
      </c>
      <c r="P117" s="6" t="s">
        <v>795</v>
      </c>
      <c r="Q117" s="305">
        <v>46124</v>
      </c>
      <c r="R117" s="124">
        <v>11</v>
      </c>
    </row>
    <row r="118" spans="1:18" ht="30" customHeight="1">
      <c r="A118" s="5">
        <v>116</v>
      </c>
      <c r="B118" s="135" t="s">
        <v>1048</v>
      </c>
      <c r="C118" s="5" t="s">
        <v>1091</v>
      </c>
      <c r="D118" s="6" t="s">
        <v>1310</v>
      </c>
      <c r="E118" s="51"/>
      <c r="F118" s="303">
        <v>46087</v>
      </c>
      <c r="G118" s="131"/>
      <c r="H118" s="317" t="s">
        <v>733</v>
      </c>
      <c r="I118" s="317" t="s">
        <v>733</v>
      </c>
      <c r="J118" s="44" t="s">
        <v>733</v>
      </c>
      <c r="K118" s="44" t="s">
        <v>733</v>
      </c>
      <c r="L118" s="6" t="s">
        <v>110</v>
      </c>
      <c r="M118" s="303">
        <v>46115</v>
      </c>
      <c r="N118" s="49"/>
      <c r="O118" s="135" t="s">
        <v>1108</v>
      </c>
      <c r="P118" s="6"/>
      <c r="Q118" s="305"/>
      <c r="R118" s="124">
        <v>11</v>
      </c>
    </row>
    <row r="119" spans="1:18" ht="30" customHeight="1">
      <c r="A119" s="5">
        <v>117</v>
      </c>
      <c r="B119" s="302" t="s">
        <v>977</v>
      </c>
      <c r="C119" s="5" t="s">
        <v>1091</v>
      </c>
      <c r="D119" s="6" t="s">
        <v>1310</v>
      </c>
      <c r="E119" s="308"/>
      <c r="F119" s="303">
        <v>46110</v>
      </c>
      <c r="G119" s="44"/>
      <c r="H119" s="317" t="s">
        <v>733</v>
      </c>
      <c r="I119" s="317" t="s">
        <v>733</v>
      </c>
      <c r="J119" s="44" t="s">
        <v>733</v>
      </c>
      <c r="K119" s="44" t="s">
        <v>733</v>
      </c>
      <c r="L119" s="6" t="s">
        <v>110</v>
      </c>
      <c r="M119" s="303">
        <v>46120</v>
      </c>
      <c r="N119" s="49"/>
      <c r="O119" s="135" t="s">
        <v>1106</v>
      </c>
      <c r="P119" s="6" t="s">
        <v>795</v>
      </c>
      <c r="Q119" s="305">
        <v>46134</v>
      </c>
      <c r="R119" s="124">
        <v>10</v>
      </c>
    </row>
    <row r="120" spans="1:18" s="134" customFormat="1" ht="30" customHeight="1">
      <c r="A120" s="5">
        <v>118</v>
      </c>
      <c r="B120" s="302" t="s">
        <v>10</v>
      </c>
      <c r="C120" s="5" t="s">
        <v>1315</v>
      </c>
      <c r="D120" s="6" t="s">
        <v>1316</v>
      </c>
      <c r="E120" s="51"/>
      <c r="F120" s="303">
        <v>46097</v>
      </c>
      <c r="G120" s="306"/>
      <c r="H120" s="317" t="s">
        <v>733</v>
      </c>
      <c r="I120" s="317" t="s">
        <v>733</v>
      </c>
      <c r="J120" s="44" t="s">
        <v>733</v>
      </c>
      <c r="K120" s="44" t="s">
        <v>733</v>
      </c>
      <c r="L120" s="6" t="s">
        <v>110</v>
      </c>
      <c r="M120" s="303">
        <v>46120</v>
      </c>
      <c r="N120" s="49"/>
      <c r="O120" s="135" t="s">
        <v>1098</v>
      </c>
      <c r="P120" s="6" t="s">
        <v>795</v>
      </c>
      <c r="Q120" s="305">
        <v>46121</v>
      </c>
      <c r="R120" s="133">
        <v>10</v>
      </c>
    </row>
    <row r="121" spans="1:18" s="134" customFormat="1" ht="30" customHeight="1">
      <c r="A121" s="5">
        <v>119</v>
      </c>
      <c r="B121" s="302" t="s">
        <v>997</v>
      </c>
      <c r="C121" s="5" t="s">
        <v>1096</v>
      </c>
      <c r="D121" s="6" t="s">
        <v>1316</v>
      </c>
      <c r="E121" s="310"/>
      <c r="F121" s="303">
        <v>46105</v>
      </c>
      <c r="G121" s="44"/>
      <c r="H121" s="317" t="s">
        <v>733</v>
      </c>
      <c r="I121" s="317" t="s">
        <v>733</v>
      </c>
      <c r="J121" s="44" t="s">
        <v>733</v>
      </c>
      <c r="K121" s="44" t="s">
        <v>733</v>
      </c>
      <c r="L121" s="6" t="s">
        <v>110</v>
      </c>
      <c r="M121" s="303">
        <v>46123</v>
      </c>
      <c r="N121" s="49"/>
      <c r="O121" s="135" t="s">
        <v>1109</v>
      </c>
      <c r="P121" s="6" t="s">
        <v>795</v>
      </c>
      <c r="Q121" s="305">
        <v>46125</v>
      </c>
      <c r="R121" s="124">
        <v>11</v>
      </c>
    </row>
    <row r="122" spans="1:18" ht="30" customHeight="1">
      <c r="A122" s="5">
        <v>120</v>
      </c>
      <c r="B122" s="302" t="s">
        <v>1078</v>
      </c>
      <c r="C122" s="5" t="s">
        <v>1091</v>
      </c>
      <c r="D122" s="6" t="s">
        <v>1310</v>
      </c>
      <c r="E122" s="311"/>
      <c r="F122" s="303">
        <v>46099</v>
      </c>
      <c r="G122" s="312"/>
      <c r="H122" s="317" t="s">
        <v>733</v>
      </c>
      <c r="I122" s="317" t="s">
        <v>733</v>
      </c>
      <c r="J122" s="44" t="s">
        <v>733</v>
      </c>
      <c r="K122" s="44" t="s">
        <v>733</v>
      </c>
      <c r="L122" s="6" t="s">
        <v>110</v>
      </c>
      <c r="M122" s="303">
        <v>46123</v>
      </c>
      <c r="N122" s="313"/>
      <c r="O122" s="135" t="s">
        <v>1108</v>
      </c>
      <c r="P122" s="6"/>
      <c r="Q122" s="305"/>
      <c r="R122" s="124">
        <v>11</v>
      </c>
    </row>
    <row r="123" spans="1:18" ht="30" customHeight="1">
      <c r="A123" s="5">
        <v>121</v>
      </c>
      <c r="B123" s="315" t="s">
        <v>955</v>
      </c>
      <c r="C123" s="5" t="s">
        <v>1091</v>
      </c>
      <c r="D123" s="6" t="s">
        <v>1310</v>
      </c>
      <c r="E123" s="310"/>
      <c r="F123" s="303">
        <v>46098</v>
      </c>
      <c r="G123" s="44"/>
      <c r="H123" s="317" t="s">
        <v>733</v>
      </c>
      <c r="I123" s="317" t="s">
        <v>733</v>
      </c>
      <c r="J123" s="44" t="s">
        <v>733</v>
      </c>
      <c r="K123" s="44" t="s">
        <v>733</v>
      </c>
      <c r="L123" s="6" t="s">
        <v>110</v>
      </c>
      <c r="M123" s="303">
        <v>46125</v>
      </c>
      <c r="N123" s="49"/>
      <c r="O123" s="135" t="s">
        <v>1110</v>
      </c>
      <c r="P123" s="6" t="s">
        <v>795</v>
      </c>
      <c r="Q123" s="305">
        <v>46129</v>
      </c>
      <c r="R123" s="124">
        <v>10</v>
      </c>
    </row>
    <row r="124" spans="1:18" ht="30" customHeight="1">
      <c r="A124" s="5">
        <v>122</v>
      </c>
      <c r="B124" s="302" t="s">
        <v>978</v>
      </c>
      <c r="C124" s="5" t="s">
        <v>1088</v>
      </c>
      <c r="D124" s="6" t="s">
        <v>1310</v>
      </c>
      <c r="E124" s="310"/>
      <c r="F124" s="303">
        <v>46118</v>
      </c>
      <c r="G124" s="44"/>
      <c r="H124" s="317" t="s">
        <v>733</v>
      </c>
      <c r="I124" s="317" t="s">
        <v>733</v>
      </c>
      <c r="J124" s="44" t="s">
        <v>733</v>
      </c>
      <c r="K124" s="44" t="s">
        <v>733</v>
      </c>
      <c r="L124" s="6" t="s">
        <v>110</v>
      </c>
      <c r="M124" s="303">
        <v>46126</v>
      </c>
      <c r="N124" s="49"/>
      <c r="O124" s="135" t="s">
        <v>1106</v>
      </c>
      <c r="P124" s="6" t="s">
        <v>795</v>
      </c>
      <c r="Q124" s="305">
        <v>46131</v>
      </c>
      <c r="R124" s="124">
        <v>11</v>
      </c>
    </row>
    <row r="125" spans="1:18" ht="30" customHeight="1">
      <c r="A125" s="5">
        <v>123</v>
      </c>
      <c r="B125" s="302" t="s">
        <v>203</v>
      </c>
      <c r="C125" s="5" t="s">
        <v>1091</v>
      </c>
      <c r="D125" s="6" t="s">
        <v>1310</v>
      </c>
      <c r="E125" s="51"/>
      <c r="F125" s="303">
        <v>46115</v>
      </c>
      <c r="G125" s="129"/>
      <c r="H125" s="317" t="s">
        <v>733</v>
      </c>
      <c r="I125" s="317" t="s">
        <v>733</v>
      </c>
      <c r="J125" s="44" t="s">
        <v>733</v>
      </c>
      <c r="K125" s="44" t="s">
        <v>733</v>
      </c>
      <c r="L125" s="6" t="s">
        <v>110</v>
      </c>
      <c r="M125" s="303">
        <v>46127</v>
      </c>
      <c r="N125" s="49"/>
      <c r="O125" s="135" t="s">
        <v>1098</v>
      </c>
      <c r="P125" s="6"/>
      <c r="Q125" s="305"/>
      <c r="R125" s="124">
        <v>10</v>
      </c>
    </row>
    <row r="126" spans="1:18" ht="30" customHeight="1">
      <c r="A126" s="5">
        <v>124</v>
      </c>
      <c r="B126" s="302" t="s">
        <v>961</v>
      </c>
      <c r="C126" s="5" t="s">
        <v>1088</v>
      </c>
      <c r="D126" s="6" t="s">
        <v>1092</v>
      </c>
      <c r="E126" s="310"/>
      <c r="F126" s="303">
        <v>46095</v>
      </c>
      <c r="G126" s="44"/>
      <c r="H126" s="317" t="s">
        <v>733</v>
      </c>
      <c r="I126" s="317" t="s">
        <v>733</v>
      </c>
      <c r="J126" s="44" t="s">
        <v>733</v>
      </c>
      <c r="K126" s="44" t="s">
        <v>733</v>
      </c>
      <c r="L126" s="6" t="s">
        <v>110</v>
      </c>
      <c r="M126" s="303">
        <v>46130</v>
      </c>
      <c r="N126" s="49"/>
      <c r="O126" s="135" t="s">
        <v>1111</v>
      </c>
      <c r="P126" s="6" t="s">
        <v>795</v>
      </c>
      <c r="Q126" s="305">
        <v>46133</v>
      </c>
      <c r="R126" s="124">
        <v>11</v>
      </c>
    </row>
    <row r="127" spans="1:18" ht="30" customHeight="1">
      <c r="A127" s="5">
        <v>125</v>
      </c>
      <c r="B127" s="302" t="s">
        <v>975</v>
      </c>
      <c r="C127" s="5" t="s">
        <v>1091</v>
      </c>
      <c r="D127" s="6" t="s">
        <v>1310</v>
      </c>
      <c r="E127" s="310"/>
      <c r="F127" s="303">
        <v>46118</v>
      </c>
      <c r="G127" s="44"/>
      <c r="H127" s="317" t="s">
        <v>733</v>
      </c>
      <c r="I127" s="317" t="s">
        <v>733</v>
      </c>
      <c r="J127" s="44" t="s">
        <v>733</v>
      </c>
      <c r="K127" s="44" t="s">
        <v>733</v>
      </c>
      <c r="L127" s="6" t="s">
        <v>110</v>
      </c>
      <c r="M127" s="303">
        <v>46130</v>
      </c>
      <c r="N127" s="49"/>
      <c r="O127" s="135" t="s">
        <v>1106</v>
      </c>
      <c r="P127" s="6" t="s">
        <v>795</v>
      </c>
      <c r="Q127" s="305">
        <v>46139</v>
      </c>
      <c r="R127" s="124">
        <v>11</v>
      </c>
    </row>
    <row r="128" spans="1:18" ht="30" customHeight="1">
      <c r="A128" s="5">
        <v>126</v>
      </c>
      <c r="B128" s="315" t="s">
        <v>954</v>
      </c>
      <c r="C128" s="5" t="s">
        <v>1091</v>
      </c>
      <c r="D128" s="6" t="s">
        <v>1310</v>
      </c>
      <c r="E128" s="310"/>
      <c r="F128" s="303">
        <v>46106</v>
      </c>
      <c r="G128" s="44"/>
      <c r="H128" s="317" t="s">
        <v>733</v>
      </c>
      <c r="I128" s="317" t="s">
        <v>733</v>
      </c>
      <c r="J128" s="44" t="s">
        <v>733</v>
      </c>
      <c r="K128" s="44" t="s">
        <v>733</v>
      </c>
      <c r="L128" s="6" t="s">
        <v>110</v>
      </c>
      <c r="M128" s="303">
        <v>46133</v>
      </c>
      <c r="N128" s="49"/>
      <c r="O128" s="135" t="s">
        <v>1110</v>
      </c>
      <c r="P128" s="6" t="s">
        <v>795</v>
      </c>
      <c r="Q128" s="305">
        <v>46135</v>
      </c>
      <c r="R128" s="124">
        <v>11</v>
      </c>
    </row>
    <row r="129" spans="1:18" ht="30" customHeight="1">
      <c r="A129" s="5">
        <v>127</v>
      </c>
      <c r="B129" s="302" t="s">
        <v>1018</v>
      </c>
      <c r="C129" s="5" t="s">
        <v>1088</v>
      </c>
      <c r="D129" s="6" t="s">
        <v>1310</v>
      </c>
      <c r="E129" s="308"/>
      <c r="F129" s="303">
        <v>46119</v>
      </c>
      <c r="G129" s="44"/>
      <c r="H129" s="317" t="s">
        <v>733</v>
      </c>
      <c r="I129" s="317" t="s">
        <v>733</v>
      </c>
      <c r="J129" s="44" t="s">
        <v>733</v>
      </c>
      <c r="K129" s="44" t="s">
        <v>733</v>
      </c>
      <c r="L129" s="6" t="s">
        <v>110</v>
      </c>
      <c r="M129" s="303">
        <v>46134</v>
      </c>
      <c r="N129" s="49"/>
      <c r="O129" s="135" t="s">
        <v>1098</v>
      </c>
      <c r="P129" s="6"/>
      <c r="Q129" s="305"/>
      <c r="R129" s="124">
        <v>11</v>
      </c>
    </row>
    <row r="130" spans="1:18" ht="30" customHeight="1">
      <c r="A130" s="5">
        <v>128</v>
      </c>
      <c r="B130" s="302" t="s">
        <v>296</v>
      </c>
      <c r="C130" s="5" t="s">
        <v>1317</v>
      </c>
      <c r="D130" s="6" t="s">
        <v>1310</v>
      </c>
      <c r="E130" s="51"/>
      <c r="F130" s="303">
        <v>46099</v>
      </c>
      <c r="G130" s="129"/>
      <c r="H130" s="317" t="s">
        <v>733</v>
      </c>
      <c r="I130" s="317" t="s">
        <v>733</v>
      </c>
      <c r="J130" s="44" t="s">
        <v>733</v>
      </c>
      <c r="K130" s="44" t="s">
        <v>733</v>
      </c>
      <c r="L130" s="6" t="s">
        <v>110</v>
      </c>
      <c r="M130" s="303">
        <v>46135</v>
      </c>
      <c r="N130" s="132"/>
      <c r="O130" s="135" t="s">
        <v>1112</v>
      </c>
      <c r="P130" s="6"/>
      <c r="Q130" s="305"/>
      <c r="R130" s="133">
        <v>10</v>
      </c>
    </row>
    <row r="131" spans="1:18" ht="30" customHeight="1">
      <c r="A131" s="5">
        <v>129</v>
      </c>
      <c r="B131" s="302" t="s">
        <v>962</v>
      </c>
      <c r="C131" s="5" t="s">
        <v>1104</v>
      </c>
      <c r="D131" s="6" t="s">
        <v>1310</v>
      </c>
      <c r="E131" s="308"/>
      <c r="F131" s="303">
        <v>46099</v>
      </c>
      <c r="G131" s="44"/>
      <c r="H131" s="317" t="s">
        <v>733</v>
      </c>
      <c r="I131" s="317" t="s">
        <v>733</v>
      </c>
      <c r="J131" s="44" t="s">
        <v>733</v>
      </c>
      <c r="K131" s="44" t="s">
        <v>733</v>
      </c>
      <c r="L131" s="6" t="s">
        <v>110</v>
      </c>
      <c r="M131" s="303">
        <v>46136</v>
      </c>
      <c r="N131" s="49"/>
      <c r="O131" s="135" t="s">
        <v>1113</v>
      </c>
      <c r="P131" s="6" t="s">
        <v>795</v>
      </c>
      <c r="Q131" s="305">
        <v>46139</v>
      </c>
      <c r="R131" s="124">
        <v>11</v>
      </c>
    </row>
    <row r="132" spans="1:18" ht="30" customHeight="1">
      <c r="A132" s="5">
        <v>130</v>
      </c>
      <c r="B132" s="302" t="s">
        <v>309</v>
      </c>
      <c r="C132" s="5" t="s">
        <v>1318</v>
      </c>
      <c r="D132" s="6" t="s">
        <v>1316</v>
      </c>
      <c r="E132" s="51"/>
      <c r="F132" s="303">
        <v>46109</v>
      </c>
      <c r="G132" s="131"/>
      <c r="H132" s="317" t="s">
        <v>733</v>
      </c>
      <c r="I132" s="317" t="s">
        <v>733</v>
      </c>
      <c r="J132" s="44" t="s">
        <v>733</v>
      </c>
      <c r="K132" s="44" t="s">
        <v>733</v>
      </c>
      <c r="L132" s="6" t="s">
        <v>110</v>
      </c>
      <c r="M132" s="303">
        <v>46136</v>
      </c>
      <c r="N132" s="49"/>
      <c r="O132" s="135" t="s">
        <v>1114</v>
      </c>
      <c r="P132" s="6"/>
      <c r="Q132" s="305"/>
      <c r="R132" s="124">
        <v>10</v>
      </c>
    </row>
    <row r="133" spans="1:18" ht="30" customHeight="1">
      <c r="A133" s="5">
        <v>131</v>
      </c>
      <c r="B133" s="302" t="s">
        <v>976</v>
      </c>
      <c r="C133" s="5" t="s">
        <v>1088</v>
      </c>
      <c r="D133" s="6" t="s">
        <v>1310</v>
      </c>
      <c r="E133" s="310"/>
      <c r="F133" s="303">
        <v>46130</v>
      </c>
      <c r="G133" s="44"/>
      <c r="H133" s="317" t="s">
        <v>733</v>
      </c>
      <c r="I133" s="317" t="s">
        <v>733</v>
      </c>
      <c r="J133" s="44" t="s">
        <v>733</v>
      </c>
      <c r="K133" s="44" t="s">
        <v>733</v>
      </c>
      <c r="L133" s="6" t="s">
        <v>110</v>
      </c>
      <c r="M133" s="303">
        <v>46137</v>
      </c>
      <c r="N133" s="49"/>
      <c r="O133" s="135" t="s">
        <v>1106</v>
      </c>
      <c r="P133" s="6" t="s">
        <v>795</v>
      </c>
      <c r="Q133" s="305">
        <v>46145</v>
      </c>
      <c r="R133" s="124">
        <v>11</v>
      </c>
    </row>
    <row r="134" spans="1:18" ht="30" customHeight="1">
      <c r="A134" s="5">
        <v>132</v>
      </c>
      <c r="B134" s="315" t="s">
        <v>956</v>
      </c>
      <c r="C134" s="5" t="s">
        <v>1091</v>
      </c>
      <c r="D134" s="6" t="s">
        <v>1310</v>
      </c>
      <c r="E134" s="310"/>
      <c r="F134" s="303">
        <v>46119</v>
      </c>
      <c r="G134" s="44"/>
      <c r="H134" s="317" t="s">
        <v>733</v>
      </c>
      <c r="I134" s="317" t="s">
        <v>733</v>
      </c>
      <c r="J134" s="44" t="s">
        <v>733</v>
      </c>
      <c r="K134" s="44" t="s">
        <v>733</v>
      </c>
      <c r="L134" s="6" t="s">
        <v>110</v>
      </c>
      <c r="M134" s="303">
        <v>46140</v>
      </c>
      <c r="N134" s="49"/>
      <c r="O134" s="135" t="s">
        <v>1110</v>
      </c>
      <c r="P134" s="6" t="s">
        <v>795</v>
      </c>
      <c r="Q134" s="305">
        <v>46140</v>
      </c>
      <c r="R134" s="124">
        <v>11</v>
      </c>
    </row>
    <row r="135" spans="1:18" ht="30" customHeight="1">
      <c r="A135" s="5">
        <v>133</v>
      </c>
      <c r="B135" s="302" t="s">
        <v>963</v>
      </c>
      <c r="C135" s="5" t="s">
        <v>1091</v>
      </c>
      <c r="D135" s="6" t="s">
        <v>1310</v>
      </c>
      <c r="E135" s="310"/>
      <c r="F135" s="303">
        <v>46133</v>
      </c>
      <c r="G135" s="44"/>
      <c r="H135" s="317" t="s">
        <v>733</v>
      </c>
      <c r="I135" s="317" t="s">
        <v>733</v>
      </c>
      <c r="J135" s="44" t="s">
        <v>733</v>
      </c>
      <c r="K135" s="44" t="s">
        <v>733</v>
      </c>
      <c r="L135" s="6" t="s">
        <v>110</v>
      </c>
      <c r="M135" s="303">
        <v>46142</v>
      </c>
      <c r="N135" s="49"/>
      <c r="O135" s="135" t="s">
        <v>1113</v>
      </c>
      <c r="P135" s="6" t="s">
        <v>795</v>
      </c>
      <c r="Q135" s="305">
        <v>46144</v>
      </c>
      <c r="R135" s="124">
        <v>11</v>
      </c>
    </row>
    <row r="136" spans="1:18" ht="30" customHeight="1">
      <c r="A136" s="5">
        <v>134</v>
      </c>
      <c r="B136" s="302" t="s">
        <v>982</v>
      </c>
      <c r="C136" s="5" t="s">
        <v>1104</v>
      </c>
      <c r="D136" s="6" t="s">
        <v>1310</v>
      </c>
      <c r="E136" s="308"/>
      <c r="F136" s="303">
        <v>46130</v>
      </c>
      <c r="G136" s="44"/>
      <c r="H136" s="317" t="s">
        <v>733</v>
      </c>
      <c r="I136" s="317" t="s">
        <v>733</v>
      </c>
      <c r="J136" s="44" t="s">
        <v>733</v>
      </c>
      <c r="K136" s="44" t="s">
        <v>733</v>
      </c>
      <c r="L136" s="6" t="s">
        <v>110</v>
      </c>
      <c r="M136" s="303">
        <v>46142</v>
      </c>
      <c r="N136" s="49"/>
      <c r="O136" s="135" t="s">
        <v>1106</v>
      </c>
      <c r="P136" s="6" t="s">
        <v>795</v>
      </c>
      <c r="Q136" s="305">
        <v>46162</v>
      </c>
      <c r="R136" s="124">
        <v>11</v>
      </c>
    </row>
    <row r="137" spans="1:18" ht="30" customHeight="1">
      <c r="A137" s="5">
        <v>135</v>
      </c>
      <c r="B137" s="307" t="s">
        <v>297</v>
      </c>
      <c r="C137" s="5" t="s">
        <v>1319</v>
      </c>
      <c r="D137" s="6" t="s">
        <v>1310</v>
      </c>
      <c r="E137" s="51"/>
      <c r="F137" s="303">
        <v>46101</v>
      </c>
      <c r="G137" s="131"/>
      <c r="H137" s="317" t="s">
        <v>733</v>
      </c>
      <c r="I137" s="317" t="s">
        <v>733</v>
      </c>
      <c r="J137" s="44" t="s">
        <v>733</v>
      </c>
      <c r="K137" s="44" t="s">
        <v>733</v>
      </c>
      <c r="L137" s="6" t="s">
        <v>110</v>
      </c>
      <c r="M137" s="303">
        <v>46142</v>
      </c>
      <c r="N137" s="49"/>
      <c r="O137" s="135" t="s">
        <v>1098</v>
      </c>
      <c r="P137" s="6"/>
      <c r="Q137" s="305"/>
      <c r="R137" s="124">
        <v>10</v>
      </c>
    </row>
    <row r="138" spans="1:18" ht="30" customHeight="1">
      <c r="A138" s="5">
        <v>136</v>
      </c>
      <c r="B138" s="302" t="s">
        <v>311</v>
      </c>
      <c r="C138" s="5" t="s">
        <v>1315</v>
      </c>
      <c r="D138" s="6" t="s">
        <v>1316</v>
      </c>
      <c r="E138" s="311"/>
      <c r="F138" s="303">
        <v>46111</v>
      </c>
      <c r="G138" s="312"/>
      <c r="H138" s="317" t="s">
        <v>733</v>
      </c>
      <c r="I138" s="317" t="s">
        <v>733</v>
      </c>
      <c r="J138" s="44" t="s">
        <v>733</v>
      </c>
      <c r="K138" s="44" t="s">
        <v>733</v>
      </c>
      <c r="L138" s="6" t="s">
        <v>110</v>
      </c>
      <c r="M138" s="303">
        <v>46142</v>
      </c>
      <c r="N138" s="313"/>
      <c r="O138" s="135" t="s">
        <v>1108</v>
      </c>
      <c r="P138" s="6" t="s">
        <v>795</v>
      </c>
      <c r="Q138" s="305">
        <v>46144</v>
      </c>
      <c r="R138" s="124">
        <v>10</v>
      </c>
    </row>
    <row r="139" spans="1:18" ht="30" customHeight="1">
      <c r="A139" s="5">
        <v>137</v>
      </c>
      <c r="B139" s="302" t="s">
        <v>964</v>
      </c>
      <c r="C139" s="5" t="s">
        <v>1104</v>
      </c>
      <c r="D139" s="6" t="s">
        <v>1310</v>
      </c>
      <c r="E139" s="310"/>
      <c r="F139" s="303">
        <v>46135</v>
      </c>
      <c r="G139" s="44"/>
      <c r="H139" s="317" t="s">
        <v>733</v>
      </c>
      <c r="I139" s="317" t="s">
        <v>733</v>
      </c>
      <c r="J139" s="44" t="s">
        <v>733</v>
      </c>
      <c r="K139" s="44" t="s">
        <v>733</v>
      </c>
      <c r="L139" s="6" t="s">
        <v>110</v>
      </c>
      <c r="M139" s="303">
        <v>46146</v>
      </c>
      <c r="N139" s="49"/>
      <c r="O139" s="135" t="s">
        <v>1113</v>
      </c>
      <c r="P139" s="6" t="s">
        <v>795</v>
      </c>
      <c r="Q139" s="305">
        <v>46146</v>
      </c>
      <c r="R139" s="124">
        <v>10</v>
      </c>
    </row>
    <row r="140" spans="1:18" ht="30" customHeight="1">
      <c r="A140" s="5">
        <v>138</v>
      </c>
      <c r="B140" s="302" t="s">
        <v>1006</v>
      </c>
      <c r="C140" s="5" t="s">
        <v>1320</v>
      </c>
      <c r="D140" s="6" t="s">
        <v>1310</v>
      </c>
      <c r="E140" s="308"/>
      <c r="F140" s="303">
        <v>46136</v>
      </c>
      <c r="G140" s="44"/>
      <c r="H140" s="317" t="s">
        <v>733</v>
      </c>
      <c r="I140" s="317" t="s">
        <v>733</v>
      </c>
      <c r="J140" s="44" t="s">
        <v>733</v>
      </c>
      <c r="K140" s="44" t="s">
        <v>733</v>
      </c>
      <c r="L140" s="6" t="s">
        <v>110</v>
      </c>
      <c r="M140" s="303">
        <v>46146</v>
      </c>
      <c r="N140" s="49"/>
      <c r="O140" s="135" t="s">
        <v>1112</v>
      </c>
      <c r="P140" s="6"/>
      <c r="Q140" s="305"/>
      <c r="R140" s="124">
        <v>10</v>
      </c>
    </row>
    <row r="141" spans="1:18" ht="30" customHeight="1">
      <c r="A141" s="5">
        <v>139</v>
      </c>
      <c r="B141" s="302" t="s">
        <v>312</v>
      </c>
      <c r="C141" s="5" t="s">
        <v>1088</v>
      </c>
      <c r="D141" s="6" t="s">
        <v>1310</v>
      </c>
      <c r="E141" s="311"/>
      <c r="F141" s="303">
        <v>46135</v>
      </c>
      <c r="G141" s="312"/>
      <c r="H141" s="317" t="s">
        <v>733</v>
      </c>
      <c r="I141" s="317" t="s">
        <v>733</v>
      </c>
      <c r="J141" s="44" t="s">
        <v>733</v>
      </c>
      <c r="K141" s="44" t="s">
        <v>733</v>
      </c>
      <c r="L141" s="6" t="s">
        <v>110</v>
      </c>
      <c r="M141" s="303">
        <v>46146</v>
      </c>
      <c r="N141" s="313"/>
      <c r="O141" s="135" t="s">
        <v>1108</v>
      </c>
      <c r="P141" s="6"/>
      <c r="Q141" s="305"/>
      <c r="R141" s="124">
        <v>10</v>
      </c>
    </row>
    <row r="142" spans="1:18" ht="30" customHeight="1">
      <c r="A142" s="5">
        <v>140</v>
      </c>
      <c r="B142" s="302" t="s">
        <v>1002</v>
      </c>
      <c r="C142" s="5" t="s">
        <v>1321</v>
      </c>
      <c r="D142" s="6" t="s">
        <v>1310</v>
      </c>
      <c r="E142" s="310"/>
      <c r="F142" s="303">
        <v>46108</v>
      </c>
      <c r="G142" s="44"/>
      <c r="H142" s="317" t="s">
        <v>733</v>
      </c>
      <c r="I142" s="317" t="s">
        <v>733</v>
      </c>
      <c r="J142" s="44" t="s">
        <v>733</v>
      </c>
      <c r="K142" s="44" t="s">
        <v>733</v>
      </c>
      <c r="L142" s="6" t="s">
        <v>110</v>
      </c>
      <c r="M142" s="303">
        <v>46148</v>
      </c>
      <c r="N142" s="49"/>
      <c r="O142" s="135" t="s">
        <v>1115</v>
      </c>
      <c r="P142" s="6"/>
      <c r="Q142" s="305"/>
      <c r="R142" s="124">
        <v>10</v>
      </c>
    </row>
    <row r="143" spans="1:18" ht="30" customHeight="1">
      <c r="A143" s="5">
        <v>141</v>
      </c>
      <c r="B143" s="315" t="s">
        <v>957</v>
      </c>
      <c r="C143" s="5" t="s">
        <v>1091</v>
      </c>
      <c r="D143" s="6" t="s">
        <v>1310</v>
      </c>
      <c r="E143" s="310"/>
      <c r="F143" s="303">
        <v>46143</v>
      </c>
      <c r="G143" s="44"/>
      <c r="H143" s="317" t="s">
        <v>733</v>
      </c>
      <c r="I143" s="317" t="s">
        <v>733</v>
      </c>
      <c r="J143" s="44" t="s">
        <v>733</v>
      </c>
      <c r="K143" s="44" t="s">
        <v>733</v>
      </c>
      <c r="L143" s="6" t="s">
        <v>110</v>
      </c>
      <c r="M143" s="303">
        <v>46150</v>
      </c>
      <c r="N143" s="49"/>
      <c r="O143" s="135" t="s">
        <v>1113</v>
      </c>
      <c r="P143" s="6" t="s">
        <v>795</v>
      </c>
      <c r="Q143" s="305">
        <v>46165</v>
      </c>
      <c r="R143" s="124">
        <v>10</v>
      </c>
    </row>
    <row r="144" spans="1:18" ht="30" customHeight="1">
      <c r="A144" s="5">
        <v>142</v>
      </c>
      <c r="B144" s="307" t="s">
        <v>13</v>
      </c>
      <c r="C144" s="5" t="s">
        <v>1322</v>
      </c>
      <c r="D144" s="6" t="s">
        <v>1310</v>
      </c>
      <c r="E144" s="51"/>
      <c r="F144" s="303">
        <v>46141</v>
      </c>
      <c r="G144" s="131"/>
      <c r="H144" s="317" t="s">
        <v>733</v>
      </c>
      <c r="I144" s="317" t="s">
        <v>733</v>
      </c>
      <c r="J144" s="44" t="s">
        <v>733</v>
      </c>
      <c r="K144" s="44" t="s">
        <v>733</v>
      </c>
      <c r="L144" s="6" t="s">
        <v>110</v>
      </c>
      <c r="M144" s="303">
        <v>46154</v>
      </c>
      <c r="N144" s="49"/>
      <c r="O144" s="135" t="s">
        <v>1112</v>
      </c>
      <c r="P144" s="6"/>
      <c r="Q144" s="305"/>
      <c r="R144" s="124">
        <v>10</v>
      </c>
    </row>
    <row r="145" spans="1:18" ht="30" customHeight="1">
      <c r="A145" s="5">
        <v>143</v>
      </c>
      <c r="B145" s="302" t="s">
        <v>979</v>
      </c>
      <c r="C145" s="5" t="s">
        <v>1321</v>
      </c>
      <c r="D145" s="6" t="s">
        <v>1310</v>
      </c>
      <c r="E145" s="308"/>
      <c r="F145" s="303">
        <v>46137</v>
      </c>
      <c r="G145" s="44"/>
      <c r="H145" s="317" t="s">
        <v>733</v>
      </c>
      <c r="I145" s="317" t="s">
        <v>733</v>
      </c>
      <c r="J145" s="44" t="s">
        <v>733</v>
      </c>
      <c r="K145" s="44" t="s">
        <v>733</v>
      </c>
      <c r="L145" s="6" t="s">
        <v>110</v>
      </c>
      <c r="M145" s="303">
        <v>46157</v>
      </c>
      <c r="N145" s="49"/>
      <c r="O145" s="135" t="s">
        <v>1116</v>
      </c>
      <c r="P145" s="6"/>
      <c r="Q145" s="305"/>
      <c r="R145" s="124">
        <v>10</v>
      </c>
    </row>
    <row r="146" spans="1:18" ht="30" customHeight="1">
      <c r="A146" s="5">
        <v>144</v>
      </c>
      <c r="B146" s="302" t="s">
        <v>22</v>
      </c>
      <c r="C146" s="5" t="s">
        <v>1323</v>
      </c>
      <c r="D146" s="6" t="s">
        <v>1316</v>
      </c>
      <c r="E146" s="51"/>
      <c r="F146" s="303">
        <v>46128</v>
      </c>
      <c r="G146" s="131"/>
      <c r="H146" s="317" t="s">
        <v>733</v>
      </c>
      <c r="I146" s="317" t="s">
        <v>733</v>
      </c>
      <c r="J146" s="44" t="s">
        <v>733</v>
      </c>
      <c r="K146" s="44" t="s">
        <v>733</v>
      </c>
      <c r="L146" s="6" t="s">
        <v>110</v>
      </c>
      <c r="M146" s="303">
        <v>46161</v>
      </c>
      <c r="N146" s="49"/>
      <c r="O146" s="135" t="s">
        <v>1114</v>
      </c>
      <c r="P146" s="6"/>
      <c r="Q146" s="305"/>
      <c r="R146" s="124">
        <v>10</v>
      </c>
    </row>
    <row r="147" spans="1:18" ht="30" customHeight="1">
      <c r="A147" s="5">
        <v>145</v>
      </c>
      <c r="B147" s="302" t="s">
        <v>965</v>
      </c>
      <c r="C147" s="5" t="s">
        <v>1088</v>
      </c>
      <c r="D147" s="6" t="s">
        <v>1092</v>
      </c>
      <c r="E147" s="310"/>
      <c r="F147" s="303">
        <v>46146</v>
      </c>
      <c r="G147" s="44"/>
      <c r="H147" s="317" t="s">
        <v>733</v>
      </c>
      <c r="I147" s="317" t="s">
        <v>733</v>
      </c>
      <c r="J147" s="44" t="s">
        <v>733</v>
      </c>
      <c r="K147" s="44" t="s">
        <v>733</v>
      </c>
      <c r="L147" s="6" t="s">
        <v>110</v>
      </c>
      <c r="M147" s="303">
        <v>46163</v>
      </c>
      <c r="N147" s="49"/>
      <c r="O147" s="135" t="s">
        <v>1113</v>
      </c>
      <c r="P147" s="6" t="s">
        <v>795</v>
      </c>
      <c r="Q147" s="305">
        <v>46179</v>
      </c>
      <c r="R147" s="124">
        <v>10</v>
      </c>
    </row>
    <row r="148" spans="1:18" ht="30" customHeight="1">
      <c r="A148" s="5">
        <v>146</v>
      </c>
      <c r="B148" s="302" t="s">
        <v>996</v>
      </c>
      <c r="C148" s="5" t="s">
        <v>1091</v>
      </c>
      <c r="D148" s="6" t="s">
        <v>1316</v>
      </c>
      <c r="E148" s="310"/>
      <c r="F148" s="303">
        <v>46133</v>
      </c>
      <c r="G148" s="44"/>
      <c r="H148" s="317" t="s">
        <v>733</v>
      </c>
      <c r="I148" s="317" t="s">
        <v>733</v>
      </c>
      <c r="J148" s="44" t="s">
        <v>733</v>
      </c>
      <c r="K148" s="44" t="s">
        <v>733</v>
      </c>
      <c r="L148" s="6" t="s">
        <v>110</v>
      </c>
      <c r="M148" s="303">
        <v>46165</v>
      </c>
      <c r="N148" s="49"/>
      <c r="O148" s="135" t="s">
        <v>1117</v>
      </c>
      <c r="P148" s="6" t="s">
        <v>795</v>
      </c>
      <c r="Q148" s="305">
        <v>46177</v>
      </c>
      <c r="R148" s="124">
        <v>10</v>
      </c>
    </row>
    <row r="149" spans="1:18" ht="30" customHeight="1">
      <c r="A149" s="5">
        <v>147</v>
      </c>
      <c r="B149" s="302" t="s">
        <v>1012</v>
      </c>
      <c r="C149" s="5" t="s">
        <v>1315</v>
      </c>
      <c r="D149" s="6" t="s">
        <v>1324</v>
      </c>
      <c r="E149" s="310"/>
      <c r="F149" s="303">
        <v>46131</v>
      </c>
      <c r="G149" s="44"/>
      <c r="H149" s="317" t="s">
        <v>733</v>
      </c>
      <c r="I149" s="317" t="s">
        <v>733</v>
      </c>
      <c r="J149" s="44" t="s">
        <v>733</v>
      </c>
      <c r="K149" s="44" t="s">
        <v>733</v>
      </c>
      <c r="L149" s="6" t="s">
        <v>110</v>
      </c>
      <c r="M149" s="303">
        <v>46165</v>
      </c>
      <c r="N149" s="49"/>
      <c r="O149" s="135" t="s">
        <v>1112</v>
      </c>
      <c r="P149" s="6"/>
      <c r="Q149" s="305"/>
      <c r="R149" s="124">
        <v>10</v>
      </c>
    </row>
    <row r="150" spans="1:18" ht="30" customHeight="1">
      <c r="A150" s="5">
        <v>148</v>
      </c>
      <c r="B150" s="302" t="s">
        <v>1035</v>
      </c>
      <c r="C150" s="5" t="s">
        <v>1315</v>
      </c>
      <c r="D150" s="6" t="s">
        <v>1310</v>
      </c>
      <c r="E150" s="51"/>
      <c r="F150" s="303">
        <v>46147</v>
      </c>
      <c r="G150" s="129"/>
      <c r="H150" s="317" t="s">
        <v>733</v>
      </c>
      <c r="I150" s="317" t="s">
        <v>733</v>
      </c>
      <c r="J150" s="44" t="s">
        <v>733</v>
      </c>
      <c r="K150" s="44" t="s">
        <v>733</v>
      </c>
      <c r="L150" s="6" t="s">
        <v>110</v>
      </c>
      <c r="M150" s="303">
        <v>46165</v>
      </c>
      <c r="N150" s="49"/>
      <c r="O150" s="135" t="s">
        <v>1112</v>
      </c>
      <c r="P150" s="6"/>
      <c r="Q150" s="305"/>
      <c r="R150" s="124">
        <v>10</v>
      </c>
    </row>
    <row r="151" spans="1:18" ht="30" customHeight="1">
      <c r="A151" s="5">
        <v>149</v>
      </c>
      <c r="B151" s="302" t="s">
        <v>984</v>
      </c>
      <c r="C151" s="5" t="s">
        <v>1319</v>
      </c>
      <c r="D151" s="6" t="s">
        <v>1310</v>
      </c>
      <c r="E151" s="308"/>
      <c r="F151" s="303">
        <v>46142</v>
      </c>
      <c r="G151" s="44"/>
      <c r="H151" s="317" t="s">
        <v>733</v>
      </c>
      <c r="I151" s="317" t="s">
        <v>733</v>
      </c>
      <c r="J151" s="44" t="s">
        <v>733</v>
      </c>
      <c r="K151" s="44" t="s">
        <v>733</v>
      </c>
      <c r="L151" s="6" t="s">
        <v>110</v>
      </c>
      <c r="M151" s="303">
        <v>46166</v>
      </c>
      <c r="N151" s="49"/>
      <c r="O151" s="135" t="s">
        <v>1116</v>
      </c>
      <c r="P151" s="6" t="s">
        <v>795</v>
      </c>
      <c r="Q151" s="305">
        <v>46175</v>
      </c>
      <c r="R151" s="124">
        <v>10</v>
      </c>
    </row>
    <row r="152" spans="1:18" ht="30" customHeight="1">
      <c r="A152" s="5">
        <v>150</v>
      </c>
      <c r="B152" s="302" t="s">
        <v>992</v>
      </c>
      <c r="C152" s="5" t="s">
        <v>1091</v>
      </c>
      <c r="D152" s="6" t="s">
        <v>1100</v>
      </c>
      <c r="E152" s="308"/>
      <c r="F152" s="303">
        <v>46128</v>
      </c>
      <c r="G152" s="44"/>
      <c r="H152" s="317" t="s">
        <v>733</v>
      </c>
      <c r="I152" s="317" t="s">
        <v>733</v>
      </c>
      <c r="J152" s="44" t="s">
        <v>733</v>
      </c>
      <c r="K152" s="44" t="s">
        <v>733</v>
      </c>
      <c r="L152" s="6" t="s">
        <v>110</v>
      </c>
      <c r="M152" s="303">
        <v>46168</v>
      </c>
      <c r="N152" s="49"/>
      <c r="O152" s="135" t="s">
        <v>1118</v>
      </c>
      <c r="P152" s="6"/>
      <c r="Q152" s="305"/>
      <c r="R152" s="124">
        <v>10</v>
      </c>
    </row>
    <row r="153" spans="1:18" ht="30" customHeight="1">
      <c r="A153" s="5">
        <v>151</v>
      </c>
      <c r="B153" s="302" t="s">
        <v>966</v>
      </c>
      <c r="C153" s="5" t="s">
        <v>1096</v>
      </c>
      <c r="D153" s="6" t="s">
        <v>1310</v>
      </c>
      <c r="E153" s="308"/>
      <c r="F153" s="303">
        <v>46161</v>
      </c>
      <c r="G153" s="44"/>
      <c r="H153" s="317" t="s">
        <v>733</v>
      </c>
      <c r="I153" s="317" t="s">
        <v>733</v>
      </c>
      <c r="J153" s="44" t="s">
        <v>733</v>
      </c>
      <c r="K153" s="44" t="s">
        <v>733</v>
      </c>
      <c r="L153" s="6" t="s">
        <v>110</v>
      </c>
      <c r="M153" s="303">
        <v>46169</v>
      </c>
      <c r="N153" s="49"/>
      <c r="O153" s="135" t="s">
        <v>1113</v>
      </c>
      <c r="P153" s="6" t="s">
        <v>795</v>
      </c>
      <c r="Q153" s="305">
        <v>46179</v>
      </c>
      <c r="R153" s="124">
        <v>10</v>
      </c>
    </row>
    <row r="154" spans="1:18" ht="30" customHeight="1">
      <c r="A154" s="5">
        <v>152</v>
      </c>
      <c r="B154" s="302" t="s">
        <v>983</v>
      </c>
      <c r="C154" s="5" t="s">
        <v>1325</v>
      </c>
      <c r="D154" s="6" t="s">
        <v>1316</v>
      </c>
      <c r="E154" s="308"/>
      <c r="F154" s="303">
        <v>46144</v>
      </c>
      <c r="G154" s="44"/>
      <c r="H154" s="317" t="s">
        <v>733</v>
      </c>
      <c r="I154" s="317" t="s">
        <v>733</v>
      </c>
      <c r="J154" s="44" t="s">
        <v>733</v>
      </c>
      <c r="K154" s="44" t="s">
        <v>733</v>
      </c>
      <c r="L154" s="6" t="s">
        <v>110</v>
      </c>
      <c r="M154" s="303">
        <v>46171</v>
      </c>
      <c r="N154" s="49"/>
      <c r="O154" s="135" t="s">
        <v>1116</v>
      </c>
      <c r="P154" s="6" t="s">
        <v>795</v>
      </c>
      <c r="Q154" s="305">
        <v>46175</v>
      </c>
      <c r="R154" s="124">
        <v>10</v>
      </c>
    </row>
    <row r="155" spans="1:18" ht="30" customHeight="1">
      <c r="A155" s="5">
        <v>153</v>
      </c>
      <c r="B155" s="302" t="s">
        <v>301</v>
      </c>
      <c r="C155" s="5" t="s">
        <v>1091</v>
      </c>
      <c r="D155" s="6" t="s">
        <v>1310</v>
      </c>
      <c r="E155" s="51"/>
      <c r="F155" s="303">
        <v>46147</v>
      </c>
      <c r="G155" s="131"/>
      <c r="H155" s="317" t="s">
        <v>733</v>
      </c>
      <c r="I155" s="317" t="s">
        <v>733</v>
      </c>
      <c r="J155" s="44" t="s">
        <v>733</v>
      </c>
      <c r="K155" s="44" t="s">
        <v>733</v>
      </c>
      <c r="L155" s="6" t="s">
        <v>110</v>
      </c>
      <c r="M155" s="303">
        <v>46172</v>
      </c>
      <c r="N155" s="49"/>
      <c r="O155" s="135" t="s">
        <v>1108</v>
      </c>
      <c r="P155" s="6"/>
      <c r="Q155" s="305"/>
      <c r="R155" s="124">
        <v>10</v>
      </c>
    </row>
    <row r="156" spans="1:18" ht="30" customHeight="1">
      <c r="A156" s="5">
        <v>154</v>
      </c>
      <c r="B156" s="302" t="s">
        <v>969</v>
      </c>
      <c r="C156" s="5" t="s">
        <v>1091</v>
      </c>
      <c r="D156" s="6" t="s">
        <v>1310</v>
      </c>
      <c r="E156" s="308"/>
      <c r="F156" s="303">
        <v>46163</v>
      </c>
      <c r="G156" s="44"/>
      <c r="H156" s="317" t="s">
        <v>733</v>
      </c>
      <c r="I156" s="317" t="s">
        <v>733</v>
      </c>
      <c r="J156" s="44" t="s">
        <v>733</v>
      </c>
      <c r="K156" s="44" t="s">
        <v>733</v>
      </c>
      <c r="L156" s="6" t="s">
        <v>110</v>
      </c>
      <c r="M156" s="303">
        <v>46173</v>
      </c>
      <c r="N156" s="49"/>
      <c r="O156" s="135" t="s">
        <v>1113</v>
      </c>
      <c r="P156" s="6" t="s">
        <v>795</v>
      </c>
      <c r="Q156" s="305">
        <v>46179</v>
      </c>
      <c r="R156" s="124">
        <v>10</v>
      </c>
    </row>
    <row r="157" spans="1:18" ht="30" customHeight="1">
      <c r="A157" s="5">
        <v>155</v>
      </c>
      <c r="B157" s="315" t="s">
        <v>953</v>
      </c>
      <c r="C157" s="5" t="s">
        <v>1088</v>
      </c>
      <c r="D157" s="6" t="s">
        <v>1316</v>
      </c>
      <c r="E157" s="310"/>
      <c r="F157" s="303">
        <v>46167</v>
      </c>
      <c r="G157" s="44"/>
      <c r="H157" s="317" t="s">
        <v>733</v>
      </c>
      <c r="I157" s="317" t="s">
        <v>733</v>
      </c>
      <c r="J157" s="44" t="s">
        <v>733</v>
      </c>
      <c r="K157" s="44" t="s">
        <v>733</v>
      </c>
      <c r="L157" s="6" t="s">
        <v>110</v>
      </c>
      <c r="M157" s="303">
        <v>46174</v>
      </c>
      <c r="N157" s="49"/>
      <c r="O157" s="135" t="s">
        <v>1116</v>
      </c>
      <c r="P157" s="6"/>
      <c r="Q157" s="305"/>
      <c r="R157" s="124">
        <v>10</v>
      </c>
    </row>
    <row r="158" spans="1:18" ht="30" customHeight="1">
      <c r="A158" s="5">
        <v>156</v>
      </c>
      <c r="B158" s="302" t="s">
        <v>1001</v>
      </c>
      <c r="C158" s="5" t="s">
        <v>1317</v>
      </c>
      <c r="D158" s="6" t="s">
        <v>1316</v>
      </c>
      <c r="E158" s="310"/>
      <c r="F158" s="303">
        <v>46130</v>
      </c>
      <c r="G158" s="44"/>
      <c r="H158" s="317" t="s">
        <v>733</v>
      </c>
      <c r="I158" s="317" t="s">
        <v>733</v>
      </c>
      <c r="J158" s="44" t="s">
        <v>733</v>
      </c>
      <c r="K158" s="44" t="s">
        <v>733</v>
      </c>
      <c r="L158" s="6" t="s">
        <v>110</v>
      </c>
      <c r="M158" s="303">
        <v>46174</v>
      </c>
      <c r="N158" s="49"/>
      <c r="O158" s="135" t="s">
        <v>1117</v>
      </c>
      <c r="P158" s="6" t="s">
        <v>795</v>
      </c>
      <c r="Q158" s="305">
        <v>46175</v>
      </c>
      <c r="R158" s="124">
        <v>10</v>
      </c>
    </row>
    <row r="159" spans="1:18" ht="27" customHeight="1">
      <c r="A159" s="5">
        <v>157</v>
      </c>
      <c r="B159" s="302" t="s">
        <v>1031</v>
      </c>
      <c r="C159" s="5" t="s">
        <v>1326</v>
      </c>
      <c r="D159" s="6" t="s">
        <v>1310</v>
      </c>
      <c r="E159" s="51"/>
      <c r="F159" s="303">
        <v>46166</v>
      </c>
      <c r="G159" s="129"/>
      <c r="H159" s="317" t="s">
        <v>733</v>
      </c>
      <c r="I159" s="317" t="s">
        <v>733</v>
      </c>
      <c r="J159" s="44" t="s">
        <v>733</v>
      </c>
      <c r="K159" s="44" t="s">
        <v>733</v>
      </c>
      <c r="L159" s="6" t="s">
        <v>110</v>
      </c>
      <c r="M159" s="303">
        <v>46176</v>
      </c>
      <c r="N159" s="49"/>
      <c r="O159" s="135" t="s">
        <v>1098</v>
      </c>
      <c r="P159" s="6" t="s">
        <v>795</v>
      </c>
      <c r="Q159" s="305">
        <v>46182</v>
      </c>
      <c r="R159" s="124">
        <v>10</v>
      </c>
    </row>
    <row r="160" spans="1:18" ht="27" customHeight="1">
      <c r="A160" s="5">
        <v>158</v>
      </c>
      <c r="B160" s="302" t="s">
        <v>1085</v>
      </c>
      <c r="C160" s="5" t="s">
        <v>1327</v>
      </c>
      <c r="D160" s="6" t="s">
        <v>1310</v>
      </c>
      <c r="E160" s="308"/>
      <c r="F160" s="303">
        <v>46159</v>
      </c>
      <c r="G160" s="44"/>
      <c r="H160" s="317" t="s">
        <v>733</v>
      </c>
      <c r="I160" s="317" t="s">
        <v>733</v>
      </c>
      <c r="J160" s="317" t="s">
        <v>733</v>
      </c>
      <c r="K160" s="317" t="s">
        <v>733</v>
      </c>
      <c r="L160" s="6" t="s">
        <v>110</v>
      </c>
      <c r="M160" s="303">
        <v>46177</v>
      </c>
      <c r="N160" s="49"/>
      <c r="O160" s="135" t="s">
        <v>1116</v>
      </c>
      <c r="P160" s="6" t="s">
        <v>795</v>
      </c>
      <c r="Q160" s="305">
        <v>46183</v>
      </c>
      <c r="R160" s="124">
        <v>10</v>
      </c>
    </row>
    <row r="161" spans="1:18" ht="27" customHeight="1">
      <c r="A161" s="5">
        <v>159</v>
      </c>
      <c r="B161" s="302" t="s">
        <v>1087</v>
      </c>
      <c r="C161" s="5" t="s">
        <v>1096</v>
      </c>
      <c r="D161" s="6" t="s">
        <v>1310</v>
      </c>
      <c r="E161" s="51"/>
      <c r="F161" s="303">
        <v>46176</v>
      </c>
      <c r="G161" s="129"/>
      <c r="H161" s="317" t="s">
        <v>733</v>
      </c>
      <c r="I161" s="317" t="s">
        <v>733</v>
      </c>
      <c r="J161" s="317" t="s">
        <v>733</v>
      </c>
      <c r="K161" s="317" t="s">
        <v>733</v>
      </c>
      <c r="L161" s="6" t="s">
        <v>110</v>
      </c>
      <c r="M161" s="303">
        <v>46180</v>
      </c>
      <c r="N161" s="49"/>
      <c r="O161" s="135" t="s">
        <v>1112</v>
      </c>
      <c r="P161" s="6">
        <v>0</v>
      </c>
      <c r="Q161" s="305"/>
      <c r="R161" s="124">
        <v>10</v>
      </c>
    </row>
    <row r="162" spans="1:18" ht="27.5" customHeight="1">
      <c r="A162" s="5">
        <v>160</v>
      </c>
      <c r="B162" s="302" t="s">
        <v>1086</v>
      </c>
      <c r="C162" s="5" t="s">
        <v>1096</v>
      </c>
      <c r="D162" s="6" t="s">
        <v>1100</v>
      </c>
      <c r="E162" s="308"/>
      <c r="F162" s="303">
        <v>46171</v>
      </c>
      <c r="G162" s="44"/>
      <c r="H162" s="304" t="s">
        <v>733</v>
      </c>
      <c r="I162" s="304" t="s">
        <v>733</v>
      </c>
      <c r="J162" s="304" t="s">
        <v>733</v>
      </c>
      <c r="K162" s="304" t="s">
        <v>733</v>
      </c>
      <c r="L162" s="6" t="s">
        <v>110</v>
      </c>
      <c r="M162" s="303">
        <v>46182</v>
      </c>
      <c r="N162" s="49"/>
      <c r="O162" s="135" t="s">
        <v>1120</v>
      </c>
      <c r="P162" s="6"/>
      <c r="Q162" s="305"/>
      <c r="R162" s="124">
        <v>10</v>
      </c>
    </row>
    <row r="163" spans="1:18" ht="27.5" customHeight="1">
      <c r="A163" s="5">
        <v>161</v>
      </c>
      <c r="B163" s="315" t="s">
        <v>1081</v>
      </c>
      <c r="C163" s="5" t="s">
        <v>1091</v>
      </c>
      <c r="D163" s="6" t="s">
        <v>1310</v>
      </c>
      <c r="E163" s="316"/>
      <c r="F163" s="303">
        <v>46167</v>
      </c>
      <c r="G163" s="44"/>
      <c r="H163" s="304" t="s">
        <v>733</v>
      </c>
      <c r="I163" s="304" t="s">
        <v>733</v>
      </c>
      <c r="J163" s="304" t="s">
        <v>733</v>
      </c>
      <c r="K163" s="304" t="s">
        <v>733</v>
      </c>
      <c r="L163" s="6" t="s">
        <v>110</v>
      </c>
      <c r="M163" s="303">
        <v>46182</v>
      </c>
      <c r="N163" s="49"/>
      <c r="O163" s="135" t="s">
        <v>1116</v>
      </c>
      <c r="P163" s="6" t="s">
        <v>795</v>
      </c>
      <c r="Q163" s="305">
        <v>46184</v>
      </c>
      <c r="R163" s="124">
        <v>10</v>
      </c>
    </row>
    <row r="164" spans="1:18" ht="27.5" customHeight="1">
      <c r="A164" s="5">
        <v>162</v>
      </c>
      <c r="B164" s="315" t="s">
        <v>1083</v>
      </c>
      <c r="C164" s="5" t="s">
        <v>1328</v>
      </c>
      <c r="D164" s="6" t="s">
        <v>1310</v>
      </c>
      <c r="E164" s="310"/>
      <c r="F164" s="303">
        <v>46145</v>
      </c>
      <c r="G164" s="44"/>
      <c r="H164" s="304" t="s">
        <v>733</v>
      </c>
      <c r="I164" s="304" t="s">
        <v>733</v>
      </c>
      <c r="J164" s="304" t="s">
        <v>733</v>
      </c>
      <c r="K164" s="304" t="s">
        <v>733</v>
      </c>
      <c r="L164" s="6" t="s">
        <v>110</v>
      </c>
      <c r="M164" s="303">
        <v>46186</v>
      </c>
      <c r="N164" s="49"/>
      <c r="O164" s="135" t="s">
        <v>1113</v>
      </c>
      <c r="P164" s="6" t="s">
        <v>795</v>
      </c>
      <c r="Q164" s="305">
        <v>46188</v>
      </c>
      <c r="R164" s="124">
        <v>10</v>
      </c>
    </row>
    <row r="165" spans="1:18" ht="44.5" customHeight="1">
      <c r="A165" s="5">
        <v>163</v>
      </c>
      <c r="B165" s="315" t="s">
        <v>1082</v>
      </c>
      <c r="C165" s="5" t="s">
        <v>1091</v>
      </c>
      <c r="D165" s="6" t="s">
        <v>1310</v>
      </c>
      <c r="E165" s="51"/>
      <c r="F165" s="303">
        <v>46176</v>
      </c>
      <c r="G165" s="44"/>
      <c r="H165" s="304" t="s">
        <v>733</v>
      </c>
      <c r="I165" s="304" t="s">
        <v>733</v>
      </c>
      <c r="J165" s="304" t="s">
        <v>733</v>
      </c>
      <c r="K165" s="304" t="s">
        <v>733</v>
      </c>
      <c r="L165" s="6" t="s">
        <v>110</v>
      </c>
      <c r="M165" s="303">
        <v>46192</v>
      </c>
      <c r="N165" s="49"/>
      <c r="O165" s="135" t="s">
        <v>1116</v>
      </c>
      <c r="P165" s="6" t="s">
        <v>795</v>
      </c>
      <c r="Q165" s="305">
        <v>46194</v>
      </c>
      <c r="R165" s="124">
        <v>10</v>
      </c>
    </row>
    <row r="166" spans="1:18" ht="27.5" customHeight="1">
      <c r="A166" s="5">
        <v>164</v>
      </c>
      <c r="B166" s="302" t="s">
        <v>1084</v>
      </c>
      <c r="C166" s="5" t="s">
        <v>1315</v>
      </c>
      <c r="D166" s="6" t="s">
        <v>1310</v>
      </c>
      <c r="E166" s="308"/>
      <c r="F166" s="303">
        <v>46176</v>
      </c>
      <c r="G166" s="44"/>
      <c r="H166" s="304" t="s">
        <v>733</v>
      </c>
      <c r="I166" s="304" t="s">
        <v>733</v>
      </c>
      <c r="J166" s="304" t="s">
        <v>733</v>
      </c>
      <c r="K166" s="304" t="s">
        <v>733</v>
      </c>
      <c r="L166" s="6" t="s">
        <v>110</v>
      </c>
      <c r="M166" s="303">
        <v>46194</v>
      </c>
      <c r="N166" s="49"/>
      <c r="O166" s="135" t="s">
        <v>1113</v>
      </c>
      <c r="P166" s="6"/>
      <c r="Q166" s="305"/>
      <c r="R166" s="124">
        <v>10</v>
      </c>
    </row>
    <row r="167" spans="1:18" ht="27.5" customHeight="1">
      <c r="A167" s="5">
        <v>165</v>
      </c>
      <c r="B167" s="6" t="s">
        <v>1608</v>
      </c>
      <c r="C167" s="5" t="s">
        <v>1349</v>
      </c>
      <c r="D167" s="6" t="s">
        <v>1310</v>
      </c>
      <c r="E167" s="311"/>
      <c r="F167" s="127">
        <v>46190</v>
      </c>
      <c r="G167" s="44"/>
      <c r="H167" s="318" t="s">
        <v>733</v>
      </c>
      <c r="I167" s="318" t="s">
        <v>733</v>
      </c>
      <c r="J167" s="318" t="s">
        <v>733</v>
      </c>
      <c r="K167" s="318" t="s">
        <v>733</v>
      </c>
      <c r="L167" s="6" t="s">
        <v>110</v>
      </c>
      <c r="M167" s="127">
        <v>46198</v>
      </c>
      <c r="N167" s="6"/>
      <c r="O167" s="135" t="s">
        <v>1112</v>
      </c>
      <c r="P167" s="313"/>
      <c r="Q167" s="313" t="s">
        <v>1608</v>
      </c>
      <c r="R167" s="39">
        <v>7</v>
      </c>
    </row>
    <row r="168" spans="1:18" ht="27.5" customHeight="1">
      <c r="A168" s="5">
        <v>166</v>
      </c>
      <c r="B168" s="6" t="s">
        <v>1484</v>
      </c>
      <c r="C168" s="5" t="s">
        <v>1104</v>
      </c>
      <c r="D168" s="6" t="s">
        <v>1310</v>
      </c>
      <c r="E168" s="311"/>
      <c r="F168" s="127">
        <v>46185</v>
      </c>
      <c r="G168" s="44"/>
      <c r="H168" s="318" t="s">
        <v>733</v>
      </c>
      <c r="I168" s="318" t="s">
        <v>733</v>
      </c>
      <c r="J168" s="318" t="s">
        <v>733</v>
      </c>
      <c r="K168" s="318" t="s">
        <v>733</v>
      </c>
      <c r="L168" s="6" t="s">
        <v>110</v>
      </c>
      <c r="M168" s="127">
        <v>46200</v>
      </c>
      <c r="N168" s="6"/>
      <c r="O168" s="135" t="s">
        <v>1116</v>
      </c>
      <c r="P168" s="313"/>
      <c r="Q168" s="313"/>
      <c r="R168" s="655" t="s">
        <v>1711</v>
      </c>
    </row>
    <row r="169" spans="1:18" ht="27.5" customHeight="1">
      <c r="A169" s="5">
        <v>168</v>
      </c>
      <c r="B169" s="6" t="s">
        <v>1510</v>
      </c>
      <c r="C169" s="5" t="s">
        <v>1328</v>
      </c>
      <c r="D169" s="6" t="s">
        <v>1310</v>
      </c>
      <c r="E169" s="311"/>
      <c r="F169" s="127">
        <v>46188</v>
      </c>
      <c r="G169" s="44"/>
      <c r="H169" s="318" t="s">
        <v>733</v>
      </c>
      <c r="I169" s="318" t="s">
        <v>733</v>
      </c>
      <c r="J169" s="318" t="s">
        <v>733</v>
      </c>
      <c r="K169" s="318" t="s">
        <v>733</v>
      </c>
      <c r="L169" s="6" t="s">
        <v>110</v>
      </c>
      <c r="M169" s="127">
        <v>46202</v>
      </c>
      <c r="N169" s="6"/>
      <c r="O169" s="135" t="s">
        <v>1113</v>
      </c>
      <c r="P169" s="313"/>
      <c r="Q169" s="313"/>
      <c r="R169" s="655" t="s">
        <v>1711</v>
      </c>
    </row>
    <row r="170" spans="1:18" ht="27.5" customHeight="1">
      <c r="A170" s="5">
        <v>167</v>
      </c>
      <c r="B170" s="6" t="s">
        <v>1485</v>
      </c>
      <c r="C170" s="5" t="s">
        <v>1091</v>
      </c>
      <c r="D170" s="6" t="s">
        <v>1310</v>
      </c>
      <c r="E170" s="311"/>
      <c r="F170" s="127">
        <v>46185</v>
      </c>
      <c r="G170" s="44" t="s">
        <v>1801</v>
      </c>
      <c r="H170" s="318" t="s">
        <v>1802</v>
      </c>
      <c r="I170" s="318" t="s">
        <v>1802</v>
      </c>
      <c r="J170" s="318" t="s">
        <v>1802</v>
      </c>
      <c r="K170" s="318" t="s">
        <v>1802</v>
      </c>
      <c r="L170" s="5" t="s">
        <v>70</v>
      </c>
      <c r="M170" s="6"/>
      <c r="N170" s="6"/>
      <c r="O170" s="135" t="s">
        <v>1116</v>
      </c>
      <c r="P170" s="313"/>
      <c r="Q170" s="313"/>
      <c r="R170" s="655" t="s">
        <v>1711</v>
      </c>
    </row>
    <row r="171" spans="1:18" ht="27.5" customHeight="1">
      <c r="A171" s="5">
        <v>169</v>
      </c>
      <c r="B171" s="6" t="s">
        <v>1490</v>
      </c>
      <c r="C171" s="5" t="s">
        <v>1315</v>
      </c>
      <c r="D171" s="6" t="s">
        <v>1310</v>
      </c>
      <c r="E171" s="311"/>
      <c r="F171" s="127">
        <v>411433</v>
      </c>
      <c r="G171" s="44" t="s">
        <v>1803</v>
      </c>
      <c r="H171" s="318" t="s">
        <v>1804</v>
      </c>
      <c r="I171" s="318" t="s">
        <v>1804</v>
      </c>
      <c r="J171" s="318" t="s">
        <v>1804</v>
      </c>
      <c r="K171" s="318" t="s">
        <v>1804</v>
      </c>
      <c r="L171" s="5" t="s">
        <v>70</v>
      </c>
      <c r="M171" s="6"/>
      <c r="N171" s="6"/>
      <c r="O171" s="135"/>
      <c r="P171" s="313"/>
      <c r="Q171" s="313"/>
      <c r="R171" s="39">
        <v>6</v>
      </c>
    </row>
    <row r="172" spans="1:18" ht="27.5" hidden="1" customHeight="1">
      <c r="A172" s="5">
        <v>170</v>
      </c>
      <c r="B172" s="6" t="s">
        <v>1307</v>
      </c>
      <c r="C172" s="5" t="s">
        <v>1090</v>
      </c>
      <c r="D172" s="6" t="s">
        <v>1310</v>
      </c>
      <c r="E172" s="311"/>
      <c r="F172" s="127">
        <v>46178</v>
      </c>
      <c r="G172" s="44" t="s">
        <v>233</v>
      </c>
      <c r="H172" s="318" t="s">
        <v>1119</v>
      </c>
      <c r="I172" s="318" t="s">
        <v>1119</v>
      </c>
      <c r="J172" s="318" t="s">
        <v>1119</v>
      </c>
      <c r="K172" s="318" t="s">
        <v>1119</v>
      </c>
      <c r="L172" s="5" t="s">
        <v>233</v>
      </c>
      <c r="M172" s="6"/>
      <c r="N172" s="6" t="s">
        <v>1649</v>
      </c>
      <c r="O172" s="135" t="s">
        <v>1116</v>
      </c>
      <c r="P172" s="313"/>
      <c r="Q172" s="313"/>
    </row>
    <row r="173" spans="1:18" ht="27.5" hidden="1" customHeight="1">
      <c r="A173" s="648"/>
      <c r="B173" s="296"/>
      <c r="C173" s="648"/>
      <c r="D173" s="296"/>
      <c r="F173" s="645"/>
      <c r="G173" s="649"/>
      <c r="H173" s="650"/>
      <c r="I173" s="650"/>
      <c r="J173" s="650"/>
      <c r="K173" s="650"/>
      <c r="L173" s="648"/>
      <c r="M173" s="296"/>
      <c r="N173" s="296"/>
      <c r="O173" s="651"/>
    </row>
    <row r="174" spans="1:18" ht="27.5" customHeight="1">
      <c r="A174" s="5">
        <v>170</v>
      </c>
      <c r="B174" s="6" t="s">
        <v>1499</v>
      </c>
      <c r="C174" s="5" t="s">
        <v>1349</v>
      </c>
      <c r="D174" s="6"/>
      <c r="E174" s="311"/>
      <c r="F174" s="127">
        <v>46203</v>
      </c>
      <c r="G174" s="44" t="s">
        <v>78</v>
      </c>
      <c r="H174" s="318" t="s">
        <v>78</v>
      </c>
      <c r="I174" s="318" t="s">
        <v>78</v>
      </c>
      <c r="J174" s="318" t="s">
        <v>78</v>
      </c>
      <c r="K174" s="318" t="s">
        <v>78</v>
      </c>
      <c r="L174" s="5" t="s">
        <v>70</v>
      </c>
      <c r="M174" s="6"/>
      <c r="N174" s="6"/>
      <c r="O174" s="135" t="s">
        <v>1116</v>
      </c>
      <c r="P174" s="313"/>
      <c r="Q174" s="313"/>
    </row>
    <row r="175" spans="1:18" ht="27.5" customHeight="1">
      <c r="A175" s="5">
        <v>171</v>
      </c>
      <c r="B175" s="6" t="s">
        <v>1467</v>
      </c>
      <c r="C175" s="5" t="s">
        <v>1326</v>
      </c>
      <c r="D175" s="6"/>
      <c r="E175" s="311"/>
      <c r="F175" s="127">
        <v>46203</v>
      </c>
      <c r="G175" s="44" t="s">
        <v>1805</v>
      </c>
      <c r="H175" s="318" t="s">
        <v>1806</v>
      </c>
      <c r="I175" s="318" t="s">
        <v>1806</v>
      </c>
      <c r="J175" s="318" t="s">
        <v>1806</v>
      </c>
      <c r="K175" s="318" t="s">
        <v>1806</v>
      </c>
      <c r="L175" s="5" t="s">
        <v>70</v>
      </c>
      <c r="M175" s="6"/>
      <c r="N175" s="6"/>
      <c r="O175" s="135" t="s">
        <v>1113</v>
      </c>
      <c r="P175" s="313"/>
      <c r="Q175" s="313"/>
    </row>
    <row r="176" spans="1:18">
      <c r="K176" s="598" t="s">
        <v>110</v>
      </c>
      <c r="L176" s="596">
        <f>COUNTIF(L3:L172,"Completed")</f>
        <v>167</v>
      </c>
      <c r="P176" s="596">
        <f>COUNTIF(P3:P172,"C")</f>
        <v>107</v>
      </c>
    </row>
    <row r="177" spans="11:12">
      <c r="K177" s="598" t="s">
        <v>70</v>
      </c>
      <c r="L177" s="597">
        <f>COUNTIF(L165:L171,"WIP")</f>
        <v>2</v>
      </c>
    </row>
  </sheetData>
  <mergeCells count="1">
    <mergeCell ref="A1:Q1"/>
  </mergeCells>
  <phoneticPr fontId="101" type="noConversion"/>
  <conditionalFormatting sqref="B167:B1048576 B1:B2">
    <cfRule type="duplicateValues" dxfId="160" priority="1482"/>
    <cfRule type="duplicateValues" dxfId="159" priority="1483"/>
    <cfRule type="duplicateValues" dxfId="158" priority="1484"/>
    <cfRule type="duplicateValues" dxfId="157" priority="1485"/>
    <cfRule type="duplicateValues" dxfId="156" priority="1486"/>
    <cfRule type="duplicateValues" dxfId="155" priority="1487"/>
    <cfRule type="duplicateValues" dxfId="154" priority="1488"/>
  </conditionalFormatting>
  <conditionalFormatting sqref="H3:K169">
    <cfRule type="containsText" dxfId="153" priority="171" operator="containsText" text="Frustum Done">
      <formula>NOT(ISERROR(SEARCH("Frustum Done",H3)))</formula>
    </cfRule>
    <cfRule type="containsText" dxfId="152" priority="172" operator="containsText" text="RCC Complete">
      <formula>NOT(ISERROR(SEARCH("RCC Complete",H3)))</formula>
    </cfRule>
  </conditionalFormatting>
  <pageMargins left="0.27559055118110237" right="0.31496062992125984" top="0.35433070866141736" bottom="0.39370078740157483" header="0.31496062992125984" footer="0.31496062992125984"/>
  <pageSetup paperSize="9" scale="33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9327-7F64-44EB-9282-F2183C99653A}">
  <sheetPr codeName="Sheet11"/>
  <dimension ref="A1:L166"/>
  <sheetViews>
    <sheetView zoomScale="63" zoomScaleNormal="71" zoomScaleSheetLayoutView="81" workbookViewId="0">
      <pane ySplit="2" topLeftCell="A86" activePane="bottomLeft" state="frozen"/>
      <selection pane="bottomLeft" activeCell="H90" sqref="H90"/>
    </sheetView>
  </sheetViews>
  <sheetFormatPr defaultColWidth="9.453125" defaultRowHeight="14.5"/>
  <cols>
    <col min="1" max="1" width="6.453125" style="39" customWidth="1"/>
    <col min="2" max="2" width="9.453125" style="39" customWidth="1"/>
    <col min="3" max="3" width="16.54296875" style="39" customWidth="1"/>
    <col min="4" max="4" width="12.54296875" style="39" customWidth="1"/>
    <col min="5" max="5" width="16.453125" style="39" bestFit="1" customWidth="1"/>
    <col min="6" max="6" width="16.6328125" style="42" customWidth="1"/>
    <col min="7" max="7" width="29.54296875" style="39" customWidth="1"/>
    <col min="8" max="8" width="30.81640625" style="39" customWidth="1"/>
    <col min="9" max="9" width="26.54296875" style="134" customWidth="1"/>
    <col min="10" max="10" width="23.54296875" style="39" customWidth="1"/>
    <col min="11" max="11" width="18.54296875" style="39" customWidth="1"/>
    <col min="12" max="16384" width="9.453125" style="39"/>
  </cols>
  <sheetData>
    <row r="1" spans="1:12" ht="26.9" customHeight="1">
      <c r="A1" s="856" t="s">
        <v>951</v>
      </c>
      <c r="B1" s="857"/>
      <c r="C1" s="857"/>
      <c r="D1" s="857"/>
      <c r="E1" s="857"/>
      <c r="F1" s="857"/>
      <c r="G1" s="857"/>
      <c r="H1" s="857"/>
      <c r="I1" s="854"/>
      <c r="J1" s="857"/>
      <c r="K1" s="858"/>
    </row>
    <row r="2" spans="1:12" s="41" customFormat="1" ht="62.9" customHeight="1">
      <c r="A2" s="45" t="s">
        <v>107</v>
      </c>
      <c r="B2" s="45" t="s">
        <v>122</v>
      </c>
      <c r="C2" s="45" t="s">
        <v>112</v>
      </c>
      <c r="D2" s="45" t="s">
        <v>123</v>
      </c>
      <c r="E2" s="45" t="s">
        <v>628</v>
      </c>
      <c r="F2" s="245" t="s">
        <v>156</v>
      </c>
      <c r="G2" s="45" t="s">
        <v>629</v>
      </c>
      <c r="H2" s="45" t="s">
        <v>121</v>
      </c>
      <c r="I2" s="45" t="s">
        <v>630</v>
      </c>
      <c r="J2" s="45" t="s">
        <v>149</v>
      </c>
      <c r="K2" s="45" t="s">
        <v>160</v>
      </c>
    </row>
    <row r="3" spans="1:12" ht="30" customHeight="1">
      <c r="A3" s="5">
        <v>1</v>
      </c>
      <c r="B3" s="6" t="str">
        <f>FDN!B3</f>
        <v>125/2</v>
      </c>
      <c r="C3" s="5" t="str">
        <f>VLOOKUP($B3,FDN!$B3:D166,2,0)</f>
        <v>A+3</v>
      </c>
      <c r="D3" s="5" t="str">
        <f>VLOOKUP($B3,FDN!$B3:E166,3,0)</f>
        <v>DFR</v>
      </c>
      <c r="E3" s="192">
        <f>VLOOKUP(B3,FDN!B3:F166,5,0)</f>
        <v>45902</v>
      </c>
      <c r="F3" s="6" t="str">
        <f>VLOOKUP(B3,FDN!B3:L166,11,0)</f>
        <v>Completed</v>
      </c>
      <c r="G3" s="319">
        <f>VLOOKUP(B3,FDN!B3:M166,12,0)</f>
        <v>45915</v>
      </c>
      <c r="H3" s="49"/>
      <c r="I3" s="135" t="str">
        <f>VLOOKUP(B3,FDN!B3:O166,14,0)</f>
        <v>Balaji Enterprises</v>
      </c>
      <c r="J3" s="6"/>
      <c r="K3" s="192"/>
    </row>
    <row r="4" spans="1:12" ht="30" customHeight="1">
      <c r="A4" s="5">
        <f>A3+1</f>
        <v>2</v>
      </c>
      <c r="B4" s="6" t="str">
        <f>FDN!B4</f>
        <v>125/3</v>
      </c>
      <c r="C4" s="5" t="str">
        <f>VLOOKUP(B4,FDN!B4:D166,2,0)</f>
        <v>A+6</v>
      </c>
      <c r="D4" s="5" t="str">
        <f>VLOOKUP($B4,FDN!$B4:E166,3,0)</f>
        <v>DFR</v>
      </c>
      <c r="E4" s="192">
        <f>VLOOKUP(B4,FDN!B4:F166,5,0)</f>
        <v>45909</v>
      </c>
      <c r="F4" s="6" t="str">
        <f>VLOOKUP(B4,FDN!B4:L166,11,0)</f>
        <v>Completed</v>
      </c>
      <c r="G4" s="319">
        <f>VLOOKUP(B4,FDN!B4:M166,12,0)</f>
        <v>45933</v>
      </c>
      <c r="H4" s="49"/>
      <c r="I4" s="135" t="str">
        <f>VLOOKUP(B4,FDN!B4:O166,14,0)</f>
        <v>Balaji Enterprises</v>
      </c>
      <c r="J4" s="6"/>
      <c r="K4" s="192"/>
    </row>
    <row r="5" spans="1:12" ht="30" customHeight="1">
      <c r="A5" s="5">
        <f t="shared" ref="A5:A68" si="0">A4+1</f>
        <v>3</v>
      </c>
      <c r="B5" s="6" t="str">
        <f>FDN!B5</f>
        <v>123/1</v>
      </c>
      <c r="C5" s="5" t="str">
        <f>VLOOKUP(B5,FDN!B5:D172,2,0)</f>
        <v>A+0</v>
      </c>
      <c r="D5" s="5" t="str">
        <f>VLOOKUP($B5,FDN!$B5:E172,3,0)</f>
        <v>WFR</v>
      </c>
      <c r="E5" s="192">
        <f>VLOOKUP(B5,FDN!B5:F172,5,0)</f>
        <v>45931</v>
      </c>
      <c r="F5" s="6" t="str">
        <f>VLOOKUP(B5,FDN!B5:L172,11,0)</f>
        <v>Completed</v>
      </c>
      <c r="G5" s="319">
        <f>VLOOKUP(B5,FDN!B5:M172,12,0)</f>
        <v>45937</v>
      </c>
      <c r="H5" s="49"/>
      <c r="I5" s="135" t="str">
        <f>VLOOKUP(B5,FDN!B5:O172,14,0)</f>
        <v>R.K . Enterprises</v>
      </c>
      <c r="J5" s="6" t="s">
        <v>795</v>
      </c>
      <c r="K5" s="192">
        <v>45940</v>
      </c>
    </row>
    <row r="6" spans="1:12" ht="30" customHeight="1">
      <c r="A6" s="5">
        <f t="shared" si="0"/>
        <v>4</v>
      </c>
      <c r="B6" s="6" t="str">
        <f>FDN!B6</f>
        <v>124/1</v>
      </c>
      <c r="C6" s="5" t="str">
        <f>VLOOKUP(B6,FDN!B6:D176,2,0)</f>
        <v>A+6</v>
      </c>
      <c r="D6" s="5" t="str">
        <f>VLOOKUP($B6,FDN!$B6:E176,3,0)</f>
        <v>WET Paddy</v>
      </c>
      <c r="E6" s="192">
        <f>VLOOKUP(B6,FDN!B6:F176,5,0)</f>
        <v>45921</v>
      </c>
      <c r="F6" s="6" t="str">
        <f>VLOOKUP(B6,FDN!B6:L176,11,0)</f>
        <v>Completed</v>
      </c>
      <c r="G6" s="319">
        <f>VLOOKUP(B6,FDN!B6:M176,12,0)</f>
        <v>45938</v>
      </c>
      <c r="H6" s="49"/>
      <c r="I6" s="135" t="str">
        <f>VLOOKUP(B6,FDN!B6:O176,14,0)</f>
        <v>Balaji Enterprises</v>
      </c>
      <c r="J6" s="6" t="s">
        <v>795</v>
      </c>
      <c r="K6" s="192">
        <v>45982</v>
      </c>
    </row>
    <row r="7" spans="1:12" ht="30" customHeight="1">
      <c r="A7" s="5">
        <f t="shared" si="0"/>
        <v>5</v>
      </c>
      <c r="B7" s="6" t="str">
        <f>FDN!B7</f>
        <v>124/2</v>
      </c>
      <c r="C7" s="5" t="str">
        <f>VLOOKUP(B7,FDN!B7:D177,2,0)</f>
        <v>A+6</v>
      </c>
      <c r="D7" s="5" t="str">
        <f>VLOOKUP($B7,FDN!$B7:E177,3,0)</f>
        <v>WFR</v>
      </c>
      <c r="E7" s="192">
        <f>VLOOKUP(B7,FDN!B7:F177,5,0)</f>
        <v>45907</v>
      </c>
      <c r="F7" s="6" t="str">
        <f>VLOOKUP(B7,FDN!B7:L177,11,0)</f>
        <v>Completed</v>
      </c>
      <c r="G7" s="319">
        <f>VLOOKUP(B7,FDN!B7:M177,12,0)</f>
        <v>45945</v>
      </c>
      <c r="H7" s="49"/>
      <c r="I7" s="135" t="str">
        <f>VLOOKUP(B7,FDN!B7:O177,14,0)</f>
        <v>Jai Shri Ram Enterprises</v>
      </c>
      <c r="J7" s="6" t="s">
        <v>795</v>
      </c>
      <c r="K7" s="192">
        <v>45950</v>
      </c>
    </row>
    <row r="8" spans="1:12" ht="30" customHeight="1">
      <c r="A8" s="5">
        <f t="shared" si="0"/>
        <v>6</v>
      </c>
      <c r="B8" s="6" t="str">
        <f>FDN!B8</f>
        <v>121/7</v>
      </c>
      <c r="C8" s="5" t="str">
        <f>VLOOKUP(B8,FDN!B8:D178,2,0)</f>
        <v>A+0</v>
      </c>
      <c r="D8" s="5" t="str">
        <f>VLOOKUP($B8,FDN!$B8:E178,3,0)</f>
        <v>WFR</v>
      </c>
      <c r="E8" s="192">
        <f>VLOOKUP(B8,FDN!B8:F178,5,0)</f>
        <v>45924</v>
      </c>
      <c r="F8" s="6" t="str">
        <f>VLOOKUP(B8,FDN!B8:L178,11,0)</f>
        <v>Completed</v>
      </c>
      <c r="G8" s="319">
        <f>VLOOKUP(B8,FDN!B8:M178,12,0)</f>
        <v>45946</v>
      </c>
      <c r="H8" s="49"/>
      <c r="I8" s="135" t="str">
        <f>VLOOKUP(B8,FDN!B8:O178,14,0)</f>
        <v>Pawan enterprises</v>
      </c>
      <c r="J8" s="6" t="s">
        <v>795</v>
      </c>
      <c r="K8" s="192">
        <v>45968</v>
      </c>
    </row>
    <row r="9" spans="1:12" ht="30" customHeight="1">
      <c r="A9" s="5">
        <f t="shared" si="0"/>
        <v>7</v>
      </c>
      <c r="B9" s="6" t="str">
        <f>FDN!B9</f>
        <v>121/2</v>
      </c>
      <c r="C9" s="5" t="str">
        <f>VLOOKUP(B9,FDN!B9:D179,2,0)</f>
        <v>A+6</v>
      </c>
      <c r="D9" s="5" t="str">
        <f>VLOOKUP($B9,FDN!$B9:E179,3,0)</f>
        <v>DFR</v>
      </c>
      <c r="E9" s="192">
        <f>VLOOKUP(B9,FDN!B9:F179,5,0)</f>
        <v>45938</v>
      </c>
      <c r="F9" s="6" t="str">
        <f>VLOOKUP(B9,FDN!B9:L179,11,0)</f>
        <v>Completed</v>
      </c>
      <c r="G9" s="319">
        <f>VLOOKUP(B9,FDN!B9:M179,12,0)</f>
        <v>45949</v>
      </c>
      <c r="H9" s="49"/>
      <c r="I9" s="135" t="str">
        <f>VLOOKUP(B9,FDN!B9:O179,14,0)</f>
        <v>Balaji Enterprises</v>
      </c>
      <c r="J9" s="6" t="s">
        <v>795</v>
      </c>
      <c r="K9" s="192">
        <v>45950</v>
      </c>
    </row>
    <row r="10" spans="1:12" ht="30" customHeight="1">
      <c r="A10" s="5">
        <f t="shared" si="0"/>
        <v>8</v>
      </c>
      <c r="B10" s="6" t="str">
        <f>FDN!B10</f>
        <v>123/3</v>
      </c>
      <c r="C10" s="5" t="str">
        <f>VLOOKUP(B10,FDN!B10:D180,2,0)</f>
        <v>A+9</v>
      </c>
      <c r="D10" s="5" t="str">
        <f>VLOOKUP($B10,FDN!$B10:E180,3,0)</f>
        <v>DFR</v>
      </c>
      <c r="E10" s="192">
        <f>VLOOKUP(B10,FDN!B10:F180,5,0)</f>
        <v>45938</v>
      </c>
      <c r="F10" s="6" t="str">
        <f>VLOOKUP(B10,FDN!B10:L180,11,0)</f>
        <v>Completed</v>
      </c>
      <c r="G10" s="319">
        <f>VLOOKUP(B10,FDN!B10:M180,12,0)</f>
        <v>45949</v>
      </c>
      <c r="H10" s="49"/>
      <c r="I10" s="135" t="str">
        <f>VLOOKUP(B10,FDN!B10:O180,14,0)</f>
        <v>R.K . Enterprises</v>
      </c>
      <c r="J10" s="6" t="s">
        <v>795</v>
      </c>
      <c r="K10" s="192">
        <v>45952</v>
      </c>
    </row>
    <row r="11" spans="1:12" ht="30" customHeight="1">
      <c r="A11" s="5">
        <f t="shared" si="0"/>
        <v>9</v>
      </c>
      <c r="B11" s="6" t="str">
        <f>FDN!B11</f>
        <v>122/2</v>
      </c>
      <c r="C11" s="5" t="str">
        <f>VLOOKUP(B11,FDN!B11:D181,2,0)</f>
        <v>A+0</v>
      </c>
      <c r="D11" s="5" t="str">
        <f>VLOOKUP($B11,FDN!$B11:E181,3,0)</f>
        <v>WFR</v>
      </c>
      <c r="E11" s="192">
        <f>VLOOKUP(B11,FDN!B11:F181,5,0)</f>
        <v>45940</v>
      </c>
      <c r="F11" s="6" t="str">
        <f>VLOOKUP(B11,FDN!B11:L181,11,0)</f>
        <v>Completed</v>
      </c>
      <c r="G11" s="319">
        <f>VLOOKUP(B11,FDN!B11:M181,12,0)</f>
        <v>45955</v>
      </c>
      <c r="H11" s="49"/>
      <c r="I11" s="135" t="str">
        <f>VLOOKUP(B11,FDN!B11:O181,14,0)</f>
        <v>Jai Shri Ram Enterprises</v>
      </c>
      <c r="J11" s="6" t="s">
        <v>795</v>
      </c>
      <c r="K11" s="192">
        <v>45963</v>
      </c>
      <c r="L11" s="124"/>
    </row>
    <row r="12" spans="1:12" ht="30" customHeight="1">
      <c r="A12" s="5">
        <f t="shared" si="0"/>
        <v>10</v>
      </c>
      <c r="B12" s="6" t="str">
        <f>FDN!B12</f>
        <v>126/5</v>
      </c>
      <c r="C12" s="5" t="str">
        <f>VLOOKUP(B12,FDN!B12:D182,2,0)</f>
        <v>A+3</v>
      </c>
      <c r="D12" s="5" t="str">
        <f>VLOOKUP($B12,FDN!$B12:E182,3,0)</f>
        <v>DFR</v>
      </c>
      <c r="E12" s="192">
        <f>VLOOKUP(B12,FDN!B12:F182,5,0)</f>
        <v>45941</v>
      </c>
      <c r="F12" s="6" t="str">
        <f>VLOOKUP(B12,FDN!B12:L182,11,0)</f>
        <v>Completed</v>
      </c>
      <c r="G12" s="319">
        <f>VLOOKUP(B12,FDN!B12:M182,12,0)</f>
        <v>45958</v>
      </c>
      <c r="H12" s="49"/>
      <c r="I12" s="135" t="str">
        <f>VLOOKUP(B12,FDN!B12:O182,14,0)</f>
        <v>Rajiya Infra.</v>
      </c>
      <c r="J12" s="6" t="s">
        <v>795</v>
      </c>
      <c r="K12" s="192">
        <v>45964</v>
      </c>
    </row>
    <row r="13" spans="1:12" ht="30" customHeight="1">
      <c r="A13" s="5">
        <f t="shared" si="0"/>
        <v>11</v>
      </c>
      <c r="B13" s="6" t="str">
        <f>FDN!B13</f>
        <v>116/1</v>
      </c>
      <c r="C13" s="5" t="str">
        <f>VLOOKUP(B13,FDN!B13:D183,2,0)</f>
        <v>A+3</v>
      </c>
      <c r="D13" s="5" t="str">
        <f>VLOOKUP($B13,FDN!$B13:E183,3,0)</f>
        <v>DFR</v>
      </c>
      <c r="E13" s="192">
        <f>VLOOKUP(B13,FDN!B13:F183,5,0)</f>
        <v>45942</v>
      </c>
      <c r="F13" s="6" t="str">
        <f>VLOOKUP(B13,FDN!B13:L183,11,0)</f>
        <v>Completed</v>
      </c>
      <c r="G13" s="319">
        <f>VLOOKUP(B13,FDN!B13:M183,12,0)</f>
        <v>45962</v>
      </c>
      <c r="H13" s="49"/>
      <c r="I13" s="135" t="str">
        <f>VLOOKUP(B13,FDN!B13:O183,14,0)</f>
        <v>B.L Construction</v>
      </c>
      <c r="J13" s="6" t="s">
        <v>795</v>
      </c>
      <c r="K13" s="192">
        <v>45965</v>
      </c>
    </row>
    <row r="14" spans="1:12" ht="30" customHeight="1">
      <c r="A14" s="5">
        <f t="shared" si="0"/>
        <v>12</v>
      </c>
      <c r="B14" s="6" t="str">
        <f>FDN!B14</f>
        <v>126/4</v>
      </c>
      <c r="C14" s="5" t="str">
        <f>VLOOKUP(B14,FDN!B14:D184,2,0)</f>
        <v>A+0</v>
      </c>
      <c r="D14" s="5" t="str">
        <f>VLOOKUP($B14,FDN!$B14:E184,3,0)</f>
        <v>DFR</v>
      </c>
      <c r="E14" s="192">
        <f>VLOOKUP(B14,FDN!B14:F184,5,0)</f>
        <v>45942</v>
      </c>
      <c r="F14" s="6" t="str">
        <f>VLOOKUP(B14,FDN!B14:L184,11,0)</f>
        <v>Completed</v>
      </c>
      <c r="G14" s="319">
        <f>VLOOKUP(B14,FDN!B14:M184,12,0)</f>
        <v>45962</v>
      </c>
      <c r="H14" s="49"/>
      <c r="I14" s="135" t="str">
        <f>VLOOKUP(B14,FDN!B14:O184,14,0)</f>
        <v>Rajiya Infra.</v>
      </c>
      <c r="J14" s="6" t="s">
        <v>795</v>
      </c>
      <c r="K14" s="192">
        <v>45968</v>
      </c>
    </row>
    <row r="15" spans="1:12" ht="30" customHeight="1">
      <c r="A15" s="5">
        <f t="shared" si="0"/>
        <v>13</v>
      </c>
      <c r="B15" s="6" t="str">
        <f>FDN!B15</f>
        <v>116/2</v>
      </c>
      <c r="C15" s="5" t="str">
        <f>VLOOKUP(B15,FDN!B15:D185,2,0)</f>
        <v>A+3</v>
      </c>
      <c r="D15" s="5" t="str">
        <f>VLOOKUP($B15,FDN!$B15:E185,3,0)</f>
        <v>DFR</v>
      </c>
      <c r="E15" s="192">
        <f>VLOOKUP(B15,FDN!B15:F185,5,0)</f>
        <v>45942</v>
      </c>
      <c r="F15" s="6" t="str">
        <f>VLOOKUP(B15,FDN!B15:L185,11,0)</f>
        <v>Completed</v>
      </c>
      <c r="G15" s="319">
        <f>VLOOKUP(B15,FDN!B15:M185,12,0)</f>
        <v>45964</v>
      </c>
      <c r="H15" s="49"/>
      <c r="I15" s="135" t="str">
        <f>VLOOKUP(B15,FDN!B15:O185,14,0)</f>
        <v>B.L Construction</v>
      </c>
      <c r="J15" s="6" t="s">
        <v>795</v>
      </c>
      <c r="K15" s="192">
        <v>45969</v>
      </c>
    </row>
    <row r="16" spans="1:12" ht="30" customHeight="1">
      <c r="A16" s="5">
        <f t="shared" si="0"/>
        <v>14</v>
      </c>
      <c r="B16" s="6" t="str">
        <f>FDN!B16</f>
        <v>124/3</v>
      </c>
      <c r="C16" s="5" t="str">
        <f>VLOOKUP(B16,FDN!B16:D186,2,0)</f>
        <v>A+9</v>
      </c>
      <c r="D16" s="5" t="str">
        <f>VLOOKUP($B16,FDN!$B16:E186,3,0)</f>
        <v>WFR</v>
      </c>
      <c r="E16" s="192">
        <f>VLOOKUP(B16,FDN!B16:F186,5,0)</f>
        <v>45910</v>
      </c>
      <c r="F16" s="6" t="str">
        <f>VLOOKUP(B16,FDN!B16:L186,11,0)</f>
        <v>Completed</v>
      </c>
      <c r="G16" s="319">
        <f>VLOOKUP(B16,FDN!B16:M186,12,0)</f>
        <v>45965</v>
      </c>
      <c r="H16" s="49"/>
      <c r="I16" s="135" t="str">
        <f>VLOOKUP(B16,FDN!B16:O186,14,0)</f>
        <v>Jai Shri Ram Enterprises</v>
      </c>
      <c r="J16" s="6"/>
      <c r="K16" s="192"/>
    </row>
    <row r="17" spans="1:11" ht="30" customHeight="1">
      <c r="A17" s="5">
        <f t="shared" si="0"/>
        <v>15</v>
      </c>
      <c r="B17" s="6" t="str">
        <f>FDN!B17</f>
        <v>123/4</v>
      </c>
      <c r="C17" s="5" t="str">
        <f>VLOOKUP(B17,FDN!B17:D187,2,0)</f>
        <v>A+0</v>
      </c>
      <c r="D17" s="5" t="str">
        <f>VLOOKUP($B17,FDN!$B17:E187,3,0)</f>
        <v>WET</v>
      </c>
      <c r="E17" s="192">
        <f>VLOOKUP(B17,FDN!B17:F187,5,0)</f>
        <v>45930</v>
      </c>
      <c r="F17" s="6" t="str">
        <f>VLOOKUP(B17,FDN!B17:L187,11,0)</f>
        <v>Completed</v>
      </c>
      <c r="G17" s="319">
        <f>VLOOKUP(B17,FDN!B17:M187,12,0)</f>
        <v>45967</v>
      </c>
      <c r="H17" s="49"/>
      <c r="I17" s="135" t="str">
        <f>VLOOKUP(B17,FDN!B17:O187,14,0)</f>
        <v>Shri Balaji Construction</v>
      </c>
      <c r="J17" s="6" t="s">
        <v>795</v>
      </c>
      <c r="K17" s="192">
        <v>45969</v>
      </c>
    </row>
    <row r="18" spans="1:11" ht="30" customHeight="1">
      <c r="A18" s="5">
        <f t="shared" si="0"/>
        <v>16</v>
      </c>
      <c r="B18" s="6" t="str">
        <f>FDN!B18</f>
        <v>126/3</v>
      </c>
      <c r="C18" s="5" t="str">
        <f>VLOOKUP(B18,FDN!B18:D188,2,0)</f>
        <v>A+3</v>
      </c>
      <c r="D18" s="5" t="str">
        <f>VLOOKUP($B18,FDN!$B18:E188,3,0)</f>
        <v>DFR</v>
      </c>
      <c r="E18" s="192">
        <f>VLOOKUP(B18,FDN!B18:F188,5,0)</f>
        <v>45960</v>
      </c>
      <c r="F18" s="6" t="str">
        <f>VLOOKUP(B18,FDN!B18:L188,11,0)</f>
        <v>Completed</v>
      </c>
      <c r="G18" s="319">
        <f>VLOOKUP(B18,FDN!B18:M188,12,0)</f>
        <v>45967</v>
      </c>
      <c r="H18" s="49"/>
      <c r="I18" s="135" t="str">
        <f>VLOOKUP(B18,FDN!B18:O188,14,0)</f>
        <v>Rajiya Infra.</v>
      </c>
      <c r="J18" s="6" t="s">
        <v>795</v>
      </c>
      <c r="K18" s="192">
        <v>45974</v>
      </c>
    </row>
    <row r="19" spans="1:11" ht="30" customHeight="1">
      <c r="A19" s="5">
        <f t="shared" si="0"/>
        <v>17</v>
      </c>
      <c r="B19" s="6" t="str">
        <f>FDN!B19</f>
        <v>130/1</v>
      </c>
      <c r="C19" s="5" t="str">
        <f>VLOOKUP(B19,FDN!B19:D189,2,0)</f>
        <v>A+0</v>
      </c>
      <c r="D19" s="5" t="str">
        <f>VLOOKUP($B19,FDN!$B19:E189,3,0)</f>
        <v>DFR</v>
      </c>
      <c r="E19" s="192">
        <f>VLOOKUP(B19,FDN!B19:F189,5,0)</f>
        <v>45957</v>
      </c>
      <c r="F19" s="6" t="str">
        <f>VLOOKUP(B19,FDN!B19:L189,11,0)</f>
        <v>Completed</v>
      </c>
      <c r="G19" s="319">
        <f>VLOOKUP(B19,FDN!B19:M189,12,0)</f>
        <v>45969</v>
      </c>
      <c r="H19" s="49"/>
      <c r="I19" s="135" t="str">
        <f>VLOOKUP(B19,FDN!B19:O189,14,0)</f>
        <v>R.K . Enterprises</v>
      </c>
      <c r="J19" s="6" t="s">
        <v>795</v>
      </c>
      <c r="K19" s="192">
        <v>45995</v>
      </c>
    </row>
    <row r="20" spans="1:11" ht="30" customHeight="1">
      <c r="A20" s="5">
        <f t="shared" si="0"/>
        <v>18</v>
      </c>
      <c r="B20" s="6" t="str">
        <f>FDN!B20</f>
        <v>111/1</v>
      </c>
      <c r="C20" s="5" t="str">
        <f>VLOOKUP(B20,FDN!B20:D190,2,0)</f>
        <v>A+0</v>
      </c>
      <c r="D20" s="5" t="str">
        <f>VLOOKUP($B20,FDN!$B20:E190,3,0)</f>
        <v>DFR</v>
      </c>
      <c r="E20" s="192">
        <f>VLOOKUP(B20,FDN!B20:F190,5,0)</f>
        <v>45961</v>
      </c>
      <c r="F20" s="6" t="str">
        <f>VLOOKUP(B20,FDN!B20:L190,11,0)</f>
        <v>Completed</v>
      </c>
      <c r="G20" s="319">
        <f>VLOOKUP(B20,FDN!B20:M190,12,0)</f>
        <v>45970</v>
      </c>
      <c r="H20" s="49"/>
      <c r="I20" s="135" t="str">
        <f>VLOOKUP(B20,FDN!B20:O190,14,0)</f>
        <v>B.L Construction</v>
      </c>
      <c r="J20" s="6"/>
      <c r="K20" s="192"/>
    </row>
    <row r="21" spans="1:11" ht="30" customHeight="1">
      <c r="A21" s="5">
        <f t="shared" si="0"/>
        <v>19</v>
      </c>
      <c r="B21" s="6" t="str">
        <f>FDN!B21</f>
        <v>126/9</v>
      </c>
      <c r="C21" s="5" t="str">
        <f>VLOOKUP(B21,FDN!B21:D191,2,0)</f>
        <v>A+3</v>
      </c>
      <c r="D21" s="5" t="str">
        <f>VLOOKUP($B21,FDN!$B21:E191,3,0)</f>
        <v>DFR</v>
      </c>
      <c r="E21" s="192">
        <f>VLOOKUP(B21,FDN!B21:F191,5,0)</f>
        <v>45941</v>
      </c>
      <c r="F21" s="6" t="str">
        <f>VLOOKUP(B21,FDN!B21:L191,11,0)</f>
        <v>Completed</v>
      </c>
      <c r="G21" s="319">
        <f>VLOOKUP(B21,FDN!B21:M191,12,0)</f>
        <v>45972</v>
      </c>
      <c r="H21" s="49"/>
      <c r="I21" s="135" t="str">
        <f>VLOOKUP(B21,FDN!B21:O191,14,0)</f>
        <v>Rajiya Infra.</v>
      </c>
      <c r="J21" s="6" t="s">
        <v>795</v>
      </c>
      <c r="K21" s="192">
        <v>45985</v>
      </c>
    </row>
    <row r="22" spans="1:11" ht="30" customHeight="1">
      <c r="A22" s="5">
        <f t="shared" si="0"/>
        <v>20</v>
      </c>
      <c r="B22" s="6" t="str">
        <f>FDN!B22</f>
        <v>123/2</v>
      </c>
      <c r="C22" s="5" t="str">
        <f>VLOOKUP(B22,FDN!B22:D192,2,0)</f>
        <v>A+0</v>
      </c>
      <c r="D22" s="5" t="str">
        <f>VLOOKUP($B22,FDN!$B22:E192,3,0)</f>
        <v>WFR</v>
      </c>
      <c r="E22" s="192">
        <f>VLOOKUP(B22,FDN!B22:F192,5,0)</f>
        <v>45958</v>
      </c>
      <c r="F22" s="6" t="str">
        <f>VLOOKUP(B22,FDN!B22:L192,11,0)</f>
        <v>Completed</v>
      </c>
      <c r="G22" s="319">
        <f>VLOOKUP(B22,FDN!B22:M192,12,0)</f>
        <v>45974</v>
      </c>
      <c r="H22" s="49"/>
      <c r="I22" s="135" t="str">
        <f>VLOOKUP(B22,FDN!B22:O192,14,0)</f>
        <v>Jai Shri Ram Enterprises</v>
      </c>
      <c r="J22" s="6" t="s">
        <v>795</v>
      </c>
      <c r="K22" s="192">
        <v>45981</v>
      </c>
    </row>
    <row r="23" spans="1:11" ht="30" customHeight="1">
      <c r="A23" s="5">
        <f t="shared" si="0"/>
        <v>21</v>
      </c>
      <c r="B23" s="6" t="str">
        <f>FDN!B23</f>
        <v>111/2</v>
      </c>
      <c r="C23" s="5" t="str">
        <f>VLOOKUP(B23,FDN!B23:D193,2,0)</f>
        <v>A+3</v>
      </c>
      <c r="D23" s="5" t="str">
        <f>VLOOKUP($B23,FDN!$B23:E193,3,0)</f>
        <v>DFR</v>
      </c>
      <c r="E23" s="192">
        <f>VLOOKUP(B23,FDN!B23:F193,5,0)</f>
        <v>45969</v>
      </c>
      <c r="F23" s="6" t="str">
        <f>VLOOKUP(B23,FDN!B23:L193,11,0)</f>
        <v>Completed</v>
      </c>
      <c r="G23" s="319">
        <f>VLOOKUP(B23,FDN!B23:M193,12,0)</f>
        <v>45975</v>
      </c>
      <c r="H23" s="49"/>
      <c r="I23" s="135" t="str">
        <f>VLOOKUP(B23,FDN!B23:O193,14,0)</f>
        <v>B.L Construction</v>
      </c>
      <c r="J23" s="6" t="s">
        <v>795</v>
      </c>
      <c r="K23" s="192">
        <v>45985</v>
      </c>
    </row>
    <row r="24" spans="1:11" ht="30" customHeight="1">
      <c r="A24" s="5">
        <f t="shared" si="0"/>
        <v>22</v>
      </c>
      <c r="B24" s="6" t="str">
        <f>FDN!B24</f>
        <v>126/10</v>
      </c>
      <c r="C24" s="5" t="str">
        <f>VLOOKUP(B24,FDN!B24:D194,2,0)</f>
        <v>A+0</v>
      </c>
      <c r="D24" s="5" t="str">
        <f>VLOOKUP($B24,FDN!$B24:E194,3,0)</f>
        <v>DFR</v>
      </c>
      <c r="E24" s="192">
        <f>VLOOKUP(B24,FDN!B24:F194,5,0)</f>
        <v>45940</v>
      </c>
      <c r="F24" s="6" t="str">
        <f>VLOOKUP(B24,FDN!B24:L194,11,0)</f>
        <v>Completed</v>
      </c>
      <c r="G24" s="319">
        <f>VLOOKUP(B24,FDN!B24:M194,12,0)</f>
        <v>45975</v>
      </c>
      <c r="H24" s="49"/>
      <c r="I24" s="135" t="str">
        <f>VLOOKUP(B24,FDN!B24:O194,14,0)</f>
        <v>Rajiya Infra.</v>
      </c>
      <c r="J24" s="6" t="s">
        <v>795</v>
      </c>
      <c r="K24" s="192">
        <v>45986</v>
      </c>
    </row>
    <row r="25" spans="1:11" ht="30" customHeight="1">
      <c r="A25" s="5">
        <f t="shared" si="0"/>
        <v>23</v>
      </c>
      <c r="B25" s="6" t="str">
        <f>FDN!B25</f>
        <v>121/6</v>
      </c>
      <c r="C25" s="5" t="str">
        <f>VLOOKUP(B25,FDN!B25:D195,2,0)</f>
        <v>A+0</v>
      </c>
      <c r="D25" s="5" t="str">
        <f>VLOOKUP($B25,FDN!$B25:E195,3,0)</f>
        <v>DFR</v>
      </c>
      <c r="E25" s="192">
        <f>VLOOKUP(B25,FDN!B25:F195,5,0)</f>
        <v>45968</v>
      </c>
      <c r="F25" s="6" t="str">
        <f>VLOOKUP(B25,FDN!B25:L195,11,0)</f>
        <v>Completed</v>
      </c>
      <c r="G25" s="319">
        <f>VLOOKUP(B25,FDN!B25:M195,12,0)</f>
        <v>45976</v>
      </c>
      <c r="H25" s="49"/>
      <c r="I25" s="135" t="str">
        <f>VLOOKUP(B25,FDN!B25:O195,14,0)</f>
        <v>Pawan enterprises</v>
      </c>
      <c r="J25" s="6"/>
      <c r="K25" s="192"/>
    </row>
    <row r="26" spans="1:11" ht="30" customHeight="1">
      <c r="A26" s="5">
        <f t="shared" si="0"/>
        <v>24</v>
      </c>
      <c r="B26" s="6" t="str">
        <f>FDN!B26</f>
        <v>121/1</v>
      </c>
      <c r="C26" s="5" t="str">
        <f>VLOOKUP(B26,FDN!B26:D196,2,0)</f>
        <v>A+0</v>
      </c>
      <c r="D26" s="5" t="str">
        <f>VLOOKUP($B26,FDN!$B26:E196,3,0)</f>
        <v>DFR</v>
      </c>
      <c r="E26" s="192">
        <f>VLOOKUP(B26,FDN!B26:F196,5,0)</f>
        <v>45968</v>
      </c>
      <c r="F26" s="6" t="str">
        <f>VLOOKUP(B26,FDN!B26:L196,11,0)</f>
        <v>Completed</v>
      </c>
      <c r="G26" s="319">
        <f>VLOOKUP(B26,FDN!B26:M196,12,0)</f>
        <v>45977</v>
      </c>
      <c r="H26" s="49"/>
      <c r="I26" s="135" t="str">
        <f>VLOOKUP(B26,FDN!B26:O196,14,0)</f>
        <v>Shri Balaji Construction</v>
      </c>
      <c r="J26" s="6" t="s">
        <v>795</v>
      </c>
      <c r="K26" s="192">
        <v>45980</v>
      </c>
    </row>
    <row r="27" spans="1:11" ht="30" customHeight="1">
      <c r="A27" s="5">
        <f t="shared" si="0"/>
        <v>25</v>
      </c>
      <c r="B27" s="6" t="str">
        <f>FDN!B27</f>
        <v>111/3</v>
      </c>
      <c r="C27" s="5" t="str">
        <f>VLOOKUP(B27,FDN!B27:D197,2,0)</f>
        <v>A+0</v>
      </c>
      <c r="D27" s="5" t="str">
        <f>VLOOKUP($B27,FDN!$B27:E197,3,0)</f>
        <v>WFR</v>
      </c>
      <c r="E27" s="192">
        <f>VLOOKUP(B27,FDN!B27:F197,5,0)</f>
        <v>45968</v>
      </c>
      <c r="F27" s="6" t="str">
        <f>VLOOKUP(B27,FDN!B27:L197,11,0)</f>
        <v>Completed</v>
      </c>
      <c r="G27" s="319">
        <f>VLOOKUP(B27,FDN!B27:M197,12,0)</f>
        <v>45980</v>
      </c>
      <c r="H27" s="49"/>
      <c r="I27" s="135" t="str">
        <f>VLOOKUP(B27,FDN!B27:O197,14,0)</f>
        <v>B.L Construction</v>
      </c>
      <c r="J27" s="6" t="s">
        <v>795</v>
      </c>
      <c r="K27" s="192">
        <v>45987</v>
      </c>
    </row>
    <row r="28" spans="1:11" ht="30" customHeight="1">
      <c r="A28" s="5">
        <f t="shared" si="0"/>
        <v>26</v>
      </c>
      <c r="B28" s="6" t="str">
        <f>FDN!B28</f>
        <v>130/3</v>
      </c>
      <c r="C28" s="5" t="str">
        <f>VLOOKUP(B28,FDN!B28:D198,2,0)</f>
        <v>A+3</v>
      </c>
      <c r="D28" s="5" t="str">
        <f>VLOOKUP($B28,FDN!$B28:E198,3,0)</f>
        <v>WFR</v>
      </c>
      <c r="E28" s="192">
        <f>VLOOKUP(B28,FDN!B28:F198,5,0)</f>
        <v>45970</v>
      </c>
      <c r="F28" s="6" t="str">
        <f>VLOOKUP(B28,FDN!B28:L198,11,0)</f>
        <v>Completed</v>
      </c>
      <c r="G28" s="319">
        <f>VLOOKUP(B28,FDN!B28:M198,12,0)</f>
        <v>45980</v>
      </c>
      <c r="H28" s="49"/>
      <c r="I28" s="135" t="str">
        <f>VLOOKUP(B28,FDN!B28:O198,14,0)</f>
        <v>R.K . Enterprises</v>
      </c>
      <c r="J28" s="6" t="s">
        <v>795</v>
      </c>
      <c r="K28" s="192">
        <v>45987</v>
      </c>
    </row>
    <row r="29" spans="1:11" ht="30" customHeight="1">
      <c r="A29" s="5">
        <f t="shared" si="0"/>
        <v>27</v>
      </c>
      <c r="B29" s="6" t="str">
        <f>FDN!B29</f>
        <v>103/2</v>
      </c>
      <c r="C29" s="5" t="str">
        <f>VLOOKUP(B29,FDN!B29:D199,2,0)</f>
        <v>A+0</v>
      </c>
      <c r="D29" s="5" t="str">
        <f>VLOOKUP($B29,FDN!$B29:E199,3,0)</f>
        <v>WET PADDY</v>
      </c>
      <c r="E29" s="192">
        <f>VLOOKUP(B29,FDN!B29:F199,5,0)</f>
        <v>45970</v>
      </c>
      <c r="F29" s="6" t="str">
        <f>VLOOKUP(B29,FDN!B29:L199,11,0)</f>
        <v>Completed</v>
      </c>
      <c r="G29" s="319">
        <f>VLOOKUP(B29,FDN!B29:M199,12,0)</f>
        <v>45981</v>
      </c>
      <c r="H29" s="49"/>
      <c r="I29" s="135" t="str">
        <f>VLOOKUP(B29,FDN!B29:O199,14,0)</f>
        <v>MUKESH MEHTA</v>
      </c>
      <c r="J29" s="6" t="s">
        <v>795</v>
      </c>
      <c r="K29" s="192">
        <v>45984</v>
      </c>
    </row>
    <row r="30" spans="1:11" ht="30" customHeight="1">
      <c r="A30" s="5">
        <f t="shared" si="0"/>
        <v>28</v>
      </c>
      <c r="B30" s="6" t="str">
        <f>FDN!B30</f>
        <v>124/4</v>
      </c>
      <c r="C30" s="5" t="str">
        <f>VLOOKUP(B30,FDN!B30:D200,2,0)</f>
        <v>A+3</v>
      </c>
      <c r="D30" s="5" t="str">
        <f>VLOOKUP($B30,FDN!$B30:E200,3,0)</f>
        <v>WFR</v>
      </c>
      <c r="E30" s="192">
        <f>VLOOKUP(B30,FDN!B30:F200,5,0)</f>
        <v>45969</v>
      </c>
      <c r="F30" s="6" t="str">
        <f>VLOOKUP(B30,FDN!B30:L200,11,0)</f>
        <v>Completed</v>
      </c>
      <c r="G30" s="319">
        <f>VLOOKUP(B30,FDN!B30:M200,12,0)</f>
        <v>45982</v>
      </c>
      <c r="H30" s="49"/>
      <c r="I30" s="135" t="str">
        <f>VLOOKUP(B30,FDN!B30:O200,14,0)</f>
        <v>Jai Shri Ram Enterprises</v>
      </c>
      <c r="J30" s="6" t="s">
        <v>795</v>
      </c>
      <c r="K30" s="192">
        <v>45984</v>
      </c>
    </row>
    <row r="31" spans="1:11" ht="30" customHeight="1">
      <c r="A31" s="5">
        <f t="shared" si="0"/>
        <v>29</v>
      </c>
      <c r="B31" s="6" t="str">
        <f>FDN!B31</f>
        <v>126/2</v>
      </c>
      <c r="C31" s="5" t="str">
        <f>VLOOKUP(B31,FDN!B31:D201,2,0)</f>
        <v>A+9</v>
      </c>
      <c r="D31" s="5" t="str">
        <f>VLOOKUP($B31,FDN!$B31:E201,3,0)</f>
        <v>WFR</v>
      </c>
      <c r="E31" s="192">
        <f>VLOOKUP(B31,FDN!B31:F201,5,0)</f>
        <v>45974</v>
      </c>
      <c r="F31" s="6" t="str">
        <f>VLOOKUP(B31,FDN!B31:L201,11,0)</f>
        <v>Completed</v>
      </c>
      <c r="G31" s="319">
        <f>VLOOKUP(B31,FDN!B31:M201,12,0)</f>
        <v>45982</v>
      </c>
      <c r="H31" s="49"/>
      <c r="I31" s="135" t="str">
        <f>VLOOKUP(B31,FDN!B31:O201,14,0)</f>
        <v>Rajiya Infra.</v>
      </c>
      <c r="J31" s="6" t="s">
        <v>795</v>
      </c>
      <c r="K31" s="192">
        <v>45984</v>
      </c>
    </row>
    <row r="32" spans="1:11" ht="30" customHeight="1">
      <c r="A32" s="5">
        <f t="shared" si="0"/>
        <v>30</v>
      </c>
      <c r="B32" s="6" t="str">
        <f>FDN!B32</f>
        <v>121/4</v>
      </c>
      <c r="C32" s="5" t="str">
        <f>VLOOKUP(B32,FDN!B32:D202,2,0)</f>
        <v>A+0</v>
      </c>
      <c r="D32" s="5" t="str">
        <f>VLOOKUP($B32,FDN!$B32:E202,3,0)</f>
        <v>DFR</v>
      </c>
      <c r="E32" s="192">
        <f>VLOOKUP(B32,FDN!B32:F202,5,0)</f>
        <v>45977</v>
      </c>
      <c r="F32" s="6" t="str">
        <f>VLOOKUP(B32,FDN!B32:L202,11,0)</f>
        <v>Completed</v>
      </c>
      <c r="G32" s="319">
        <f>VLOOKUP(B32,FDN!B32:M202,12,0)</f>
        <v>45983</v>
      </c>
      <c r="H32" s="49"/>
      <c r="I32" s="135" t="str">
        <f>VLOOKUP(B32,FDN!B32:O202,14,0)</f>
        <v>Pawan enterprises</v>
      </c>
      <c r="J32" s="6" t="s">
        <v>795</v>
      </c>
      <c r="K32" s="192">
        <v>45986</v>
      </c>
    </row>
    <row r="33" spans="1:11" ht="30" customHeight="1">
      <c r="A33" s="5">
        <f t="shared" si="0"/>
        <v>31</v>
      </c>
      <c r="B33" s="6" t="str">
        <f>FDN!B33</f>
        <v>111/4</v>
      </c>
      <c r="C33" s="5" t="str">
        <f>VLOOKUP(B33,FDN!B33:D203,2,0)</f>
        <v>A+0</v>
      </c>
      <c r="D33" s="5" t="str">
        <f>VLOOKUP($B33,FDN!$B33:E203,3,0)</f>
        <v>DFR</v>
      </c>
      <c r="E33" s="192">
        <f>VLOOKUP(B33,FDN!B33:F203,5,0)</f>
        <v>45975</v>
      </c>
      <c r="F33" s="6" t="str">
        <f>VLOOKUP(B33,FDN!B33:L203,11,0)</f>
        <v>Completed</v>
      </c>
      <c r="G33" s="319">
        <f>VLOOKUP(B33,FDN!B33:M203,12,0)</f>
        <v>45984</v>
      </c>
      <c r="H33" s="49"/>
      <c r="I33" s="135" t="str">
        <f>VLOOKUP(B33,FDN!B33:O203,14,0)</f>
        <v>B.L Construction</v>
      </c>
      <c r="J33" s="6" t="s">
        <v>795</v>
      </c>
      <c r="K33" s="192">
        <v>45986</v>
      </c>
    </row>
    <row r="34" spans="1:11" ht="30" customHeight="1">
      <c r="A34" s="5">
        <f t="shared" si="0"/>
        <v>32</v>
      </c>
      <c r="B34" s="6" t="str">
        <f>FDN!B34</f>
        <v>103/3</v>
      </c>
      <c r="C34" s="5" t="str">
        <f>VLOOKUP(B34,FDN!B34:D204,2,0)</f>
        <v>A+3</v>
      </c>
      <c r="D34" s="5" t="str">
        <f>VLOOKUP($B34,FDN!$B34:E204,3,0)</f>
        <v>WET PADDY</v>
      </c>
      <c r="E34" s="192">
        <f>VLOOKUP(B34,FDN!B34:F204,5,0)</f>
        <v>45968</v>
      </c>
      <c r="F34" s="6" t="str">
        <f>VLOOKUP(B34,FDN!B34:L204,11,0)</f>
        <v>Completed</v>
      </c>
      <c r="G34" s="319">
        <f>VLOOKUP(B34,FDN!B34:M204,12,0)</f>
        <v>45985</v>
      </c>
      <c r="H34" s="49"/>
      <c r="I34" s="135" t="str">
        <f>VLOOKUP(B34,FDN!B34:O204,14,0)</f>
        <v>MUKESH MEHTA</v>
      </c>
      <c r="J34" s="6" t="s">
        <v>795</v>
      </c>
      <c r="K34" s="192">
        <v>45987</v>
      </c>
    </row>
    <row r="35" spans="1:11" ht="30" customHeight="1">
      <c r="A35" s="5">
        <f t="shared" si="0"/>
        <v>33</v>
      </c>
      <c r="B35" s="6" t="str">
        <f>FDN!B35</f>
        <v>134/2</v>
      </c>
      <c r="C35" s="5" t="str">
        <f>VLOOKUP(B35,FDN!B35:D205,2,0)</f>
        <v>A+3</v>
      </c>
      <c r="D35" s="5" t="str">
        <f>VLOOKUP($B35,FDN!$B35:E205,3,0)</f>
        <v>WFR</v>
      </c>
      <c r="E35" s="192">
        <f>VLOOKUP(B35,FDN!B35:F205,5,0)</f>
        <v>45976</v>
      </c>
      <c r="F35" s="6" t="str">
        <f>VLOOKUP(B35,FDN!B35:L205,11,0)</f>
        <v>Completed</v>
      </c>
      <c r="G35" s="319">
        <f>VLOOKUP(B35,FDN!B35:M205,12,0)</f>
        <v>45985</v>
      </c>
      <c r="H35" s="49"/>
      <c r="I35" s="135" t="str">
        <f>VLOOKUP(B35,FDN!B35:O205,14,0)</f>
        <v>R.K . Enterprises</v>
      </c>
      <c r="J35" s="6"/>
      <c r="K35" s="192"/>
    </row>
    <row r="36" spans="1:11" ht="30" customHeight="1">
      <c r="A36" s="5">
        <f t="shared" si="0"/>
        <v>34</v>
      </c>
      <c r="B36" s="6" t="str">
        <f>FDN!B36</f>
        <v>103/1</v>
      </c>
      <c r="C36" s="5" t="str">
        <f>VLOOKUP(B36,FDN!B36:D206,2,0)</f>
        <v>A+6</v>
      </c>
      <c r="D36" s="5" t="str">
        <f>VLOOKUP($B36,FDN!$B36:E206,3,0)</f>
        <v>WET PADDY</v>
      </c>
      <c r="E36" s="192">
        <f>VLOOKUP(B36,FDN!B36:F206,5,0)</f>
        <v>45984</v>
      </c>
      <c r="F36" s="6" t="str">
        <f>VLOOKUP(B36,FDN!B36:L206,11,0)</f>
        <v>Completed</v>
      </c>
      <c r="G36" s="319">
        <f>VLOOKUP(B36,FDN!B36:M206,12,0)</f>
        <v>45989</v>
      </c>
      <c r="H36" s="49"/>
      <c r="I36" s="135" t="str">
        <f>VLOOKUP(B36,FDN!B36:O206,14,0)</f>
        <v>MUKESH MEHTA</v>
      </c>
      <c r="J36" s="6" t="s">
        <v>795</v>
      </c>
      <c r="K36" s="192">
        <v>45993</v>
      </c>
    </row>
    <row r="37" spans="1:11" ht="30" customHeight="1">
      <c r="A37" s="5">
        <f t="shared" si="0"/>
        <v>35</v>
      </c>
      <c r="B37" s="6" t="str">
        <f>FDN!B37</f>
        <v>111/5</v>
      </c>
      <c r="C37" s="5" t="str">
        <f>VLOOKUP(B37,FDN!B37:D207,2,0)</f>
        <v>A+6</v>
      </c>
      <c r="D37" s="5" t="str">
        <f>VLOOKUP($B37,FDN!$B37:E207,3,0)</f>
        <v>DFR</v>
      </c>
      <c r="E37" s="192">
        <f>VLOOKUP(B37,FDN!B37:F207,5,0)</f>
        <v>45981</v>
      </c>
      <c r="F37" s="6" t="str">
        <f>VLOOKUP(B37,FDN!B37:L207,11,0)</f>
        <v>Completed</v>
      </c>
      <c r="G37" s="319">
        <f>VLOOKUP(B37,FDN!B37:M207,12,0)</f>
        <v>45989</v>
      </c>
      <c r="H37" s="49"/>
      <c r="I37" s="135" t="str">
        <f>VLOOKUP(B37,FDN!B37:O207,14,0)</f>
        <v>B.L Construction</v>
      </c>
      <c r="J37" s="6" t="s">
        <v>795</v>
      </c>
      <c r="K37" s="192">
        <v>45991</v>
      </c>
    </row>
    <row r="38" spans="1:11" ht="30" customHeight="1">
      <c r="A38" s="5">
        <f t="shared" si="0"/>
        <v>36</v>
      </c>
      <c r="B38" s="6" t="str">
        <f>FDN!B38</f>
        <v>134/3</v>
      </c>
      <c r="C38" s="5" t="str">
        <f>VLOOKUP(B38,FDN!B38:D208,2,0)</f>
        <v>A+6</v>
      </c>
      <c r="D38" s="5" t="str">
        <f>VLOOKUP($B38,FDN!$B38:E208,3,0)</f>
        <v>WFR</v>
      </c>
      <c r="E38" s="192">
        <f>VLOOKUP(B38,FDN!B38:F208,5,0)</f>
        <v>45985</v>
      </c>
      <c r="F38" s="6" t="str">
        <f>VLOOKUP(B38,FDN!B38:L208,11,0)</f>
        <v>Completed</v>
      </c>
      <c r="G38" s="319">
        <f>VLOOKUP(B38,FDN!B38:M208,12,0)</f>
        <v>45989</v>
      </c>
      <c r="H38" s="49"/>
      <c r="I38" s="135" t="str">
        <f>VLOOKUP(B38,FDN!B38:O208,14,0)</f>
        <v>R.K . Enterprises</v>
      </c>
      <c r="J38" s="6"/>
      <c r="K38" s="192"/>
    </row>
    <row r="39" spans="1:11" ht="30" customHeight="1">
      <c r="A39" s="5">
        <f t="shared" si="0"/>
        <v>37</v>
      </c>
      <c r="B39" s="6" t="str">
        <f>FDN!B39</f>
        <v>102/7</v>
      </c>
      <c r="C39" s="5" t="str">
        <f>VLOOKUP(B39,FDN!B39:D209,2,0)</f>
        <v>A+0</v>
      </c>
      <c r="D39" s="5" t="str">
        <f>VLOOKUP($B39,FDN!$B39:E209,3,0)</f>
        <v>WET PADDY</v>
      </c>
      <c r="E39" s="192">
        <f>VLOOKUP(B39,FDN!B39:F209,5,0)</f>
        <v>45968</v>
      </c>
      <c r="F39" s="6" t="str">
        <f>VLOOKUP(B39,FDN!B39:L209,11,0)</f>
        <v>Completed</v>
      </c>
      <c r="G39" s="319">
        <f>VLOOKUP(B39,FDN!B39:M209,12,0)</f>
        <v>45991</v>
      </c>
      <c r="H39" s="49"/>
      <c r="I39" s="135" t="str">
        <f>VLOOKUP(B39,FDN!B39:O209,14,0)</f>
        <v>Rajiya Infra.</v>
      </c>
      <c r="J39" s="6" t="s">
        <v>795</v>
      </c>
      <c r="K39" s="192">
        <v>46000</v>
      </c>
    </row>
    <row r="40" spans="1:11" ht="30" customHeight="1">
      <c r="A40" s="5">
        <f t="shared" si="0"/>
        <v>38</v>
      </c>
      <c r="B40" s="6" t="str">
        <f>FDN!B40</f>
        <v>110/2</v>
      </c>
      <c r="C40" s="5" t="str">
        <f>VLOOKUP(B40,FDN!B40:D210,2,0)</f>
        <v>A+0</v>
      </c>
      <c r="D40" s="5" t="str">
        <f>VLOOKUP($B40,FDN!$B40:E210,3,0)</f>
        <v>DFR</v>
      </c>
      <c r="E40" s="192">
        <f>VLOOKUP(B40,FDN!B40:F210,5,0)</f>
        <v>45984</v>
      </c>
      <c r="F40" s="6" t="str">
        <f>VLOOKUP(B40,FDN!B40:L210,11,0)</f>
        <v>Completed</v>
      </c>
      <c r="G40" s="319">
        <f>VLOOKUP(B40,FDN!B40:M210,12,0)</f>
        <v>45991</v>
      </c>
      <c r="H40" s="49"/>
      <c r="I40" s="135" t="str">
        <f>VLOOKUP(B40,FDN!B40:O210,14,0)</f>
        <v>Shri Balaji Construction</v>
      </c>
      <c r="J40" s="6" t="s">
        <v>795</v>
      </c>
      <c r="K40" s="192">
        <v>45996</v>
      </c>
    </row>
    <row r="41" spans="1:11" ht="30" customHeight="1">
      <c r="A41" s="5">
        <f t="shared" si="0"/>
        <v>39</v>
      </c>
      <c r="B41" s="6" t="str">
        <f>FDN!B41</f>
        <v>121/5</v>
      </c>
      <c r="C41" s="5" t="str">
        <f>VLOOKUP(B41,FDN!B41:D211,2,0)</f>
        <v>A+0</v>
      </c>
      <c r="D41" s="5" t="str">
        <f>VLOOKUP($B41,FDN!$B41:E211,3,0)</f>
        <v>DFR</v>
      </c>
      <c r="E41" s="192">
        <f>VLOOKUP(B41,FDN!B41:F211,5,0)</f>
        <v>45984</v>
      </c>
      <c r="F41" s="6" t="str">
        <f>VLOOKUP(B41,FDN!B41:L211,11,0)</f>
        <v>Completed</v>
      </c>
      <c r="G41" s="319">
        <f>VLOOKUP(B41,FDN!B41:M211,12,0)</f>
        <v>45991</v>
      </c>
      <c r="H41" s="49"/>
      <c r="I41" s="135" t="str">
        <f>VLOOKUP(B41,FDN!B41:O211,14,0)</f>
        <v>Pawan enterprises</v>
      </c>
      <c r="J41" s="6"/>
      <c r="K41" s="192"/>
    </row>
    <row r="42" spans="1:11" ht="30" customHeight="1">
      <c r="A42" s="5">
        <f t="shared" si="0"/>
        <v>40</v>
      </c>
      <c r="B42" s="6" t="str">
        <f>FDN!B42</f>
        <v>134/5</v>
      </c>
      <c r="C42" s="5" t="str">
        <f>VLOOKUP(B42,FDN!B42:D212,2,0)</f>
        <v>A+0</v>
      </c>
      <c r="D42" s="5" t="str">
        <f>VLOOKUP($B42,FDN!$B42:E212,3,0)</f>
        <v>DFR</v>
      </c>
      <c r="E42" s="192">
        <f>VLOOKUP(B42,FDN!B42:F212,5,0)</f>
        <v>45984</v>
      </c>
      <c r="F42" s="6" t="str">
        <f>VLOOKUP(B42,FDN!B42:L212,11,0)</f>
        <v>Completed</v>
      </c>
      <c r="G42" s="319">
        <f>VLOOKUP(B42,FDN!B42:M212,12,0)</f>
        <v>45991</v>
      </c>
      <c r="H42" s="49"/>
      <c r="I42" s="135" t="str">
        <f>VLOOKUP(B42,FDN!B42:O212,14,0)</f>
        <v>Jai Shri Ram Enterprises</v>
      </c>
      <c r="J42" s="6"/>
      <c r="K42" s="192"/>
    </row>
    <row r="43" spans="1:11" ht="30" customHeight="1">
      <c r="A43" s="5">
        <f t="shared" si="0"/>
        <v>41</v>
      </c>
      <c r="B43" s="6" t="str">
        <f>FDN!B43</f>
        <v>110/1</v>
      </c>
      <c r="C43" s="5" t="str">
        <f>VLOOKUP(B43,FDN!B43:D213,2,0)</f>
        <v>A+7.5</v>
      </c>
      <c r="D43" s="5" t="str">
        <f>VLOOKUP($B43,FDN!$B43:E213,3,0)</f>
        <v>DFR</v>
      </c>
      <c r="E43" s="192">
        <f>VLOOKUP(B43,FDN!B43:F213,5,0)</f>
        <v>45989</v>
      </c>
      <c r="F43" s="6" t="str">
        <f>VLOOKUP(B43,FDN!B43:L213,11,0)</f>
        <v>Completed</v>
      </c>
      <c r="G43" s="319">
        <f>VLOOKUP(B43,FDN!B43:M213,12,0)</f>
        <v>45994</v>
      </c>
      <c r="H43" s="49"/>
      <c r="I43" s="135" t="str">
        <f>VLOOKUP(B43,FDN!B43:O213,14,0)</f>
        <v>B.L Construction</v>
      </c>
      <c r="J43" s="6" t="s">
        <v>795</v>
      </c>
      <c r="K43" s="192">
        <v>45996</v>
      </c>
    </row>
    <row r="44" spans="1:11" ht="30" customHeight="1">
      <c r="A44" s="5">
        <f t="shared" si="0"/>
        <v>42</v>
      </c>
      <c r="B44" s="6" t="str">
        <f>FDN!B44</f>
        <v>134/4</v>
      </c>
      <c r="C44" s="5" t="str">
        <f>VLOOKUP(B44,FDN!B44:D214,2,0)</f>
        <v>A+3</v>
      </c>
      <c r="D44" s="5" t="str">
        <f>VLOOKUP($B44,FDN!$B44:E214,3,0)</f>
        <v>DFR</v>
      </c>
      <c r="E44" s="192">
        <f>VLOOKUP(B44,FDN!B44:F214,5,0)</f>
        <v>45981</v>
      </c>
      <c r="F44" s="6" t="str">
        <f>VLOOKUP(B44,FDN!B44:L214,11,0)</f>
        <v>Completed</v>
      </c>
      <c r="G44" s="319">
        <f>VLOOKUP(B44,FDN!B44:M214,12,0)</f>
        <v>45994</v>
      </c>
      <c r="H44" s="49"/>
      <c r="I44" s="135" t="str">
        <f>VLOOKUP(B44,FDN!B44:O214,14,0)</f>
        <v>R.K . Enterprises</v>
      </c>
      <c r="J44" s="6"/>
      <c r="K44" s="192"/>
    </row>
    <row r="45" spans="1:11" ht="30" customHeight="1">
      <c r="A45" s="5">
        <f t="shared" si="0"/>
        <v>43</v>
      </c>
      <c r="B45" s="6" t="str">
        <f>FDN!B45</f>
        <v>99/1</v>
      </c>
      <c r="C45" s="5" t="str">
        <f>VLOOKUP(B45,FDN!B45:D215,2,0)</f>
        <v>A+3</v>
      </c>
      <c r="D45" s="5" t="str">
        <f>VLOOKUP($B45,FDN!$B45:E215,3,0)</f>
        <v>WET PADDY</v>
      </c>
      <c r="E45" s="192">
        <f>VLOOKUP(B45,FDN!B45:F215,5,0)</f>
        <v>45985</v>
      </c>
      <c r="F45" s="6" t="str">
        <f>VLOOKUP(B45,FDN!B45:L215,11,0)</f>
        <v>Completed</v>
      </c>
      <c r="G45" s="319">
        <f>VLOOKUP(B45,FDN!B45:M215,12,0)</f>
        <v>45997</v>
      </c>
      <c r="H45" s="49"/>
      <c r="I45" s="135" t="str">
        <f>VLOOKUP(B45,FDN!B45:O215,14,0)</f>
        <v xml:space="preserve">Dhanraj construction </v>
      </c>
      <c r="J45" s="6" t="s">
        <v>795</v>
      </c>
      <c r="K45" s="192">
        <v>46000</v>
      </c>
    </row>
    <row r="46" spans="1:11" ht="30" customHeight="1">
      <c r="A46" s="5">
        <f t="shared" si="0"/>
        <v>44</v>
      </c>
      <c r="B46" s="6" t="str">
        <f>FDN!B46</f>
        <v>109/1</v>
      </c>
      <c r="C46" s="5" t="str">
        <f>VLOOKUP(B46,FDN!B46:D216,2,0)</f>
        <v>A+3</v>
      </c>
      <c r="D46" s="5" t="str">
        <f>VLOOKUP($B46,FDN!$B46:E216,3,0)</f>
        <v>WET PADDY</v>
      </c>
      <c r="E46" s="192">
        <f>VLOOKUP(B46,FDN!B46:F216,5,0)</f>
        <v>45991</v>
      </c>
      <c r="F46" s="6" t="str">
        <f>VLOOKUP(B46,FDN!B46:L216,11,0)</f>
        <v>Completed</v>
      </c>
      <c r="G46" s="319">
        <f>VLOOKUP(B46,FDN!B46:M216,12,0)</f>
        <v>45997</v>
      </c>
      <c r="H46" s="49"/>
      <c r="I46" s="135" t="str">
        <f>VLOOKUP(B46,FDN!B46:O216,14,0)</f>
        <v>MUKESH MEHTA</v>
      </c>
      <c r="J46" s="6" t="s">
        <v>795</v>
      </c>
      <c r="K46" s="192">
        <v>45998</v>
      </c>
    </row>
    <row r="47" spans="1:11" ht="30" customHeight="1">
      <c r="A47" s="5">
        <f t="shared" si="0"/>
        <v>45</v>
      </c>
      <c r="B47" s="6" t="str">
        <f>FDN!B47</f>
        <v>134/6</v>
      </c>
      <c r="C47" s="5" t="str">
        <f>VLOOKUP(B47,FDN!B47:D217,2,0)</f>
        <v>A+3</v>
      </c>
      <c r="D47" s="5" t="str">
        <f>VLOOKUP($B47,FDN!$B47:E217,3,0)</f>
        <v>DFR</v>
      </c>
      <c r="E47" s="192">
        <f>VLOOKUP(B47,FDN!B47:F217,5,0)</f>
        <v>45986</v>
      </c>
      <c r="F47" s="6" t="str">
        <f>VLOOKUP(B47,FDN!B47:L217,11,0)</f>
        <v>Completed</v>
      </c>
      <c r="G47" s="319">
        <f>VLOOKUP(B47,FDN!B47:M217,12,0)</f>
        <v>45997</v>
      </c>
      <c r="H47" s="49"/>
      <c r="I47" s="135" t="str">
        <f>VLOOKUP(B47,FDN!B47:O217,14,0)</f>
        <v>Jai Shri Ram Enterprises</v>
      </c>
      <c r="J47" s="6"/>
      <c r="K47" s="192"/>
    </row>
    <row r="48" spans="1:11" ht="30" customHeight="1">
      <c r="A48" s="5">
        <f t="shared" si="0"/>
        <v>46</v>
      </c>
      <c r="B48" s="6" t="str">
        <f>FDN!B48</f>
        <v>102/9</v>
      </c>
      <c r="C48" s="5" t="str">
        <f>VLOOKUP(B48,FDN!B48:D218,2,0)</f>
        <v>A+3</v>
      </c>
      <c r="D48" s="5" t="str">
        <f>VLOOKUP($B48,FDN!$B48:E218,3,0)</f>
        <v>WET PADDY</v>
      </c>
      <c r="E48" s="192">
        <f>VLOOKUP(B48,FDN!B48:F218,5,0)</f>
        <v>45982</v>
      </c>
      <c r="F48" s="6" t="str">
        <f>VLOOKUP(B48,FDN!B48:L218,11,0)</f>
        <v>Completed</v>
      </c>
      <c r="G48" s="319">
        <f>VLOOKUP(B48,FDN!B48:M218,12,0)</f>
        <v>45998</v>
      </c>
      <c r="H48" s="49"/>
      <c r="I48" s="135" t="str">
        <f>VLOOKUP(B48,FDN!B48:O218,14,0)</f>
        <v>Rajiya Infra.</v>
      </c>
      <c r="J48" s="6" t="s">
        <v>795</v>
      </c>
      <c r="K48" s="192">
        <v>46000</v>
      </c>
    </row>
    <row r="49" spans="1:11" ht="30" customHeight="1">
      <c r="A49" s="5">
        <f t="shared" si="0"/>
        <v>47</v>
      </c>
      <c r="B49" s="6" t="str">
        <f>FDN!B49</f>
        <v>109/10</v>
      </c>
      <c r="C49" s="5" t="str">
        <f>VLOOKUP(B49,FDN!B49:D219,2,0)</f>
        <v>A-3</v>
      </c>
      <c r="D49" s="5" t="str">
        <f>VLOOKUP($B49,FDN!$B49:E219,3,0)</f>
        <v>DFR</v>
      </c>
      <c r="E49" s="192">
        <f>VLOOKUP(B49,FDN!B49:F219,5,0)</f>
        <v>45994</v>
      </c>
      <c r="F49" s="6" t="str">
        <f>VLOOKUP(B49,FDN!B49:L219,11,0)</f>
        <v>Completed</v>
      </c>
      <c r="G49" s="319">
        <f>VLOOKUP(B49,FDN!B49:M219,12,0)</f>
        <v>45998</v>
      </c>
      <c r="H49" s="49"/>
      <c r="I49" s="135" t="str">
        <f>VLOOKUP(B49,FDN!B49:O219,14,0)</f>
        <v>B.L Construction</v>
      </c>
      <c r="J49" s="6"/>
      <c r="K49" s="192"/>
    </row>
    <row r="50" spans="1:11" ht="30" customHeight="1">
      <c r="A50" s="5">
        <f t="shared" si="0"/>
        <v>48</v>
      </c>
      <c r="B50" s="6" t="str">
        <f>FDN!B50</f>
        <v>134/9</v>
      </c>
      <c r="C50" s="5" t="str">
        <f>VLOOKUP(B50,FDN!B50:D220,2,0)</f>
        <v>A+0</v>
      </c>
      <c r="D50" s="5" t="str">
        <f>VLOOKUP($B50,FDN!$B50:E220,3,0)</f>
        <v>WET PADDY</v>
      </c>
      <c r="E50" s="192">
        <f>VLOOKUP(B50,FDN!B50:F220,5,0)</f>
        <v>45992</v>
      </c>
      <c r="F50" s="6" t="str">
        <f>VLOOKUP(B50,FDN!B50:L220,11,0)</f>
        <v>Completed</v>
      </c>
      <c r="G50" s="319">
        <f>VLOOKUP(B50,FDN!B50:M220,12,0)</f>
        <v>45998</v>
      </c>
      <c r="H50" s="49"/>
      <c r="I50" s="135" t="str">
        <f>VLOOKUP(B50,FDN!B50:O220,14,0)</f>
        <v>R.K . Enterprises</v>
      </c>
      <c r="J50" s="6" t="s">
        <v>795</v>
      </c>
      <c r="K50" s="192">
        <v>45999</v>
      </c>
    </row>
    <row r="51" spans="1:11" ht="30" customHeight="1">
      <c r="A51" s="5">
        <f t="shared" si="0"/>
        <v>49</v>
      </c>
      <c r="B51" s="6" t="str">
        <f>FDN!B51</f>
        <v>134/7</v>
      </c>
      <c r="C51" s="5" t="str">
        <f>VLOOKUP(B51,FDN!B51:D221,2,0)</f>
        <v>A+3</v>
      </c>
      <c r="D51" s="5" t="str">
        <f>VLOOKUP($B51,FDN!$B51:E221,3,0)</f>
        <v>DFR</v>
      </c>
      <c r="E51" s="192">
        <f>VLOOKUP(B51,FDN!B51:F221,5,0)</f>
        <v>45992</v>
      </c>
      <c r="F51" s="6" t="str">
        <f>VLOOKUP(B51,FDN!B51:L221,11,0)</f>
        <v>Completed</v>
      </c>
      <c r="G51" s="319">
        <f>VLOOKUP(B51,FDN!B51:M221,12,0)</f>
        <v>45999</v>
      </c>
      <c r="H51" s="49"/>
      <c r="I51" s="135" t="str">
        <f>VLOOKUP(B51,FDN!B51:O221,14,0)</f>
        <v>Jai Shri Ram Enterprises</v>
      </c>
      <c r="J51" s="6"/>
      <c r="K51" s="192"/>
    </row>
    <row r="52" spans="1:11" ht="30" customHeight="1">
      <c r="A52" s="5">
        <f t="shared" si="0"/>
        <v>50</v>
      </c>
      <c r="B52" s="6" t="str">
        <f>FDN!B52</f>
        <v>136/2</v>
      </c>
      <c r="C52" s="5" t="str">
        <f>VLOOKUP(B52,FDN!B52:D222,2,0)</f>
        <v>A+3</v>
      </c>
      <c r="D52" s="5" t="str">
        <f>VLOOKUP($B52,FDN!$B52:E222,3,0)</f>
        <v>WET Paddy</v>
      </c>
      <c r="E52" s="192">
        <f>VLOOKUP(B52,FDN!B52:F222,5,0)</f>
        <v>45992</v>
      </c>
      <c r="F52" s="6" t="str">
        <f>VLOOKUP(B52,FDN!B52:L222,11,0)</f>
        <v>Completed</v>
      </c>
      <c r="G52" s="319">
        <f>VLOOKUP(B52,FDN!B52:M222,12,0)</f>
        <v>46001</v>
      </c>
      <c r="H52" s="49"/>
      <c r="I52" s="135" t="str">
        <f>VLOOKUP(B52,FDN!B52:O222,14,0)</f>
        <v>R.K . Enterprises</v>
      </c>
      <c r="J52" s="6" t="s">
        <v>795</v>
      </c>
      <c r="K52" s="192">
        <v>46012</v>
      </c>
    </row>
    <row r="53" spans="1:11" ht="30" customHeight="1">
      <c r="A53" s="5">
        <f t="shared" si="0"/>
        <v>51</v>
      </c>
      <c r="B53" s="6" t="str">
        <f>FDN!B53</f>
        <v>110/3</v>
      </c>
      <c r="C53" s="5" t="str">
        <f>VLOOKUP(B53,FDN!B53:D223,2,0)</f>
        <v>A+0</v>
      </c>
      <c r="D53" s="5" t="str">
        <f>VLOOKUP($B53,FDN!$B53:E223,3,0)</f>
        <v>DFR</v>
      </c>
      <c r="E53" s="192">
        <f>VLOOKUP(B53,FDN!B53:F223,5,0)</f>
        <v>45990</v>
      </c>
      <c r="F53" s="6" t="str">
        <f>VLOOKUP(B53,FDN!B53:L223,11,0)</f>
        <v>Completed</v>
      </c>
      <c r="G53" s="319">
        <f>VLOOKUP(B53,FDN!B53:M223,12,0)</f>
        <v>46002</v>
      </c>
      <c r="H53" s="49"/>
      <c r="I53" s="135" t="str">
        <f>VLOOKUP(B53,FDN!B53:O223,14,0)</f>
        <v>Shri Balaji Construction</v>
      </c>
      <c r="J53" s="6" t="s">
        <v>795</v>
      </c>
      <c r="K53" s="192">
        <v>46004</v>
      </c>
    </row>
    <row r="54" spans="1:11" ht="30" customHeight="1">
      <c r="A54" s="5">
        <f t="shared" si="0"/>
        <v>52</v>
      </c>
      <c r="B54" s="6" t="str">
        <f>FDN!B54</f>
        <v>109/2</v>
      </c>
      <c r="C54" s="5" t="str">
        <f>VLOOKUP(B54,FDN!B54:D224,2,0)</f>
        <v>A+0</v>
      </c>
      <c r="D54" s="5" t="str">
        <f>VLOOKUP($B54,FDN!$B54:E224,3,0)</f>
        <v>WET PADDY</v>
      </c>
      <c r="E54" s="192">
        <f>VLOOKUP(B54,FDN!B54:F224,5,0)</f>
        <v>45998</v>
      </c>
      <c r="F54" s="6" t="str">
        <f>VLOOKUP(B54,FDN!B54:L224,11,0)</f>
        <v>Completed</v>
      </c>
      <c r="G54" s="319">
        <f>VLOOKUP(B54,FDN!B54:M224,12,0)</f>
        <v>46003</v>
      </c>
      <c r="H54" s="49"/>
      <c r="I54" s="135" t="str">
        <f>VLOOKUP(B54,FDN!B54:O224,14,0)</f>
        <v>MUKESH MEHTA</v>
      </c>
      <c r="J54" s="6" t="s">
        <v>795</v>
      </c>
      <c r="K54" s="192">
        <v>46019</v>
      </c>
    </row>
    <row r="55" spans="1:11" ht="30" customHeight="1">
      <c r="A55" s="5">
        <f t="shared" si="0"/>
        <v>53</v>
      </c>
      <c r="B55" s="6" t="str">
        <f>FDN!B55</f>
        <v>109/11</v>
      </c>
      <c r="C55" s="5" t="str">
        <f>VLOOKUP(B55,FDN!B55:D225,2,0)</f>
        <v>A+3</v>
      </c>
      <c r="D55" s="5" t="str">
        <f>VLOOKUP($B55,FDN!$B55:E225,3,0)</f>
        <v>DFR</v>
      </c>
      <c r="E55" s="192">
        <f>VLOOKUP(B55,FDN!B55:F225,5,0)</f>
        <v>45995</v>
      </c>
      <c r="F55" s="6" t="str">
        <f>VLOOKUP(B55,FDN!B55:L225,11,0)</f>
        <v>Completed</v>
      </c>
      <c r="G55" s="319">
        <f>VLOOKUP(B55,FDN!B55:M225,12,0)</f>
        <v>46003</v>
      </c>
      <c r="H55" s="49"/>
      <c r="I55" s="135" t="str">
        <f>VLOOKUP(B55,FDN!B55:O225,14,0)</f>
        <v>B.L Construction</v>
      </c>
      <c r="J55" s="6"/>
      <c r="K55" s="192"/>
    </row>
    <row r="56" spans="1:11" ht="30" customHeight="1">
      <c r="A56" s="5">
        <f t="shared" si="0"/>
        <v>54</v>
      </c>
      <c r="B56" s="6" t="str">
        <f>FDN!B56</f>
        <v>136/7</v>
      </c>
      <c r="C56" s="5" t="str">
        <f>VLOOKUP(B56,FDN!B56:D226,2,0)</f>
        <v>A+0</v>
      </c>
      <c r="D56" s="5" t="str">
        <f>VLOOKUP($B56,FDN!$B56:E226,3,0)</f>
        <v>WET PADDY</v>
      </c>
      <c r="E56" s="192">
        <f>VLOOKUP(B56,FDN!B56:F226,5,0)</f>
        <v>45997</v>
      </c>
      <c r="F56" s="6" t="str">
        <f>VLOOKUP(B56,FDN!B56:L226,11,0)</f>
        <v>Completed</v>
      </c>
      <c r="G56" s="319">
        <f>VLOOKUP(B56,FDN!B56:M226,12,0)</f>
        <v>46003</v>
      </c>
      <c r="H56" s="49"/>
      <c r="I56" s="135" t="str">
        <f>VLOOKUP(B56,FDN!B56:O226,14,0)</f>
        <v>R.K . Enterprises</v>
      </c>
      <c r="J56" s="6" t="s">
        <v>795</v>
      </c>
      <c r="K56" s="192">
        <v>46011</v>
      </c>
    </row>
    <row r="57" spans="1:11" ht="30" customHeight="1">
      <c r="A57" s="5">
        <f t="shared" si="0"/>
        <v>55</v>
      </c>
      <c r="B57" s="6" t="str">
        <f>FDN!B57</f>
        <v>99/2</v>
      </c>
      <c r="C57" s="5" t="str">
        <f>VLOOKUP(B57,FDN!B57:D227,2,0)</f>
        <v>A+3</v>
      </c>
      <c r="D57" s="5" t="str">
        <f>VLOOKUP($B57,FDN!$B57:E227,3,0)</f>
        <v>WET PADDY</v>
      </c>
      <c r="E57" s="192">
        <f>VLOOKUP(B57,FDN!B57:F227,5,0)</f>
        <v>45998</v>
      </c>
      <c r="F57" s="6" t="str">
        <f>VLOOKUP(B57,FDN!B57:L227,11,0)</f>
        <v>Completed</v>
      </c>
      <c r="G57" s="319">
        <f>VLOOKUP(B57,FDN!B57:M227,12,0)</f>
        <v>46004</v>
      </c>
      <c r="H57" s="49"/>
      <c r="I57" s="135" t="str">
        <f>VLOOKUP(B57,FDN!B57:O227,14,0)</f>
        <v xml:space="preserve">Dhanraj construction </v>
      </c>
      <c r="J57" s="6" t="s">
        <v>795</v>
      </c>
      <c r="K57" s="192">
        <v>46011</v>
      </c>
    </row>
    <row r="58" spans="1:11" ht="30" customHeight="1">
      <c r="A58" s="5">
        <f t="shared" si="0"/>
        <v>56</v>
      </c>
      <c r="B58" s="6" t="str">
        <f>FDN!B58</f>
        <v>102/8</v>
      </c>
      <c r="C58" s="5" t="str">
        <f>VLOOKUP(B58,FDN!B58:D228,2,0)</f>
        <v>A+0</v>
      </c>
      <c r="D58" s="5" t="str">
        <f>VLOOKUP($B58,FDN!$B58:E228,3,0)</f>
        <v>WET PADDY</v>
      </c>
      <c r="E58" s="192">
        <f>VLOOKUP(B58,FDN!B58:F228,5,0)</f>
        <v>45998</v>
      </c>
      <c r="F58" s="6" t="str">
        <f>VLOOKUP(B58,FDN!B58:L228,11,0)</f>
        <v>Completed</v>
      </c>
      <c r="G58" s="319">
        <f>VLOOKUP(B58,FDN!B58:M228,12,0)</f>
        <v>46006</v>
      </c>
      <c r="H58" s="49"/>
      <c r="I58" s="135" t="str">
        <f>VLOOKUP(B58,FDN!B58:O228,14,0)</f>
        <v>Rajiya Infra.</v>
      </c>
      <c r="J58" s="6" t="s">
        <v>795</v>
      </c>
      <c r="K58" s="192">
        <v>46012</v>
      </c>
    </row>
    <row r="59" spans="1:11" ht="30" customHeight="1">
      <c r="A59" s="5">
        <f t="shared" si="0"/>
        <v>57</v>
      </c>
      <c r="B59" s="6" t="str">
        <f>FDN!B59</f>
        <v>108/7</v>
      </c>
      <c r="C59" s="5" t="str">
        <f>VLOOKUP(B59,FDN!B59:D229,2,0)</f>
        <v>A-3</v>
      </c>
      <c r="D59" s="5" t="str">
        <f>VLOOKUP($B59,FDN!$B59:E229,3,0)</f>
        <v>WET PADDY</v>
      </c>
      <c r="E59" s="192">
        <f>VLOOKUP(B59,FDN!B59:F229,5,0)</f>
        <v>46001</v>
      </c>
      <c r="F59" s="6" t="str">
        <f>VLOOKUP(B59,FDN!B59:L229,11,0)</f>
        <v>Completed</v>
      </c>
      <c r="G59" s="319">
        <f>VLOOKUP(B59,FDN!B59:M229,12,0)</f>
        <v>46007</v>
      </c>
      <c r="H59" s="49"/>
      <c r="I59" s="135" t="str">
        <f>VLOOKUP(B59,FDN!B59:O229,14,0)</f>
        <v>MUKESH MEHTA</v>
      </c>
      <c r="J59" s="6" t="s">
        <v>795</v>
      </c>
      <c r="K59" s="192">
        <v>46018</v>
      </c>
    </row>
    <row r="60" spans="1:11" ht="30" customHeight="1">
      <c r="A60" s="5">
        <f t="shared" si="0"/>
        <v>58</v>
      </c>
      <c r="B60" s="6" t="str">
        <f>FDN!B60</f>
        <v>136/8</v>
      </c>
      <c r="C60" s="5" t="str">
        <f>VLOOKUP(B60,FDN!B60:D230,2,0)</f>
        <v>A+0</v>
      </c>
      <c r="D60" s="5" t="str">
        <f>VLOOKUP($B60,FDN!$B60:E230,3,0)</f>
        <v>WET PADDY</v>
      </c>
      <c r="E60" s="192">
        <f>VLOOKUP(B60,FDN!B60:F230,5,0)</f>
        <v>45998</v>
      </c>
      <c r="F60" s="6" t="str">
        <f>VLOOKUP(B60,FDN!B60:L230,11,0)</f>
        <v>Completed</v>
      </c>
      <c r="G60" s="319">
        <f>VLOOKUP(B60,FDN!B60:M230,12,0)</f>
        <v>46007</v>
      </c>
      <c r="H60" s="49"/>
      <c r="I60" s="135" t="str">
        <f>VLOOKUP(B60,FDN!B60:O230,14,0)</f>
        <v>R.K . Enterprises</v>
      </c>
      <c r="J60" s="6" t="s">
        <v>795</v>
      </c>
      <c r="K60" s="192">
        <v>46012</v>
      </c>
    </row>
    <row r="61" spans="1:11" ht="30" customHeight="1">
      <c r="A61" s="5">
        <f t="shared" si="0"/>
        <v>59</v>
      </c>
      <c r="B61" s="6" t="str">
        <f>FDN!B61</f>
        <v>134/8</v>
      </c>
      <c r="C61" s="5" t="str">
        <f>VLOOKUP(B61,FDN!B61:D231,2,0)</f>
        <v>A+3</v>
      </c>
      <c r="D61" s="5" t="str">
        <f>VLOOKUP($B61,FDN!$B61:E231,3,0)</f>
        <v>WFR</v>
      </c>
      <c r="E61" s="192">
        <f>VLOOKUP(B61,FDN!B61:F231,5,0)</f>
        <v>45987</v>
      </c>
      <c r="F61" s="6" t="str">
        <f>VLOOKUP(B61,FDN!B61:L231,11,0)</f>
        <v>Completed</v>
      </c>
      <c r="G61" s="319">
        <f>VLOOKUP(B61,FDN!B61:M231,12,0)</f>
        <v>46008</v>
      </c>
      <c r="H61" s="49"/>
      <c r="I61" s="135" t="str">
        <f>VLOOKUP(B61,FDN!B61:O231,14,0)</f>
        <v>Jai Shri Ram Enterprises</v>
      </c>
      <c r="J61" s="6"/>
      <c r="K61" s="192"/>
    </row>
    <row r="62" spans="1:11" ht="30" customHeight="1">
      <c r="A62" s="5">
        <f t="shared" si="0"/>
        <v>60</v>
      </c>
      <c r="B62" s="6" t="str">
        <f>FDN!B62</f>
        <v>136/5</v>
      </c>
      <c r="C62" s="5" t="str">
        <f>VLOOKUP(B62,FDN!B62:D232,2,0)</f>
        <v>A+0</v>
      </c>
      <c r="D62" s="5" t="str">
        <f>VLOOKUP($B62,FDN!$B62:E232,3,0)</f>
        <v>WET PADDY</v>
      </c>
      <c r="E62" s="192">
        <f>VLOOKUP(B62,FDN!B62:F232,5,0)</f>
        <v>46004</v>
      </c>
      <c r="F62" s="6" t="str">
        <f>VLOOKUP(B62,FDN!B62:L232,11,0)</f>
        <v>Completed</v>
      </c>
      <c r="G62" s="319">
        <f>VLOOKUP(B62,FDN!B62:M232,12,0)</f>
        <v>46008</v>
      </c>
      <c r="H62" s="79"/>
      <c r="I62" s="135" t="str">
        <f>VLOOKUP(B62,FDN!B62:O232,14,0)</f>
        <v>R.K . Enterprises</v>
      </c>
      <c r="J62" s="6" t="s">
        <v>795</v>
      </c>
      <c r="K62" s="192">
        <v>46011</v>
      </c>
    </row>
    <row r="63" spans="1:11" ht="30" customHeight="1">
      <c r="A63" s="5">
        <f t="shared" si="0"/>
        <v>61</v>
      </c>
      <c r="B63" s="6" t="str">
        <f>FDN!B63</f>
        <v>110/4</v>
      </c>
      <c r="C63" s="5" t="str">
        <f>VLOOKUP(B63,FDN!B63:D233,2,0)</f>
        <v>A+0</v>
      </c>
      <c r="D63" s="5" t="str">
        <f>VLOOKUP($B63,FDN!$B63:E233,3,0)</f>
        <v>DFR</v>
      </c>
      <c r="E63" s="192">
        <f>VLOOKUP(B63,FDN!B63:F233,5,0)</f>
        <v>46001</v>
      </c>
      <c r="F63" s="6" t="str">
        <f>VLOOKUP(B63,FDN!B63:L233,11,0)</f>
        <v>Completed</v>
      </c>
      <c r="G63" s="319">
        <f>VLOOKUP(B63,FDN!B63:M233,12,0)</f>
        <v>46010</v>
      </c>
      <c r="H63" s="49"/>
      <c r="I63" s="135" t="str">
        <f>VLOOKUP(B63,FDN!B63:O233,14,0)</f>
        <v>Shri Balaji Construction</v>
      </c>
      <c r="J63" s="6"/>
      <c r="K63" s="192"/>
    </row>
    <row r="64" spans="1:11" ht="30" customHeight="1">
      <c r="A64" s="5">
        <f t="shared" si="0"/>
        <v>62</v>
      </c>
      <c r="B64" s="6" t="str">
        <f>FDN!B64</f>
        <v>136/9</v>
      </c>
      <c r="C64" s="5" t="str">
        <f>VLOOKUP(B64,FDN!B64:D234,2,0)</f>
        <v>A+0</v>
      </c>
      <c r="D64" s="5" t="str">
        <f>VLOOKUP($B64,FDN!$B64:E234,3,0)</f>
        <v>WET PADDY</v>
      </c>
      <c r="E64" s="192">
        <f>VLOOKUP(B64,FDN!B64:F234,5,0)</f>
        <v>46005</v>
      </c>
      <c r="F64" s="6" t="str">
        <f>VLOOKUP(B64,FDN!B64:L234,11,0)</f>
        <v>Completed</v>
      </c>
      <c r="G64" s="319">
        <f>VLOOKUP(B64,FDN!B64:M234,12,0)</f>
        <v>46010</v>
      </c>
      <c r="H64" s="49"/>
      <c r="I64" s="135" t="str">
        <f>VLOOKUP(B64,FDN!B64:O234,14,0)</f>
        <v>R.K . Enterprises</v>
      </c>
      <c r="J64" s="6" t="s">
        <v>795</v>
      </c>
      <c r="K64" s="192">
        <v>46012</v>
      </c>
    </row>
    <row r="65" spans="1:11" ht="30" customHeight="1">
      <c r="A65" s="5">
        <f t="shared" si="0"/>
        <v>63</v>
      </c>
      <c r="B65" s="6" t="str">
        <f>FDN!B65</f>
        <v>109/7</v>
      </c>
      <c r="C65" s="5" t="str">
        <f>VLOOKUP(B65,FDN!B65:D235,2,0)</f>
        <v>A+3</v>
      </c>
      <c r="D65" s="5" t="str">
        <f>VLOOKUP($B65,FDN!$B65:E235,3,0)</f>
        <v>DFR</v>
      </c>
      <c r="E65" s="192">
        <f>VLOOKUP(B65,FDN!B65:F235,5,0)</f>
        <v>46002</v>
      </c>
      <c r="F65" s="6" t="str">
        <f>VLOOKUP(B65,FDN!B65:L235,11,0)</f>
        <v>Completed</v>
      </c>
      <c r="G65" s="319">
        <f>VLOOKUP(B65,FDN!B65:M235,12,0)</f>
        <v>46011</v>
      </c>
      <c r="H65" s="49"/>
      <c r="I65" s="135" t="str">
        <f>VLOOKUP(B65,FDN!B65:O235,14,0)</f>
        <v>B.L Construction</v>
      </c>
      <c r="J65" s="6"/>
      <c r="K65" s="192"/>
    </row>
    <row r="66" spans="1:11" ht="30" customHeight="1">
      <c r="A66" s="5">
        <f t="shared" si="0"/>
        <v>64</v>
      </c>
      <c r="B66" s="6" t="str">
        <f>FDN!B66</f>
        <v>108/5</v>
      </c>
      <c r="C66" s="5" t="str">
        <f>VLOOKUP(B66,FDN!B66:D236,2,0)</f>
        <v>A-3</v>
      </c>
      <c r="D66" s="5" t="str">
        <f>VLOOKUP($B66,FDN!$B66:E236,3,0)</f>
        <v>WET PADDY</v>
      </c>
      <c r="E66" s="192">
        <f>VLOOKUP(B66,FDN!B66:F236,5,0)</f>
        <v>46003</v>
      </c>
      <c r="F66" s="6" t="str">
        <f>VLOOKUP(B66,FDN!B66:L236,11,0)</f>
        <v>Completed</v>
      </c>
      <c r="G66" s="319">
        <f>VLOOKUP(B66,FDN!B66:M236,12,0)</f>
        <v>46013</v>
      </c>
      <c r="H66" s="49"/>
      <c r="I66" s="135" t="str">
        <f>VLOOKUP(B66,FDN!B66:O236,14,0)</f>
        <v>MUKESH MEHTA</v>
      </c>
      <c r="J66" s="6" t="s">
        <v>795</v>
      </c>
      <c r="K66" s="192">
        <v>46015</v>
      </c>
    </row>
    <row r="67" spans="1:11" ht="30" customHeight="1">
      <c r="A67" s="5">
        <f t="shared" si="0"/>
        <v>65</v>
      </c>
      <c r="B67" s="6" t="str">
        <f>FDN!B67</f>
        <v>136/6</v>
      </c>
      <c r="C67" s="5" t="str">
        <f>VLOOKUP(B67,FDN!B67:D237,2,0)</f>
        <v>A+0</v>
      </c>
      <c r="D67" s="5" t="str">
        <f>VLOOKUP($B67,FDN!$B67:E237,3,0)</f>
        <v>WET Paddy</v>
      </c>
      <c r="E67" s="192">
        <f>VLOOKUP(B67,FDN!B67:F237,5,0)</f>
        <v>45998</v>
      </c>
      <c r="F67" s="6" t="str">
        <f>VLOOKUP(B67,FDN!B67:L237,11,0)</f>
        <v>Completed</v>
      </c>
      <c r="G67" s="319">
        <f>VLOOKUP(B67,FDN!B67:M237,12,0)</f>
        <v>46013</v>
      </c>
      <c r="H67" s="80"/>
      <c r="I67" s="135" t="str">
        <f>VLOOKUP(B67,FDN!B67:O237,14,0)</f>
        <v>R.K . Enterprises</v>
      </c>
      <c r="J67" s="6" t="s">
        <v>795</v>
      </c>
      <c r="K67" s="192">
        <v>46014</v>
      </c>
    </row>
    <row r="68" spans="1:11" ht="30" customHeight="1">
      <c r="A68" s="5">
        <f t="shared" si="0"/>
        <v>66</v>
      </c>
      <c r="B68" s="6" t="str">
        <f>FDN!B68</f>
        <v>89/9</v>
      </c>
      <c r="C68" s="5" t="str">
        <f>VLOOKUP(B68,FDN!B68:D238,2,0)</f>
        <v>A+0</v>
      </c>
      <c r="D68" s="5" t="str">
        <f>VLOOKUP($B68,FDN!$B68:E238,3,0)</f>
        <v>WFR</v>
      </c>
      <c r="E68" s="192">
        <f>VLOOKUP(B68,FDN!B68:F238,5,0)</f>
        <v>46013</v>
      </c>
      <c r="F68" s="6" t="str">
        <f>VLOOKUP(B68,FDN!B68:L238,11,0)</f>
        <v>Completed</v>
      </c>
      <c r="G68" s="319">
        <f>VLOOKUP(B68,FDN!B68:M238,12,0)</f>
        <v>46015</v>
      </c>
      <c r="H68" s="49"/>
      <c r="I68" s="135" t="str">
        <f>VLOOKUP(B68,FDN!B68:O238,14,0)</f>
        <v>Shree Khatushyam</v>
      </c>
      <c r="J68" s="6" t="s">
        <v>795</v>
      </c>
      <c r="K68" s="192">
        <v>46018</v>
      </c>
    </row>
    <row r="69" spans="1:11" ht="30" customHeight="1">
      <c r="A69" s="5">
        <f t="shared" ref="A69:A132" si="1">A68+1</f>
        <v>67</v>
      </c>
      <c r="B69" s="6" t="str">
        <f>FDN!B69</f>
        <v>109/9</v>
      </c>
      <c r="C69" s="5" t="str">
        <f>VLOOKUP(B69,FDN!B69:D239,2,0)</f>
        <v>A+3</v>
      </c>
      <c r="D69" s="5" t="str">
        <f>VLOOKUP($B69,FDN!$B69:E239,3,0)</f>
        <v>DFR</v>
      </c>
      <c r="E69" s="192">
        <f>VLOOKUP(B69,FDN!B69:F239,5,0)</f>
        <v>46013</v>
      </c>
      <c r="F69" s="6" t="str">
        <f>VLOOKUP(B69,FDN!B69:L239,11,0)</f>
        <v>Completed</v>
      </c>
      <c r="G69" s="319">
        <f>VLOOKUP(B69,FDN!B69:M239,12,0)</f>
        <v>46015</v>
      </c>
      <c r="H69" s="49"/>
      <c r="I69" s="135" t="str">
        <f>VLOOKUP(B69,FDN!B69:O239,14,0)</f>
        <v>B.L Construction</v>
      </c>
      <c r="J69" s="6"/>
      <c r="K69" s="192"/>
    </row>
    <row r="70" spans="1:11" ht="30" customHeight="1">
      <c r="A70" s="5">
        <f t="shared" si="1"/>
        <v>68</v>
      </c>
      <c r="B70" s="6" t="str">
        <f>FDN!B70</f>
        <v>139/3</v>
      </c>
      <c r="C70" s="5" t="str">
        <f>VLOOKUP(B70,FDN!B70:D240,2,0)</f>
        <v>A+3</v>
      </c>
      <c r="D70" s="5" t="str">
        <f>VLOOKUP($B70,FDN!$B70:E240,3,0)</f>
        <v>DFR</v>
      </c>
      <c r="E70" s="192">
        <f>VLOOKUP(B70,FDN!B70:F240,5,0)</f>
        <v>46013</v>
      </c>
      <c r="F70" s="6" t="str">
        <f>VLOOKUP(B70,FDN!B70:L240,11,0)</f>
        <v>Completed</v>
      </c>
      <c r="G70" s="319">
        <f>VLOOKUP(B70,FDN!B70:M240,12,0)</f>
        <v>46015</v>
      </c>
      <c r="H70" s="49"/>
      <c r="I70" s="135" t="str">
        <f>VLOOKUP(B70,FDN!B70:O240,14,0)</f>
        <v>Jai Shri Ram Enterprises</v>
      </c>
      <c r="J70" s="6"/>
      <c r="K70" s="192"/>
    </row>
    <row r="71" spans="1:11" ht="30" customHeight="1">
      <c r="A71" s="5">
        <f t="shared" si="1"/>
        <v>69</v>
      </c>
      <c r="B71" s="6" t="str">
        <f>FDN!B71</f>
        <v>107/2</v>
      </c>
      <c r="C71" s="5" t="str">
        <f>VLOOKUP(B71,FDN!B71:D241,2,0)</f>
        <v>A-3</v>
      </c>
      <c r="D71" s="5" t="str">
        <f>VLOOKUP($B71,FDN!$B71:E241,3,0)</f>
        <v>WFR</v>
      </c>
      <c r="E71" s="192">
        <f>VLOOKUP(B71,FDN!B71:F241,5,0)</f>
        <v>46013</v>
      </c>
      <c r="F71" s="6" t="str">
        <f>VLOOKUP(B71,FDN!B71:L241,11,0)</f>
        <v>Completed</v>
      </c>
      <c r="G71" s="319">
        <f>VLOOKUP(B71,FDN!B71:M241,12,0)</f>
        <v>46017</v>
      </c>
      <c r="H71" s="49"/>
      <c r="I71" s="135" t="str">
        <f>VLOOKUP(B71,FDN!B71:O241,14,0)</f>
        <v>Rajiya Infra.</v>
      </c>
      <c r="J71" s="6"/>
      <c r="K71" s="192"/>
    </row>
    <row r="72" spans="1:11" ht="30" customHeight="1">
      <c r="A72" s="5">
        <f t="shared" si="1"/>
        <v>70</v>
      </c>
      <c r="B72" s="6" t="str">
        <f>FDN!B72</f>
        <v>108/6</v>
      </c>
      <c r="C72" s="5" t="str">
        <f>VLOOKUP(B72,FDN!B72:D242,2,0)</f>
        <v>A-3</v>
      </c>
      <c r="D72" s="5" t="str">
        <f>VLOOKUP($B72,FDN!$B72:E242,3,0)</f>
        <v>WET PADDY</v>
      </c>
      <c r="E72" s="192">
        <f>VLOOKUP(B72,FDN!B72:F242,5,0)</f>
        <v>46013</v>
      </c>
      <c r="F72" s="6" t="str">
        <f>VLOOKUP(B72,FDN!B72:L242,11,0)</f>
        <v>Completed</v>
      </c>
      <c r="G72" s="319">
        <f>VLOOKUP(B72,FDN!B72:M242,12,0)</f>
        <v>46017</v>
      </c>
      <c r="H72" s="49"/>
      <c r="I72" s="135" t="str">
        <f>VLOOKUP(B72,FDN!B72:O242,14,0)</f>
        <v>MUKESH MEHTA</v>
      </c>
      <c r="J72" s="6" t="s">
        <v>795</v>
      </c>
      <c r="K72" s="192">
        <v>46018</v>
      </c>
    </row>
    <row r="73" spans="1:11" ht="30" customHeight="1">
      <c r="A73" s="5">
        <f t="shared" si="1"/>
        <v>71</v>
      </c>
      <c r="B73" s="6" t="str">
        <f>FDN!B73</f>
        <v>109/6</v>
      </c>
      <c r="C73" s="5" t="str">
        <f>VLOOKUP(B73,FDN!B73:D243,2,0)</f>
        <v>A+3</v>
      </c>
      <c r="D73" s="5" t="str">
        <f>VLOOKUP($B73,FDN!$B73:E243,3,0)</f>
        <v>DFR</v>
      </c>
      <c r="E73" s="192">
        <f>VLOOKUP(B73,FDN!B73:F243,5,0)</f>
        <v>46013</v>
      </c>
      <c r="F73" s="6" t="str">
        <f>VLOOKUP(B73,FDN!B73:L243,11,0)</f>
        <v>Completed</v>
      </c>
      <c r="G73" s="319">
        <f>VLOOKUP(B73,FDN!B73:M243,12,0)</f>
        <v>46018</v>
      </c>
      <c r="H73" s="49"/>
      <c r="I73" s="135" t="str">
        <f>VLOOKUP(B73,FDN!B73:O243,14,0)</f>
        <v>B.L Construction</v>
      </c>
      <c r="J73" s="6"/>
      <c r="K73" s="192"/>
    </row>
    <row r="74" spans="1:11" ht="30" customHeight="1">
      <c r="A74" s="5">
        <f t="shared" si="1"/>
        <v>72</v>
      </c>
      <c r="B74" s="6" t="str">
        <f>FDN!B74</f>
        <v>130/2</v>
      </c>
      <c r="C74" s="5" t="str">
        <f>VLOOKUP(B74,FDN!B74:D244,2,0)</f>
        <v>A+6</v>
      </c>
      <c r="D74" s="5" t="str">
        <f>VLOOKUP($B74,FDN!$B74:E244,3,0)</f>
        <v>DFR</v>
      </c>
      <c r="E74" s="192">
        <f>VLOOKUP(B74,FDN!B74:F244,5,0)</f>
        <v>45967</v>
      </c>
      <c r="F74" s="6" t="str">
        <f>VLOOKUP(B74,FDN!B74:L244,11,0)</f>
        <v>Completed</v>
      </c>
      <c r="G74" s="319">
        <f>VLOOKUP(B74,FDN!B74:M244,12,0)</f>
        <v>46018</v>
      </c>
      <c r="H74" s="49"/>
      <c r="I74" s="135" t="str">
        <f>VLOOKUP(B74,FDN!B74:O244,14,0)</f>
        <v>R.K . Enterprises</v>
      </c>
      <c r="J74" s="6" t="s">
        <v>795</v>
      </c>
      <c r="K74" s="192">
        <v>46020</v>
      </c>
    </row>
    <row r="75" spans="1:11" ht="30" customHeight="1">
      <c r="A75" s="5">
        <f t="shared" si="1"/>
        <v>73</v>
      </c>
      <c r="B75" s="6" t="str">
        <f>FDN!B75</f>
        <v>89/8</v>
      </c>
      <c r="C75" s="5" t="str">
        <f>VLOOKUP(B75,FDN!B75:D245,2,0)</f>
        <v>A+0</v>
      </c>
      <c r="D75" s="5" t="str">
        <f>VLOOKUP($B75,FDN!$B75:E245,3,0)</f>
        <v>DFR</v>
      </c>
      <c r="E75" s="192">
        <f>VLOOKUP(B75,FDN!B75:F245,5,0)</f>
        <v>46013</v>
      </c>
      <c r="F75" s="6" t="str">
        <f>VLOOKUP(B75,FDN!B75:L245,11,0)</f>
        <v>Completed</v>
      </c>
      <c r="G75" s="319">
        <f>VLOOKUP(B75,FDN!B75:M245,12,0)</f>
        <v>46019</v>
      </c>
      <c r="H75" s="49"/>
      <c r="I75" s="135" t="str">
        <f>VLOOKUP(B75,FDN!B75:O245,14,0)</f>
        <v>Afflux Construction</v>
      </c>
      <c r="J75" s="6" t="s">
        <v>795</v>
      </c>
      <c r="K75" s="192">
        <v>46021</v>
      </c>
    </row>
    <row r="76" spans="1:11" ht="30" customHeight="1">
      <c r="A76" s="5">
        <f t="shared" si="1"/>
        <v>74</v>
      </c>
      <c r="B76" s="6" t="str">
        <f>FDN!B76</f>
        <v>136/1</v>
      </c>
      <c r="C76" s="5" t="str">
        <f>VLOOKUP(B76,FDN!B76:D246,2,0)</f>
        <v>A+0</v>
      </c>
      <c r="D76" s="5" t="str">
        <f>VLOOKUP($B76,FDN!$B76:E246,3,0)</f>
        <v>WET PADDY</v>
      </c>
      <c r="E76" s="192">
        <f>VLOOKUP(B76,FDN!B76:F246,5,0)</f>
        <v>46016</v>
      </c>
      <c r="F76" s="6" t="str">
        <f>VLOOKUP(B76,FDN!B76:L246,11,0)</f>
        <v>Completed</v>
      </c>
      <c r="G76" s="319">
        <f>VLOOKUP(B76,FDN!B76:M246,12,0)</f>
        <v>46020</v>
      </c>
      <c r="H76" s="49"/>
      <c r="I76" s="135" t="str">
        <f>VLOOKUP(B76,FDN!B76:O246,14,0)</f>
        <v>R.K . Enterprises</v>
      </c>
      <c r="J76" s="6" t="s">
        <v>795</v>
      </c>
      <c r="K76" s="192">
        <v>46021</v>
      </c>
    </row>
    <row r="77" spans="1:11" ht="30" customHeight="1">
      <c r="A77" s="5">
        <f t="shared" si="1"/>
        <v>75</v>
      </c>
      <c r="B77" s="6" t="str">
        <f>FDN!B77</f>
        <v>89/7</v>
      </c>
      <c r="C77" s="5" t="str">
        <f>VLOOKUP(B77,FDN!B77:D247,2,0)</f>
        <v>A+0</v>
      </c>
      <c r="D77" s="5" t="str">
        <f>VLOOKUP($B77,FDN!$B77:E247,3,0)</f>
        <v>DFR</v>
      </c>
      <c r="E77" s="192">
        <f>VLOOKUP(B77,FDN!B77:F247,5,0)</f>
        <v>46015</v>
      </c>
      <c r="F77" s="6" t="str">
        <f>VLOOKUP(B77,FDN!B77:L247,11,0)</f>
        <v>Completed</v>
      </c>
      <c r="G77" s="319">
        <f>VLOOKUP(B77,FDN!B77:M247,12,0)</f>
        <v>46021</v>
      </c>
      <c r="H77" s="49"/>
      <c r="I77" s="135" t="str">
        <f>VLOOKUP(B77,FDN!B77:O247,14,0)</f>
        <v>Shree Khatushyam</v>
      </c>
      <c r="J77" s="6" t="s">
        <v>795</v>
      </c>
      <c r="K77" s="192">
        <v>46025</v>
      </c>
    </row>
    <row r="78" spans="1:11" ht="30" customHeight="1">
      <c r="A78" s="5">
        <f t="shared" si="1"/>
        <v>76</v>
      </c>
      <c r="B78" s="6" t="str">
        <f>FDN!B78</f>
        <v>109/5</v>
      </c>
      <c r="C78" s="5" t="str">
        <f>VLOOKUP(B78,FDN!B78:D248,2,0)</f>
        <v>A+3</v>
      </c>
      <c r="D78" s="5" t="str">
        <f>VLOOKUP($B78,FDN!$B78:E248,3,0)</f>
        <v>DFR</v>
      </c>
      <c r="E78" s="192">
        <f>VLOOKUP(B78,FDN!B78:F248,5,0)</f>
        <v>46013</v>
      </c>
      <c r="F78" s="6" t="str">
        <f>VLOOKUP(B78,FDN!B78:L248,11,0)</f>
        <v>Completed</v>
      </c>
      <c r="G78" s="319">
        <f>VLOOKUP(B78,FDN!B78:M248,12,0)</f>
        <v>46021</v>
      </c>
      <c r="H78" s="49"/>
      <c r="I78" s="135" t="str">
        <f>VLOOKUP(B78,FDN!B78:O248,14,0)</f>
        <v>B.L Construction</v>
      </c>
      <c r="J78" s="6"/>
      <c r="K78" s="192"/>
    </row>
    <row r="79" spans="1:11" ht="30" customHeight="1">
      <c r="A79" s="5">
        <f t="shared" si="1"/>
        <v>77</v>
      </c>
      <c r="B79" s="6" t="str">
        <f>FDN!B79</f>
        <v>139/2</v>
      </c>
      <c r="C79" s="5" t="str">
        <f>VLOOKUP(B79,FDN!B79:D249,2,0)</f>
        <v>A+0</v>
      </c>
      <c r="D79" s="5" t="str">
        <f>VLOOKUP($B79,FDN!$B79:E249,3,0)</f>
        <v>DFR</v>
      </c>
      <c r="E79" s="192">
        <f>VLOOKUP(B79,FDN!B79:F249,5,0)</f>
        <v>46016</v>
      </c>
      <c r="F79" s="6" t="str">
        <f>VLOOKUP(B79,FDN!B79:L249,11,0)</f>
        <v>Completed</v>
      </c>
      <c r="G79" s="319">
        <f>VLOOKUP(B79,FDN!B79:M249,12,0)</f>
        <v>46021</v>
      </c>
      <c r="H79" s="49"/>
      <c r="I79" s="135" t="str">
        <f>VLOOKUP(B79,FDN!B79:O249,14,0)</f>
        <v>Jai Shri Ram Enterprises</v>
      </c>
      <c r="J79" s="6"/>
      <c r="K79" s="192"/>
    </row>
    <row r="80" spans="1:11" ht="30" customHeight="1">
      <c r="A80" s="5">
        <f t="shared" si="1"/>
        <v>78</v>
      </c>
      <c r="B80" s="6" t="str">
        <f>FDN!B80</f>
        <v>107/1</v>
      </c>
      <c r="C80" s="5" t="str">
        <f>VLOOKUP(B80,FDN!B80:D250,2,0)</f>
        <v>A+0</v>
      </c>
      <c r="D80" s="5" t="str">
        <f>VLOOKUP($B80,FDN!$B80:E250,3,0)</f>
        <v>WFR</v>
      </c>
      <c r="E80" s="192">
        <f>VLOOKUP(B80,FDN!B80:F250,5,0)</f>
        <v>46014</v>
      </c>
      <c r="F80" s="6" t="str">
        <f>VLOOKUP(B80,FDN!B80:L250,11,0)</f>
        <v>Completed</v>
      </c>
      <c r="G80" s="319">
        <f>VLOOKUP(B80,FDN!B80:M250,12,0)</f>
        <v>46025</v>
      </c>
      <c r="H80" s="49"/>
      <c r="I80" s="135" t="str">
        <f>VLOOKUP(B80,FDN!B80:O250,14,0)</f>
        <v>Rajiya Infra.</v>
      </c>
      <c r="J80" s="6"/>
      <c r="K80" s="192"/>
    </row>
    <row r="81" spans="1:12" ht="30" customHeight="1">
      <c r="A81" s="5">
        <f t="shared" si="1"/>
        <v>79</v>
      </c>
      <c r="B81" s="6" t="str">
        <f>FDN!B81</f>
        <v>89/6</v>
      </c>
      <c r="C81" s="5" t="str">
        <f>VLOOKUP(B81,FDN!B81:D251,2,0)</f>
        <v>A+0</v>
      </c>
      <c r="D81" s="5" t="str">
        <f>VLOOKUP($B81,FDN!$B81:E251,3,0)</f>
        <v>DFR</v>
      </c>
      <c r="E81" s="192">
        <f>VLOOKUP(B81,FDN!B81:F251,5,0)</f>
        <v>46019</v>
      </c>
      <c r="F81" s="6" t="str">
        <f>VLOOKUP(B81,FDN!B81:L251,11,0)</f>
        <v>Completed</v>
      </c>
      <c r="G81" s="319">
        <f>VLOOKUP(B81,FDN!B81:M251,12,0)</f>
        <v>46026</v>
      </c>
      <c r="H81" s="49"/>
      <c r="I81" s="135" t="str">
        <f>VLOOKUP(B81,FDN!B81:O251,14,0)</f>
        <v>Afflux Construction</v>
      </c>
      <c r="J81" s="6" t="s">
        <v>795</v>
      </c>
      <c r="K81" s="192">
        <v>46030</v>
      </c>
    </row>
    <row r="82" spans="1:12" ht="30" customHeight="1">
      <c r="A82" s="5">
        <f t="shared" si="1"/>
        <v>80</v>
      </c>
      <c r="B82" s="6" t="str">
        <f>FDN!B82</f>
        <v>129A/1</v>
      </c>
      <c r="C82" s="5" t="str">
        <f>VLOOKUP(B82,FDN!B82:D252,2,0)</f>
        <v>A-3</v>
      </c>
      <c r="D82" s="5" t="str">
        <f>VLOOKUP($B82,FDN!$B82:E252,3,0)</f>
        <v>DFR</v>
      </c>
      <c r="E82" s="192">
        <f>VLOOKUP(B82,FDN!B82:F252,5,0)</f>
        <v>46026</v>
      </c>
      <c r="F82" s="6" t="str">
        <f>VLOOKUP(B82,FDN!B82:L252,11,0)</f>
        <v>Completed</v>
      </c>
      <c r="G82" s="319">
        <f>VLOOKUP(B82,FDN!B82:M252,12,0)</f>
        <v>46029</v>
      </c>
      <c r="H82" s="49"/>
      <c r="I82" s="135" t="str">
        <f>VLOOKUP(B82,FDN!B82:O252,14,0)</f>
        <v>R.K . Enterprises</v>
      </c>
      <c r="J82" s="6"/>
      <c r="K82" s="192"/>
    </row>
    <row r="83" spans="1:12" ht="30" customHeight="1">
      <c r="A83" s="5">
        <f t="shared" si="1"/>
        <v>81</v>
      </c>
      <c r="B83" s="6" t="str">
        <f>FDN!B83</f>
        <v>139/5</v>
      </c>
      <c r="C83" s="5" t="str">
        <f>VLOOKUP(B83,FDN!B83:D253,2,0)</f>
        <v>A+0</v>
      </c>
      <c r="D83" s="5" t="str">
        <f>VLOOKUP($B83,FDN!$B83:E253,3,0)</f>
        <v>DFR</v>
      </c>
      <c r="E83" s="192">
        <f>VLOOKUP(B83,FDN!B83:F253,5,0)</f>
        <v>46022</v>
      </c>
      <c r="F83" s="6" t="str">
        <f>VLOOKUP(B83,FDN!B83:L253,11,0)</f>
        <v>Completed</v>
      </c>
      <c r="G83" s="319">
        <f>VLOOKUP(B83,FDN!B83:M253,12,0)</f>
        <v>46031</v>
      </c>
      <c r="H83" s="49"/>
      <c r="I83" s="135" t="str">
        <f>VLOOKUP(B83,FDN!B83:O253,14,0)</f>
        <v>Jai Shri Ram Enterprises</v>
      </c>
      <c r="J83" s="6"/>
      <c r="K83" s="192"/>
    </row>
    <row r="84" spans="1:12" ht="30" customHeight="1">
      <c r="A84" s="5">
        <f t="shared" si="1"/>
        <v>82</v>
      </c>
      <c r="B84" s="6" t="str">
        <f>FDN!B84</f>
        <v>89/5</v>
      </c>
      <c r="C84" s="5" t="str">
        <f>VLOOKUP(B84,FDN!B84:D254,2,0)</f>
        <v>A+3</v>
      </c>
      <c r="D84" s="5" t="str">
        <f>VLOOKUP($B84,FDN!$B84:E254,3,0)</f>
        <v>DFR</v>
      </c>
      <c r="E84" s="192">
        <f>VLOOKUP(B84,FDN!B84:F254,5,0)</f>
        <v>46024</v>
      </c>
      <c r="F84" s="6" t="str">
        <f>VLOOKUP(B84,FDN!B84:L254,11,0)</f>
        <v>Completed</v>
      </c>
      <c r="G84" s="319">
        <f>VLOOKUP(B84,FDN!B84:M254,12,0)</f>
        <v>46032</v>
      </c>
      <c r="H84" s="49"/>
      <c r="I84" s="135" t="str">
        <f>VLOOKUP(B84,FDN!B84:O254,14,0)</f>
        <v>Shree Khatushyam</v>
      </c>
      <c r="J84" s="6" t="s">
        <v>795</v>
      </c>
      <c r="K84" s="192">
        <v>46034</v>
      </c>
    </row>
    <row r="85" spans="1:12" ht="30" customHeight="1">
      <c r="A85" s="5">
        <f t="shared" si="1"/>
        <v>83</v>
      </c>
      <c r="B85" s="6" t="str">
        <f>FDN!B85</f>
        <v>108/4</v>
      </c>
      <c r="C85" s="5" t="str">
        <f>VLOOKUP(B85,FDN!B85:D255,2,0)</f>
        <v>A+3</v>
      </c>
      <c r="D85" s="5" t="str">
        <f>VLOOKUP($B85,FDN!$B85:E255,3,0)</f>
        <v>WFR</v>
      </c>
      <c r="E85" s="192">
        <f>VLOOKUP(B85,FDN!B85:F255,5,0)</f>
        <v>46009</v>
      </c>
      <c r="F85" s="6" t="str">
        <f>VLOOKUP(B85,FDN!B85:L255,11,0)</f>
        <v>Completed</v>
      </c>
      <c r="G85" s="319">
        <f>VLOOKUP(B85,FDN!B85:M255,12,0)</f>
        <v>46033</v>
      </c>
      <c r="H85" s="79"/>
      <c r="I85" s="135" t="str">
        <f>VLOOKUP(B85,FDN!B85:O255,14,0)</f>
        <v>B.L Construction</v>
      </c>
      <c r="J85" s="6"/>
      <c r="K85" s="192"/>
    </row>
    <row r="86" spans="1:12" ht="30" customHeight="1">
      <c r="A86" s="5">
        <f t="shared" si="1"/>
        <v>84</v>
      </c>
      <c r="B86" s="6" t="str">
        <f>FDN!B86</f>
        <v>129A/5</v>
      </c>
      <c r="C86" s="5" t="str">
        <f>VLOOKUP(B86,FDN!B86:D256,2,0)</f>
        <v>A+9</v>
      </c>
      <c r="D86" s="5" t="str">
        <f>VLOOKUP($B86,FDN!$B86:E256,3,0)</f>
        <v>DFR</v>
      </c>
      <c r="E86" s="192">
        <f>VLOOKUP(B86,FDN!B86:F256,5,0)</f>
        <v>46026</v>
      </c>
      <c r="F86" s="6" t="str">
        <f>VLOOKUP(B86,FDN!B86:L256,11,0)</f>
        <v>Completed</v>
      </c>
      <c r="G86" s="319">
        <f>VLOOKUP(B86,FDN!B86:M256,12,0)</f>
        <v>46033</v>
      </c>
      <c r="H86" s="49"/>
      <c r="I86" s="135" t="str">
        <f>VLOOKUP(B86,FDN!B86:O256,14,0)</f>
        <v>R.K . Enterprises</v>
      </c>
      <c r="J86" s="6"/>
      <c r="K86" s="192"/>
      <c r="L86" s="123"/>
    </row>
    <row r="87" spans="1:12" ht="30" customHeight="1">
      <c r="A87" s="5">
        <f t="shared" si="1"/>
        <v>85</v>
      </c>
      <c r="B87" s="6" t="str">
        <f>FDN!B87</f>
        <v>108/1</v>
      </c>
      <c r="C87" s="5" t="str">
        <f>VLOOKUP(B87,FDN!B87:D257,2,0)</f>
        <v>A+9</v>
      </c>
      <c r="D87" s="5" t="str">
        <f>VLOOKUP($B87,FDN!$B87:E257,3,0)</f>
        <v>DFR</v>
      </c>
      <c r="E87" s="192">
        <f>VLOOKUP(B87,FDN!B87:F257,5,0)</f>
        <v>46033</v>
      </c>
      <c r="F87" s="6" t="str">
        <f>VLOOKUP(B87,FDN!B87:L257,11,0)</f>
        <v>Completed</v>
      </c>
      <c r="G87" s="319">
        <f>VLOOKUP(B87,FDN!B87:M257,12,0)</f>
        <v>46039</v>
      </c>
      <c r="H87" s="49"/>
      <c r="I87" s="135" t="str">
        <f>VLOOKUP(B87,FDN!B87:O257,14,0)</f>
        <v>B.L Construction</v>
      </c>
      <c r="J87" s="6" t="s">
        <v>795</v>
      </c>
      <c r="K87" s="192">
        <v>46041</v>
      </c>
    </row>
    <row r="88" spans="1:12" ht="29.9" customHeight="1">
      <c r="A88" s="5">
        <f t="shared" si="1"/>
        <v>86</v>
      </c>
      <c r="B88" s="6" t="str">
        <f>FDN!B88</f>
        <v>76/2</v>
      </c>
      <c r="C88" s="5" t="str">
        <f>VLOOKUP(B88,FDN!B88:D258,2,0)</f>
        <v>A+6</v>
      </c>
      <c r="D88" s="5" t="str">
        <f>VLOOKUP($B88,FDN!$B88:E258,3,0)</f>
        <v>DFR</v>
      </c>
      <c r="E88" s="192">
        <f>VLOOKUP(B88,FDN!B88:F258,5,0)</f>
        <v>46036</v>
      </c>
      <c r="F88" s="6" t="str">
        <f>VLOOKUP(B88,FDN!B88:L258,11,0)</f>
        <v>Completed</v>
      </c>
      <c r="G88" s="319">
        <f>VLOOKUP(B88,FDN!B88:M258,12,0)</f>
        <v>46042</v>
      </c>
      <c r="H88" s="49"/>
      <c r="I88" s="135" t="str">
        <f>VLOOKUP(B88,FDN!B88:O258,14,0)</f>
        <v>Afflux Construction</v>
      </c>
      <c r="J88" s="6" t="s">
        <v>795</v>
      </c>
      <c r="K88" s="192">
        <v>46046</v>
      </c>
      <c r="L88" s="39" t="s">
        <v>560</v>
      </c>
    </row>
    <row r="89" spans="1:12" ht="29.9" customHeight="1">
      <c r="A89" s="5">
        <f t="shared" si="1"/>
        <v>87</v>
      </c>
      <c r="B89" s="6" t="str">
        <f>FDN!B89</f>
        <v>136/4</v>
      </c>
      <c r="C89" s="5" t="str">
        <f>VLOOKUP(B89,FDN!B89:D259,2,0)</f>
        <v>A+0</v>
      </c>
      <c r="D89" s="5" t="str">
        <f>VLOOKUP($B89,FDN!$B89:E259,3,0)</f>
        <v>WET PADDY</v>
      </c>
      <c r="E89" s="192">
        <f>VLOOKUP(B89,FDN!B89:F259,5,0)</f>
        <v>46038</v>
      </c>
      <c r="F89" s="6" t="str">
        <f>VLOOKUP(B89,FDN!B89:L259,11,0)</f>
        <v>Completed</v>
      </c>
      <c r="G89" s="319">
        <f>VLOOKUP(B89,FDN!B89:M259,12,0)</f>
        <v>46042</v>
      </c>
      <c r="H89" s="49"/>
      <c r="I89" s="135" t="str">
        <f>VLOOKUP(B89,FDN!B89:O259,14,0)</f>
        <v>R.K . Enterprises</v>
      </c>
      <c r="J89" s="6" t="s">
        <v>795</v>
      </c>
      <c r="K89" s="192">
        <v>46043</v>
      </c>
    </row>
    <row r="90" spans="1:12" ht="30" customHeight="1">
      <c r="A90" s="5">
        <f t="shared" si="1"/>
        <v>88</v>
      </c>
      <c r="B90" s="6" t="str">
        <f>FDN!B90</f>
        <v>77/1</v>
      </c>
      <c r="C90" s="5" t="str">
        <f>VLOOKUP(B90,FDN!B90:D260,2,0)</f>
        <v>A-3</v>
      </c>
      <c r="D90" s="5" t="str">
        <f>VLOOKUP($B90,FDN!$B90:E260,3,0)</f>
        <v>DFR</v>
      </c>
      <c r="E90" s="192">
        <f>VLOOKUP(B90,FDN!B90:F260,5,0)</f>
        <v>46040</v>
      </c>
      <c r="F90" s="6" t="str">
        <f>VLOOKUP(B90,FDN!B90:L260,11,0)</f>
        <v>Completed</v>
      </c>
      <c r="G90" s="319">
        <f>VLOOKUP(B90,FDN!B90:M260,12,0)</f>
        <v>46046</v>
      </c>
      <c r="H90" s="49"/>
      <c r="I90" s="135" t="str">
        <f>VLOOKUP(B90,FDN!B90:O260,14,0)</f>
        <v>Shree Khatushyam</v>
      </c>
      <c r="J90" s="6" t="s">
        <v>795</v>
      </c>
      <c r="K90" s="192">
        <v>46055</v>
      </c>
    </row>
    <row r="91" spans="1:12" ht="31.5" customHeight="1">
      <c r="A91" s="5">
        <f t="shared" si="1"/>
        <v>89</v>
      </c>
      <c r="B91" s="6" t="str">
        <f>FDN!B91</f>
        <v>107/4</v>
      </c>
      <c r="C91" s="5" t="str">
        <f>VLOOKUP(B91,FDN!B91:D261,2,0)</f>
        <v>A+3</v>
      </c>
      <c r="D91" s="5" t="str">
        <f>VLOOKUP($B91,FDN!$B91:E261,3,0)</f>
        <v>DFR</v>
      </c>
      <c r="E91" s="192">
        <f>VLOOKUP(B91,FDN!B91:F261,5,0)</f>
        <v>46038</v>
      </c>
      <c r="F91" s="6" t="str">
        <f>VLOOKUP(B91,FDN!B91:L261,11,0)</f>
        <v>Completed</v>
      </c>
      <c r="G91" s="319">
        <f>VLOOKUP(B91,FDN!B91:M261,12,0)</f>
        <v>46047</v>
      </c>
      <c r="H91" s="49"/>
      <c r="I91" s="135" t="str">
        <f>VLOOKUP(B91,FDN!B91:O261,14,0)</f>
        <v>B.L Construction</v>
      </c>
      <c r="J91" s="6"/>
      <c r="K91" s="192"/>
    </row>
    <row r="92" spans="1:12" ht="26.15" customHeight="1">
      <c r="A92" s="5">
        <f t="shared" si="1"/>
        <v>90</v>
      </c>
      <c r="B92" s="6" t="str">
        <f>FDN!B92</f>
        <v>76/1</v>
      </c>
      <c r="C92" s="5" t="str">
        <f>VLOOKUP(B92,FDN!B92:D262,2,0)</f>
        <v>A+6</v>
      </c>
      <c r="D92" s="5" t="str">
        <f>VLOOKUP($B92,FDN!$B92:E262,3,0)</f>
        <v>DFR</v>
      </c>
      <c r="E92" s="192">
        <f>VLOOKUP(B92,FDN!B92:F262,5,0)</f>
        <v>46036</v>
      </c>
      <c r="F92" s="6" t="str">
        <f>VLOOKUP(B92,FDN!B92:L262,11,0)</f>
        <v>Completed</v>
      </c>
      <c r="G92" s="319">
        <f>VLOOKUP(B92,FDN!B92:M262,12,0)</f>
        <v>46049</v>
      </c>
      <c r="H92" s="49"/>
      <c r="I92" s="135" t="str">
        <f>VLOOKUP(B92,FDN!B92:O262,14,0)</f>
        <v>Afflux Construction</v>
      </c>
      <c r="J92" s="6" t="s">
        <v>795</v>
      </c>
      <c r="K92" s="192">
        <v>46057</v>
      </c>
      <c r="L92" s="124"/>
    </row>
    <row r="93" spans="1:12" ht="30" customHeight="1">
      <c r="A93" s="5">
        <f t="shared" si="1"/>
        <v>91</v>
      </c>
      <c r="B93" s="6" t="str">
        <f>FDN!B93</f>
        <v>129A/7</v>
      </c>
      <c r="C93" s="5" t="str">
        <f>VLOOKUP(B93,FDN!B93:D263,2,0)</f>
        <v>A+1.5</v>
      </c>
      <c r="D93" s="5" t="str">
        <f>VLOOKUP($B93,FDN!$B93:E263,3,0)</f>
        <v>DFR</v>
      </c>
      <c r="E93" s="192">
        <f>VLOOKUP(B93,FDN!B93:F263,5,0)</f>
        <v>46036</v>
      </c>
      <c r="F93" s="6" t="str">
        <f>VLOOKUP(B93,FDN!B93:L263,11,0)</f>
        <v>Completed</v>
      </c>
      <c r="G93" s="319">
        <f>VLOOKUP(B93,FDN!B93:M263,12,0)</f>
        <v>46049</v>
      </c>
      <c r="H93" s="49"/>
      <c r="I93" s="135" t="str">
        <f>VLOOKUP(B93,FDN!B93:O263,14,0)</f>
        <v>R.K . Enterprises</v>
      </c>
      <c r="J93" s="6"/>
      <c r="K93" s="192"/>
      <c r="L93" s="124"/>
    </row>
    <row r="94" spans="1:12" ht="30" customHeight="1">
      <c r="A94" s="5">
        <f t="shared" si="1"/>
        <v>92</v>
      </c>
      <c r="B94" s="6" t="str">
        <f>FDN!B94</f>
        <v>139/6</v>
      </c>
      <c r="C94" s="5" t="str">
        <f>VLOOKUP(B94,FDN!B94:D264,2,0)</f>
        <v>A+0</v>
      </c>
      <c r="D94" s="5" t="str">
        <f>VLOOKUP($B94,FDN!$B94:E264,3,0)</f>
        <v>DFR</v>
      </c>
      <c r="E94" s="192">
        <f>VLOOKUP(B94,FDN!B94:F264,5,0)</f>
        <v>46033</v>
      </c>
      <c r="F94" s="6" t="str">
        <f>VLOOKUP(B94,FDN!B94:L264,11,0)</f>
        <v>Completed</v>
      </c>
      <c r="G94" s="319">
        <f>VLOOKUP(B94,FDN!B94:M264,12,0)</f>
        <v>46050</v>
      </c>
      <c r="H94" s="49"/>
      <c r="I94" s="135" t="str">
        <f>VLOOKUP(B94,FDN!B94:O264,14,0)</f>
        <v>Jai Shri Ram Enterprises</v>
      </c>
      <c r="J94" s="6"/>
      <c r="K94" s="192"/>
      <c r="L94" s="124"/>
    </row>
    <row r="95" spans="1:12" ht="30" customHeight="1">
      <c r="A95" s="5">
        <f t="shared" si="1"/>
        <v>93</v>
      </c>
      <c r="B95" s="6" t="str">
        <f>FDN!B95</f>
        <v>127/7</v>
      </c>
      <c r="C95" s="5" t="str">
        <f>VLOOKUP(B95,FDN!B95:D265,2,0)</f>
        <v>A-3</v>
      </c>
      <c r="D95" s="5" t="str">
        <f>VLOOKUP($B95,FDN!$B95:E265,3,0)</f>
        <v>DFR</v>
      </c>
      <c r="E95" s="192">
        <f>VLOOKUP(B95,FDN!B95:F265,5,0)</f>
        <v>46041</v>
      </c>
      <c r="F95" s="6" t="str">
        <f>VLOOKUP(B95,FDN!B95:L265,11,0)</f>
        <v>Completed</v>
      </c>
      <c r="G95" s="319">
        <f>VLOOKUP(B95,FDN!B95:M265,12,0)</f>
        <v>46052</v>
      </c>
      <c r="H95" s="49"/>
      <c r="I95" s="135" t="str">
        <f>VLOOKUP(B95,FDN!B95:O265,14,0)</f>
        <v>B.L Construction</v>
      </c>
      <c r="J95" s="6" t="s">
        <v>795</v>
      </c>
      <c r="K95" s="192">
        <v>46055</v>
      </c>
      <c r="L95" s="124"/>
    </row>
    <row r="96" spans="1:12" ht="30" customHeight="1">
      <c r="A96" s="5">
        <f t="shared" si="1"/>
        <v>94</v>
      </c>
      <c r="B96" s="6" t="str">
        <f>FDN!B96</f>
        <v>129A/2</v>
      </c>
      <c r="C96" s="5" t="str">
        <f>VLOOKUP(B96,FDN!B96:D266,2,0)</f>
        <v>A+7.5</v>
      </c>
      <c r="D96" s="5" t="str">
        <f>VLOOKUP($B96,FDN!$B96:E266,3,0)</f>
        <v>DFR</v>
      </c>
      <c r="E96" s="192">
        <f>VLOOKUP(B96,FDN!B96:F266,5,0)</f>
        <v>46045</v>
      </c>
      <c r="F96" s="6" t="str">
        <f>VLOOKUP(B96,FDN!B96:L266,11,0)</f>
        <v>Completed</v>
      </c>
      <c r="G96" s="319">
        <f>VLOOKUP(B96,FDN!B96:M266,12,0)</f>
        <v>46052</v>
      </c>
      <c r="H96" s="49"/>
      <c r="I96" s="135" t="str">
        <f>VLOOKUP(B96,FDN!B96:O266,14,0)</f>
        <v>R.K . Enterprises</v>
      </c>
      <c r="J96" s="6" t="s">
        <v>795</v>
      </c>
      <c r="K96" s="192">
        <v>46055</v>
      </c>
      <c r="L96" s="124"/>
    </row>
    <row r="97" spans="1:12" ht="30" customHeight="1">
      <c r="A97" s="5">
        <f t="shared" si="1"/>
        <v>95</v>
      </c>
      <c r="B97" s="6" t="str">
        <f>FDN!B97</f>
        <v>76/6</v>
      </c>
      <c r="C97" s="5" t="str">
        <f>VLOOKUP(B97,FDN!B97:D267,2,0)</f>
        <v>A+1.5</v>
      </c>
      <c r="D97" s="5" t="str">
        <f>VLOOKUP($B97,FDN!$B97:E267,3,0)</f>
        <v>DFR</v>
      </c>
      <c r="E97" s="192">
        <f>VLOOKUP(B97,FDN!B97:F267,5,0)</f>
        <v>46042</v>
      </c>
      <c r="F97" s="6" t="str">
        <f>VLOOKUP(B97,FDN!B97:L267,11,0)</f>
        <v>Completed</v>
      </c>
      <c r="G97" s="319">
        <f>VLOOKUP(B97,FDN!B97:M267,12,0)</f>
        <v>46053</v>
      </c>
      <c r="H97" s="49"/>
      <c r="I97" s="135" t="str">
        <f>VLOOKUP(B97,FDN!B97:O267,14,0)</f>
        <v>Shree Khatushyam</v>
      </c>
      <c r="J97" s="6"/>
      <c r="K97" s="192"/>
      <c r="L97" s="124"/>
    </row>
    <row r="98" spans="1:12" ht="30" customHeight="1">
      <c r="A98" s="5">
        <f t="shared" si="1"/>
        <v>96</v>
      </c>
      <c r="B98" s="6" t="str">
        <f>FDN!B98</f>
        <v>129A/4</v>
      </c>
      <c r="C98" s="5" t="str">
        <f>VLOOKUP(B98,FDN!B98:D268,2,0)</f>
        <v>A+6</v>
      </c>
      <c r="D98" s="5" t="str">
        <f>VLOOKUP($B98,FDN!$B98:E268,3,0)</f>
        <v>DFR</v>
      </c>
      <c r="E98" s="192">
        <f>VLOOKUP(B98,FDN!B98:F268,5,0)</f>
        <v>46045</v>
      </c>
      <c r="F98" s="6" t="str">
        <f>VLOOKUP(B98,FDN!B98:L268,11,0)</f>
        <v>Completed</v>
      </c>
      <c r="G98" s="319">
        <f>VLOOKUP(B98,FDN!B98:M268,12,0)</f>
        <v>46053</v>
      </c>
      <c r="H98" s="49"/>
      <c r="I98" s="135" t="str">
        <f>VLOOKUP(B98,FDN!B98:O268,14,0)</f>
        <v>R.K . Enterprises</v>
      </c>
      <c r="J98" s="6" t="s">
        <v>795</v>
      </c>
      <c r="K98" s="192">
        <v>46056</v>
      </c>
      <c r="L98" s="124"/>
    </row>
    <row r="99" spans="1:12" ht="30" customHeight="1">
      <c r="A99" s="5">
        <f t="shared" si="1"/>
        <v>97</v>
      </c>
      <c r="B99" s="6" t="str">
        <f>FDN!B99</f>
        <v>136/3</v>
      </c>
      <c r="C99" s="5" t="str">
        <f>VLOOKUP(B99,FDN!B99:D269,2,0)</f>
        <v>A+3</v>
      </c>
      <c r="D99" s="5" t="str">
        <f>VLOOKUP($B99,FDN!$B99:E269,3,0)</f>
        <v>DFR</v>
      </c>
      <c r="E99" s="192">
        <f>VLOOKUP(B99,FDN!B99:F269,5,0)</f>
        <v>46049</v>
      </c>
      <c r="F99" s="6" t="str">
        <f>VLOOKUP(B99,FDN!B99:L269,11,0)</f>
        <v>Completed</v>
      </c>
      <c r="G99" s="319">
        <f>VLOOKUP(B99,FDN!B99:M269,12,0)</f>
        <v>46053</v>
      </c>
      <c r="H99" s="49"/>
      <c r="I99" s="135" t="str">
        <f>VLOOKUP(B99,FDN!B99:O269,14,0)</f>
        <v>Jai Shri Ram Enterprises</v>
      </c>
      <c r="J99" s="6"/>
      <c r="K99" s="192"/>
      <c r="L99" s="124"/>
    </row>
    <row r="100" spans="1:12" ht="30" customHeight="1">
      <c r="A100" s="5">
        <f t="shared" si="1"/>
        <v>98</v>
      </c>
      <c r="B100" s="6" t="str">
        <f>FDN!B100</f>
        <v>82/2</v>
      </c>
      <c r="C100" s="5" t="str">
        <f>VLOOKUP(B100,FDN!B100:D270,2,0)</f>
        <v>A+7.5</v>
      </c>
      <c r="D100" s="5" t="str">
        <f>VLOOKUP($B100,FDN!$B100:E270,3,0)</f>
        <v>WFR</v>
      </c>
      <c r="E100" s="192">
        <f>VLOOKUP(B100,FDN!B100:F270,5,0)</f>
        <v>46049</v>
      </c>
      <c r="F100" s="6" t="str">
        <f>VLOOKUP(B100,FDN!B100:L270,11,0)</f>
        <v>Completed</v>
      </c>
      <c r="G100" s="319">
        <f>VLOOKUP(B100,FDN!B100:M270,12,0)</f>
        <v>46055</v>
      </c>
      <c r="H100" s="49"/>
      <c r="I100" s="135" t="str">
        <f>VLOOKUP(B100,FDN!B100:O270,14,0)</f>
        <v>Afflux Construction</v>
      </c>
      <c r="J100" s="6" t="s">
        <v>795</v>
      </c>
      <c r="K100" s="192">
        <v>46057</v>
      </c>
      <c r="L100" s="124"/>
    </row>
    <row r="101" spans="1:12" ht="30" customHeight="1">
      <c r="A101" s="5">
        <f t="shared" si="1"/>
        <v>99</v>
      </c>
      <c r="B101" s="6" t="str">
        <f>FDN!B101</f>
        <v>127/4</v>
      </c>
      <c r="C101" s="5" t="str">
        <f>VLOOKUP(B101,FDN!B101:D271,2,0)</f>
        <v>A+3</v>
      </c>
      <c r="D101" s="5" t="str">
        <f>VLOOKUP($B101,FDN!$B101:E271,3,0)</f>
        <v>WFR</v>
      </c>
      <c r="E101" s="192">
        <f>VLOOKUP(B101,FDN!B101:F271,5,0)</f>
        <v>46042</v>
      </c>
      <c r="F101" s="6" t="str">
        <f>VLOOKUP(B101,FDN!B101:L271,11,0)</f>
        <v>Completed</v>
      </c>
      <c r="G101" s="319">
        <f>VLOOKUP(B101,FDN!B101:M271,12,0)</f>
        <v>46056</v>
      </c>
      <c r="H101" s="49"/>
      <c r="I101" s="135" t="str">
        <f>VLOOKUP(B101,FDN!B101:O271,14,0)</f>
        <v>B.L Construction</v>
      </c>
      <c r="J101" s="6" t="s">
        <v>795</v>
      </c>
      <c r="K101" s="192">
        <v>46129</v>
      </c>
      <c r="L101" s="124"/>
    </row>
    <row r="102" spans="1:12" ht="30" customHeight="1">
      <c r="A102" s="5">
        <f t="shared" si="1"/>
        <v>100</v>
      </c>
      <c r="B102" s="6" t="str">
        <f>FDN!B102</f>
        <v>129A/10</v>
      </c>
      <c r="C102" s="5" t="str">
        <f>VLOOKUP(B102,FDN!B102:D272,2,0)</f>
        <v>A+1.5</v>
      </c>
      <c r="D102" s="5" t="str">
        <f>VLOOKUP($B102,FDN!$B102:E272,3,0)</f>
        <v>DFR</v>
      </c>
      <c r="E102" s="192">
        <f>VLOOKUP(B102,FDN!B102:F272,5,0)</f>
        <v>46052</v>
      </c>
      <c r="F102" s="6" t="str">
        <f>VLOOKUP(B102,FDN!B102:L272,11,0)</f>
        <v>Completed</v>
      </c>
      <c r="G102" s="319">
        <f>VLOOKUP(B102,FDN!B102:M272,12,0)</f>
        <v>46058</v>
      </c>
      <c r="H102" s="49"/>
      <c r="I102" s="135" t="str">
        <f>VLOOKUP(B102,FDN!B102:O272,14,0)</f>
        <v>R.K . Enterprises</v>
      </c>
      <c r="J102" s="6"/>
      <c r="K102" s="192"/>
      <c r="L102" s="124"/>
    </row>
    <row r="103" spans="1:12" ht="30" customHeight="1">
      <c r="A103" s="5">
        <f t="shared" si="1"/>
        <v>101</v>
      </c>
      <c r="B103" s="6" t="str">
        <f>FDN!B103</f>
        <v>82/3</v>
      </c>
      <c r="C103" s="5" t="str">
        <f>VLOOKUP(B103,FDN!B103:D273,2,0)</f>
        <v>A+9</v>
      </c>
      <c r="D103" s="5" t="str">
        <f>VLOOKUP($B103,FDN!$B103:E273,3,0)</f>
        <v>WET</v>
      </c>
      <c r="E103" s="192">
        <f>VLOOKUP(B103,FDN!B103:F273,5,0)</f>
        <v>46053</v>
      </c>
      <c r="F103" s="6" t="str">
        <f>VLOOKUP(B103,FDN!B103:L273,11,0)</f>
        <v>Completed</v>
      </c>
      <c r="G103" s="319">
        <f>VLOOKUP(B103,FDN!B103:M273,12,0)</f>
        <v>46061</v>
      </c>
      <c r="H103" s="49"/>
      <c r="I103" s="135" t="str">
        <f>VLOOKUP(B103,FDN!B103:O273,14,0)</f>
        <v>Afflux Construction</v>
      </c>
      <c r="J103" s="6" t="s">
        <v>795</v>
      </c>
      <c r="K103" s="192">
        <v>46062</v>
      </c>
      <c r="L103" s="124"/>
    </row>
    <row r="104" spans="1:12" ht="30" customHeight="1">
      <c r="A104" s="5">
        <f t="shared" si="1"/>
        <v>102</v>
      </c>
      <c r="B104" s="6" t="str">
        <f>FDN!B104</f>
        <v>127/1</v>
      </c>
      <c r="C104" s="5" t="str">
        <f>VLOOKUP(B104,FDN!B104:D274,2,0)</f>
        <v>A+3</v>
      </c>
      <c r="D104" s="5" t="str">
        <f>VLOOKUP($B104,FDN!$B104:E274,3,0)</f>
        <v>DFR</v>
      </c>
      <c r="E104" s="192">
        <f>VLOOKUP(B104,FDN!B104:F274,5,0)</f>
        <v>46052</v>
      </c>
      <c r="F104" s="6" t="str">
        <f>VLOOKUP(B104,FDN!B104:L274,11,0)</f>
        <v>Completed</v>
      </c>
      <c r="G104" s="319">
        <f>VLOOKUP(B104,FDN!B104:M274,12,0)</f>
        <v>46062</v>
      </c>
      <c r="H104" s="49"/>
      <c r="I104" s="135" t="str">
        <f>VLOOKUP(B104,FDN!B104:O274,14,0)</f>
        <v>B.L Construction</v>
      </c>
      <c r="J104" s="6" t="s">
        <v>795</v>
      </c>
      <c r="K104" s="192">
        <v>46063</v>
      </c>
      <c r="L104" s="124"/>
    </row>
    <row r="105" spans="1:12" ht="30" customHeight="1">
      <c r="A105" s="5">
        <f t="shared" si="1"/>
        <v>103</v>
      </c>
      <c r="B105" s="6" t="str">
        <f>FDN!B105</f>
        <v>129A/3</v>
      </c>
      <c r="C105" s="5" t="str">
        <f>VLOOKUP(B105,FDN!B105:D275,2,0)</f>
        <v>A+3</v>
      </c>
      <c r="D105" s="5" t="str">
        <f>VLOOKUP($B105,FDN!$B105:E275,3,0)</f>
        <v>DFR</v>
      </c>
      <c r="E105" s="192">
        <f>VLOOKUP(B105,FDN!B105:F275,5,0)</f>
        <v>46060</v>
      </c>
      <c r="F105" s="6" t="str">
        <f>VLOOKUP(B105,FDN!B105:L275,11,0)</f>
        <v>Completed</v>
      </c>
      <c r="G105" s="319">
        <f>VLOOKUP(B105,FDN!B105:M275,12,0)</f>
        <v>46064</v>
      </c>
      <c r="H105" s="49"/>
      <c r="I105" s="135" t="str">
        <f>VLOOKUP(B105,FDN!B105:O275,14,0)</f>
        <v>R.K . Enterprises</v>
      </c>
      <c r="J105" s="6" t="s">
        <v>795</v>
      </c>
      <c r="K105" s="192">
        <v>46066</v>
      </c>
      <c r="L105" s="124"/>
    </row>
    <row r="106" spans="1:12" ht="30" customHeight="1">
      <c r="A106" s="5">
        <f t="shared" si="1"/>
        <v>104</v>
      </c>
      <c r="B106" s="6" t="str">
        <f>FDN!B106</f>
        <v>70/3</v>
      </c>
      <c r="C106" s="5" t="str">
        <f>VLOOKUP(B106,FDN!B106:D276,2,0)</f>
        <v>A-3</v>
      </c>
      <c r="D106" s="5" t="str">
        <f>VLOOKUP($B106,FDN!$B106:E276,3,0)</f>
        <v>DFR</v>
      </c>
      <c r="E106" s="192">
        <f>VLOOKUP(B106,FDN!B106:F276,5,0)</f>
        <v>46059</v>
      </c>
      <c r="F106" s="6" t="str">
        <f>VLOOKUP(B106,FDN!B106:L276,11,0)</f>
        <v>Completed</v>
      </c>
      <c r="G106" s="319">
        <f>VLOOKUP(B106,FDN!B106:M276,12,0)</f>
        <v>46066</v>
      </c>
      <c r="H106" s="49"/>
      <c r="I106" s="135" t="str">
        <f>VLOOKUP(B106,FDN!B106:O276,14,0)</f>
        <v>Afflux Construction</v>
      </c>
      <c r="J106" s="6" t="s">
        <v>795</v>
      </c>
      <c r="K106" s="192">
        <v>46072</v>
      </c>
      <c r="L106" s="124"/>
    </row>
    <row r="107" spans="1:12" ht="30" customHeight="1">
      <c r="A107" s="5">
        <f t="shared" si="1"/>
        <v>105</v>
      </c>
      <c r="B107" s="6" t="str">
        <f>FDN!B107</f>
        <v>127/2</v>
      </c>
      <c r="C107" s="5" t="str">
        <f>VLOOKUP(B107,FDN!B107:D277,2,0)</f>
        <v>A+0</v>
      </c>
      <c r="D107" s="5" t="str">
        <f>VLOOKUP($B107,FDN!$B107:E277,3,0)</f>
        <v>DFR</v>
      </c>
      <c r="E107" s="192">
        <f>VLOOKUP(B107,FDN!B107:F277,5,0)</f>
        <v>46059</v>
      </c>
      <c r="F107" s="6" t="str">
        <f>VLOOKUP(B107,FDN!B107:L277,11,0)</f>
        <v>Completed</v>
      </c>
      <c r="G107" s="319">
        <f>VLOOKUP(B107,FDN!B107:M277,12,0)</f>
        <v>46066</v>
      </c>
      <c r="H107" s="49"/>
      <c r="I107" s="135" t="str">
        <f>VLOOKUP(B107,FDN!B107:O277,14,0)</f>
        <v>B.L Construction</v>
      </c>
      <c r="J107" s="6" t="s">
        <v>795</v>
      </c>
      <c r="K107" s="192">
        <v>46067</v>
      </c>
      <c r="L107" s="124"/>
    </row>
    <row r="108" spans="1:12" ht="30" customHeight="1">
      <c r="A108" s="5">
        <f t="shared" si="1"/>
        <v>106</v>
      </c>
      <c r="B108" s="6" t="str">
        <f>FDN!B108</f>
        <v>129A/6</v>
      </c>
      <c r="C108" s="5" t="str">
        <f>VLOOKUP(B108,FDN!B108:D278,2,0)</f>
        <v>A+9</v>
      </c>
      <c r="D108" s="5" t="str">
        <f>VLOOKUP($B108,FDN!$B108:E278,3,0)</f>
        <v>WFR</v>
      </c>
      <c r="E108" s="192">
        <f>VLOOKUP(B108,FDN!B108:F278,5,0)</f>
        <v>46033</v>
      </c>
      <c r="F108" s="6" t="str">
        <f>VLOOKUP(B108,FDN!B108:L278,11,0)</f>
        <v>Completed</v>
      </c>
      <c r="G108" s="319">
        <f>VLOOKUP(B108,FDN!B108:M278,12,0)</f>
        <v>46069</v>
      </c>
      <c r="H108" s="49"/>
      <c r="I108" s="135" t="str">
        <f>VLOOKUP(B108,FDN!B108:O278,14,0)</f>
        <v>R.K . Enterprises</v>
      </c>
      <c r="J108" s="6" t="s">
        <v>795</v>
      </c>
      <c r="K108" s="192">
        <v>46070</v>
      </c>
      <c r="L108" s="124"/>
    </row>
    <row r="109" spans="1:12" ht="30" customHeight="1">
      <c r="A109" s="5">
        <f t="shared" si="1"/>
        <v>107</v>
      </c>
      <c r="B109" s="6" t="str">
        <f>FDN!B109</f>
        <v>121/10</v>
      </c>
      <c r="C109" s="5" t="str">
        <f>VLOOKUP(B109,FDN!B109:D279,2,0)</f>
        <v>A+9</v>
      </c>
      <c r="D109" s="5" t="str">
        <f>VLOOKUP($B109,FDN!$B109:E279,3,0)</f>
        <v>DFR</v>
      </c>
      <c r="E109" s="192">
        <f>VLOOKUP(B109,FDN!B109:F279,5,0)</f>
        <v>46064</v>
      </c>
      <c r="F109" s="6" t="str">
        <f>VLOOKUP(B109,FDN!B109:L279,11,0)</f>
        <v>Completed</v>
      </c>
      <c r="G109" s="319">
        <f>VLOOKUP(B109,FDN!B109:M279,12,0)</f>
        <v>46070</v>
      </c>
      <c r="H109" s="49"/>
      <c r="I109" s="135" t="str">
        <f>VLOOKUP(B109,FDN!B109:O279,14,0)</f>
        <v>B.L Construction</v>
      </c>
      <c r="J109" s="6" t="s">
        <v>795</v>
      </c>
      <c r="K109" s="192">
        <v>46080</v>
      </c>
      <c r="L109" s="124"/>
    </row>
    <row r="110" spans="1:12" s="134" customFormat="1" ht="44.15" customHeight="1">
      <c r="A110" s="5">
        <f t="shared" si="1"/>
        <v>108</v>
      </c>
      <c r="B110" s="6" t="str">
        <f>FDN!B110</f>
        <v>70/1</v>
      </c>
      <c r="C110" s="5" t="str">
        <f>VLOOKUP(B110,FDN!B110:D280,2,0)</f>
        <v>A+4.5</v>
      </c>
      <c r="D110" s="5" t="str">
        <f>VLOOKUP($B110,FDN!$B110:E280,3,0)</f>
        <v>DFR</v>
      </c>
      <c r="E110" s="192">
        <f>VLOOKUP(B110,FDN!B110:F280,5,0)</f>
        <v>46059</v>
      </c>
      <c r="F110" s="6" t="str">
        <f>VLOOKUP(B110,FDN!B110:L280,11,0)</f>
        <v>Completed</v>
      </c>
      <c r="G110" s="319">
        <f>VLOOKUP(B110,FDN!B110:M280,12,0)</f>
        <v>46076</v>
      </c>
      <c r="H110" s="50"/>
      <c r="I110" s="135" t="str">
        <f>VLOOKUP(B110,FDN!B110:O280,14,0)</f>
        <v>Afflux Construction</v>
      </c>
      <c r="J110" s="6" t="s">
        <v>795</v>
      </c>
      <c r="K110" s="192">
        <v>46077</v>
      </c>
      <c r="L110" s="133"/>
    </row>
    <row r="111" spans="1:12" ht="44.15" customHeight="1">
      <c r="A111" s="5">
        <f t="shared" si="1"/>
        <v>109</v>
      </c>
      <c r="B111" s="6" t="str">
        <f>FDN!B111</f>
        <v>125/1</v>
      </c>
      <c r="C111" s="5" t="str">
        <f>VLOOKUP(B111,FDN!B111:D281,2,0)</f>
        <v>A+3</v>
      </c>
      <c r="D111" s="5" t="str">
        <f>VLOOKUP($B111,FDN!$B111:E281,3,0)</f>
        <v>WFR</v>
      </c>
      <c r="E111" s="192">
        <f>VLOOKUP(B111,FDN!B111:F281,5,0)</f>
        <v>46070</v>
      </c>
      <c r="F111" s="6" t="str">
        <f>VLOOKUP(B111,FDN!B111:L281,11,0)</f>
        <v>Completed</v>
      </c>
      <c r="G111" s="319">
        <f>VLOOKUP(B111,FDN!B111:M281,12,0)</f>
        <v>46081</v>
      </c>
      <c r="H111" s="50"/>
      <c r="I111" s="135" t="str">
        <f>VLOOKUP(B111,FDN!B111:O281,14,0)</f>
        <v>B.L Construction</v>
      </c>
      <c r="J111" s="6"/>
      <c r="K111" s="192"/>
      <c r="L111" s="133"/>
    </row>
    <row r="112" spans="1:12" s="134" customFormat="1" ht="44.15" customHeight="1">
      <c r="A112" s="5">
        <f t="shared" si="1"/>
        <v>110</v>
      </c>
      <c r="B112" s="6" t="str">
        <f>FDN!B112</f>
        <v>126/7</v>
      </c>
      <c r="C112" s="5" t="str">
        <f>VLOOKUP(B112,FDN!B112:D282,2,0)</f>
        <v>A+0</v>
      </c>
      <c r="D112" s="5" t="str">
        <f>VLOOKUP($B112,FDN!$B112:E282,3,0)</f>
        <v>DFR</v>
      </c>
      <c r="E112" s="192">
        <f>VLOOKUP(B112,FDN!B112:F282,5,0)</f>
        <v>46070</v>
      </c>
      <c r="F112" s="6" t="str">
        <f>VLOOKUP(B112,FDN!B112:L282,11,0)</f>
        <v>Completed</v>
      </c>
      <c r="G112" s="319">
        <f>VLOOKUP(B112,FDN!B112:M282,12,0)</f>
        <v>46084</v>
      </c>
      <c r="H112" s="132"/>
      <c r="I112" s="135" t="str">
        <f>VLOOKUP(B112,FDN!B112:O282,14,0)</f>
        <v>B.L Construction</v>
      </c>
      <c r="J112" s="6" t="s">
        <v>795</v>
      </c>
      <c r="K112" s="192">
        <v>46091</v>
      </c>
      <c r="L112" s="133"/>
    </row>
    <row r="113" spans="1:12" ht="30" customHeight="1">
      <c r="A113" s="5">
        <f t="shared" si="1"/>
        <v>111</v>
      </c>
      <c r="B113" s="6" t="str">
        <f>FDN!B113</f>
        <v>70/2</v>
      </c>
      <c r="C113" s="5" t="str">
        <f>VLOOKUP(B113,FDN!B113:D283,2,0)</f>
        <v>A+9</v>
      </c>
      <c r="D113" s="5" t="str">
        <f>VLOOKUP($B113,FDN!$B113:E283,3,0)</f>
        <v>WFR</v>
      </c>
      <c r="E113" s="192">
        <f>VLOOKUP(B113,FDN!B113:F283,5,0)</f>
        <v>46066</v>
      </c>
      <c r="F113" s="6" t="str">
        <f>VLOOKUP(B113,FDN!B113:L283,11,0)</f>
        <v>Completed</v>
      </c>
      <c r="G113" s="319">
        <f>VLOOKUP(B113,FDN!B113:M283,12,0)</f>
        <v>46088</v>
      </c>
      <c r="H113" s="49"/>
      <c r="I113" s="135" t="str">
        <f>VLOOKUP(B113,FDN!B113:O283,14,0)</f>
        <v>Afflux Constrcutoin</v>
      </c>
      <c r="J113" s="6" t="s">
        <v>795</v>
      </c>
      <c r="K113" s="192">
        <v>46089</v>
      </c>
      <c r="L113" s="124"/>
    </row>
    <row r="114" spans="1:12" s="134" customFormat="1" ht="48" customHeight="1">
      <c r="A114" s="5">
        <f t="shared" si="1"/>
        <v>112</v>
      </c>
      <c r="B114" s="6" t="str">
        <f>FDN!B114</f>
        <v>124/5</v>
      </c>
      <c r="C114" s="5" t="str">
        <f>VLOOKUP(B114,FDN!B114:D284,2,0)</f>
        <v>A+6</v>
      </c>
      <c r="D114" s="5" t="str">
        <f>VLOOKUP($B114,FDN!$B114:E284,3,0)</f>
        <v>DFR</v>
      </c>
      <c r="E114" s="192">
        <f>VLOOKUP(B114,FDN!B114:F284,5,0)</f>
        <v>46061</v>
      </c>
      <c r="F114" s="6" t="str">
        <f>VLOOKUP(B114,FDN!B114:L284,11,0)</f>
        <v>Completed</v>
      </c>
      <c r="G114" s="319">
        <f>VLOOKUP(B114,FDN!B114:M284,12,0)</f>
        <v>46095</v>
      </c>
      <c r="H114" s="49"/>
      <c r="I114" s="135" t="str">
        <f>VLOOKUP(B114,FDN!B114:O284,14,0)</f>
        <v>B.L Construction</v>
      </c>
      <c r="J114" s="6"/>
      <c r="K114" s="192"/>
      <c r="L114" s="124"/>
    </row>
    <row r="115" spans="1:12" ht="43.4" customHeight="1">
      <c r="A115" s="5">
        <f t="shared" si="1"/>
        <v>113</v>
      </c>
      <c r="B115" s="6" t="str">
        <f>FDN!B115</f>
        <v>76/5</v>
      </c>
      <c r="C115" s="5" t="str">
        <f>VLOOKUP(B115,FDN!B115:D285,2,0)</f>
        <v>A+9</v>
      </c>
      <c r="D115" s="5" t="str">
        <f>VLOOKUP($B115,FDN!$B115:E285,3,0)</f>
        <v>DFR</v>
      </c>
      <c r="E115" s="192">
        <f>VLOOKUP(B115,FDN!B115:F285,5,0)</f>
        <v>46093</v>
      </c>
      <c r="F115" s="6" t="str">
        <f>VLOOKUP(B115,FDN!B115:L285,11,0)</f>
        <v>Completed</v>
      </c>
      <c r="G115" s="319">
        <f>VLOOKUP(B115,FDN!B115:M285,12,0)</f>
        <v>46102</v>
      </c>
      <c r="H115" s="49"/>
      <c r="I115" s="135" t="str">
        <f>VLOOKUP(B115,FDN!B115:O285,14,0)</f>
        <v>Afflux Constrcutoin</v>
      </c>
      <c r="J115" s="6" t="s">
        <v>795</v>
      </c>
      <c r="K115" s="192">
        <v>46104</v>
      </c>
      <c r="L115" s="124"/>
    </row>
    <row r="116" spans="1:12" ht="30" customHeight="1">
      <c r="A116" s="5">
        <f t="shared" si="1"/>
        <v>114</v>
      </c>
      <c r="B116" s="6" t="str">
        <f>FDN!B116</f>
        <v>88/2</v>
      </c>
      <c r="C116" s="5" t="str">
        <f>VLOOKUP(B116,FDN!B116:D286,2,0)</f>
        <v>A+0</v>
      </c>
      <c r="D116" s="5" t="str">
        <f>VLOOKUP($B116,FDN!$B116:E286,3,0)</f>
        <v>DFR</v>
      </c>
      <c r="E116" s="192">
        <f>VLOOKUP(B116,FDN!B116:F286,5,0)</f>
        <v>46076</v>
      </c>
      <c r="F116" s="6" t="str">
        <f>VLOOKUP(B116,FDN!B116:L286,11,0)</f>
        <v>Completed</v>
      </c>
      <c r="G116" s="319">
        <f>VLOOKUP(B116,FDN!B116:M286,12,0)</f>
        <v>46111</v>
      </c>
      <c r="H116" s="49"/>
      <c r="I116" s="135" t="str">
        <f>VLOOKUP(B116,FDN!B116:O286,14,0)</f>
        <v>Afflux Constrcutoin</v>
      </c>
      <c r="J116" s="6" t="s">
        <v>795</v>
      </c>
      <c r="K116" s="192">
        <v>46116</v>
      </c>
      <c r="L116" s="124"/>
    </row>
    <row r="117" spans="1:12" ht="30" customHeight="1">
      <c r="A117" s="5">
        <f t="shared" si="1"/>
        <v>115</v>
      </c>
      <c r="B117" s="6" t="str">
        <f>FDN!B117</f>
        <v>88/1</v>
      </c>
      <c r="C117" s="5" t="str">
        <f>VLOOKUP(B117,FDN!B117:D287,2,0)</f>
        <v>A+3</v>
      </c>
      <c r="D117" s="5" t="str">
        <f>VLOOKUP($B117,FDN!$B117:E287,3,0)</f>
        <v>DFR</v>
      </c>
      <c r="E117" s="192">
        <f>VLOOKUP(B117,FDN!B117:F287,5,0)</f>
        <v>46103</v>
      </c>
      <c r="F117" s="6" t="str">
        <f>VLOOKUP(B117,FDN!B117:L287,11,0)</f>
        <v>Completed</v>
      </c>
      <c r="G117" s="319">
        <f>VLOOKUP(B117,FDN!B117:M287,12,0)</f>
        <v>46114</v>
      </c>
      <c r="H117" s="49"/>
      <c r="I117" s="135" t="str">
        <f>VLOOKUP(B117,FDN!B117:O287,14,0)</f>
        <v>Afflux Construction</v>
      </c>
      <c r="J117" s="6" t="s">
        <v>795</v>
      </c>
      <c r="K117" s="192">
        <v>46124</v>
      </c>
      <c r="L117" s="124"/>
    </row>
    <row r="118" spans="1:12" s="134" customFormat="1" ht="30" customHeight="1">
      <c r="A118" s="5">
        <f t="shared" si="1"/>
        <v>116</v>
      </c>
      <c r="B118" s="6" t="str">
        <f>FDN!B118</f>
        <v>127/3</v>
      </c>
      <c r="C118" s="5" t="str">
        <f>VLOOKUP(B118,FDN!B118:D288,2,0)</f>
        <v>A+0</v>
      </c>
      <c r="D118" s="5" t="str">
        <f>VLOOKUP($B118,FDN!$B118:E288,3,0)</f>
        <v>DFR</v>
      </c>
      <c r="E118" s="192">
        <f>VLOOKUP(B118,FDN!B118:F288,5,0)</f>
        <v>46087</v>
      </c>
      <c r="F118" s="6" t="str">
        <f>VLOOKUP(B118,FDN!B118:L288,11,0)</f>
        <v>Completed</v>
      </c>
      <c r="G118" s="319">
        <f>VLOOKUP(B118,FDN!B118:M288,12,0)</f>
        <v>46115</v>
      </c>
      <c r="H118" s="49"/>
      <c r="I118" s="135" t="str">
        <f>VLOOKUP(B118,FDN!B118:O288,14,0)</f>
        <v>Jai Shree Ram</v>
      </c>
      <c r="J118" s="6"/>
      <c r="K118" s="192"/>
      <c r="L118" s="133"/>
    </row>
    <row r="119" spans="1:12" s="134" customFormat="1" ht="30" customHeight="1">
      <c r="A119" s="5">
        <f t="shared" si="1"/>
        <v>117</v>
      </c>
      <c r="B119" s="6" t="str">
        <f>FDN!B119</f>
        <v>87/4</v>
      </c>
      <c r="C119" s="5" t="str">
        <f>VLOOKUP(B119,FDN!B119:D289,2,0)</f>
        <v>A+0</v>
      </c>
      <c r="D119" s="5" t="str">
        <f>VLOOKUP($B119,FDN!$B119:E289,3,0)</f>
        <v>DFR</v>
      </c>
      <c r="E119" s="192">
        <f>VLOOKUP(B119,FDN!B119:F289,5,0)</f>
        <v>46110</v>
      </c>
      <c r="F119" s="6" t="str">
        <f>VLOOKUP(B119,FDN!B119:L289,11,0)</f>
        <v>Completed</v>
      </c>
      <c r="G119" s="319">
        <f>VLOOKUP(B119,FDN!B119:M289,12,0)</f>
        <v>46120</v>
      </c>
      <c r="H119" s="50"/>
      <c r="I119" s="135" t="str">
        <f>VLOOKUP(B119,FDN!B119:O289,14,0)</f>
        <v>Afflux Construction</v>
      </c>
      <c r="J119" s="6" t="s">
        <v>795</v>
      </c>
      <c r="K119" s="192">
        <v>46134</v>
      </c>
      <c r="L119" s="124"/>
    </row>
    <row r="120" spans="1:12" ht="30" customHeight="1">
      <c r="A120" s="5">
        <f t="shared" si="1"/>
        <v>118</v>
      </c>
      <c r="B120" s="6" t="str">
        <f>FDN!B120</f>
        <v>124/0</v>
      </c>
      <c r="C120" s="5" t="str">
        <f>VLOOKUP(B120,FDN!B120:D290,2,0)</f>
        <v>B2+0</v>
      </c>
      <c r="D120" s="5" t="str">
        <f>VLOOKUP($B120,FDN!$B120:E290,3,0)</f>
        <v>Wet Paddy</v>
      </c>
      <c r="E120" s="192">
        <f>VLOOKUP(B120,FDN!B120:F290,5,0)</f>
        <v>46097</v>
      </c>
      <c r="F120" s="6" t="str">
        <f>VLOOKUP(B120,FDN!B120:L290,11,0)</f>
        <v>Completed</v>
      </c>
      <c r="G120" s="319">
        <f>VLOOKUP(B120,FDN!B120:M290,12,0)</f>
        <v>46120</v>
      </c>
      <c r="H120" s="49"/>
      <c r="I120" s="135" t="str">
        <f>VLOOKUP(B120,FDN!B120:O290,14,0)</f>
        <v>B.L Construction</v>
      </c>
      <c r="J120" s="6" t="s">
        <v>795</v>
      </c>
      <c r="K120" s="192">
        <v>46121</v>
      </c>
      <c r="L120" s="124"/>
    </row>
    <row r="121" spans="1:12" ht="30" customHeight="1">
      <c r="A121" s="5">
        <f t="shared" si="1"/>
        <v>119</v>
      </c>
      <c r="B121" s="6" t="str">
        <f>FDN!B121</f>
        <v>102/11</v>
      </c>
      <c r="C121" s="5" t="str">
        <f>VLOOKUP(B121,FDN!B121:D291,2,0)</f>
        <v>A+9</v>
      </c>
      <c r="D121" s="5" t="str">
        <f>VLOOKUP($B121,FDN!$B121:E291,3,0)</f>
        <v>Wet Paddy</v>
      </c>
      <c r="E121" s="192">
        <f>VLOOKUP(B121,FDN!B121:F291,5,0)</f>
        <v>46105</v>
      </c>
      <c r="F121" s="6" t="str">
        <f>VLOOKUP(B121,FDN!B121:L291,11,0)</f>
        <v>Completed</v>
      </c>
      <c r="G121" s="319">
        <f>VLOOKUP(B121,FDN!B121:M291,12,0)</f>
        <v>46123</v>
      </c>
      <c r="H121" s="49"/>
      <c r="I121" s="135" t="str">
        <f>VLOOKUP(B121,FDN!B121:O291,14,0)</f>
        <v>Dhanraj</v>
      </c>
      <c r="J121" s="6" t="s">
        <v>795</v>
      </c>
      <c r="K121" s="192">
        <v>46125</v>
      </c>
      <c r="L121" s="124"/>
    </row>
    <row r="122" spans="1:12" ht="30" customHeight="1">
      <c r="A122" s="5">
        <f t="shared" si="1"/>
        <v>120</v>
      </c>
      <c r="B122" s="6" t="str">
        <f>FDN!B122</f>
        <v>139/4</v>
      </c>
      <c r="C122" s="5" t="str">
        <f>VLOOKUP(B122,FDN!B122:D292,2,0)</f>
        <v>A+0</v>
      </c>
      <c r="D122" s="5" t="str">
        <f>VLOOKUP($B122,FDN!$B122:E292,3,0)</f>
        <v>DFR</v>
      </c>
      <c r="E122" s="192">
        <f>VLOOKUP(B122,FDN!B122:F292,5,0)</f>
        <v>46099</v>
      </c>
      <c r="F122" s="6" t="str">
        <f>VLOOKUP(B122,FDN!B122:L292,11,0)</f>
        <v>Completed</v>
      </c>
      <c r="G122" s="319">
        <f>VLOOKUP(B122,FDN!B122:M292,12,0)</f>
        <v>46123</v>
      </c>
      <c r="H122" s="49"/>
      <c r="I122" s="135" t="str">
        <f>VLOOKUP(B122,FDN!B122:O292,14,0)</f>
        <v>Jai Shree Ram</v>
      </c>
      <c r="J122" s="6"/>
      <c r="K122" s="192"/>
      <c r="L122" s="124"/>
    </row>
    <row r="123" spans="1:12" ht="30" customHeight="1">
      <c r="A123" s="5">
        <f t="shared" si="1"/>
        <v>121</v>
      </c>
      <c r="B123" s="6" t="str">
        <f>FDN!B123</f>
        <v>69/2</v>
      </c>
      <c r="C123" s="5" t="str">
        <f>VLOOKUP(B123,FDN!B123:D293,2,0)</f>
        <v>A+0</v>
      </c>
      <c r="D123" s="5" t="str">
        <f>VLOOKUP($B123,FDN!$B123:E293,3,0)</f>
        <v>DFR</v>
      </c>
      <c r="E123" s="192">
        <f>VLOOKUP(B123,FDN!B123:F293,5,0)</f>
        <v>46098</v>
      </c>
      <c r="F123" s="6" t="str">
        <f>VLOOKUP(B123,FDN!B123:L293,11,0)</f>
        <v>Completed</v>
      </c>
      <c r="G123" s="319">
        <f>VLOOKUP(B123,FDN!B123:M293,12,0)</f>
        <v>46125</v>
      </c>
      <c r="H123" s="49"/>
      <c r="I123" s="135" t="str">
        <f>VLOOKUP(B123,FDN!B123:O293,14,0)</f>
        <v>Kalyan Singh</v>
      </c>
      <c r="J123" s="6" t="s">
        <v>795</v>
      </c>
      <c r="K123" s="192">
        <v>46129</v>
      </c>
      <c r="L123" s="124"/>
    </row>
    <row r="124" spans="1:12" ht="30" customHeight="1">
      <c r="A124" s="5">
        <f t="shared" si="1"/>
        <v>122</v>
      </c>
      <c r="B124" s="6" t="str">
        <f>FDN!B124</f>
        <v>87/5</v>
      </c>
      <c r="C124" s="5" t="str">
        <f>VLOOKUP(B124,FDN!B124:D294,2,0)</f>
        <v>A+3</v>
      </c>
      <c r="D124" s="5" t="str">
        <f>VLOOKUP($B124,FDN!$B124:E294,3,0)</f>
        <v>DFR</v>
      </c>
      <c r="E124" s="192">
        <f>VLOOKUP(B124,FDN!B124:F294,5,0)</f>
        <v>46118</v>
      </c>
      <c r="F124" s="6" t="str">
        <f>VLOOKUP(B124,FDN!B124:L294,11,0)</f>
        <v>Completed</v>
      </c>
      <c r="G124" s="319">
        <f>VLOOKUP(B124,FDN!B124:M294,12,0)</f>
        <v>46126</v>
      </c>
      <c r="H124" s="49"/>
      <c r="I124" s="135" t="str">
        <f>VLOOKUP(B124,FDN!B124:O294,14,0)</f>
        <v>Afflux Construction</v>
      </c>
      <c r="J124" s="6" t="s">
        <v>795</v>
      </c>
      <c r="K124" s="192">
        <v>46131</v>
      </c>
      <c r="L124" s="124"/>
    </row>
    <row r="125" spans="1:12" ht="30" customHeight="1">
      <c r="A125" s="5">
        <f t="shared" si="1"/>
        <v>123</v>
      </c>
      <c r="B125" s="6" t="str">
        <f>FDN!B125</f>
        <v>121/9</v>
      </c>
      <c r="C125" s="5" t="str">
        <f>VLOOKUP(B125,FDN!B125:D295,2,0)</f>
        <v>A+0</v>
      </c>
      <c r="D125" s="5" t="str">
        <f>VLOOKUP($B125,FDN!$B125:E295,3,0)</f>
        <v>DFR</v>
      </c>
      <c r="E125" s="192">
        <f>VLOOKUP(B125,FDN!B125:F295,5,0)</f>
        <v>46115</v>
      </c>
      <c r="F125" s="6" t="str">
        <f>VLOOKUP(B125,FDN!B125:L295,11,0)</f>
        <v>Completed</v>
      </c>
      <c r="G125" s="319">
        <f>VLOOKUP(B125,FDN!B125:M295,12,0)</f>
        <v>46127</v>
      </c>
      <c r="H125" s="49"/>
      <c r="I125" s="135" t="str">
        <f>VLOOKUP(B125,FDN!B125:O295,14,0)</f>
        <v>B.L Construction</v>
      </c>
      <c r="J125" s="6"/>
      <c r="K125" s="192"/>
      <c r="L125" s="124"/>
    </row>
    <row r="126" spans="1:12" ht="30" customHeight="1">
      <c r="A126" s="5">
        <f t="shared" si="1"/>
        <v>124</v>
      </c>
      <c r="B126" s="6" t="str">
        <f>FDN!B126</f>
        <v>71/1</v>
      </c>
      <c r="C126" s="5" t="str">
        <f>VLOOKUP(B126,FDN!B126:D296,2,0)</f>
        <v>A+3</v>
      </c>
      <c r="D126" s="5" t="str">
        <f>VLOOKUP($B126,FDN!$B126:E296,3,0)</f>
        <v>WFR</v>
      </c>
      <c r="E126" s="192">
        <f>VLOOKUP(B126,FDN!B126:F296,5,0)</f>
        <v>46095</v>
      </c>
      <c r="F126" s="6" t="str">
        <f>VLOOKUP(B126,FDN!B126:L296,11,0)</f>
        <v>Completed</v>
      </c>
      <c r="G126" s="319">
        <f>VLOOKUP(B126,FDN!B126:M296,12,0)</f>
        <v>46130</v>
      </c>
      <c r="H126" s="49"/>
      <c r="I126" s="135" t="str">
        <f>VLOOKUP(B126,FDN!B126:O296,14,0)</f>
        <v>Sohan Enterprises</v>
      </c>
      <c r="J126" s="6" t="s">
        <v>795</v>
      </c>
      <c r="K126" s="192">
        <v>46133</v>
      </c>
      <c r="L126" s="124"/>
    </row>
    <row r="127" spans="1:12" ht="30" customHeight="1">
      <c r="A127" s="5">
        <f t="shared" si="1"/>
        <v>125</v>
      </c>
      <c r="B127" s="6" t="str">
        <f>FDN!B127</f>
        <v>87/2</v>
      </c>
      <c r="C127" s="5" t="str">
        <f>VLOOKUP(B127,FDN!B127:D297,2,0)</f>
        <v>A+0</v>
      </c>
      <c r="D127" s="5" t="str">
        <f>VLOOKUP($B127,FDN!$B127:E297,3,0)</f>
        <v>DFR</v>
      </c>
      <c r="E127" s="192">
        <f>VLOOKUP(B127,FDN!B127:F297,5,0)</f>
        <v>46118</v>
      </c>
      <c r="F127" s="6" t="str">
        <f>VLOOKUP(B127,FDN!B127:L297,11,0)</f>
        <v>Completed</v>
      </c>
      <c r="G127" s="319">
        <f>VLOOKUP(B127,FDN!B127:M297,12,0)</f>
        <v>46130</v>
      </c>
      <c r="H127" s="49"/>
      <c r="I127" s="135" t="str">
        <f>VLOOKUP(B127,FDN!B127:O297,14,0)</f>
        <v>Afflux Construction</v>
      </c>
      <c r="J127" s="6" t="s">
        <v>795</v>
      </c>
      <c r="K127" s="192">
        <v>46139</v>
      </c>
      <c r="L127" s="124"/>
    </row>
    <row r="128" spans="1:12" ht="30" customHeight="1">
      <c r="A128" s="5">
        <f t="shared" si="1"/>
        <v>126</v>
      </c>
      <c r="B128" s="6" t="str">
        <f>FDN!B128</f>
        <v>69/1</v>
      </c>
      <c r="C128" s="5" t="str">
        <f>VLOOKUP(B128,FDN!B128:D298,2,0)</f>
        <v>A+0</v>
      </c>
      <c r="D128" s="5" t="str">
        <f>VLOOKUP($B128,FDN!$B128:E298,3,0)</f>
        <v>DFR</v>
      </c>
      <c r="E128" s="192">
        <f>VLOOKUP(B128,FDN!B128:F298,5,0)</f>
        <v>46106</v>
      </c>
      <c r="F128" s="6" t="str">
        <f>VLOOKUP(B128,FDN!B128:L298,11,0)</f>
        <v>Completed</v>
      </c>
      <c r="G128" s="319">
        <f>VLOOKUP(B128,FDN!B128:M298,12,0)</f>
        <v>46133</v>
      </c>
      <c r="H128" s="49"/>
      <c r="I128" s="135" t="str">
        <f>VLOOKUP(B128,FDN!B128:O298,14,0)</f>
        <v>Kalyan Singh</v>
      </c>
      <c r="J128" s="6" t="s">
        <v>795</v>
      </c>
      <c r="K128" s="192">
        <v>46135</v>
      </c>
      <c r="L128" s="133"/>
    </row>
    <row r="129" spans="1:12" ht="30" customHeight="1">
      <c r="A129" s="5">
        <f t="shared" si="1"/>
        <v>127</v>
      </c>
      <c r="B129" s="6" t="str">
        <f>FDN!B129</f>
        <v>109/8</v>
      </c>
      <c r="C129" s="5" t="str">
        <f>VLOOKUP(B129,FDN!B129:D299,2,0)</f>
        <v>A+3</v>
      </c>
      <c r="D129" s="5" t="str">
        <f>VLOOKUP($B129,FDN!$B129:E299,3,0)</f>
        <v>DFR</v>
      </c>
      <c r="E129" s="192">
        <f>VLOOKUP(B129,FDN!B129:F299,5,0)</f>
        <v>46119</v>
      </c>
      <c r="F129" s="6" t="str">
        <f>VLOOKUP(B129,FDN!B129:L299,11,0)</f>
        <v>Completed</v>
      </c>
      <c r="G129" s="319">
        <f>VLOOKUP(B129,FDN!B129:M299,12,0)</f>
        <v>46134</v>
      </c>
      <c r="H129" s="50"/>
      <c r="I129" s="135" t="str">
        <f>VLOOKUP(B129,FDN!B129:O299,14,0)</f>
        <v>B.L Construction</v>
      </c>
      <c r="J129" s="6"/>
      <c r="K129" s="192"/>
      <c r="L129" s="124"/>
    </row>
    <row r="130" spans="1:12" ht="30" customHeight="1">
      <c r="A130" s="5">
        <f t="shared" si="1"/>
        <v>128</v>
      </c>
      <c r="B130" s="6" t="str">
        <f>FDN!B130</f>
        <v>125/0</v>
      </c>
      <c r="C130" s="5" t="str">
        <f>VLOOKUP(B130,FDN!B130:D300,2,0)</f>
        <v>B2+3</v>
      </c>
      <c r="D130" s="5" t="str">
        <f>VLOOKUP($B130,FDN!$B130:E300,3,0)</f>
        <v>DFR</v>
      </c>
      <c r="E130" s="192">
        <f>VLOOKUP(B130,FDN!B130:F300,5,0)</f>
        <v>46099</v>
      </c>
      <c r="F130" s="6" t="str">
        <f>VLOOKUP(B130,FDN!B130:L300,11,0)</f>
        <v>Completed</v>
      </c>
      <c r="G130" s="319">
        <f>VLOOKUP(B130,FDN!B130:M300,12,0)</f>
        <v>46135</v>
      </c>
      <c r="H130" s="49"/>
      <c r="I130" s="135" t="str">
        <f>VLOOKUP(B130,FDN!B130:O300,14,0)</f>
        <v>BL. Construction</v>
      </c>
      <c r="J130" s="6"/>
      <c r="K130" s="192"/>
      <c r="L130" s="124"/>
    </row>
    <row r="131" spans="1:12" ht="30" customHeight="1">
      <c r="A131" s="5">
        <f t="shared" si="1"/>
        <v>129</v>
      </c>
      <c r="B131" s="6" t="str">
        <f>FDN!B131</f>
        <v>71/2</v>
      </c>
      <c r="C131" s="5" t="str">
        <f>VLOOKUP(B131,FDN!B131:D301,2,0)</f>
        <v>A-3</v>
      </c>
      <c r="D131" s="5" t="str">
        <f>VLOOKUP($B131,FDN!$B131:E301,3,0)</f>
        <v>DFR</v>
      </c>
      <c r="E131" s="192">
        <f>VLOOKUP(B131,FDN!B131:F301,5,0)</f>
        <v>46099</v>
      </c>
      <c r="F131" s="6" t="str">
        <f>VLOOKUP(B131,FDN!B131:L301,11,0)</f>
        <v>Completed</v>
      </c>
      <c r="G131" s="319">
        <f>VLOOKUP(B131,FDN!B131:M301,12,0)</f>
        <v>46136</v>
      </c>
      <c r="H131" s="49"/>
      <c r="I131" s="135" t="str">
        <f>VLOOKUP(B131,FDN!B131:O301,14,0)</f>
        <v>Soham Entp</v>
      </c>
      <c r="J131" s="6" t="s">
        <v>795</v>
      </c>
      <c r="K131" s="192">
        <v>46139</v>
      </c>
      <c r="L131" s="124"/>
    </row>
    <row r="132" spans="1:12" ht="30" customHeight="1">
      <c r="A132" s="5">
        <f t="shared" si="1"/>
        <v>130</v>
      </c>
      <c r="B132" s="6" t="str">
        <f>FDN!B132</f>
        <v>136/0</v>
      </c>
      <c r="C132" s="5" t="str">
        <f>VLOOKUP(B132,FDN!B132:D302,2,0)</f>
        <v>C2+9</v>
      </c>
      <c r="D132" s="5" t="str">
        <f>VLOOKUP($B132,FDN!$B132:E302,3,0)</f>
        <v>Wet Paddy</v>
      </c>
      <c r="E132" s="192">
        <f>VLOOKUP(B132,FDN!B132:F302,5,0)</f>
        <v>46109</v>
      </c>
      <c r="F132" s="6" t="str">
        <f>VLOOKUP(B132,FDN!B132:L302,11,0)</f>
        <v>Completed</v>
      </c>
      <c r="G132" s="319">
        <f>VLOOKUP(B132,FDN!B132:M302,12,0)</f>
        <v>46136</v>
      </c>
      <c r="H132" s="49"/>
      <c r="I132" s="135" t="str">
        <f>VLOOKUP(B132,FDN!B132:O302,14,0)</f>
        <v>Jai  Shree Ram</v>
      </c>
      <c r="J132" s="6"/>
      <c r="K132" s="192"/>
      <c r="L132" s="124"/>
    </row>
    <row r="133" spans="1:12" ht="30" customHeight="1">
      <c r="A133" s="5">
        <f t="shared" ref="A133:A166" si="2">A132+1</f>
        <v>131</v>
      </c>
      <c r="B133" s="6" t="str">
        <f>FDN!B133</f>
        <v>87/3</v>
      </c>
      <c r="C133" s="5" t="str">
        <f>VLOOKUP(B133,FDN!B133:D303,2,0)</f>
        <v>A+3</v>
      </c>
      <c r="D133" s="5" t="str">
        <f>VLOOKUP($B133,FDN!$B133:E303,3,0)</f>
        <v>DFR</v>
      </c>
      <c r="E133" s="192">
        <f>VLOOKUP(B133,FDN!B133:F303,5,0)</f>
        <v>46130</v>
      </c>
      <c r="F133" s="6" t="str">
        <f>VLOOKUP(B133,FDN!B133:L303,11,0)</f>
        <v>Completed</v>
      </c>
      <c r="G133" s="319">
        <f>VLOOKUP(B133,FDN!B133:M303,12,0)</f>
        <v>46137</v>
      </c>
      <c r="H133" s="49"/>
      <c r="I133" s="135" t="str">
        <f>VLOOKUP(B133,FDN!B133:O303,14,0)</f>
        <v>Afflux Construction</v>
      </c>
      <c r="J133" s="6" t="s">
        <v>795</v>
      </c>
      <c r="K133" s="192">
        <v>46145</v>
      </c>
      <c r="L133" s="124"/>
    </row>
    <row r="134" spans="1:12" ht="30" customHeight="1">
      <c r="A134" s="5">
        <f t="shared" si="2"/>
        <v>132</v>
      </c>
      <c r="B134" s="6" t="str">
        <f>FDN!B134</f>
        <v>69/3</v>
      </c>
      <c r="C134" s="5" t="str">
        <f>VLOOKUP(B134,FDN!B134:D304,2,0)</f>
        <v>A+0</v>
      </c>
      <c r="D134" s="5" t="str">
        <f>VLOOKUP($B134,FDN!$B134:E304,3,0)</f>
        <v>DFR</v>
      </c>
      <c r="E134" s="192">
        <f>VLOOKUP(B134,FDN!B134:F304,5,0)</f>
        <v>46119</v>
      </c>
      <c r="F134" s="6" t="str">
        <f>VLOOKUP(B134,FDN!B134:L304,11,0)</f>
        <v>Completed</v>
      </c>
      <c r="G134" s="319">
        <f>VLOOKUP(B134,FDN!B134:M304,12,0)</f>
        <v>46140</v>
      </c>
      <c r="H134" s="49"/>
      <c r="I134" s="135" t="str">
        <f>VLOOKUP(B134,FDN!B134:O304,14,0)</f>
        <v>Kalyan Singh</v>
      </c>
      <c r="J134" s="6" t="s">
        <v>795</v>
      </c>
      <c r="K134" s="192">
        <v>46140</v>
      </c>
      <c r="L134" s="124"/>
    </row>
    <row r="135" spans="1:12" ht="30" customHeight="1">
      <c r="A135" s="5">
        <f t="shared" si="2"/>
        <v>133</v>
      </c>
      <c r="B135" s="6" t="str">
        <f>FDN!B135</f>
        <v>71/3</v>
      </c>
      <c r="C135" s="5" t="str">
        <f>VLOOKUP(B135,FDN!B135:D305,2,0)</f>
        <v>A+0</v>
      </c>
      <c r="D135" s="5" t="str">
        <f>VLOOKUP($B135,FDN!$B135:E305,3,0)</f>
        <v>DFR</v>
      </c>
      <c r="E135" s="192">
        <f>VLOOKUP(B135,FDN!B135:F305,5,0)</f>
        <v>46133</v>
      </c>
      <c r="F135" s="6" t="str">
        <f>VLOOKUP(B135,FDN!B135:L305,11,0)</f>
        <v>Completed</v>
      </c>
      <c r="G135" s="319">
        <f>VLOOKUP(B135,FDN!B135:M305,12,0)</f>
        <v>46142</v>
      </c>
      <c r="H135" s="49"/>
      <c r="I135" s="135" t="str">
        <f>VLOOKUP(B135,FDN!B135:O305,14,0)</f>
        <v>Soham Entp</v>
      </c>
      <c r="J135" s="6" t="s">
        <v>795</v>
      </c>
      <c r="K135" s="192">
        <v>46144</v>
      </c>
      <c r="L135" s="124"/>
    </row>
    <row r="136" spans="1:12" ht="30" customHeight="1">
      <c r="A136" s="5">
        <f t="shared" si="2"/>
        <v>134</v>
      </c>
      <c r="B136" s="6" t="str">
        <f>FDN!B136</f>
        <v>88/3</v>
      </c>
      <c r="C136" s="5" t="str">
        <f>VLOOKUP(B136,FDN!B136:D306,2,0)</f>
        <v>A-3</v>
      </c>
      <c r="D136" s="5" t="str">
        <f>VLOOKUP($B136,FDN!$B136:E306,3,0)</f>
        <v>DFR</v>
      </c>
      <c r="E136" s="192">
        <f>VLOOKUP(B136,FDN!B136:F306,5,0)</f>
        <v>46130</v>
      </c>
      <c r="F136" s="6" t="str">
        <f>VLOOKUP(B136,FDN!B136:L306,11,0)</f>
        <v>Completed</v>
      </c>
      <c r="G136" s="319">
        <f>VLOOKUP(B136,FDN!B136:M306,12,0)</f>
        <v>46142</v>
      </c>
      <c r="H136" s="49"/>
      <c r="I136" s="135" t="str">
        <f>VLOOKUP(B136,FDN!B136:O306,14,0)</f>
        <v>Afflux Construction</v>
      </c>
      <c r="J136" s="6" t="s">
        <v>795</v>
      </c>
      <c r="K136" s="192">
        <v>46162</v>
      </c>
      <c r="L136" s="124"/>
    </row>
    <row r="137" spans="1:12" ht="30" customHeight="1">
      <c r="A137" s="5">
        <f t="shared" si="2"/>
        <v>135</v>
      </c>
      <c r="B137" s="6" t="str">
        <f>FDN!B137</f>
        <v>127/0</v>
      </c>
      <c r="C137" s="5" t="str">
        <f>VLOOKUP(B137,FDN!B137:D307,2,0)</f>
        <v>B1+0</v>
      </c>
      <c r="D137" s="5" t="str">
        <f>VLOOKUP($B137,FDN!$B137:E307,3,0)</f>
        <v>DFR</v>
      </c>
      <c r="E137" s="192">
        <f>VLOOKUP(B137,FDN!B137:F307,5,0)</f>
        <v>46101</v>
      </c>
      <c r="F137" s="6" t="str">
        <f>VLOOKUP(B137,FDN!B137:L307,11,0)</f>
        <v>Completed</v>
      </c>
      <c r="G137" s="319">
        <f>VLOOKUP(B137,FDN!B137:M307,12,0)</f>
        <v>46142</v>
      </c>
      <c r="H137" s="49"/>
      <c r="I137" s="135" t="str">
        <f>VLOOKUP(B137,FDN!B137:O307,14,0)</f>
        <v>B.L Construction</v>
      </c>
      <c r="J137" s="6"/>
      <c r="K137" s="192"/>
      <c r="L137" s="124"/>
    </row>
    <row r="138" spans="1:12" ht="30" customHeight="1">
      <c r="A138" s="5">
        <f t="shared" si="2"/>
        <v>136</v>
      </c>
      <c r="B138" s="6" t="str">
        <f>FDN!B138</f>
        <v>139/0</v>
      </c>
      <c r="C138" s="5" t="str">
        <f>VLOOKUP(B138,FDN!B138:D308,2,0)</f>
        <v>B2+0</v>
      </c>
      <c r="D138" s="5" t="str">
        <f>VLOOKUP($B138,FDN!$B138:E308,3,0)</f>
        <v>Wet Paddy</v>
      </c>
      <c r="E138" s="192">
        <f>VLOOKUP(B138,FDN!B138:F308,5,0)</f>
        <v>46111</v>
      </c>
      <c r="F138" s="6" t="str">
        <f>VLOOKUP(B138,FDN!B138:L308,11,0)</f>
        <v>Completed</v>
      </c>
      <c r="G138" s="319">
        <f>VLOOKUP(B138,FDN!B138:M308,12,0)</f>
        <v>46142</v>
      </c>
      <c r="H138" s="49"/>
      <c r="I138" s="135" t="str">
        <f>VLOOKUP(B138,FDN!B138:O308,14,0)</f>
        <v>Jai Shree Ram</v>
      </c>
      <c r="J138" s="6" t="s">
        <v>795</v>
      </c>
      <c r="K138" s="192">
        <v>46144</v>
      </c>
      <c r="L138" s="124"/>
    </row>
    <row r="139" spans="1:12" ht="30" customHeight="1">
      <c r="A139" s="5">
        <f t="shared" si="2"/>
        <v>137</v>
      </c>
      <c r="B139" s="6" t="str">
        <f>FDN!B139</f>
        <v>71/4</v>
      </c>
      <c r="C139" s="5" t="str">
        <f>VLOOKUP(B139,FDN!B139:D309,2,0)</f>
        <v>A-3</v>
      </c>
      <c r="D139" s="5" t="str">
        <f>VLOOKUP($B139,FDN!$B139:E309,3,0)</f>
        <v>DFR</v>
      </c>
      <c r="E139" s="192">
        <f>VLOOKUP(B139,FDN!B139:F309,5,0)</f>
        <v>46135</v>
      </c>
      <c r="F139" s="6" t="str">
        <f>VLOOKUP(B139,FDN!B139:L309,11,0)</f>
        <v>Completed</v>
      </c>
      <c r="G139" s="319">
        <f>VLOOKUP(B139,FDN!B139:M309,12,0)</f>
        <v>46146</v>
      </c>
      <c r="H139" s="49"/>
      <c r="I139" s="135" t="str">
        <f>VLOOKUP(B139,FDN!B139:O309,14,0)</f>
        <v>Soham Entp</v>
      </c>
      <c r="J139" s="6" t="s">
        <v>795</v>
      </c>
      <c r="K139" s="192">
        <v>46146</v>
      </c>
      <c r="L139" s="124"/>
    </row>
    <row r="140" spans="1:12" ht="30" customHeight="1">
      <c r="A140" s="5">
        <f t="shared" si="2"/>
        <v>138</v>
      </c>
      <c r="B140" s="6" t="str">
        <f>FDN!B140</f>
        <v>108/0</v>
      </c>
      <c r="C140" s="5" t="str">
        <f>VLOOKUP(B140,FDN!B140:D310,2,0)</f>
        <v>C1+9</v>
      </c>
      <c r="D140" s="5" t="str">
        <f>VLOOKUP($B140,FDN!$B140:E310,3,0)</f>
        <v>DFR</v>
      </c>
      <c r="E140" s="192">
        <f>VLOOKUP(B140,FDN!B140:F310,5,0)</f>
        <v>46136</v>
      </c>
      <c r="F140" s="6" t="str">
        <f>VLOOKUP(B140,FDN!B140:L310,11,0)</f>
        <v>Completed</v>
      </c>
      <c r="G140" s="319">
        <f>VLOOKUP(B140,FDN!B140:M310,12,0)</f>
        <v>46146</v>
      </c>
      <c r="H140" s="49"/>
      <c r="I140" s="135" t="str">
        <f>VLOOKUP(B140,FDN!B140:O310,14,0)</f>
        <v>BL. Construction</v>
      </c>
      <c r="J140" s="6"/>
      <c r="K140" s="192"/>
      <c r="L140" s="124"/>
    </row>
    <row r="141" spans="1:12" ht="30" customHeight="1">
      <c r="A141" s="5">
        <f t="shared" si="2"/>
        <v>139</v>
      </c>
      <c r="B141" s="6" t="str">
        <f>FDN!B141</f>
        <v>139/1</v>
      </c>
      <c r="C141" s="5" t="str">
        <f>VLOOKUP(B141,FDN!B141:D311,2,0)</f>
        <v>A+3</v>
      </c>
      <c r="D141" s="5" t="str">
        <f>VLOOKUP($B141,FDN!$B141:E311,3,0)</f>
        <v>DFR</v>
      </c>
      <c r="E141" s="192">
        <f>VLOOKUP(B141,FDN!B141:F311,5,0)</f>
        <v>46135</v>
      </c>
      <c r="F141" s="6" t="str">
        <f>VLOOKUP(B141,FDN!B141:L311,11,0)</f>
        <v>Completed</v>
      </c>
      <c r="G141" s="319">
        <f>VLOOKUP(B141,FDN!B141:M311,12,0)</f>
        <v>46146</v>
      </c>
      <c r="H141" s="49"/>
      <c r="I141" s="135" t="str">
        <f>VLOOKUP(B141,FDN!B141:O311,14,0)</f>
        <v>Jai Shree Ram</v>
      </c>
      <c r="J141" s="6"/>
      <c r="K141" s="192"/>
      <c r="L141" s="124"/>
    </row>
    <row r="142" spans="1:12" ht="30" customHeight="1">
      <c r="A142" s="5">
        <f t="shared" si="2"/>
        <v>140</v>
      </c>
      <c r="B142" s="6" t="str">
        <f>FDN!B142</f>
        <v>107/0</v>
      </c>
      <c r="C142" s="5" t="str">
        <f>VLOOKUP(B142,FDN!B142:D312,2,0)</f>
        <v>C2+3</v>
      </c>
      <c r="D142" s="5" t="str">
        <f>VLOOKUP($B142,FDN!$B142:E312,3,0)</f>
        <v>DFR</v>
      </c>
      <c r="E142" s="192">
        <f>VLOOKUP(B142,FDN!B142:F312,5,0)</f>
        <v>46108</v>
      </c>
      <c r="F142" s="6" t="str">
        <f>VLOOKUP(B142,FDN!B142:L312,11,0)</f>
        <v>Completed</v>
      </c>
      <c r="G142" s="319">
        <f>VLOOKUP(B142,FDN!B142:M312,12,0)</f>
        <v>46148</v>
      </c>
      <c r="H142" s="49"/>
      <c r="I142" s="135" t="str">
        <f>VLOOKUP(B142,FDN!B142:O312,14,0)</f>
        <v>Dhanraj Construction</v>
      </c>
      <c r="J142" s="6"/>
      <c r="K142" s="192"/>
      <c r="L142" s="124"/>
    </row>
    <row r="143" spans="1:12" ht="30" customHeight="1">
      <c r="A143" s="5">
        <f t="shared" si="2"/>
        <v>141</v>
      </c>
      <c r="B143" s="6" t="str">
        <f>FDN!B143</f>
        <v>69/4</v>
      </c>
      <c r="C143" s="5" t="str">
        <f>VLOOKUP(B143,FDN!B143:D313,2,0)</f>
        <v>A+0</v>
      </c>
      <c r="D143" s="5" t="str">
        <f>VLOOKUP($B143,FDN!$B143:E313,3,0)</f>
        <v>DFR</v>
      </c>
      <c r="E143" s="192">
        <f>VLOOKUP(B143,FDN!B143:F313,5,0)</f>
        <v>46143</v>
      </c>
      <c r="F143" s="6" t="str">
        <f>VLOOKUP(B143,FDN!B143:L313,11,0)</f>
        <v>Completed</v>
      </c>
      <c r="G143" s="319">
        <f>VLOOKUP(B143,FDN!B143:M313,12,0)</f>
        <v>46150</v>
      </c>
      <c r="H143" s="49"/>
      <c r="I143" s="135" t="str">
        <f>VLOOKUP(B143,FDN!B143:O313,14,0)</f>
        <v>Soham Entp</v>
      </c>
      <c r="J143" s="6" t="s">
        <v>795</v>
      </c>
      <c r="K143" s="192">
        <v>46165</v>
      </c>
      <c r="L143" s="124"/>
    </row>
    <row r="144" spans="1:12" ht="30" customHeight="1">
      <c r="A144" s="5">
        <f t="shared" si="2"/>
        <v>142</v>
      </c>
      <c r="B144" s="6" t="str">
        <f>FDN!B144</f>
        <v>126/0</v>
      </c>
      <c r="C144" s="5" t="str">
        <f>VLOOKUP(B144,FDN!B144:D314,2,0)</f>
        <v>C2+0</v>
      </c>
      <c r="D144" s="5" t="str">
        <f>VLOOKUP($B144,FDN!$B144:E314,3,0)</f>
        <v>DFR</v>
      </c>
      <c r="E144" s="192">
        <f>VLOOKUP(B144,FDN!B144:F314,5,0)</f>
        <v>46141</v>
      </c>
      <c r="F144" s="6" t="str">
        <f>VLOOKUP(B144,FDN!B144:L314,11,0)</f>
        <v>Completed</v>
      </c>
      <c r="G144" s="319">
        <f>VLOOKUP(B144,FDN!B144:M314,12,0)</f>
        <v>46154</v>
      </c>
      <c r="H144" s="49"/>
      <c r="I144" s="135" t="str">
        <f>VLOOKUP(B144,FDN!B144:O314,14,0)</f>
        <v>BL. Construction</v>
      </c>
      <c r="J144" s="6"/>
      <c r="K144" s="192"/>
      <c r="L144" s="124"/>
    </row>
    <row r="145" spans="1:12" ht="30" customHeight="1">
      <c r="A145" s="5">
        <f t="shared" si="2"/>
        <v>143</v>
      </c>
      <c r="B145" s="6" t="str">
        <f>FDN!B145</f>
        <v>88/0</v>
      </c>
      <c r="C145" s="5" t="str">
        <f>VLOOKUP(B145,FDN!B145:D315,2,0)</f>
        <v>C2+3</v>
      </c>
      <c r="D145" s="5" t="str">
        <f>VLOOKUP($B145,FDN!$B145:E315,3,0)</f>
        <v>DFR</v>
      </c>
      <c r="E145" s="192">
        <f>VLOOKUP(B145,FDN!B145:F315,5,0)</f>
        <v>46137</v>
      </c>
      <c r="F145" s="6" t="str">
        <f>VLOOKUP(B145,FDN!B145:L315,11,0)</f>
        <v>Completed</v>
      </c>
      <c r="G145" s="319">
        <f>VLOOKUP(B145,FDN!B145:M315,12,0)</f>
        <v>46157</v>
      </c>
      <c r="H145" s="49"/>
      <c r="I145" s="135" t="str">
        <f>VLOOKUP(B145,FDN!B145:O315,14,0)</f>
        <v>Afflux</v>
      </c>
      <c r="J145" s="6"/>
      <c r="K145" s="192"/>
      <c r="L145" s="124"/>
    </row>
    <row r="146" spans="1:12" ht="30" customHeight="1">
      <c r="A146" s="5">
        <f t="shared" si="2"/>
        <v>144</v>
      </c>
      <c r="B146" s="6" t="str">
        <f>FDN!B146</f>
        <v>135/0</v>
      </c>
      <c r="C146" s="5" t="str">
        <f>VLOOKUP(B146,FDN!B146:D316,2,0)</f>
        <v>B2+9</v>
      </c>
      <c r="D146" s="5" t="str">
        <f>VLOOKUP($B146,FDN!$B146:E316,3,0)</f>
        <v>Wet Paddy</v>
      </c>
      <c r="E146" s="192">
        <f>VLOOKUP(B146,FDN!B146:F316,5,0)</f>
        <v>46128</v>
      </c>
      <c r="F146" s="6" t="str">
        <f>VLOOKUP(B146,FDN!B146:L316,11,0)</f>
        <v>Completed</v>
      </c>
      <c r="G146" s="319">
        <f>VLOOKUP(B146,FDN!B146:M316,12,0)</f>
        <v>46161</v>
      </c>
      <c r="H146" s="49"/>
      <c r="I146" s="135" t="str">
        <f>VLOOKUP(B146,FDN!B146:O316,14,0)</f>
        <v>Jai  Shree Ram</v>
      </c>
      <c r="J146" s="6"/>
      <c r="K146" s="192"/>
      <c r="L146" s="124"/>
    </row>
    <row r="147" spans="1:12" ht="30" customHeight="1">
      <c r="A147" s="5">
        <f t="shared" si="2"/>
        <v>145</v>
      </c>
      <c r="B147" s="6" t="str">
        <f>FDN!B147</f>
        <v>71/5</v>
      </c>
      <c r="C147" s="5" t="str">
        <f>VLOOKUP(B147,FDN!B147:D317,2,0)</f>
        <v>A+3</v>
      </c>
      <c r="D147" s="5" t="str">
        <f>VLOOKUP($B147,FDN!$B147:E317,3,0)</f>
        <v>WFR</v>
      </c>
      <c r="E147" s="192">
        <f>VLOOKUP(B147,FDN!B147:F317,5,0)</f>
        <v>46146</v>
      </c>
      <c r="F147" s="6" t="str">
        <f>VLOOKUP(B147,FDN!B147:L317,11,0)</f>
        <v>Completed</v>
      </c>
      <c r="G147" s="319">
        <f>VLOOKUP(B147,FDN!B147:M317,12,0)</f>
        <v>46163</v>
      </c>
      <c r="H147" s="49"/>
      <c r="I147" s="135" t="str">
        <f>VLOOKUP(B147,FDN!B147:O317,14,0)</f>
        <v>Soham Entp</v>
      </c>
      <c r="J147" s="6" t="s">
        <v>795</v>
      </c>
      <c r="K147" s="192">
        <v>46173</v>
      </c>
      <c r="L147" s="124"/>
    </row>
    <row r="148" spans="1:12" ht="30" customHeight="1">
      <c r="A148" s="5">
        <f t="shared" si="2"/>
        <v>146</v>
      </c>
      <c r="B148" s="6" t="str">
        <f>FDN!B148</f>
        <v>102/10</v>
      </c>
      <c r="C148" s="5" t="str">
        <f>VLOOKUP(B148,FDN!B148:D318,2,0)</f>
        <v>A+0</v>
      </c>
      <c r="D148" s="5" t="str">
        <f>VLOOKUP($B148,FDN!$B148:E318,3,0)</f>
        <v>Wet Paddy</v>
      </c>
      <c r="E148" s="192">
        <f>VLOOKUP(B148,FDN!B148:F318,5,0)</f>
        <v>46133</v>
      </c>
      <c r="F148" s="6" t="str">
        <f>VLOOKUP(B148,FDN!B148:L318,11,0)</f>
        <v>Completed</v>
      </c>
      <c r="G148" s="319">
        <f>VLOOKUP(B148,FDN!B148:M318,12,0)</f>
        <v>46165</v>
      </c>
      <c r="H148" s="49"/>
      <c r="I148" s="135" t="str">
        <f>VLOOKUP(B148,FDN!B148:O318,14,0)</f>
        <v>Sawariya</v>
      </c>
      <c r="J148" s="6"/>
      <c r="K148" s="192"/>
      <c r="L148" s="124"/>
    </row>
    <row r="149" spans="1:12" ht="30" customHeight="1">
      <c r="A149" s="5">
        <f t="shared" si="2"/>
        <v>147</v>
      </c>
      <c r="B149" s="6" t="str">
        <f>FDN!B149</f>
        <v>109/0</v>
      </c>
      <c r="C149" s="5" t="str">
        <f>VLOOKUP(B149,FDN!B149:D319,2,0)</f>
        <v>B2+0</v>
      </c>
      <c r="D149" s="5" t="str">
        <f>VLOOKUP($B149,FDN!$B149:E319,3,0)</f>
        <v>Wet</v>
      </c>
      <c r="E149" s="192">
        <f>VLOOKUP(B149,FDN!B149:F319,5,0)</f>
        <v>46131</v>
      </c>
      <c r="F149" s="6" t="str">
        <f>VLOOKUP(B149,FDN!B149:L319,11,0)</f>
        <v>Completed</v>
      </c>
      <c r="G149" s="319">
        <f>VLOOKUP(B149,FDN!B149:M319,12,0)</f>
        <v>46165</v>
      </c>
      <c r="H149" s="49"/>
      <c r="I149" s="135" t="str">
        <f>VLOOKUP(B149,FDN!B149:O319,14,0)</f>
        <v>BL. Construction</v>
      </c>
      <c r="J149" s="6"/>
      <c r="K149" s="192"/>
      <c r="L149" s="124"/>
    </row>
    <row r="150" spans="1:12" ht="30" customHeight="1">
      <c r="A150" s="5">
        <f t="shared" si="2"/>
        <v>148</v>
      </c>
      <c r="B150" s="6" t="str">
        <f>FDN!B150</f>
        <v>123/0</v>
      </c>
      <c r="C150" s="5" t="str">
        <f>VLOOKUP(B150,FDN!B150:D320,2,0)</f>
        <v>B2+0</v>
      </c>
      <c r="D150" s="5" t="str">
        <f>VLOOKUP($B150,FDN!$B150:E320,3,0)</f>
        <v>DFR</v>
      </c>
      <c r="E150" s="192">
        <f>VLOOKUP(B150,FDN!B150:F320,5,0)</f>
        <v>46147</v>
      </c>
      <c r="F150" s="6" t="str">
        <f>VLOOKUP(B150,FDN!B150:L320,11,0)</f>
        <v>Completed</v>
      </c>
      <c r="G150" s="319">
        <f>VLOOKUP(B150,FDN!B150:M320,12,0)</f>
        <v>46165</v>
      </c>
      <c r="H150" s="49"/>
      <c r="I150" s="135" t="str">
        <f>VLOOKUP(B150,FDN!B150:O320,14,0)</f>
        <v>BL. Construction</v>
      </c>
      <c r="J150" s="6"/>
      <c r="K150" s="192"/>
      <c r="L150" s="124"/>
    </row>
    <row r="151" spans="1:12" ht="30" customHeight="1">
      <c r="A151" s="5">
        <f t="shared" si="2"/>
        <v>149</v>
      </c>
      <c r="B151" s="6" t="str">
        <f>FDN!B151</f>
        <v>88/5</v>
      </c>
      <c r="C151" s="5" t="str">
        <f>VLOOKUP(B151,FDN!B151:D321,2,0)</f>
        <v>B1+0</v>
      </c>
      <c r="D151" s="5" t="str">
        <f>VLOOKUP($B151,FDN!$B151:E321,3,0)</f>
        <v>DFR</v>
      </c>
      <c r="E151" s="192">
        <f>VLOOKUP(B151,FDN!B151:F321,5,0)</f>
        <v>46142</v>
      </c>
      <c r="F151" s="6" t="str">
        <f>VLOOKUP(B151,FDN!B151:L321,11,0)</f>
        <v>Completed</v>
      </c>
      <c r="G151" s="319">
        <f>VLOOKUP(B151,FDN!B151:M321,12,0)</f>
        <v>46166</v>
      </c>
      <c r="H151" s="49"/>
      <c r="I151" s="135" t="str">
        <f>VLOOKUP(B151,FDN!B151:O321,14,0)</f>
        <v>Afflux</v>
      </c>
      <c r="J151" s="6" t="s">
        <v>795</v>
      </c>
      <c r="K151" s="192">
        <v>46175</v>
      </c>
      <c r="L151" s="124"/>
    </row>
    <row r="152" spans="1:12" ht="30" customHeight="1">
      <c r="A152" s="5">
        <f t="shared" si="2"/>
        <v>150</v>
      </c>
      <c r="B152" s="6" t="str">
        <f>FDN!B152</f>
        <v>102/5</v>
      </c>
      <c r="C152" s="5" t="str">
        <f>VLOOKUP(B152,FDN!B152:D322,2,0)</f>
        <v>A+0</v>
      </c>
      <c r="D152" s="5" t="str">
        <f>VLOOKUP($B152,FDN!$B152:E322,3,0)</f>
        <v>WET PADDY</v>
      </c>
      <c r="E152" s="192">
        <f>VLOOKUP(B152,FDN!B152:F322,5,0)</f>
        <v>46128</v>
      </c>
      <c r="F152" s="6" t="str">
        <f>VLOOKUP(B152,FDN!B152:L322,11,0)</f>
        <v>Completed</v>
      </c>
      <c r="G152" s="319">
        <f>VLOOKUP(B152,FDN!B152:M322,12,0)</f>
        <v>46168</v>
      </c>
      <c r="H152" s="49"/>
      <c r="I152" s="135" t="str">
        <f>VLOOKUP(B152,FDN!B152:O322,14,0)</f>
        <v>M./S Sanjay kumar</v>
      </c>
      <c r="J152" s="6"/>
      <c r="K152" s="192"/>
      <c r="L152" s="124"/>
    </row>
    <row r="153" spans="1:12" ht="30" customHeight="1">
      <c r="A153" s="5">
        <f t="shared" si="2"/>
        <v>151</v>
      </c>
      <c r="B153" s="6" t="str">
        <f>FDN!B153</f>
        <v>72/1</v>
      </c>
      <c r="C153" s="5" t="str">
        <f>VLOOKUP(B153,FDN!B153:D323,2,0)</f>
        <v>A+9</v>
      </c>
      <c r="D153" s="5" t="str">
        <f>VLOOKUP($B153,FDN!$B153:E323,3,0)</f>
        <v>DFR</v>
      </c>
      <c r="E153" s="192">
        <f>VLOOKUP(B153,FDN!B153:F323,5,0)</f>
        <v>46161</v>
      </c>
      <c r="F153" s="6" t="str">
        <f>VLOOKUP(B153,FDN!B153:L323,11,0)</f>
        <v>Completed</v>
      </c>
      <c r="G153" s="319">
        <f>VLOOKUP(B153,FDN!B153:M323,12,0)</f>
        <v>46169</v>
      </c>
      <c r="H153" s="49"/>
      <c r="I153" s="135" t="str">
        <f>VLOOKUP(B153,FDN!B153:O323,14,0)</f>
        <v>Soham Entp</v>
      </c>
      <c r="J153" s="6"/>
      <c r="K153" s="192"/>
      <c r="L153" s="124"/>
    </row>
    <row r="154" spans="1:12" ht="30" customHeight="1">
      <c r="A154" s="5">
        <f t="shared" si="2"/>
        <v>152</v>
      </c>
      <c r="B154" s="6" t="str">
        <f>FDN!B154</f>
        <v>88/4</v>
      </c>
      <c r="C154" s="5" t="str">
        <f>VLOOKUP(B154,FDN!B154:D324,2,0)</f>
        <v>B1+3</v>
      </c>
      <c r="D154" s="5" t="str">
        <f>VLOOKUP($B154,FDN!$B154:E324,3,0)</f>
        <v>Wet Paddy</v>
      </c>
      <c r="E154" s="192">
        <f>VLOOKUP(B154,FDN!B154:F324,5,0)</f>
        <v>46144</v>
      </c>
      <c r="F154" s="6" t="str">
        <f>VLOOKUP(B154,FDN!B154:L324,11,0)</f>
        <v>Completed</v>
      </c>
      <c r="G154" s="319">
        <f>VLOOKUP(B154,FDN!B154:M324,12,0)</f>
        <v>46171</v>
      </c>
      <c r="H154" s="49"/>
      <c r="I154" s="135" t="str">
        <f>VLOOKUP(B154,FDN!B154:O324,14,0)</f>
        <v>Afflux</v>
      </c>
      <c r="J154" s="6" t="s">
        <v>795</v>
      </c>
      <c r="K154" s="192">
        <v>46175</v>
      </c>
      <c r="L154" s="124"/>
    </row>
    <row r="155" spans="1:12" ht="30" customHeight="1">
      <c r="A155" s="5">
        <f t="shared" si="2"/>
        <v>153</v>
      </c>
      <c r="B155" s="6" t="str">
        <f>FDN!B155</f>
        <v>132/2</v>
      </c>
      <c r="C155" s="5" t="str">
        <f>VLOOKUP(B155,FDN!B155:D325,2,0)</f>
        <v>A+0</v>
      </c>
      <c r="D155" s="5" t="str">
        <f>VLOOKUP($B155,FDN!$B155:E325,3,0)</f>
        <v>DFR</v>
      </c>
      <c r="E155" s="192">
        <f>VLOOKUP(B155,FDN!B155:F325,5,0)</f>
        <v>46147</v>
      </c>
      <c r="F155" s="6" t="str">
        <f>VLOOKUP(B155,FDN!B155:L325,11,0)</f>
        <v>Completed</v>
      </c>
      <c r="G155" s="319">
        <f>VLOOKUP(B155,FDN!B155:M325,12,0)</f>
        <v>46172</v>
      </c>
      <c r="H155" s="49"/>
      <c r="I155" s="135" t="str">
        <f>VLOOKUP(B155,FDN!B155:O325,14,0)</f>
        <v>Jai Shree Ram</v>
      </c>
      <c r="J155" s="6"/>
      <c r="K155" s="192"/>
      <c r="L155" s="124"/>
    </row>
    <row r="156" spans="1:12" ht="30" customHeight="1">
      <c r="A156" s="5">
        <f t="shared" si="2"/>
        <v>154</v>
      </c>
      <c r="B156" s="6" t="str">
        <f>FDN!B156</f>
        <v>76/4</v>
      </c>
      <c r="C156" s="5" t="str">
        <f>VLOOKUP(B156,FDN!B156:D326,2,0)</f>
        <v>A+0</v>
      </c>
      <c r="D156" s="5" t="str">
        <f>VLOOKUP($B156,FDN!$B156:E326,3,0)</f>
        <v>DFR</v>
      </c>
      <c r="E156" s="192">
        <f>VLOOKUP(B156,FDN!B156:F326,5,0)</f>
        <v>46163</v>
      </c>
      <c r="F156" s="6" t="str">
        <f>VLOOKUP(B156,FDN!B156:L326,11,0)</f>
        <v>Completed</v>
      </c>
      <c r="G156" s="319">
        <f>VLOOKUP(B156,FDN!B156:M326,12,0)</f>
        <v>46173</v>
      </c>
      <c r="H156" s="49"/>
      <c r="I156" s="135" t="str">
        <f>VLOOKUP(B156,FDN!B156:O326,14,0)</f>
        <v>Soham Entp</v>
      </c>
      <c r="J156" s="6"/>
      <c r="K156" s="192"/>
      <c r="L156" s="124"/>
    </row>
    <row r="157" spans="1:12" ht="30" customHeight="1">
      <c r="A157" s="5">
        <f t="shared" si="2"/>
        <v>155</v>
      </c>
      <c r="B157" s="6" t="str">
        <f>FDN!B157</f>
        <v>64/5</v>
      </c>
      <c r="C157" s="5" t="str">
        <f>VLOOKUP(B157,FDN!B157:D327,2,0)</f>
        <v>A+3</v>
      </c>
      <c r="D157" s="5" t="str">
        <f>VLOOKUP($B157,FDN!$B157:E327,3,0)</f>
        <v>Wet Paddy</v>
      </c>
      <c r="E157" s="192">
        <f>VLOOKUP(B157,FDN!B157:F327,5,0)</f>
        <v>46167</v>
      </c>
      <c r="F157" s="6" t="str">
        <f>VLOOKUP(B157,FDN!B157:L327,11,0)</f>
        <v>Completed</v>
      </c>
      <c r="G157" s="319">
        <f>VLOOKUP(B157,FDN!B157:M327,12,0)</f>
        <v>46174</v>
      </c>
      <c r="H157" s="49"/>
      <c r="I157" s="135" t="str">
        <f>VLOOKUP(B157,FDN!B157:O327,14,0)</f>
        <v>Afflux</v>
      </c>
      <c r="J157" s="6"/>
      <c r="K157" s="192"/>
      <c r="L157" s="124"/>
    </row>
    <row r="158" spans="1:12" ht="30" customHeight="1">
      <c r="A158" s="5">
        <f t="shared" si="2"/>
        <v>156</v>
      </c>
      <c r="B158" s="6" t="str">
        <f>FDN!B158</f>
        <v>104/0</v>
      </c>
      <c r="C158" s="5" t="str">
        <f>VLOOKUP(B158,FDN!B158:D328,2,0)</f>
        <v>B2+3</v>
      </c>
      <c r="D158" s="5" t="str">
        <f>VLOOKUP($B158,FDN!$B158:E328,3,0)</f>
        <v>Wet Paddy</v>
      </c>
      <c r="E158" s="192">
        <f>VLOOKUP(B158,FDN!B158:F328,5,0)</f>
        <v>46130</v>
      </c>
      <c r="F158" s="6" t="str">
        <f>VLOOKUP(B158,FDN!B158:L328,11,0)</f>
        <v>Completed</v>
      </c>
      <c r="G158" s="319">
        <f>VLOOKUP(B158,FDN!B158:M328,12,0)</f>
        <v>46174</v>
      </c>
      <c r="H158" s="49"/>
      <c r="I158" s="135" t="str">
        <f>VLOOKUP(B158,FDN!B158:O328,14,0)</f>
        <v>Sawariya</v>
      </c>
      <c r="J158" s="6" t="s">
        <v>795</v>
      </c>
      <c r="K158" s="192">
        <v>46175</v>
      </c>
      <c r="L158" s="124"/>
    </row>
    <row r="159" spans="1:12" s="134" customFormat="1" ht="30" customHeight="1">
      <c r="A159" s="5">
        <f t="shared" si="2"/>
        <v>157</v>
      </c>
      <c r="B159" s="6" t="str">
        <f>FDN!B159</f>
        <v>116/0</v>
      </c>
      <c r="C159" s="5" t="str">
        <f>VLOOKUP(B159,FDN!B159:D329,2,0)</f>
        <v>C1+3</v>
      </c>
      <c r="D159" s="5" t="str">
        <f>VLOOKUP($B159,FDN!$B159:E329,3,0)</f>
        <v>DFR</v>
      </c>
      <c r="E159" s="192">
        <f>VLOOKUP(B159,FDN!B159:F329,5,0)</f>
        <v>46166</v>
      </c>
      <c r="F159" s="6" t="str">
        <f>VLOOKUP(B159,FDN!B159:L329,11,0)</f>
        <v>Completed</v>
      </c>
      <c r="G159" s="319">
        <f>VLOOKUP(B159,FDN!B159:M329,12,0)</f>
        <v>46176</v>
      </c>
      <c r="H159" s="49"/>
      <c r="I159" s="135" t="str">
        <f>VLOOKUP(B159,FDN!B159:O329,14,0)</f>
        <v>B.L Construction</v>
      </c>
      <c r="J159" s="6"/>
      <c r="K159" s="192"/>
      <c r="L159" s="124"/>
    </row>
    <row r="160" spans="1:12" ht="30" customHeight="1">
      <c r="A160" s="5">
        <f t="shared" si="2"/>
        <v>158</v>
      </c>
      <c r="B160" s="6" t="str">
        <f>FDN!B164</f>
        <v>70/0</v>
      </c>
      <c r="C160" s="5" t="str">
        <f>VLOOKUP(B160,FDN!B164:D330,2,0)</f>
        <v>C2-3</v>
      </c>
      <c r="D160" s="5" t="str">
        <f>VLOOKUP($B160,FDN!$B164:E330,3,0)</f>
        <v>DFR</v>
      </c>
      <c r="E160" s="192">
        <f>VLOOKUP(B160,FDN!B164:F330,5,0)</f>
        <v>46145</v>
      </c>
      <c r="F160" s="6" t="str">
        <f>VLOOKUP(B160,FDN!B164:L330,11,0)</f>
        <v>Completed</v>
      </c>
      <c r="G160" s="319"/>
      <c r="H160" s="49"/>
      <c r="I160" s="135" t="str">
        <f>VLOOKUP(B160,FDN!B164:O330,14,0)</f>
        <v>Soham Entp</v>
      </c>
      <c r="J160" s="6"/>
      <c r="K160" s="192"/>
      <c r="L160" s="124"/>
    </row>
    <row r="161" spans="1:12" ht="30" customHeight="1">
      <c r="A161" s="5">
        <f t="shared" si="2"/>
        <v>159</v>
      </c>
      <c r="B161" s="6" t="str">
        <f>FDN!B160</f>
        <v>90/0</v>
      </c>
      <c r="C161" s="5" t="str">
        <f>VLOOKUP(B161,FDN!B160:D331,2,0)</f>
        <v>C1+0</v>
      </c>
      <c r="D161" s="5" t="str">
        <f>VLOOKUP($B161,FDN!$B160:E331,3,0)</f>
        <v>DFR</v>
      </c>
      <c r="E161" s="192">
        <f>VLOOKUP(B161,FDN!B160:F331,5,0)</f>
        <v>46159</v>
      </c>
      <c r="F161" s="6" t="str">
        <f>VLOOKUP(B161,FDN!B160:L331,11,0)</f>
        <v>Completed</v>
      </c>
      <c r="G161" s="319"/>
      <c r="H161" s="49"/>
      <c r="I161" s="135" t="str">
        <f>VLOOKUP(B161,FDN!B160:O331,14,0)</f>
        <v>Afflux</v>
      </c>
      <c r="J161" s="6"/>
      <c r="K161" s="192"/>
      <c r="L161" s="124"/>
    </row>
    <row r="162" spans="1:12" ht="30" customHeight="1">
      <c r="A162" s="5">
        <f t="shared" si="2"/>
        <v>160</v>
      </c>
      <c r="B162" s="6" t="str">
        <f>FDN!B163</f>
        <v>64/4</v>
      </c>
      <c r="C162" s="5" t="str">
        <f>VLOOKUP(B162,FDN!B163:D332,2,0)</f>
        <v>A+0</v>
      </c>
      <c r="D162" s="5" t="str">
        <f>VLOOKUP($B162,FDN!$B163:E332,3,0)</f>
        <v>DFR</v>
      </c>
      <c r="E162" s="192">
        <f>VLOOKUP(B162,FDN!B163:F332,5,0)</f>
        <v>46167</v>
      </c>
      <c r="F162" s="6" t="str">
        <f>VLOOKUP(B162,FDN!B163:L332,11,0)</f>
        <v>Completed</v>
      </c>
      <c r="G162" s="319"/>
      <c r="H162" s="49"/>
      <c r="I162" s="135" t="str">
        <f>VLOOKUP(B162,FDN!B163:O332,14,0)</f>
        <v>Afflux</v>
      </c>
      <c r="J162" s="6"/>
      <c r="K162" s="192"/>
      <c r="L162" s="124"/>
    </row>
    <row r="163" spans="1:12" ht="30" customHeight="1">
      <c r="A163" s="5">
        <f t="shared" si="2"/>
        <v>161</v>
      </c>
      <c r="B163" s="6" t="str">
        <f>FDN!B162</f>
        <v>104/1</v>
      </c>
      <c r="C163" s="5" t="str">
        <f>VLOOKUP(B163,FDN!B162:D333,2,0)</f>
        <v>A+9</v>
      </c>
      <c r="D163" s="5" t="str">
        <f>VLOOKUP($B163,FDN!$B162:E333,3,0)</f>
        <v>WET PADDY</v>
      </c>
      <c r="E163" s="192">
        <f>VLOOKUP(B163,FDN!B162:F333,5,0)</f>
        <v>46171</v>
      </c>
      <c r="F163" s="6" t="str">
        <f>VLOOKUP(B163,FDN!B162:L333,11,0)</f>
        <v>Completed</v>
      </c>
      <c r="G163" s="319"/>
      <c r="H163" s="49"/>
      <c r="I163" s="135" t="str">
        <f>VLOOKUP(B163,FDN!B162:O333,14,0)</f>
        <v>Sanjay Kumar</v>
      </c>
      <c r="J163" s="6"/>
      <c r="K163" s="192"/>
      <c r="L163" s="124"/>
    </row>
    <row r="164" spans="1:12" ht="30" customHeight="1">
      <c r="A164" s="5">
        <v>162</v>
      </c>
      <c r="B164" s="6" t="str">
        <f>FDN!B165</f>
        <v>65/1</v>
      </c>
      <c r="C164" s="5" t="str">
        <f>VLOOKUP(B164,FDN!B165:D336,2,0)</f>
        <v>A+0</v>
      </c>
      <c r="D164" s="5" t="str">
        <f>VLOOKUP($B164,FDN!$B165:E336,3,0)</f>
        <v>DFR</v>
      </c>
      <c r="E164" s="192">
        <f>VLOOKUP(B164,FDN!B165:F336,5,0)</f>
        <v>46176</v>
      </c>
      <c r="F164" s="6" t="str">
        <f>VLOOKUP(B164,FDN!B165:L336,11,0)</f>
        <v>Completed</v>
      </c>
      <c r="G164" s="319"/>
      <c r="H164" s="49"/>
      <c r="I164" s="135" t="str">
        <f>VLOOKUP(B164,FDN!B165:O336,14,0)</f>
        <v>Afflux</v>
      </c>
      <c r="J164" s="6"/>
      <c r="K164" s="192"/>
      <c r="L164" s="124"/>
    </row>
    <row r="165" spans="1:12" ht="30" customHeight="1">
      <c r="A165" s="5">
        <f t="shared" si="2"/>
        <v>163</v>
      </c>
      <c r="B165" s="6" t="str">
        <f>FDN!B166</f>
        <v>77/0</v>
      </c>
      <c r="C165" s="5" t="str">
        <f>VLOOKUP(B165,FDN!B166:D337,2,0)</f>
        <v>B2+0</v>
      </c>
      <c r="D165" s="5" t="str">
        <f>VLOOKUP($B165,FDN!$B166:E337,3,0)</f>
        <v>DFR</v>
      </c>
      <c r="E165" s="192">
        <f>VLOOKUP(B165,FDN!B166:F337,5,0)</f>
        <v>46176</v>
      </c>
      <c r="F165" s="6" t="str">
        <f>VLOOKUP(B165,FDN!B166:L337,11,0)</f>
        <v>Completed</v>
      </c>
      <c r="G165" s="319"/>
      <c r="H165" s="49"/>
      <c r="I165" s="135" t="str">
        <f>VLOOKUP(B165,FDN!B166:O337,14,0)</f>
        <v>Soham Entp</v>
      </c>
      <c r="J165" s="6"/>
      <c r="K165" s="192"/>
      <c r="L165" s="124"/>
    </row>
    <row r="166" spans="1:12" ht="30" hidden="1" customHeight="1">
      <c r="A166" s="5">
        <f t="shared" si="2"/>
        <v>164</v>
      </c>
      <c r="B166" s="6" t="str">
        <f>FDN!B161</f>
        <v>116/3</v>
      </c>
      <c r="C166" s="44" t="e">
        <f>VLOOKUP(B166,#REF!,2,FALSE)</f>
        <v>#REF!</v>
      </c>
      <c r="D166" s="130" t="s">
        <v>125</v>
      </c>
      <c r="E166" s="193">
        <v>46004</v>
      </c>
      <c r="F166" s="128" t="s">
        <v>110</v>
      </c>
      <c r="G166" s="192">
        <v>46015</v>
      </c>
      <c r="H166" s="49"/>
      <c r="I166" s="130"/>
      <c r="J166" s="6">
        <f>VLOOKUP(B166,FDN!B161:P338,15,0)</f>
        <v>0</v>
      </c>
      <c r="K166" s="192"/>
      <c r="L166" s="124"/>
    </row>
  </sheetData>
  <mergeCells count="1">
    <mergeCell ref="A1:K1"/>
  </mergeCells>
  <phoneticPr fontId="101" type="noConversion"/>
  <conditionalFormatting sqref="B1:B1048576">
    <cfRule type="duplicateValues" dxfId="151" priority="153"/>
    <cfRule type="duplicateValues" dxfId="150" priority="166"/>
    <cfRule type="duplicateValues" dxfId="149" priority="167"/>
    <cfRule type="duplicateValues" dxfId="148" priority="168"/>
    <cfRule type="duplicateValues" dxfId="147" priority="169"/>
    <cfRule type="duplicateValues" dxfId="146" priority="170"/>
    <cfRule type="duplicateValues" dxfId="145" priority="171"/>
  </conditionalFormatting>
  <conditionalFormatting sqref="B3:B166">
    <cfRule type="duplicateValues" dxfId="144" priority="1475"/>
  </conditionalFormatting>
  <conditionalFormatting sqref="F3:F166">
    <cfRule type="containsText" dxfId="143" priority="116" operator="containsText" text="Complete">
      <formula>NOT(ISERROR(SEARCH("Complete",F3)))</formula>
    </cfRule>
  </conditionalFormatting>
  <conditionalFormatting sqref="J3:J165">
    <cfRule type="containsText" dxfId="142" priority="1" operator="containsText" text="0">
      <formula>NOT(ISERROR(SEARCH("0",J3)))</formula>
    </cfRule>
  </conditionalFormatting>
  <pageMargins left="0.27559055118110237" right="0.31496062992125984" top="0.35433070866141736" bottom="0.39370078740157483" header="0.31496062992125984" footer="0.31496062992125984"/>
  <pageSetup paperSize="9" scale="63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8B1A2-19E9-4F41-A751-54857422D656}">
  <sheetPr codeName="Sheet12">
    <pageSetUpPr fitToPage="1"/>
  </sheetPr>
  <dimension ref="A2:Q85"/>
  <sheetViews>
    <sheetView zoomScale="55" zoomScaleNormal="63" zoomScaleSheetLayoutView="46" workbookViewId="0">
      <pane ySplit="3" topLeftCell="A69" activePane="bottomLeft" state="frozen"/>
      <selection pane="bottomLeft" activeCell="N74" sqref="N74"/>
    </sheetView>
  </sheetViews>
  <sheetFormatPr defaultRowHeight="14.5"/>
  <cols>
    <col min="2" max="2" width="11.90625" customWidth="1"/>
    <col min="3" max="3" width="9.81640625" bestFit="1" customWidth="1"/>
    <col min="4" max="4" width="12.453125" customWidth="1"/>
    <col min="5" max="5" width="11.81640625" bestFit="1" customWidth="1"/>
    <col min="6" max="6" width="11.54296875" bestFit="1" customWidth="1"/>
    <col min="7" max="7" width="8.81640625" bestFit="1" customWidth="1"/>
    <col min="8" max="8" width="17.453125" style="145" customWidth="1"/>
    <col min="9" max="9" width="25" customWidth="1"/>
    <col min="10" max="10" width="12.7265625" bestFit="1" customWidth="1"/>
    <col min="11" max="11" width="16.453125" customWidth="1"/>
    <col min="12" max="12" width="19.26953125" bestFit="1" customWidth="1"/>
    <col min="13" max="13" width="21.453125" customWidth="1"/>
    <col min="14" max="14" width="17.453125" customWidth="1"/>
    <col min="15" max="15" width="15.54296875" customWidth="1"/>
    <col min="16" max="16" width="14.54296875" customWidth="1"/>
    <col min="17" max="17" width="10" bestFit="1" customWidth="1"/>
  </cols>
  <sheetData>
    <row r="2" spans="1:16" ht="32" customHeight="1">
      <c r="A2" s="126" t="s">
        <v>1126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126"/>
    </row>
    <row r="3" spans="1:16" ht="65" customHeight="1">
      <c r="A3" s="81" t="s">
        <v>107</v>
      </c>
      <c r="B3" s="45" t="s">
        <v>626</v>
      </c>
      <c r="C3" s="45" t="s">
        <v>115</v>
      </c>
      <c r="D3" s="45"/>
      <c r="E3" s="46" t="s">
        <v>628</v>
      </c>
      <c r="F3" s="40" t="s">
        <v>151</v>
      </c>
      <c r="G3" s="45" t="s">
        <v>109</v>
      </c>
      <c r="H3" s="46" t="s">
        <v>629</v>
      </c>
      <c r="I3" s="48" t="s">
        <v>631</v>
      </c>
      <c r="J3" s="48" t="s">
        <v>164</v>
      </c>
      <c r="K3" s="48" t="s">
        <v>169</v>
      </c>
      <c r="L3" s="48" t="s">
        <v>121</v>
      </c>
      <c r="M3" s="45" t="s">
        <v>157</v>
      </c>
      <c r="N3" s="45" t="s">
        <v>158</v>
      </c>
      <c r="O3" s="45" t="s">
        <v>152</v>
      </c>
      <c r="P3" s="82" t="s">
        <v>159</v>
      </c>
    </row>
    <row r="4" spans="1:16" ht="30" customHeight="1">
      <c r="A4" s="83">
        <v>1</v>
      </c>
      <c r="B4" s="5" t="s">
        <v>335</v>
      </c>
      <c r="C4" s="5" t="s">
        <v>1088</v>
      </c>
      <c r="D4" s="5" t="s">
        <v>1088</v>
      </c>
      <c r="E4" s="320">
        <v>46071</v>
      </c>
      <c r="F4" s="199">
        <f>VLOOKUP(D4,'[1]Tower Weight Individual'!$S$13:$Y$50,7,0)/1000</f>
        <v>24.041023000000003</v>
      </c>
      <c r="G4" s="126" t="s">
        <v>795</v>
      </c>
      <c r="H4" s="192">
        <v>46075</v>
      </c>
      <c r="I4" s="6" t="s">
        <v>1330</v>
      </c>
      <c r="J4" s="6">
        <v>18</v>
      </c>
      <c r="K4" s="142"/>
      <c r="L4" s="64"/>
      <c r="M4" s="64"/>
      <c r="N4" s="64"/>
      <c r="O4" s="64"/>
      <c r="P4" s="143"/>
    </row>
    <row r="5" spans="1:16" ht="30" customHeight="1">
      <c r="A5" s="53">
        <v>2</v>
      </c>
      <c r="B5" s="5" t="s">
        <v>1034</v>
      </c>
      <c r="C5" s="5" t="s">
        <v>1091</v>
      </c>
      <c r="D5" s="5" t="s">
        <v>1091</v>
      </c>
      <c r="E5" s="320">
        <v>46078</v>
      </c>
      <c r="F5" s="199">
        <f>VLOOKUP(D5,'[1]Tower Weight Individual'!$S$13:$Y$50,7,0)/1000</f>
        <v>22.923735000000001</v>
      </c>
      <c r="G5" s="126" t="s">
        <v>795</v>
      </c>
      <c r="H5" s="192">
        <v>46081</v>
      </c>
      <c r="I5" s="6" t="s">
        <v>1330</v>
      </c>
      <c r="J5" s="6">
        <v>18</v>
      </c>
      <c r="K5" s="64"/>
      <c r="L5" s="64"/>
      <c r="M5" s="64"/>
      <c r="N5" s="64"/>
      <c r="O5" s="64"/>
      <c r="P5" s="64"/>
    </row>
    <row r="6" spans="1:16" ht="30" customHeight="1">
      <c r="A6" s="53">
        <v>3</v>
      </c>
      <c r="B6" s="5" t="s">
        <v>1059</v>
      </c>
      <c r="C6" s="5" t="s">
        <v>1091</v>
      </c>
      <c r="D6" s="5" t="s">
        <v>1091</v>
      </c>
      <c r="E6" s="320">
        <v>46075</v>
      </c>
      <c r="F6" s="199">
        <f>VLOOKUP(D6,'[1]Tower Weight Individual'!$S$13:$Y$50,7,0)/1000</f>
        <v>22.923735000000001</v>
      </c>
      <c r="G6" s="126" t="s">
        <v>795</v>
      </c>
      <c r="H6" s="192">
        <v>46081</v>
      </c>
      <c r="I6" s="6" t="s">
        <v>1331</v>
      </c>
      <c r="J6" s="6">
        <v>35</v>
      </c>
      <c r="K6" s="64"/>
      <c r="L6" s="64"/>
      <c r="M6" s="64"/>
      <c r="N6" s="64"/>
      <c r="O6" s="64"/>
      <c r="P6" s="64"/>
    </row>
    <row r="7" spans="1:16" ht="30" customHeight="1">
      <c r="A7" s="53">
        <v>4</v>
      </c>
      <c r="B7" s="5" t="s">
        <v>1047</v>
      </c>
      <c r="C7" s="5" t="s">
        <v>1091</v>
      </c>
      <c r="D7" s="5" t="s">
        <v>1091</v>
      </c>
      <c r="E7" s="320">
        <v>46084</v>
      </c>
      <c r="F7" s="199">
        <f>VLOOKUP(D7,'[1]Tower Weight Individual'!$S$13:$Y$50,7,0)/1000</f>
        <v>22.923735000000001</v>
      </c>
      <c r="G7" s="126" t="s">
        <v>795</v>
      </c>
      <c r="H7" s="192">
        <v>46088</v>
      </c>
      <c r="I7" s="6" t="s">
        <v>1332</v>
      </c>
      <c r="J7" s="6">
        <v>23</v>
      </c>
      <c r="K7" s="64"/>
      <c r="L7" s="64"/>
      <c r="M7" s="64"/>
      <c r="N7" s="64"/>
      <c r="O7" s="64"/>
      <c r="P7" s="64"/>
    </row>
    <row r="8" spans="1:16" ht="30" customHeight="1">
      <c r="A8" s="53">
        <v>5</v>
      </c>
      <c r="B8" s="5" t="s">
        <v>1053</v>
      </c>
      <c r="C8" s="5" t="s">
        <v>1088</v>
      </c>
      <c r="D8" s="5" t="s">
        <v>1088</v>
      </c>
      <c r="E8" s="320">
        <v>46082</v>
      </c>
      <c r="F8" s="199">
        <f>VLOOKUP(D8,'[1]Tower Weight Individual'!$S$13:$Y$50,7,0)/1000</f>
        <v>24.041023000000003</v>
      </c>
      <c r="G8" s="126" t="s">
        <v>795</v>
      </c>
      <c r="H8" s="192">
        <v>46091</v>
      </c>
      <c r="I8" s="6" t="s">
        <v>1122</v>
      </c>
      <c r="J8" s="6">
        <v>23</v>
      </c>
      <c r="K8" s="64"/>
      <c r="L8" s="64"/>
      <c r="M8" s="64"/>
      <c r="N8" s="64"/>
      <c r="O8" s="64"/>
      <c r="P8" s="64"/>
    </row>
    <row r="9" spans="1:16" ht="30" customHeight="1">
      <c r="A9" s="53">
        <v>6</v>
      </c>
      <c r="B9" s="5" t="s">
        <v>1046</v>
      </c>
      <c r="C9" s="5" t="s">
        <v>1088</v>
      </c>
      <c r="D9" s="5" t="s">
        <v>1088</v>
      </c>
      <c r="E9" s="320">
        <v>46082</v>
      </c>
      <c r="F9" s="199">
        <f>VLOOKUP(D9,'[1]Tower Weight Individual'!$S$13:$Y$50,7,0)/1000</f>
        <v>24.041023000000003</v>
      </c>
      <c r="G9" s="126" t="s">
        <v>795</v>
      </c>
      <c r="H9" s="192">
        <v>46092</v>
      </c>
      <c r="I9" s="6" t="s">
        <v>1332</v>
      </c>
      <c r="J9" s="6">
        <v>38</v>
      </c>
      <c r="K9" s="64"/>
      <c r="L9" s="64"/>
      <c r="M9" s="64"/>
      <c r="N9" s="64"/>
      <c r="O9" s="64"/>
      <c r="P9" s="64"/>
    </row>
    <row r="10" spans="1:16" ht="30" customHeight="1">
      <c r="A10" s="53">
        <v>7</v>
      </c>
      <c r="B10" s="5" t="s">
        <v>1054</v>
      </c>
      <c r="C10" s="5" t="s">
        <v>1090</v>
      </c>
      <c r="D10" s="5" t="s">
        <v>1090</v>
      </c>
      <c r="E10" s="320">
        <v>46092</v>
      </c>
      <c r="F10" s="199">
        <f>VLOOKUP(D10,'[1]Tower Weight Individual'!$S$13:$Y$50,7,0)/1000</f>
        <v>26.764163</v>
      </c>
      <c r="G10" s="126" t="s">
        <v>795</v>
      </c>
      <c r="H10" s="192">
        <v>46095</v>
      </c>
      <c r="I10" s="6" t="s">
        <v>1122</v>
      </c>
      <c r="J10" s="6">
        <v>35</v>
      </c>
      <c r="K10" s="64"/>
      <c r="L10" s="64"/>
      <c r="M10" s="64"/>
      <c r="N10" s="64"/>
      <c r="O10" s="64"/>
      <c r="P10" s="64"/>
    </row>
    <row r="11" spans="1:16" ht="30" customHeight="1">
      <c r="A11" s="53">
        <v>8</v>
      </c>
      <c r="B11" s="5" t="s">
        <v>1044</v>
      </c>
      <c r="C11" s="5" t="s">
        <v>1088</v>
      </c>
      <c r="D11" s="5" t="s">
        <v>1088</v>
      </c>
      <c r="E11" s="320">
        <v>45717</v>
      </c>
      <c r="F11" s="199">
        <f>VLOOKUP(D11,'[1]Tower Weight Individual'!$S$13:$Y$50,7,0)/1000</f>
        <v>24.041023000000003</v>
      </c>
      <c r="G11" s="126" t="s">
        <v>795</v>
      </c>
      <c r="H11" s="192">
        <v>46096</v>
      </c>
      <c r="I11" s="6" t="s">
        <v>1332</v>
      </c>
      <c r="J11" s="6">
        <v>35</v>
      </c>
      <c r="K11" s="64"/>
      <c r="L11" s="64"/>
      <c r="M11" s="64"/>
      <c r="N11" s="64"/>
      <c r="O11" s="64"/>
      <c r="P11" s="64"/>
    </row>
    <row r="12" spans="1:16" ht="30" customHeight="1">
      <c r="A12" s="53">
        <v>9</v>
      </c>
      <c r="B12" s="5" t="s">
        <v>1043</v>
      </c>
      <c r="C12" s="5" t="s">
        <v>1091</v>
      </c>
      <c r="D12" s="5" t="s">
        <v>1091</v>
      </c>
      <c r="E12" s="320">
        <v>46096</v>
      </c>
      <c r="F12" s="199">
        <f>VLOOKUP(D12,'[1]Tower Weight Individual'!$S$13:$Y$50,7,0)/1000</f>
        <v>22.923735000000001</v>
      </c>
      <c r="G12" s="126" t="s">
        <v>795</v>
      </c>
      <c r="H12" s="192">
        <v>46100</v>
      </c>
      <c r="I12" s="6" t="s">
        <v>1332</v>
      </c>
      <c r="J12" s="66">
        <v>35</v>
      </c>
      <c r="K12" s="64"/>
      <c r="L12" s="64"/>
      <c r="M12" s="64"/>
      <c r="N12" s="64"/>
      <c r="O12" s="64"/>
      <c r="P12" s="64"/>
    </row>
    <row r="13" spans="1:16" ht="30" customHeight="1">
      <c r="A13" s="53">
        <v>10</v>
      </c>
      <c r="B13" s="5" t="s">
        <v>1060</v>
      </c>
      <c r="C13" s="5" t="s">
        <v>1090</v>
      </c>
      <c r="D13" s="5" t="s">
        <v>1090</v>
      </c>
      <c r="E13" s="320">
        <v>46096</v>
      </c>
      <c r="F13" s="199">
        <f>VLOOKUP(D13,'[1]Tower Weight Individual'!$S$13:$Y$50,7,0)/1000</f>
        <v>26.764163</v>
      </c>
      <c r="G13" s="126" t="s">
        <v>795</v>
      </c>
      <c r="H13" s="192">
        <v>46100</v>
      </c>
      <c r="I13" s="6" t="s">
        <v>1122</v>
      </c>
      <c r="J13" s="6">
        <v>18</v>
      </c>
      <c r="K13" s="64"/>
      <c r="L13" s="64"/>
      <c r="M13" s="64"/>
      <c r="N13" s="64"/>
      <c r="O13" s="64"/>
      <c r="P13" s="64"/>
    </row>
    <row r="14" spans="1:16" ht="30" customHeight="1">
      <c r="A14" s="53">
        <v>11</v>
      </c>
      <c r="B14" s="5" t="s">
        <v>1061</v>
      </c>
      <c r="C14" s="5" t="s">
        <v>1088</v>
      </c>
      <c r="D14" s="5" t="s">
        <v>1088</v>
      </c>
      <c r="E14" s="320">
        <v>46100</v>
      </c>
      <c r="F14" s="199">
        <f>VLOOKUP(D14,'[1]Tower Weight Individual'!$S$13:$Y$50,7,0)/1000</f>
        <v>24.041023000000003</v>
      </c>
      <c r="G14" s="126" t="s">
        <v>795</v>
      </c>
      <c r="H14" s="192">
        <v>46103</v>
      </c>
      <c r="I14" s="6" t="s">
        <v>1122</v>
      </c>
      <c r="J14" s="6">
        <v>23</v>
      </c>
      <c r="K14" s="64"/>
      <c r="L14" s="64"/>
      <c r="M14" s="64"/>
      <c r="N14" s="64"/>
      <c r="O14" s="64"/>
      <c r="P14" s="64"/>
    </row>
    <row r="15" spans="1:16" ht="30" customHeight="1">
      <c r="A15" s="53">
        <v>12</v>
      </c>
      <c r="B15" s="5" t="s">
        <v>336</v>
      </c>
      <c r="C15" s="5" t="s">
        <v>1088</v>
      </c>
      <c r="D15" s="5" t="s">
        <v>1088</v>
      </c>
      <c r="E15" s="320">
        <v>46100</v>
      </c>
      <c r="F15" s="199">
        <f>VLOOKUP(D15,'[1]Tower Weight Individual'!$S$13:$Y$50,7,0)/1000</f>
        <v>24.041023000000003</v>
      </c>
      <c r="G15" s="126" t="s">
        <v>795</v>
      </c>
      <c r="H15" s="192">
        <v>46104</v>
      </c>
      <c r="I15" s="6" t="s">
        <v>1332</v>
      </c>
      <c r="J15" s="6">
        <v>19</v>
      </c>
      <c r="K15" s="64"/>
      <c r="L15" s="64"/>
      <c r="M15" s="64"/>
      <c r="N15" s="64"/>
      <c r="O15" s="64"/>
      <c r="P15" s="64"/>
    </row>
    <row r="16" spans="1:16" ht="30" customHeight="1">
      <c r="A16" s="53">
        <v>13</v>
      </c>
      <c r="B16" s="5" t="s">
        <v>1062</v>
      </c>
      <c r="C16" s="5" t="s">
        <v>1088</v>
      </c>
      <c r="D16" s="5" t="s">
        <v>1088</v>
      </c>
      <c r="E16" s="320">
        <v>46104</v>
      </c>
      <c r="F16" s="199">
        <f>VLOOKUP(D16,'[1]Tower Weight Individual'!$S$13:$Y$50,7,0)/1000</f>
        <v>24.041023000000003</v>
      </c>
      <c r="G16" s="126" t="s">
        <v>795</v>
      </c>
      <c r="H16" s="192">
        <v>46108</v>
      </c>
      <c r="I16" s="6" t="s">
        <v>1122</v>
      </c>
      <c r="J16" s="6">
        <v>18</v>
      </c>
      <c r="K16" s="64"/>
      <c r="L16" s="64"/>
      <c r="M16" s="64"/>
      <c r="N16" s="64"/>
      <c r="O16" s="64"/>
      <c r="P16" s="64"/>
    </row>
    <row r="17" spans="1:16" ht="30" customHeight="1">
      <c r="A17" s="53">
        <v>14</v>
      </c>
      <c r="B17" s="5" t="s">
        <v>1042</v>
      </c>
      <c r="C17" s="5" t="s">
        <v>1090</v>
      </c>
      <c r="D17" s="5" t="s">
        <v>1090</v>
      </c>
      <c r="E17" s="320">
        <v>46104</v>
      </c>
      <c r="F17" s="199">
        <f>VLOOKUP(D17,'[1]Tower Weight Individual'!$S$13:$Y$50,7,0)/1000</f>
        <v>26.764163</v>
      </c>
      <c r="G17" s="126" t="s">
        <v>795</v>
      </c>
      <c r="H17" s="192">
        <v>46109</v>
      </c>
      <c r="I17" s="6" t="s">
        <v>1332</v>
      </c>
      <c r="J17" s="6">
        <v>24</v>
      </c>
      <c r="K17" s="64"/>
      <c r="L17" s="64"/>
      <c r="M17" s="64"/>
      <c r="N17" s="64"/>
      <c r="O17" s="64"/>
      <c r="P17" s="64"/>
    </row>
    <row r="18" spans="1:16" ht="30" customHeight="1">
      <c r="A18" s="53">
        <v>15</v>
      </c>
      <c r="B18" s="5" t="s">
        <v>1063</v>
      </c>
      <c r="C18" s="5" t="s">
        <v>1090</v>
      </c>
      <c r="D18" s="5" t="s">
        <v>1090</v>
      </c>
      <c r="E18" s="320">
        <v>46108</v>
      </c>
      <c r="F18" s="199">
        <f>VLOOKUP(D18,'[1]Tower Weight Individual'!$S$13:$Y$50,7,0)/1000</f>
        <v>26.764163</v>
      </c>
      <c r="G18" s="126" t="s">
        <v>795</v>
      </c>
      <c r="H18" s="192">
        <v>46111</v>
      </c>
      <c r="I18" s="6" t="s">
        <v>1122</v>
      </c>
      <c r="J18" s="6">
        <v>20</v>
      </c>
      <c r="K18" s="64"/>
      <c r="L18" s="64"/>
      <c r="M18" s="64"/>
      <c r="N18" s="64"/>
      <c r="O18" s="64"/>
      <c r="P18" s="64"/>
    </row>
    <row r="19" spans="1:16" ht="30" customHeight="1">
      <c r="A19" s="53">
        <v>16</v>
      </c>
      <c r="B19" s="5" t="s">
        <v>1040</v>
      </c>
      <c r="C19" s="5" t="s">
        <v>1088</v>
      </c>
      <c r="D19" s="5" t="s">
        <v>1088</v>
      </c>
      <c r="E19" s="320">
        <v>46109</v>
      </c>
      <c r="F19" s="199">
        <f>VLOOKUP(D19,'[1]Tower Weight Individual'!$S$13:$Y$50,7,0)/1000</f>
        <v>24.041023000000003</v>
      </c>
      <c r="G19" s="126" t="s">
        <v>795</v>
      </c>
      <c r="H19" s="192">
        <v>46114</v>
      </c>
      <c r="I19" s="6" t="s">
        <v>1330</v>
      </c>
      <c r="J19" s="6">
        <v>21</v>
      </c>
      <c r="K19" s="64"/>
      <c r="L19" s="64"/>
      <c r="M19" s="64"/>
      <c r="N19" s="64"/>
      <c r="O19" s="64"/>
      <c r="P19" s="64"/>
    </row>
    <row r="20" spans="1:16" ht="30" customHeight="1">
      <c r="A20" s="53">
        <v>17</v>
      </c>
      <c r="B20" s="5" t="s">
        <v>1064</v>
      </c>
      <c r="C20" s="5" t="s">
        <v>1088</v>
      </c>
      <c r="D20" s="5" t="s">
        <v>1088</v>
      </c>
      <c r="E20" s="320">
        <v>46112</v>
      </c>
      <c r="F20" s="199">
        <f>VLOOKUP(D20,'[1]Tower Weight Individual'!$S$13:$Y$50,7,0)/1000</f>
        <v>24.041023000000003</v>
      </c>
      <c r="G20" s="126" t="s">
        <v>795</v>
      </c>
      <c r="H20" s="192">
        <v>46115</v>
      </c>
      <c r="I20" s="6" t="s">
        <v>1122</v>
      </c>
      <c r="J20" s="6">
        <v>35</v>
      </c>
      <c r="K20" s="64"/>
      <c r="L20" s="322"/>
      <c r="M20" s="64"/>
      <c r="N20" s="64"/>
      <c r="O20" s="64"/>
      <c r="P20" s="64"/>
    </row>
    <row r="21" spans="1:16" ht="30" customHeight="1">
      <c r="A21" s="53">
        <v>18</v>
      </c>
      <c r="B21" s="5" t="s">
        <v>1068</v>
      </c>
      <c r="C21" s="5" t="s">
        <v>1088</v>
      </c>
      <c r="D21" s="5" t="s">
        <v>1088</v>
      </c>
      <c r="E21" s="320">
        <v>46116</v>
      </c>
      <c r="F21" s="199">
        <f>VLOOKUP(D21,'[1]Tower Weight Individual'!$S$13:$Y$50,7,0)/1000</f>
        <v>24.041023000000003</v>
      </c>
      <c r="G21" s="126" t="s">
        <v>795</v>
      </c>
      <c r="H21" s="192">
        <v>46119</v>
      </c>
      <c r="I21" s="6" t="s">
        <v>1122</v>
      </c>
      <c r="J21" s="6">
        <v>21</v>
      </c>
      <c r="K21" s="64"/>
      <c r="L21" s="64"/>
      <c r="M21" s="64"/>
      <c r="N21" s="64"/>
      <c r="O21" s="64"/>
      <c r="P21" s="64"/>
    </row>
    <row r="22" spans="1:16" ht="30" customHeight="1">
      <c r="A22" s="53">
        <v>19</v>
      </c>
      <c r="B22" s="5" t="s">
        <v>1069</v>
      </c>
      <c r="C22" s="5" t="s">
        <v>1091</v>
      </c>
      <c r="D22" s="5" t="s">
        <v>1091</v>
      </c>
      <c r="E22" s="320">
        <v>46119</v>
      </c>
      <c r="F22" s="199">
        <f>VLOOKUP(D22,'[1]Tower Weight Individual'!$S$13:$Y$50,7,0)/1000</f>
        <v>22.923735000000001</v>
      </c>
      <c r="G22" s="126" t="s">
        <v>795</v>
      </c>
      <c r="H22" s="192">
        <v>46123</v>
      </c>
      <c r="I22" s="6" t="s">
        <v>1122</v>
      </c>
      <c r="J22" s="66">
        <v>35</v>
      </c>
      <c r="K22" s="64"/>
      <c r="L22" s="64"/>
      <c r="M22" s="64"/>
      <c r="N22" s="64"/>
      <c r="O22" s="64"/>
      <c r="P22" s="64"/>
    </row>
    <row r="23" spans="1:16" ht="30" customHeight="1">
      <c r="A23" s="53">
        <v>20</v>
      </c>
      <c r="B23" s="5" t="s">
        <v>1067</v>
      </c>
      <c r="C23" s="5" t="s">
        <v>1088</v>
      </c>
      <c r="D23" s="5" t="s">
        <v>1088</v>
      </c>
      <c r="E23" s="320">
        <v>46124</v>
      </c>
      <c r="F23" s="199">
        <f>VLOOKUP(D23,'[1]Tower Weight Individual'!$S$13:$Y$50,7,0)/1000</f>
        <v>24.041023000000003</v>
      </c>
      <c r="G23" s="126" t="s">
        <v>795</v>
      </c>
      <c r="H23" s="192">
        <v>46127</v>
      </c>
      <c r="I23" s="6" t="s">
        <v>1122</v>
      </c>
      <c r="J23" s="66">
        <v>35</v>
      </c>
      <c r="K23" s="64"/>
      <c r="L23" s="64"/>
      <c r="M23" s="64"/>
      <c r="N23" s="64"/>
      <c r="O23" s="64"/>
      <c r="P23" s="64"/>
    </row>
    <row r="24" spans="1:16" ht="30" customHeight="1">
      <c r="A24" s="53">
        <v>21</v>
      </c>
      <c r="B24" s="5" t="s">
        <v>1065</v>
      </c>
      <c r="C24" s="5" t="s">
        <v>1091</v>
      </c>
      <c r="D24" s="5" t="s">
        <v>1091</v>
      </c>
      <c r="E24" s="320">
        <v>46127</v>
      </c>
      <c r="F24" s="199">
        <f>VLOOKUP(D24,'[1]Tower Weight Individual'!$S$13:$Y$50,7,0)/1000</f>
        <v>22.923735000000001</v>
      </c>
      <c r="G24" s="126" t="s">
        <v>795</v>
      </c>
      <c r="H24" s="192">
        <v>46131</v>
      </c>
      <c r="I24" s="6" t="s">
        <v>1122</v>
      </c>
      <c r="J24" s="66">
        <v>35</v>
      </c>
      <c r="K24" s="64"/>
      <c r="L24" s="64"/>
      <c r="M24" s="64"/>
      <c r="N24" s="64"/>
      <c r="O24" s="64"/>
      <c r="P24" s="64"/>
    </row>
    <row r="25" spans="1:16" ht="30" customHeight="1">
      <c r="A25" s="53">
        <v>22</v>
      </c>
      <c r="B25" s="5" t="s">
        <v>1070</v>
      </c>
      <c r="C25" s="5" t="s">
        <v>1088</v>
      </c>
      <c r="D25" s="5" t="s">
        <v>1088</v>
      </c>
      <c r="E25" s="320">
        <v>46131</v>
      </c>
      <c r="F25" s="199">
        <f>VLOOKUP(D25,'[1]Tower Weight Individual'!$S$13:$Y$50,7,0)/1000</f>
        <v>24.041023000000003</v>
      </c>
      <c r="G25" s="126" t="s">
        <v>795</v>
      </c>
      <c r="H25" s="192">
        <v>46135</v>
      </c>
      <c r="I25" s="6" t="s">
        <v>1122</v>
      </c>
      <c r="J25" s="66">
        <v>20</v>
      </c>
      <c r="K25" s="64"/>
      <c r="L25" s="64"/>
      <c r="M25" s="64"/>
      <c r="N25" s="64"/>
      <c r="O25" s="64"/>
      <c r="P25" s="64"/>
    </row>
    <row r="26" spans="1:16" ht="30" customHeight="1">
      <c r="A26" s="53">
        <v>23</v>
      </c>
      <c r="B26" s="5" t="s">
        <v>202</v>
      </c>
      <c r="C26" s="5" t="s">
        <v>1091</v>
      </c>
      <c r="D26" s="5" t="s">
        <v>1091</v>
      </c>
      <c r="E26" s="320">
        <v>46136</v>
      </c>
      <c r="F26" s="199">
        <f>VLOOKUP(D26,'[1]Tower Weight Individual'!$S$13:$Y$50,7,0)/1000</f>
        <v>22.923735000000001</v>
      </c>
      <c r="G26" s="126" t="s">
        <v>795</v>
      </c>
      <c r="H26" s="192">
        <v>46140</v>
      </c>
      <c r="I26" s="6" t="s">
        <v>1333</v>
      </c>
      <c r="J26" s="6">
        <v>22</v>
      </c>
      <c r="K26" s="64"/>
      <c r="L26" s="64"/>
      <c r="M26" s="64"/>
      <c r="N26" s="64"/>
      <c r="O26" s="64"/>
      <c r="P26" s="64"/>
    </row>
    <row r="27" spans="1:16" ht="30" customHeight="1">
      <c r="A27" s="53">
        <v>24</v>
      </c>
      <c r="B27" s="5" t="s">
        <v>1071</v>
      </c>
      <c r="C27" s="5" t="s">
        <v>1088</v>
      </c>
      <c r="D27" s="5" t="s">
        <v>1088</v>
      </c>
      <c r="E27" s="320">
        <v>46140</v>
      </c>
      <c r="F27" s="199">
        <f>VLOOKUP(D27,'[1]Tower Weight Individual'!$S$13:$Y$50,7,0)/1000</f>
        <v>24.041023000000003</v>
      </c>
      <c r="G27" s="126" t="s">
        <v>795</v>
      </c>
      <c r="H27" s="192">
        <v>46144</v>
      </c>
      <c r="I27" s="6" t="s">
        <v>1333</v>
      </c>
      <c r="J27" s="6">
        <v>20</v>
      </c>
      <c r="K27" s="64"/>
      <c r="L27" s="64"/>
      <c r="M27" s="64"/>
      <c r="N27" s="64"/>
      <c r="O27" s="64"/>
      <c r="P27" s="64"/>
    </row>
    <row r="28" spans="1:16" ht="30" customHeight="1">
      <c r="A28" s="53">
        <v>25</v>
      </c>
      <c r="B28" s="5" t="s">
        <v>993</v>
      </c>
      <c r="C28" s="5" t="s">
        <v>1091</v>
      </c>
      <c r="D28" s="5" t="s">
        <v>1091</v>
      </c>
      <c r="E28" s="320">
        <v>46140</v>
      </c>
      <c r="F28" s="199">
        <f>VLOOKUP(D28,'[1]Tower Weight Individual'!$S$13:$Y$50,7,0)/1000</f>
        <v>22.923735000000001</v>
      </c>
      <c r="G28" s="126" t="s">
        <v>795</v>
      </c>
      <c r="H28" s="192">
        <v>46146</v>
      </c>
      <c r="I28" s="6" t="s">
        <v>1334</v>
      </c>
      <c r="J28" s="6">
        <v>32</v>
      </c>
      <c r="K28" s="64"/>
      <c r="L28" s="64"/>
      <c r="M28" s="64"/>
      <c r="N28" s="64"/>
      <c r="O28" s="64"/>
      <c r="P28" s="64"/>
    </row>
    <row r="29" spans="1:16" ht="30" customHeight="1">
      <c r="A29" s="53">
        <v>26</v>
      </c>
      <c r="B29" s="5" t="s">
        <v>1033</v>
      </c>
      <c r="C29" s="5" t="s">
        <v>1088</v>
      </c>
      <c r="D29" s="5" t="s">
        <v>1088</v>
      </c>
      <c r="E29" s="320">
        <v>46140</v>
      </c>
      <c r="F29" s="199">
        <f>VLOOKUP(D29,'[1]Tower Weight Individual'!$S$13:$Y$50,7,0)/1000</f>
        <v>24.041023000000003</v>
      </c>
      <c r="G29" s="126" t="s">
        <v>795</v>
      </c>
      <c r="H29" s="192">
        <v>46146</v>
      </c>
      <c r="I29" s="6" t="s">
        <v>1125</v>
      </c>
      <c r="J29" s="6">
        <v>42</v>
      </c>
      <c r="K29" s="64"/>
      <c r="L29" s="64"/>
      <c r="M29" s="64"/>
      <c r="N29" s="64"/>
      <c r="O29" s="64"/>
      <c r="P29" s="64"/>
    </row>
    <row r="30" spans="1:16" ht="30" customHeight="1">
      <c r="A30" s="53">
        <v>27</v>
      </c>
      <c r="B30" s="5" t="s">
        <v>186</v>
      </c>
      <c r="C30" s="5" t="s">
        <v>1090</v>
      </c>
      <c r="D30" s="5" t="s">
        <v>1090</v>
      </c>
      <c r="E30" s="320">
        <v>46140</v>
      </c>
      <c r="F30" s="199">
        <f>VLOOKUP(D30,'[1]Tower Weight Individual'!$S$13:$Y$50,7,0)/1000</f>
        <v>26.764163</v>
      </c>
      <c r="G30" s="126" t="s">
        <v>795</v>
      </c>
      <c r="H30" s="192">
        <v>46146</v>
      </c>
      <c r="I30" s="6" t="s">
        <v>1121</v>
      </c>
      <c r="J30" s="6">
        <v>33</v>
      </c>
      <c r="K30" s="64"/>
      <c r="L30" s="64"/>
      <c r="M30" s="64"/>
      <c r="N30" s="64"/>
      <c r="O30" s="64"/>
      <c r="P30" s="64"/>
    </row>
    <row r="31" spans="1:16" ht="30" customHeight="1">
      <c r="A31" s="53">
        <v>28</v>
      </c>
      <c r="B31" s="5" t="s">
        <v>1072</v>
      </c>
      <c r="C31" s="5" t="s">
        <v>1091</v>
      </c>
      <c r="D31" s="5" t="s">
        <v>1091</v>
      </c>
      <c r="E31" s="320">
        <v>46144</v>
      </c>
      <c r="F31" s="199">
        <f>VLOOKUP(D31,'[1]Tower Weight Individual'!$S$13:$Y$50,7,0)/1000</f>
        <v>22.923735000000001</v>
      </c>
      <c r="G31" s="126" t="s">
        <v>795</v>
      </c>
      <c r="H31" s="192">
        <v>46146</v>
      </c>
      <c r="I31" s="6" t="s">
        <v>1333</v>
      </c>
      <c r="J31" s="6">
        <v>19</v>
      </c>
      <c r="K31" s="64"/>
      <c r="L31" s="64"/>
      <c r="M31" s="64"/>
      <c r="N31" s="64"/>
      <c r="O31" s="64"/>
      <c r="P31" s="64"/>
    </row>
    <row r="32" spans="1:16" ht="30" customHeight="1">
      <c r="A32" s="53">
        <v>29</v>
      </c>
      <c r="B32" s="5" t="s">
        <v>195</v>
      </c>
      <c r="C32" s="5" t="s">
        <v>1091</v>
      </c>
      <c r="D32" s="5" t="s">
        <v>1091</v>
      </c>
      <c r="E32" s="320">
        <v>46146</v>
      </c>
      <c r="F32" s="199">
        <f>VLOOKUP(D32,'[1]Tower Weight Individual'!$S$13:$Y$50,7,0)/1000</f>
        <v>22.923735000000001</v>
      </c>
      <c r="G32" s="126" t="s">
        <v>795</v>
      </c>
      <c r="H32" s="192">
        <v>46150</v>
      </c>
      <c r="I32" s="6" t="s">
        <v>1121</v>
      </c>
      <c r="J32" s="135">
        <v>20</v>
      </c>
      <c r="K32" s="64"/>
      <c r="L32" s="64"/>
      <c r="M32" s="64"/>
      <c r="N32" s="64"/>
      <c r="O32" s="64"/>
      <c r="P32" s="64"/>
    </row>
    <row r="33" spans="1:16" ht="30" customHeight="1">
      <c r="A33" s="53">
        <v>30</v>
      </c>
      <c r="B33" s="5" t="s">
        <v>1073</v>
      </c>
      <c r="C33" s="5" t="s">
        <v>1091</v>
      </c>
      <c r="D33" s="5" t="s">
        <v>1091</v>
      </c>
      <c r="E33" s="320">
        <v>46146</v>
      </c>
      <c r="F33" s="199">
        <f>VLOOKUP(D33,'[1]Tower Weight Individual'!$S$13:$Y$50,7,0)/1000</f>
        <v>22.923735000000001</v>
      </c>
      <c r="G33" s="126" t="s">
        <v>795</v>
      </c>
      <c r="H33" s="192">
        <v>46150</v>
      </c>
      <c r="I33" s="6" t="s">
        <v>1333</v>
      </c>
      <c r="J33" s="6">
        <v>20</v>
      </c>
      <c r="K33" s="64"/>
      <c r="L33" s="64"/>
      <c r="M33" s="64"/>
      <c r="N33" s="64"/>
      <c r="O33" s="64"/>
      <c r="P33" s="64"/>
    </row>
    <row r="34" spans="1:16" ht="30" customHeight="1">
      <c r="A34" s="53">
        <v>31</v>
      </c>
      <c r="B34" s="67" t="s">
        <v>1032</v>
      </c>
      <c r="C34" s="5" t="s">
        <v>1088</v>
      </c>
      <c r="D34" s="5" t="s">
        <v>1088</v>
      </c>
      <c r="E34" s="320">
        <v>46146</v>
      </c>
      <c r="F34" s="199">
        <f>VLOOKUP(D34,'[1]Tower Weight Individual'!$S$13:$Y$50,7,0)/1000</f>
        <v>24.041023000000003</v>
      </c>
      <c r="G34" s="126" t="s">
        <v>795</v>
      </c>
      <c r="H34" s="192">
        <v>46151</v>
      </c>
      <c r="I34" s="6" t="s">
        <v>1125</v>
      </c>
      <c r="J34" s="53">
        <v>28</v>
      </c>
      <c r="K34" s="44"/>
      <c r="L34" s="44"/>
      <c r="M34" s="5"/>
      <c r="N34" s="5"/>
      <c r="O34" s="5"/>
      <c r="P34" s="5"/>
    </row>
    <row r="35" spans="1:16" ht="30" customHeight="1">
      <c r="A35" s="53">
        <v>32</v>
      </c>
      <c r="B35" s="5" t="s">
        <v>1013</v>
      </c>
      <c r="C35" s="5" t="s">
        <v>1088</v>
      </c>
      <c r="D35" s="5" t="s">
        <v>1088</v>
      </c>
      <c r="E35" s="320">
        <v>46145</v>
      </c>
      <c r="F35" s="199">
        <f>VLOOKUP(D35,'[1]Tower Weight Individual'!$S$13:$Y$50,7,0)/1000</f>
        <v>24.041023000000003</v>
      </c>
      <c r="G35" s="126" t="s">
        <v>795</v>
      </c>
      <c r="H35" s="192">
        <v>46152</v>
      </c>
      <c r="I35" s="6" t="s">
        <v>1124</v>
      </c>
      <c r="J35" s="44">
        <v>42</v>
      </c>
      <c r="K35" s="44"/>
      <c r="L35" s="44"/>
      <c r="M35" s="5"/>
      <c r="N35" s="5"/>
      <c r="O35" s="5"/>
      <c r="P35" s="5"/>
    </row>
    <row r="36" spans="1:16" ht="30" customHeight="1">
      <c r="A36" s="53">
        <v>33</v>
      </c>
      <c r="B36" s="5" t="s">
        <v>185</v>
      </c>
      <c r="C36" s="5" t="s">
        <v>1091</v>
      </c>
      <c r="D36" s="5" t="s">
        <v>1091</v>
      </c>
      <c r="E36" s="320">
        <v>46150</v>
      </c>
      <c r="F36" s="199">
        <f>VLOOKUP(D36,'[1]Tower Weight Individual'!$S$13:$Y$50,7,0)/1000</f>
        <v>22.923735000000001</v>
      </c>
      <c r="G36" s="126" t="s">
        <v>795</v>
      </c>
      <c r="H36" s="192">
        <v>46154</v>
      </c>
      <c r="I36" s="6" t="s">
        <v>1121</v>
      </c>
      <c r="J36" s="6">
        <v>22</v>
      </c>
      <c r="K36" s="64"/>
      <c r="L36" s="64"/>
      <c r="M36" s="64"/>
      <c r="N36" s="64"/>
      <c r="O36" s="64"/>
      <c r="P36" s="64"/>
    </row>
    <row r="37" spans="1:16" ht="30" customHeight="1">
      <c r="A37" s="53">
        <v>34</v>
      </c>
      <c r="B37" s="5" t="s">
        <v>313</v>
      </c>
      <c r="C37" s="5" t="s">
        <v>1091</v>
      </c>
      <c r="D37" s="5" t="s">
        <v>1091</v>
      </c>
      <c r="E37" s="320">
        <v>46150</v>
      </c>
      <c r="F37" s="199">
        <f>VLOOKUP(D37,'[1]Tower Weight Individual'!$S$13:$Y$50,7,0)/1000</f>
        <v>22.923735000000001</v>
      </c>
      <c r="G37" s="126" t="s">
        <v>795</v>
      </c>
      <c r="H37" s="192">
        <v>46154</v>
      </c>
      <c r="I37" s="6" t="s">
        <v>1333</v>
      </c>
      <c r="J37" s="6">
        <v>22</v>
      </c>
      <c r="K37" s="64"/>
      <c r="L37" s="64"/>
      <c r="M37" s="64"/>
      <c r="N37" s="64"/>
      <c r="O37" s="64"/>
      <c r="P37" s="64"/>
    </row>
    <row r="38" spans="1:16" ht="30" customHeight="1">
      <c r="A38" s="53">
        <v>35</v>
      </c>
      <c r="B38" s="5" t="s">
        <v>1026</v>
      </c>
      <c r="C38" s="5" t="s">
        <v>1091</v>
      </c>
      <c r="D38" s="5" t="s">
        <v>1091</v>
      </c>
      <c r="E38" s="320">
        <v>46151</v>
      </c>
      <c r="F38" s="199">
        <f>VLOOKUP(D38,'[1]Tower Weight Individual'!$S$13:$Y$50,7,0)/1000</f>
        <v>22.923735000000001</v>
      </c>
      <c r="G38" s="126" t="s">
        <v>795</v>
      </c>
      <c r="H38" s="192">
        <v>46156</v>
      </c>
      <c r="I38" s="6" t="s">
        <v>1125</v>
      </c>
      <c r="J38" s="6">
        <v>26</v>
      </c>
      <c r="K38" s="64"/>
      <c r="L38" s="64"/>
      <c r="M38" s="64"/>
      <c r="N38" s="64"/>
      <c r="O38" s="64"/>
      <c r="P38" s="64"/>
    </row>
    <row r="39" spans="1:16" ht="30" customHeight="1">
      <c r="A39" s="53">
        <v>36</v>
      </c>
      <c r="B39" s="5" t="s">
        <v>1079</v>
      </c>
      <c r="C39" s="5" t="s">
        <v>1091</v>
      </c>
      <c r="D39" s="5" t="s">
        <v>1091</v>
      </c>
      <c r="E39" s="320">
        <v>46151</v>
      </c>
      <c r="F39" s="199">
        <f>VLOOKUP(D39,'[1]Tower Weight Individual'!$S$13:$Y$50,7,0)/1000</f>
        <v>22.923735000000001</v>
      </c>
      <c r="G39" s="126" t="s">
        <v>795</v>
      </c>
      <c r="H39" s="192">
        <v>46157</v>
      </c>
      <c r="I39" s="6" t="s">
        <v>1333</v>
      </c>
      <c r="J39" s="6">
        <v>35</v>
      </c>
      <c r="K39" s="64"/>
      <c r="L39" s="64"/>
      <c r="M39" s="64"/>
      <c r="N39" s="64"/>
      <c r="O39" s="64"/>
      <c r="P39" s="64"/>
    </row>
    <row r="40" spans="1:16" ht="30" customHeight="1">
      <c r="A40" s="53">
        <v>37</v>
      </c>
      <c r="B40" s="5" t="s">
        <v>1014</v>
      </c>
      <c r="C40" s="5" t="s">
        <v>1091</v>
      </c>
      <c r="D40" s="5" t="s">
        <v>1091</v>
      </c>
      <c r="E40" s="320">
        <v>46152</v>
      </c>
      <c r="F40" s="199">
        <f>VLOOKUP(D40,'[1]Tower Weight Individual'!$S$13:$Y$50,7,0)/1000</f>
        <v>22.923735000000001</v>
      </c>
      <c r="G40" s="126" t="s">
        <v>795</v>
      </c>
      <c r="H40" s="192">
        <v>46158</v>
      </c>
      <c r="I40" s="6" t="s">
        <v>1124</v>
      </c>
      <c r="J40" s="44">
        <v>32</v>
      </c>
      <c r="K40" s="44"/>
      <c r="L40" s="44"/>
      <c r="M40" s="5"/>
      <c r="N40" s="5"/>
      <c r="O40" s="5"/>
      <c r="P40" s="5"/>
    </row>
    <row r="41" spans="1:16" ht="30" customHeight="1">
      <c r="A41" s="53">
        <v>38</v>
      </c>
      <c r="B41" s="5" t="s">
        <v>192</v>
      </c>
      <c r="C41" s="5" t="s">
        <v>1091</v>
      </c>
      <c r="D41" s="5" t="s">
        <v>1091</v>
      </c>
      <c r="E41" s="320">
        <v>46154</v>
      </c>
      <c r="F41" s="199">
        <f>VLOOKUP(D41,'[1]Tower Weight Individual'!$S$13:$Y$50,7,0)/1000</f>
        <v>22.923735000000001</v>
      </c>
      <c r="G41" s="126" t="s">
        <v>795</v>
      </c>
      <c r="H41" s="192">
        <v>46158</v>
      </c>
      <c r="I41" s="6" t="s">
        <v>1121</v>
      </c>
      <c r="J41" s="6">
        <v>18</v>
      </c>
      <c r="K41" s="64"/>
      <c r="L41" s="64"/>
      <c r="M41" s="64"/>
      <c r="N41" s="64"/>
      <c r="O41" s="64"/>
      <c r="P41" s="64"/>
    </row>
    <row r="42" spans="1:16" ht="30" customHeight="1">
      <c r="A42" s="53">
        <v>39</v>
      </c>
      <c r="B42" s="5" t="s">
        <v>1027</v>
      </c>
      <c r="C42" s="5" t="s">
        <v>1088</v>
      </c>
      <c r="D42" s="5" t="s">
        <v>1088</v>
      </c>
      <c r="E42" s="320">
        <v>46157</v>
      </c>
      <c r="F42" s="199">
        <f>VLOOKUP(D42,'[1]Tower Weight Individual'!$S$13:$Y$50,7,0)/1000</f>
        <v>24.041023000000003</v>
      </c>
      <c r="G42" s="126" t="s">
        <v>795</v>
      </c>
      <c r="H42" s="192">
        <v>46160</v>
      </c>
      <c r="I42" s="6" t="s">
        <v>1125</v>
      </c>
      <c r="J42" s="6">
        <v>26</v>
      </c>
      <c r="K42" s="64"/>
      <c r="L42" s="64"/>
      <c r="M42" s="64"/>
      <c r="N42" s="64"/>
      <c r="O42" s="64"/>
      <c r="P42" s="64"/>
    </row>
    <row r="43" spans="1:16" ht="30" customHeight="1">
      <c r="A43" s="53">
        <v>40</v>
      </c>
      <c r="B43" s="5" t="s">
        <v>191</v>
      </c>
      <c r="C43" s="5" t="s">
        <v>1091</v>
      </c>
      <c r="D43" s="5" t="s">
        <v>1091</v>
      </c>
      <c r="E43" s="320">
        <v>46038</v>
      </c>
      <c r="F43" s="199">
        <f>VLOOKUP(D43,'[1]Tower Weight Individual'!$S$13:$Y$50,7,0)/1000</f>
        <v>22.923735000000001</v>
      </c>
      <c r="G43" s="126" t="s">
        <v>795</v>
      </c>
      <c r="H43" s="192">
        <v>46160</v>
      </c>
      <c r="I43" s="6" t="s">
        <v>1121</v>
      </c>
      <c r="J43" s="6"/>
      <c r="K43" s="64"/>
      <c r="L43" s="64"/>
      <c r="M43" s="64"/>
      <c r="N43" s="64"/>
      <c r="O43" s="64"/>
      <c r="P43" s="64"/>
    </row>
    <row r="44" spans="1:16" ht="30" customHeight="1">
      <c r="A44" s="53">
        <v>41</v>
      </c>
      <c r="B44" s="5" t="s">
        <v>1076</v>
      </c>
      <c r="C44" s="5" t="s">
        <v>1091</v>
      </c>
      <c r="D44" s="5" t="s">
        <v>1091</v>
      </c>
      <c r="E44" s="320">
        <v>46158</v>
      </c>
      <c r="F44" s="199">
        <f>VLOOKUP(D44,'[1]Tower Weight Individual'!$S$13:$Y$50,7,0)/1000</f>
        <v>22.923735000000001</v>
      </c>
      <c r="G44" s="126" t="s">
        <v>795</v>
      </c>
      <c r="H44" s="192">
        <v>46160</v>
      </c>
      <c r="I44" s="6" t="s">
        <v>1333</v>
      </c>
      <c r="J44" s="6">
        <v>23</v>
      </c>
      <c r="K44" s="64"/>
      <c r="L44" s="64"/>
      <c r="M44" s="64"/>
      <c r="N44" s="64"/>
      <c r="O44" s="64"/>
      <c r="P44" s="64"/>
    </row>
    <row r="45" spans="1:16" ht="30" customHeight="1">
      <c r="A45" s="53">
        <v>42</v>
      </c>
      <c r="B45" s="5" t="s">
        <v>183</v>
      </c>
      <c r="C45" s="5" t="s">
        <v>1091</v>
      </c>
      <c r="D45" s="5" t="s">
        <v>1091</v>
      </c>
      <c r="E45" s="320">
        <v>46160</v>
      </c>
      <c r="F45" s="199">
        <f>VLOOKUP(D45,'[1]Tower Weight Individual'!$S$13:$Y$50,7,0)/1000</f>
        <v>22.923735000000001</v>
      </c>
      <c r="G45" s="126" t="s">
        <v>795</v>
      </c>
      <c r="H45" s="192">
        <v>46162</v>
      </c>
      <c r="I45" s="6" t="s">
        <v>1121</v>
      </c>
      <c r="J45" s="6">
        <v>24</v>
      </c>
      <c r="K45" s="64"/>
      <c r="L45" s="64"/>
      <c r="M45" s="64"/>
      <c r="N45" s="64"/>
      <c r="O45" s="64"/>
      <c r="P45" s="64"/>
    </row>
    <row r="46" spans="1:16" ht="30" customHeight="1">
      <c r="A46" s="53">
        <v>43</v>
      </c>
      <c r="B46" s="5" t="s">
        <v>1015</v>
      </c>
      <c r="C46" s="5" t="s">
        <v>1088</v>
      </c>
      <c r="D46" s="5" t="s">
        <v>1088</v>
      </c>
      <c r="E46" s="320">
        <v>46159</v>
      </c>
      <c r="F46" s="199">
        <f>VLOOKUP(D46,'[1]Tower Weight Individual'!$S$13:$Y$50,7,0)/1000</f>
        <v>24.041023000000003</v>
      </c>
      <c r="G46" s="126" t="s">
        <v>795</v>
      </c>
      <c r="H46" s="192">
        <v>46163</v>
      </c>
      <c r="I46" s="6" t="s">
        <v>1124</v>
      </c>
      <c r="J46" s="321">
        <v>32</v>
      </c>
      <c r="K46" s="44"/>
      <c r="L46" s="44"/>
      <c r="M46" s="5"/>
      <c r="N46" s="5"/>
      <c r="O46" s="5"/>
      <c r="P46" s="5"/>
    </row>
    <row r="47" spans="1:16" ht="30" customHeight="1">
      <c r="A47" s="53">
        <v>44</v>
      </c>
      <c r="B47" s="5" t="s">
        <v>312</v>
      </c>
      <c r="C47" s="5" t="s">
        <v>1088</v>
      </c>
      <c r="D47" s="5" t="s">
        <v>1088</v>
      </c>
      <c r="E47" s="320">
        <v>46160</v>
      </c>
      <c r="F47" s="199">
        <f>VLOOKUP(D47,'[1]Tower Weight Individual'!$S$13:$Y$50,7,0)/1000</f>
        <v>24.041023000000003</v>
      </c>
      <c r="G47" s="126" t="s">
        <v>795</v>
      </c>
      <c r="H47" s="192">
        <v>46163</v>
      </c>
      <c r="I47" s="6" t="s">
        <v>1333</v>
      </c>
      <c r="J47" s="144">
        <v>23</v>
      </c>
      <c r="K47" s="64"/>
      <c r="L47" s="64"/>
      <c r="M47" s="64"/>
      <c r="N47" s="64"/>
      <c r="O47" s="64"/>
      <c r="P47" s="64"/>
    </row>
    <row r="48" spans="1:16" ht="30" customHeight="1">
      <c r="A48" s="53">
        <v>45</v>
      </c>
      <c r="B48" s="5" t="s">
        <v>1028</v>
      </c>
      <c r="C48" s="5" t="s">
        <v>1091</v>
      </c>
      <c r="D48" s="5" t="s">
        <v>1091</v>
      </c>
      <c r="E48" s="320">
        <v>46160</v>
      </c>
      <c r="F48" s="199">
        <f>VLOOKUP(D48,'[1]Tower Weight Individual'!$S$13:$Y$50,7,0)/1000</f>
        <v>22.923735000000001</v>
      </c>
      <c r="G48" s="126" t="s">
        <v>795</v>
      </c>
      <c r="H48" s="192">
        <v>46164</v>
      </c>
      <c r="I48" s="6" t="s">
        <v>1125</v>
      </c>
      <c r="J48" s="321">
        <v>26</v>
      </c>
      <c r="K48" s="44"/>
      <c r="L48" s="44"/>
      <c r="M48" s="5"/>
      <c r="N48" s="5"/>
      <c r="O48" s="5"/>
      <c r="P48" s="5"/>
    </row>
    <row r="49" spans="1:16" ht="30" customHeight="1">
      <c r="A49" s="53">
        <v>46</v>
      </c>
      <c r="B49" s="5" t="s">
        <v>1041</v>
      </c>
      <c r="C49" s="5" t="s">
        <v>1090</v>
      </c>
      <c r="D49" s="5" t="s">
        <v>1090</v>
      </c>
      <c r="E49" s="320">
        <v>46163</v>
      </c>
      <c r="F49" s="199">
        <f>VLOOKUP(D49,'[1]Tower Weight Individual'!$S$13:$Y$50,7,0)/1000</f>
        <v>26.764163</v>
      </c>
      <c r="G49" s="126" t="s">
        <v>795</v>
      </c>
      <c r="H49" s="192">
        <v>46165</v>
      </c>
      <c r="I49" s="6" t="s">
        <v>1121</v>
      </c>
      <c r="J49" s="144">
        <v>35</v>
      </c>
      <c r="K49" s="64"/>
      <c r="L49" s="64"/>
      <c r="M49" s="64"/>
      <c r="N49" s="64"/>
      <c r="O49" s="64"/>
      <c r="P49" s="64"/>
    </row>
    <row r="50" spans="1:16" ht="30" customHeight="1">
      <c r="A50" s="53">
        <v>47</v>
      </c>
      <c r="B50" s="5" t="s">
        <v>334</v>
      </c>
      <c r="C50" s="5" t="s">
        <v>1088</v>
      </c>
      <c r="D50" s="5" t="s">
        <v>1088</v>
      </c>
      <c r="E50" s="320">
        <v>46165</v>
      </c>
      <c r="F50" s="199">
        <f>VLOOKUP(D50,'[1]Tower Weight Individual'!$S$13:$Y$50,7,0)/1000</f>
        <v>24.041023000000003</v>
      </c>
      <c r="G50" s="126" t="s">
        <v>795</v>
      </c>
      <c r="H50" s="192">
        <v>46167</v>
      </c>
      <c r="I50" s="6" t="s">
        <v>1121</v>
      </c>
      <c r="J50" s="6">
        <v>24</v>
      </c>
      <c r="K50" s="642"/>
      <c r="L50" s="64"/>
      <c r="M50" s="64"/>
      <c r="N50" s="64"/>
      <c r="O50" s="64"/>
      <c r="P50" s="64"/>
    </row>
    <row r="51" spans="1:16" ht="30" customHeight="1">
      <c r="A51" s="53">
        <v>48</v>
      </c>
      <c r="B51" s="5" t="s">
        <v>1029</v>
      </c>
      <c r="C51" s="5" t="s">
        <v>1091</v>
      </c>
      <c r="D51" s="5" t="s">
        <v>1091</v>
      </c>
      <c r="E51" s="320">
        <v>46165</v>
      </c>
      <c r="F51" s="199">
        <f>VLOOKUP(D51,'[1]Tower Weight Individual'!$S$13:$Y$50,7,0)/1000</f>
        <v>22.923735000000001</v>
      </c>
      <c r="G51" s="126" t="s">
        <v>795</v>
      </c>
      <c r="H51" s="192">
        <v>46168</v>
      </c>
      <c r="I51" s="6" t="s">
        <v>1125</v>
      </c>
      <c r="J51" s="144">
        <v>32</v>
      </c>
      <c r="K51" s="64"/>
      <c r="L51" s="64"/>
      <c r="M51" s="64"/>
      <c r="N51" s="64"/>
      <c r="O51" s="64"/>
      <c r="P51" s="64"/>
    </row>
    <row r="52" spans="1:16" ht="30" customHeight="1">
      <c r="A52" s="53">
        <v>49</v>
      </c>
      <c r="B52" s="5" t="s">
        <v>1016</v>
      </c>
      <c r="C52" s="5" t="s">
        <v>1088</v>
      </c>
      <c r="D52" s="5" t="s">
        <v>1088</v>
      </c>
      <c r="E52" s="320">
        <v>46163</v>
      </c>
      <c r="F52" s="199">
        <f>VLOOKUP(D52,'[1]Tower Weight Individual'!$S$13:$Y$50,7,0)/1000</f>
        <v>24.041023000000003</v>
      </c>
      <c r="G52" s="126" t="s">
        <v>795</v>
      </c>
      <c r="H52" s="192">
        <v>46170</v>
      </c>
      <c r="I52" s="6" t="s">
        <v>1124</v>
      </c>
      <c r="J52" s="6">
        <v>26</v>
      </c>
      <c r="K52" s="64"/>
      <c r="L52" s="64"/>
      <c r="M52" s="64"/>
      <c r="N52" s="64"/>
      <c r="O52" s="64"/>
      <c r="P52" s="64"/>
    </row>
    <row r="53" spans="1:16" ht="30" customHeight="1">
      <c r="A53" s="53">
        <v>50</v>
      </c>
      <c r="B53" s="5" t="s">
        <v>296</v>
      </c>
      <c r="C53" s="5" t="s">
        <v>1317</v>
      </c>
      <c r="D53" s="5" t="s">
        <v>1708</v>
      </c>
      <c r="E53" s="320">
        <v>46168</v>
      </c>
      <c r="F53" s="199">
        <f>VLOOKUP(D53,'[1]Tower Weight Individual'!$S$13:$Y$50,7,0)/1000</f>
        <v>31.667057</v>
      </c>
      <c r="G53" s="126" t="s">
        <v>795</v>
      </c>
      <c r="H53" s="192">
        <v>46171</v>
      </c>
      <c r="I53" s="6" t="s">
        <v>1121</v>
      </c>
      <c r="J53" s="6">
        <v>23</v>
      </c>
      <c r="K53" s="140"/>
      <c r="L53" s="139"/>
      <c r="M53" s="64"/>
      <c r="N53" s="64"/>
      <c r="O53" s="64"/>
      <c r="P53" s="64"/>
    </row>
    <row r="54" spans="1:16" ht="30" customHeight="1">
      <c r="A54" s="53">
        <v>51</v>
      </c>
      <c r="B54" s="5" t="s">
        <v>309</v>
      </c>
      <c r="C54" s="5" t="s">
        <v>1318</v>
      </c>
      <c r="D54" s="5" t="s">
        <v>1707</v>
      </c>
      <c r="E54" s="320">
        <v>111907</v>
      </c>
      <c r="F54" s="199">
        <f>VLOOKUP(D54,'[1]Tower Weight Individual'!$S$13:$Y$50,7,0)/1000</f>
        <v>42.197071999999999</v>
      </c>
      <c r="G54" s="126" t="s">
        <v>795</v>
      </c>
      <c r="H54" s="192">
        <v>46171</v>
      </c>
      <c r="I54" s="6" t="s">
        <v>1333</v>
      </c>
      <c r="J54" s="6">
        <v>22</v>
      </c>
      <c r="K54" s="64"/>
      <c r="L54" s="64"/>
      <c r="M54" s="64"/>
      <c r="N54" s="64"/>
      <c r="O54" s="64"/>
      <c r="P54" s="64"/>
    </row>
    <row r="55" spans="1:16" ht="30" customHeight="1">
      <c r="A55" s="53">
        <v>52</v>
      </c>
      <c r="B55" s="5" t="s">
        <v>1017</v>
      </c>
      <c r="C55" s="5" t="s">
        <v>1088</v>
      </c>
      <c r="D55" s="5" t="s">
        <v>1088</v>
      </c>
      <c r="E55" s="320">
        <v>46163</v>
      </c>
      <c r="F55" s="199">
        <f>VLOOKUP(D55,'[1]Tower Weight Individual'!$S$13:$Y$50,7,0)/1000</f>
        <v>24.041023000000003</v>
      </c>
      <c r="G55" s="126" t="s">
        <v>795</v>
      </c>
      <c r="H55" s="192">
        <v>46173</v>
      </c>
      <c r="I55" s="6" t="s">
        <v>1124</v>
      </c>
      <c r="J55" s="44">
        <v>26</v>
      </c>
      <c r="K55" s="44"/>
      <c r="L55" s="44"/>
      <c r="M55" s="5"/>
      <c r="N55" s="5"/>
      <c r="O55" s="5"/>
      <c r="P55" s="5"/>
    </row>
    <row r="56" spans="1:16" ht="30" customHeight="1">
      <c r="A56" s="53">
        <v>53</v>
      </c>
      <c r="B56" s="5" t="s">
        <v>1030</v>
      </c>
      <c r="C56" s="5" t="s">
        <v>1090</v>
      </c>
      <c r="D56" s="5" t="s">
        <v>1090</v>
      </c>
      <c r="E56" s="320">
        <v>46169</v>
      </c>
      <c r="F56" s="199">
        <f>VLOOKUP(D56,'[1]Tower Weight Individual'!$S$13:$Y$50,7,0)/1000</f>
        <v>26.764163</v>
      </c>
      <c r="G56" s="126" t="s">
        <v>795</v>
      </c>
      <c r="H56" s="192">
        <v>46174</v>
      </c>
      <c r="I56" s="6" t="s">
        <v>1125</v>
      </c>
      <c r="J56" s="6">
        <v>26</v>
      </c>
      <c r="K56" s="64"/>
      <c r="L56" s="64"/>
      <c r="M56" s="64"/>
      <c r="N56" s="64"/>
      <c r="O56" s="64"/>
      <c r="P56" s="64"/>
    </row>
    <row r="57" spans="1:16" ht="30" customHeight="1">
      <c r="A57" s="53">
        <v>54</v>
      </c>
      <c r="B57" s="5" t="s">
        <v>333</v>
      </c>
      <c r="C57" s="5" t="s">
        <v>1096</v>
      </c>
      <c r="D57" s="5" t="s">
        <v>1096</v>
      </c>
      <c r="E57" s="320">
        <v>46172</v>
      </c>
      <c r="F57" s="199">
        <f>VLOOKUP(D57,'[1]Tower Weight Individual'!$S$13:$Y$50,7,0)/1000</f>
        <v>27.965095000000002</v>
      </c>
      <c r="G57" s="126" t="s">
        <v>795</v>
      </c>
      <c r="H57" s="192">
        <v>46175</v>
      </c>
      <c r="I57" s="6" t="s">
        <v>1121</v>
      </c>
      <c r="J57" s="6">
        <v>25</v>
      </c>
      <c r="K57" s="64"/>
      <c r="L57" s="64"/>
      <c r="M57" s="64"/>
      <c r="N57" s="64"/>
      <c r="O57" s="64"/>
      <c r="P57" s="64"/>
    </row>
    <row r="58" spans="1:16" ht="30" customHeight="1">
      <c r="A58" s="53">
        <v>55</v>
      </c>
      <c r="B58" s="5" t="s">
        <v>1036</v>
      </c>
      <c r="C58" s="5" t="s">
        <v>1091</v>
      </c>
      <c r="D58" s="5" t="s">
        <v>1091</v>
      </c>
      <c r="E58" s="320">
        <v>46175</v>
      </c>
      <c r="F58" s="199">
        <f>VLOOKUP(D58,'[1]Tower Weight Individual'!$S$13:$Y$50,7,0)/1000</f>
        <v>22.923735000000001</v>
      </c>
      <c r="G58" s="126" t="s">
        <v>795</v>
      </c>
      <c r="H58" s="192">
        <v>46176</v>
      </c>
      <c r="I58" s="6" t="s">
        <v>1121</v>
      </c>
      <c r="J58" s="6">
        <v>23</v>
      </c>
      <c r="K58" s="64"/>
      <c r="L58" s="64"/>
      <c r="M58" s="64"/>
      <c r="N58" s="64"/>
      <c r="O58" s="64"/>
      <c r="P58" s="64"/>
    </row>
    <row r="59" spans="1:16" ht="30" customHeight="1">
      <c r="A59" s="53">
        <v>56</v>
      </c>
      <c r="B59" s="5" t="s">
        <v>1048</v>
      </c>
      <c r="C59" s="5" t="s">
        <v>1091</v>
      </c>
      <c r="D59" s="5" t="s">
        <v>1091</v>
      </c>
      <c r="E59" s="320">
        <v>46172</v>
      </c>
      <c r="F59" s="199">
        <f>VLOOKUP(D59,'[1]Tower Weight Individual'!$S$13:$Y$50,7,0)/1000</f>
        <v>22.923735000000001</v>
      </c>
      <c r="G59" s="126" t="s">
        <v>795</v>
      </c>
      <c r="H59" s="192">
        <v>46176</v>
      </c>
      <c r="I59" s="6" t="s">
        <v>1122</v>
      </c>
      <c r="J59" s="6">
        <v>24</v>
      </c>
      <c r="K59" s="64"/>
      <c r="L59" s="64"/>
      <c r="M59" s="64"/>
      <c r="N59" s="64"/>
      <c r="O59" s="64"/>
      <c r="P59" s="64"/>
    </row>
    <row r="60" spans="1:16" ht="33.5" customHeight="1">
      <c r="A60" s="53">
        <v>57</v>
      </c>
      <c r="B60" s="5" t="s">
        <v>332</v>
      </c>
      <c r="C60" s="5" t="s">
        <v>1090</v>
      </c>
      <c r="D60" s="5" t="s">
        <v>1090</v>
      </c>
      <c r="E60" s="320">
        <v>46176</v>
      </c>
      <c r="F60" s="199">
        <f>VLOOKUP(D60,'[1]Tower Weight Individual'!$S$13:$Y$50,7,0)/1000</f>
        <v>26.764163</v>
      </c>
      <c r="G60" s="126" t="s">
        <v>795</v>
      </c>
      <c r="H60" s="192">
        <v>46179</v>
      </c>
      <c r="I60" s="6" t="s">
        <v>1121</v>
      </c>
      <c r="J60" s="6">
        <v>35</v>
      </c>
      <c r="K60" s="64"/>
      <c r="L60" s="64"/>
      <c r="M60" s="64"/>
      <c r="N60" s="64"/>
      <c r="O60" s="64"/>
      <c r="P60" s="64"/>
    </row>
    <row r="61" spans="1:16" ht="33.5" customHeight="1">
      <c r="A61" s="53">
        <v>58</v>
      </c>
      <c r="B61" s="5" t="s">
        <v>1024</v>
      </c>
      <c r="C61" s="5" t="s">
        <v>1091</v>
      </c>
      <c r="D61" s="5" t="s">
        <v>1091</v>
      </c>
      <c r="E61" s="320">
        <v>46174</v>
      </c>
      <c r="F61" s="199">
        <f>VLOOKUP(D61,'[1]Tower Weight Individual'!$S$13:$Y$50,7,0)/1000</f>
        <v>22.923735000000001</v>
      </c>
      <c r="G61" s="126" t="s">
        <v>795</v>
      </c>
      <c r="H61" s="192">
        <v>46180</v>
      </c>
      <c r="I61" s="6" t="s">
        <v>1125</v>
      </c>
      <c r="J61" s="44">
        <v>26</v>
      </c>
      <c r="K61" s="44"/>
      <c r="L61" s="44"/>
      <c r="M61" s="5"/>
      <c r="N61" s="5"/>
      <c r="O61" s="5"/>
      <c r="P61" s="5"/>
    </row>
    <row r="62" spans="1:16" ht="33.5" customHeight="1">
      <c r="A62" s="53">
        <v>59</v>
      </c>
      <c r="B62" s="5" t="s">
        <v>298</v>
      </c>
      <c r="C62" s="5" t="s">
        <v>1088</v>
      </c>
      <c r="D62" s="5" t="s">
        <v>1088</v>
      </c>
      <c r="E62" s="320">
        <v>46176</v>
      </c>
      <c r="F62" s="199">
        <f>VLOOKUP(D62,'[1]Tower Weight Individual'!$S$13:$Y$50,7,0)/1000</f>
        <v>24.041023000000003</v>
      </c>
      <c r="G62" s="126" t="s">
        <v>795</v>
      </c>
      <c r="H62" s="192">
        <v>46180</v>
      </c>
      <c r="I62" s="6" t="s">
        <v>1122</v>
      </c>
      <c r="J62" s="6">
        <v>22</v>
      </c>
      <c r="K62" s="64"/>
      <c r="L62" s="64"/>
      <c r="M62" s="64"/>
      <c r="N62" s="64"/>
      <c r="O62" s="64"/>
      <c r="P62" s="64"/>
    </row>
    <row r="63" spans="1:16" ht="33.5" customHeight="1">
      <c r="A63" s="53">
        <v>60</v>
      </c>
      <c r="B63" s="5" t="s">
        <v>1037</v>
      </c>
      <c r="C63" s="5" t="s">
        <v>1088</v>
      </c>
      <c r="D63" s="5" t="s">
        <v>1088</v>
      </c>
      <c r="E63" s="320">
        <v>46179</v>
      </c>
      <c r="F63" s="199">
        <f>VLOOKUP(D63,'[1]Tower Weight Individual'!$S$13:$Y$50,7,0)/1000</f>
        <v>24.041023000000003</v>
      </c>
      <c r="G63" s="126" t="s">
        <v>795</v>
      </c>
      <c r="H63" s="192">
        <v>46180</v>
      </c>
      <c r="I63" s="6" t="s">
        <v>1123</v>
      </c>
      <c r="J63" s="6">
        <v>23</v>
      </c>
      <c r="K63" s="64"/>
      <c r="L63" s="64"/>
      <c r="M63" s="64"/>
      <c r="N63" s="64"/>
      <c r="O63" s="64"/>
      <c r="P63" s="64"/>
    </row>
    <row r="64" spans="1:16" ht="33.5" customHeight="1">
      <c r="A64" s="53">
        <v>61</v>
      </c>
      <c r="B64" s="5" t="s">
        <v>1007</v>
      </c>
      <c r="C64" s="5" t="s">
        <v>1096</v>
      </c>
      <c r="D64" s="5" t="s">
        <v>1096</v>
      </c>
      <c r="E64" s="320">
        <v>46173</v>
      </c>
      <c r="F64" s="199">
        <f>VLOOKUP(D64,'[1]Tower Weight Individual'!$S$13:$Y$50,7,0)/1000</f>
        <v>27.965095000000002</v>
      </c>
      <c r="G64" s="126" t="s">
        <v>795</v>
      </c>
      <c r="H64" s="192">
        <v>46181</v>
      </c>
      <c r="I64" s="6" t="s">
        <v>1124</v>
      </c>
      <c r="J64" s="44">
        <v>24</v>
      </c>
      <c r="K64" s="44"/>
      <c r="L64" s="44"/>
      <c r="M64" s="5"/>
      <c r="N64" s="5"/>
      <c r="O64" s="5"/>
      <c r="P64" s="5"/>
    </row>
    <row r="65" spans="1:17" ht="33.5" customHeight="1">
      <c r="A65" s="53">
        <v>62</v>
      </c>
      <c r="B65" s="5" t="s">
        <v>206</v>
      </c>
      <c r="C65" s="5" t="s">
        <v>1090</v>
      </c>
      <c r="D65" s="5" t="s">
        <v>1090</v>
      </c>
      <c r="E65" s="320">
        <v>46180</v>
      </c>
      <c r="F65" s="199">
        <f>VLOOKUP(D65,'[1]Tower Weight Individual'!$S$13:$Y$50,7,0)/1000</f>
        <v>26.764163</v>
      </c>
      <c r="G65" s="126" t="s">
        <v>795</v>
      </c>
      <c r="H65" s="192">
        <v>46184</v>
      </c>
      <c r="I65" s="6" t="s">
        <v>1123</v>
      </c>
      <c r="J65" s="6">
        <v>23</v>
      </c>
      <c r="K65" s="64"/>
      <c r="L65" s="64"/>
      <c r="M65" s="64"/>
      <c r="N65" s="64"/>
      <c r="O65" s="64"/>
      <c r="P65" s="64"/>
    </row>
    <row r="66" spans="1:17" ht="33.5" customHeight="1">
      <c r="A66" s="53">
        <v>63</v>
      </c>
      <c r="B66" s="5" t="s">
        <v>299</v>
      </c>
      <c r="C66" s="5" t="s">
        <v>1091</v>
      </c>
      <c r="D66" s="5" t="s">
        <v>1091</v>
      </c>
      <c r="E66" s="320">
        <v>46180</v>
      </c>
      <c r="F66" s="199">
        <f>VLOOKUP(D66,'[1]Tower Weight Individual'!$S$13:$Y$50,7,0)/1000</f>
        <v>22.923735000000001</v>
      </c>
      <c r="G66" s="126" t="s">
        <v>795</v>
      </c>
      <c r="H66" s="192">
        <v>46184</v>
      </c>
      <c r="I66" s="6" t="s">
        <v>1309</v>
      </c>
      <c r="J66" s="6">
        <v>22</v>
      </c>
      <c r="K66" s="64"/>
      <c r="L66" s="64"/>
      <c r="M66" s="64"/>
      <c r="N66" s="64"/>
      <c r="O66" s="64"/>
      <c r="P66" s="64"/>
    </row>
    <row r="67" spans="1:17" ht="33.5" customHeight="1">
      <c r="A67" s="53">
        <v>64</v>
      </c>
      <c r="B67" s="5" t="s">
        <v>1003</v>
      </c>
      <c r="C67" s="5" t="s">
        <v>1091</v>
      </c>
      <c r="D67" s="5" t="s">
        <v>1091</v>
      </c>
      <c r="E67" s="320">
        <v>46181</v>
      </c>
      <c r="F67" s="199">
        <f>VLOOKUP(D67,'[1]Tower Weight Individual'!$S$13:$Y$50,7,0)/1000</f>
        <v>22.923735000000001</v>
      </c>
      <c r="G67" s="126" t="s">
        <v>795</v>
      </c>
      <c r="H67" s="192">
        <v>46185</v>
      </c>
      <c r="I67" s="6" t="s">
        <v>1124</v>
      </c>
      <c r="J67" s="6">
        <v>24</v>
      </c>
      <c r="K67" s="64"/>
      <c r="L67" s="64"/>
      <c r="M67" s="64"/>
      <c r="N67" s="64"/>
      <c r="O67" s="64"/>
      <c r="P67" s="64"/>
    </row>
    <row r="68" spans="1:17" s="296" customFormat="1" ht="27.5" customHeight="1">
      <c r="A68" s="53">
        <v>65</v>
      </c>
      <c r="B68" s="5" t="s">
        <v>1035</v>
      </c>
      <c r="C68" s="5" t="s">
        <v>1315</v>
      </c>
      <c r="D68" s="5" t="s">
        <v>1705</v>
      </c>
      <c r="E68" s="320">
        <v>46183</v>
      </c>
      <c r="F68" s="199">
        <f>VLOOKUP(D68,'[1]Tower Weight Individual'!$S$13:$Y$50,7,0)/1000</f>
        <v>30.257179000000001</v>
      </c>
      <c r="G68" s="126" t="s">
        <v>795</v>
      </c>
      <c r="H68" s="192">
        <v>46186</v>
      </c>
      <c r="I68" s="6" t="s">
        <v>1648</v>
      </c>
      <c r="J68" s="6">
        <v>26</v>
      </c>
      <c r="K68" s="6"/>
      <c r="L68" s="6"/>
      <c r="M68" s="6"/>
      <c r="N68" s="6"/>
      <c r="O68" s="6"/>
      <c r="P68" s="6"/>
    </row>
    <row r="69" spans="1:17" ht="33.5" customHeight="1">
      <c r="A69" s="53">
        <v>66</v>
      </c>
      <c r="B69" s="5" t="s">
        <v>1038</v>
      </c>
      <c r="C69" s="5" t="s">
        <v>1096</v>
      </c>
      <c r="D69" s="5" t="s">
        <v>1096</v>
      </c>
      <c r="E69" s="320">
        <v>46180</v>
      </c>
      <c r="F69" s="199">
        <f>VLOOKUP(D69,'[1]Tower Weight Individual'!$S$13:$Y$50,7,0)/1000</f>
        <v>27.965095000000002</v>
      </c>
      <c r="G69" s="126" t="s">
        <v>795</v>
      </c>
      <c r="H69" s="192">
        <v>46187</v>
      </c>
      <c r="I69" s="6" t="s">
        <v>1123</v>
      </c>
      <c r="J69" s="6">
        <v>26</v>
      </c>
      <c r="K69" s="64"/>
      <c r="L69" s="64"/>
      <c r="M69" s="64"/>
      <c r="N69" s="64"/>
      <c r="O69" s="64"/>
      <c r="P69" s="64"/>
    </row>
    <row r="70" spans="1:17" s="296" customFormat="1" ht="27.5" customHeight="1">
      <c r="A70" s="53">
        <v>67</v>
      </c>
      <c r="B70" s="5" t="s">
        <v>1045</v>
      </c>
      <c r="C70" s="5" t="s">
        <v>1091</v>
      </c>
      <c r="D70" s="5" t="s">
        <v>1091</v>
      </c>
      <c r="E70" s="320">
        <v>46185</v>
      </c>
      <c r="F70" s="199">
        <f>VLOOKUP(D70,'[1]Tower Weight Individual'!$S$13:$Y$50,7,0)/1000</f>
        <v>22.923735000000001</v>
      </c>
      <c r="G70" s="126" t="s">
        <v>795</v>
      </c>
      <c r="H70" s="192">
        <v>46187</v>
      </c>
      <c r="I70" s="6" t="s">
        <v>1687</v>
      </c>
      <c r="J70" s="6">
        <v>22</v>
      </c>
      <c r="K70" s="6"/>
      <c r="L70" s="6"/>
      <c r="M70" s="6"/>
      <c r="N70" s="6"/>
      <c r="O70" s="6"/>
      <c r="P70" s="6"/>
    </row>
    <row r="71" spans="1:17" ht="29" customHeight="1">
      <c r="A71" s="53">
        <v>68</v>
      </c>
      <c r="B71" s="5" t="s">
        <v>989</v>
      </c>
      <c r="C71" s="5" t="s">
        <v>1091</v>
      </c>
      <c r="D71" s="5" t="s">
        <v>1091</v>
      </c>
      <c r="E71" s="320">
        <v>46181</v>
      </c>
      <c r="F71" s="199">
        <f>VLOOKUP(D71,'[1]Tower Weight Individual'!$S$13:$Y$50,7,0)/1000</f>
        <v>22.923735000000001</v>
      </c>
      <c r="G71" s="126" t="s">
        <v>795</v>
      </c>
      <c r="H71" s="192">
        <v>46188</v>
      </c>
      <c r="I71" s="6" t="s">
        <v>1125</v>
      </c>
      <c r="J71" s="6">
        <v>26</v>
      </c>
      <c r="K71" s="313"/>
      <c r="L71" s="64"/>
      <c r="M71" s="64"/>
      <c r="N71" s="64"/>
      <c r="O71" s="64"/>
      <c r="P71" s="64"/>
    </row>
    <row r="72" spans="1:17" ht="32" customHeight="1">
      <c r="A72" s="53">
        <v>69</v>
      </c>
      <c r="B72" s="644" t="s">
        <v>203</v>
      </c>
      <c r="C72" s="5" t="s">
        <v>1091</v>
      </c>
      <c r="D72" s="5" t="s">
        <v>1091</v>
      </c>
      <c r="E72" s="320">
        <v>46186</v>
      </c>
      <c r="F72" s="199">
        <f>VLOOKUP(D72,'[1]Tower Weight Individual'!$S$13:$Y$50,7,0)/1000</f>
        <v>22.923735000000001</v>
      </c>
      <c r="G72" s="126" t="s">
        <v>795</v>
      </c>
      <c r="H72" s="192">
        <v>46188</v>
      </c>
      <c r="I72" s="6" t="s">
        <v>1703</v>
      </c>
      <c r="J72" s="6">
        <v>26</v>
      </c>
      <c r="K72" s="6"/>
      <c r="L72" s="66"/>
      <c r="M72" s="66"/>
      <c r="N72" s="66"/>
      <c r="O72" s="66"/>
      <c r="P72" s="66"/>
    </row>
    <row r="73" spans="1:17" s="296" customFormat="1" ht="32" customHeight="1">
      <c r="A73" s="53">
        <v>70</v>
      </c>
      <c r="B73" s="5" t="s">
        <v>1005</v>
      </c>
      <c r="C73" s="5" t="s">
        <v>1088</v>
      </c>
      <c r="D73" s="5" t="s">
        <v>1088</v>
      </c>
      <c r="E73" s="320">
        <v>46185</v>
      </c>
      <c r="F73" s="199">
        <f>VLOOKUP(D73,'[1]Tower Weight Individual'!$S$13:$Y$50,7,0)/1000</f>
        <v>24.041023000000003</v>
      </c>
      <c r="G73" s="126" t="s">
        <v>795</v>
      </c>
      <c r="H73" s="192">
        <v>46190</v>
      </c>
      <c r="I73" s="6" t="s">
        <v>1124</v>
      </c>
      <c r="J73" s="6">
        <v>24</v>
      </c>
      <c r="K73" s="6"/>
      <c r="L73" s="6"/>
      <c r="M73" s="6"/>
      <c r="N73" s="6"/>
      <c r="O73" s="6"/>
      <c r="P73" s="6"/>
      <c r="Q73" s="645"/>
    </row>
    <row r="74" spans="1:17" ht="33" customHeight="1">
      <c r="A74" s="53">
        <v>71</v>
      </c>
      <c r="B74" s="5" t="s">
        <v>986</v>
      </c>
      <c r="C74" s="5" t="s">
        <v>1091</v>
      </c>
      <c r="D74" s="5" t="s">
        <v>1091</v>
      </c>
      <c r="E74" s="320">
        <v>46188</v>
      </c>
      <c r="F74" s="199">
        <f>VLOOKUP(D74,'[1]Tower Weight Individual'!$S$13:$Y$50,7,0)/1000</f>
        <v>22.923735000000001</v>
      </c>
      <c r="G74" s="126" t="s">
        <v>795</v>
      </c>
      <c r="H74" s="192">
        <v>46192</v>
      </c>
      <c r="I74" s="6" t="s">
        <v>1125</v>
      </c>
      <c r="J74" s="6">
        <v>26</v>
      </c>
      <c r="K74" s="6"/>
      <c r="L74" s="6"/>
      <c r="M74" s="6"/>
      <c r="N74" s="6"/>
      <c r="O74" s="6"/>
      <c r="P74" s="6"/>
      <c r="Q74" s="136"/>
    </row>
    <row r="75" spans="1:17" ht="32" customHeight="1">
      <c r="A75" s="53">
        <v>72</v>
      </c>
      <c r="B75" s="5" t="s">
        <v>1031</v>
      </c>
      <c r="C75" s="5" t="s">
        <v>1326</v>
      </c>
      <c r="D75" s="5" t="s">
        <v>1706</v>
      </c>
      <c r="E75" s="320">
        <v>46189</v>
      </c>
      <c r="F75" s="199">
        <f>VLOOKUP(D75,'[1]Tower Weight Individual'!$S$13:$Y$50,7,0)/1000</f>
        <v>36.178663999999998</v>
      </c>
      <c r="G75" s="126" t="s">
        <v>795</v>
      </c>
      <c r="H75" s="192">
        <v>46192</v>
      </c>
      <c r="I75" s="6" t="s">
        <v>1703</v>
      </c>
      <c r="J75" s="6">
        <v>26</v>
      </c>
      <c r="K75" s="6"/>
      <c r="L75" s="6"/>
      <c r="M75" s="6"/>
      <c r="N75" s="6"/>
      <c r="O75" s="6"/>
      <c r="P75" s="6"/>
      <c r="Q75" s="136"/>
    </row>
    <row r="76" spans="1:17" ht="33" customHeight="1">
      <c r="A76" s="53">
        <v>73</v>
      </c>
      <c r="B76" s="5" t="s">
        <v>297</v>
      </c>
      <c r="C76" s="5" t="s">
        <v>1319</v>
      </c>
      <c r="D76" s="5" t="s">
        <v>1705</v>
      </c>
      <c r="E76" s="320">
        <v>46187</v>
      </c>
      <c r="F76" s="199">
        <f>VLOOKUP(D76,'[1]Tower Weight Individual'!$S$13:$Y$50,7,0)/1000</f>
        <v>30.257179000000001</v>
      </c>
      <c r="G76" s="126" t="s">
        <v>795</v>
      </c>
      <c r="H76" s="192">
        <v>46194</v>
      </c>
      <c r="I76" s="6" t="s">
        <v>1309</v>
      </c>
      <c r="J76" s="6">
        <v>22</v>
      </c>
      <c r="K76" s="6"/>
      <c r="L76" s="6"/>
      <c r="M76" s="66"/>
      <c r="N76" s="66"/>
      <c r="O76" s="66"/>
      <c r="P76" s="66"/>
      <c r="Q76" s="136"/>
    </row>
    <row r="77" spans="1:17" ht="29.5" customHeight="1">
      <c r="A77" s="6">
        <v>74</v>
      </c>
      <c r="B77" s="5" t="s">
        <v>987</v>
      </c>
      <c r="C77" s="5" t="s">
        <v>1091</v>
      </c>
      <c r="D77" s="5" t="s">
        <v>1091</v>
      </c>
      <c r="E77" s="127">
        <v>46193</v>
      </c>
      <c r="F77" s="646">
        <f>VLOOKUP(D77,'[1]Tower Weight Individual'!$S$13:$Y$50,7,0)/1000</f>
        <v>22.923735000000001</v>
      </c>
      <c r="G77" s="126" t="s">
        <v>795</v>
      </c>
      <c r="H77" s="192">
        <v>46198</v>
      </c>
      <c r="I77" s="6" t="s">
        <v>1125</v>
      </c>
      <c r="J77" s="6">
        <v>26</v>
      </c>
      <c r="K77" s="64"/>
      <c r="L77" s="6"/>
      <c r="M77" s="64"/>
      <c r="N77" s="64"/>
      <c r="O77" s="64"/>
      <c r="P77" s="64"/>
    </row>
    <row r="78" spans="1:17" ht="29.5" customHeight="1">
      <c r="A78" s="6">
        <v>75</v>
      </c>
      <c r="B78" s="5" t="s">
        <v>1087</v>
      </c>
      <c r="C78" s="5" t="s">
        <v>1096</v>
      </c>
      <c r="D78" s="5" t="s">
        <v>1096</v>
      </c>
      <c r="E78" s="127">
        <v>111936</v>
      </c>
      <c r="F78" s="646">
        <f>VLOOKUP(D78,'[1]Tower Weight Individual'!$S$13:$Y$50,7,0)/1000</f>
        <v>27.965095000000002</v>
      </c>
      <c r="G78" s="126" t="s">
        <v>795</v>
      </c>
      <c r="H78" s="192">
        <v>46198</v>
      </c>
      <c r="I78" s="6" t="s">
        <v>1796</v>
      </c>
      <c r="J78" s="6">
        <v>26</v>
      </c>
      <c r="K78" s="64"/>
      <c r="L78" s="6"/>
      <c r="M78" s="64"/>
      <c r="N78" s="64"/>
      <c r="O78" s="64"/>
      <c r="P78" s="64"/>
    </row>
    <row r="79" spans="1:17" s="39" customFormat="1" ht="29.5" customHeight="1">
      <c r="A79" s="6">
        <v>76</v>
      </c>
      <c r="B79" s="5" t="s">
        <v>1006</v>
      </c>
      <c r="C79" s="5" t="s">
        <v>1320</v>
      </c>
      <c r="D79" s="5" t="s">
        <v>1706</v>
      </c>
      <c r="E79" s="127">
        <v>46191</v>
      </c>
      <c r="F79" s="646">
        <f>VLOOKUP(D79,'[1]Tower Weight Individual'!$S$13:$Y$50,7,0)/1000</f>
        <v>36.178663999999998</v>
      </c>
      <c r="G79" s="126" t="s">
        <v>795</v>
      </c>
      <c r="H79" s="192">
        <v>46199</v>
      </c>
      <c r="I79" s="313" t="s">
        <v>1124</v>
      </c>
      <c r="J79" s="6">
        <v>24</v>
      </c>
      <c r="K79" s="313"/>
      <c r="L79" s="313"/>
      <c r="M79" s="313"/>
      <c r="N79" s="313"/>
      <c r="O79" s="313"/>
      <c r="P79" s="313"/>
    </row>
    <row r="80" spans="1:17" ht="28" customHeight="1">
      <c r="A80" s="6">
        <v>77</v>
      </c>
      <c r="B80" s="5" t="s">
        <v>1055</v>
      </c>
      <c r="C80" s="5" t="s">
        <v>1096</v>
      </c>
      <c r="D80" s="5" t="s">
        <v>1096</v>
      </c>
      <c r="E80" s="127">
        <v>46195</v>
      </c>
      <c r="F80" s="646">
        <f>VLOOKUP(D80,'[1]Tower Weight Individual'!$S$13:$Y$50,7,0)/1000</f>
        <v>27.965095000000002</v>
      </c>
      <c r="G80" s="126" t="s">
        <v>795</v>
      </c>
      <c r="H80" s="192">
        <v>46199</v>
      </c>
      <c r="I80" s="6" t="s">
        <v>1710</v>
      </c>
      <c r="J80" s="6">
        <v>22</v>
      </c>
      <c r="K80" s="64"/>
      <c r="L80" s="6"/>
      <c r="M80" s="64"/>
      <c r="N80" s="64"/>
      <c r="O80" s="64"/>
      <c r="P80" s="64"/>
    </row>
    <row r="81" spans="1:16" ht="28" customHeight="1">
      <c r="A81" s="6">
        <v>78</v>
      </c>
      <c r="B81" s="5" t="s">
        <v>1008</v>
      </c>
      <c r="C81" s="5" t="s">
        <v>1088</v>
      </c>
      <c r="D81" s="5" t="s">
        <v>1088</v>
      </c>
      <c r="E81" s="127">
        <v>46199</v>
      </c>
      <c r="F81" s="646">
        <f>VLOOKUP(D81,'[1]Tower Weight Individual'!$S$13:$Y$50,7,0)/1000</f>
        <v>24.041023000000003</v>
      </c>
      <c r="G81" s="126" t="s">
        <v>795</v>
      </c>
      <c r="H81" s="192">
        <v>46203</v>
      </c>
      <c r="I81" s="6" t="s">
        <v>1124</v>
      </c>
      <c r="J81" s="6">
        <v>24</v>
      </c>
      <c r="K81" s="64"/>
      <c r="L81" s="64"/>
      <c r="M81" s="64"/>
      <c r="N81" s="64"/>
      <c r="O81" s="64"/>
      <c r="P81" s="64"/>
    </row>
    <row r="82" spans="1:16" ht="28" customHeight="1">
      <c r="A82" s="6">
        <v>79</v>
      </c>
      <c r="B82" s="5" t="s">
        <v>985</v>
      </c>
      <c r="C82" s="5" t="s">
        <v>1088</v>
      </c>
      <c r="D82" s="5" t="s">
        <v>1088</v>
      </c>
      <c r="E82" s="127">
        <v>46198</v>
      </c>
      <c r="F82" s="646">
        <f>VLOOKUP(D82,'[1]Tower Weight Individual'!$S$13:$Y$50,7,0)/1000</f>
        <v>24.041023000000003</v>
      </c>
      <c r="G82" s="126" t="s">
        <v>70</v>
      </c>
      <c r="H82" s="127"/>
      <c r="I82" s="6" t="s">
        <v>1125</v>
      </c>
      <c r="J82" s="6">
        <v>26</v>
      </c>
      <c r="K82" s="64"/>
      <c r="L82" s="64"/>
      <c r="M82" s="64"/>
      <c r="N82" s="64"/>
      <c r="O82" s="64"/>
      <c r="P82" s="64"/>
    </row>
    <row r="83" spans="1:16" ht="27.5" customHeight="1">
      <c r="A83" s="6">
        <v>80</v>
      </c>
      <c r="B83" s="5" t="s">
        <v>999</v>
      </c>
      <c r="C83" s="5" t="s">
        <v>1091</v>
      </c>
      <c r="D83" s="5" t="s">
        <v>1091</v>
      </c>
      <c r="E83" s="127">
        <v>46198</v>
      </c>
      <c r="F83" s="646">
        <f>VLOOKUP(D83,'[1]Tower Weight Individual'!$S$13:$Y$50,7,0)/1000</f>
        <v>22.923735000000001</v>
      </c>
      <c r="G83" s="126" t="s">
        <v>70</v>
      </c>
      <c r="H83" s="66"/>
      <c r="I83" s="6" t="s">
        <v>1796</v>
      </c>
      <c r="J83" s="6">
        <v>22</v>
      </c>
      <c r="K83" s="64"/>
      <c r="L83" s="64"/>
      <c r="M83" s="64"/>
      <c r="N83" s="64"/>
      <c r="O83" s="64"/>
      <c r="P83" s="64"/>
    </row>
    <row r="84" spans="1:16" ht="27.5" customHeight="1">
      <c r="A84" s="6">
        <v>81</v>
      </c>
      <c r="B84" s="5" t="s">
        <v>968</v>
      </c>
      <c r="C84" s="5" t="s">
        <v>1091</v>
      </c>
      <c r="D84" s="5" t="s">
        <v>1091</v>
      </c>
      <c r="E84" s="127">
        <v>46203</v>
      </c>
      <c r="F84" s="646">
        <f>VLOOKUP(D84,'[1]Tower Weight Individual'!$S$13:$Y$50,7,0)/1000</f>
        <v>22.923735000000001</v>
      </c>
      <c r="G84" s="126" t="s">
        <v>70</v>
      </c>
      <c r="H84" s="66"/>
      <c r="I84" s="6" t="s">
        <v>1333</v>
      </c>
      <c r="J84" s="6">
        <v>26</v>
      </c>
      <c r="K84" s="66"/>
      <c r="L84" s="66"/>
      <c r="M84" s="66"/>
      <c r="N84" s="66"/>
      <c r="O84" s="66"/>
      <c r="P84" s="66"/>
    </row>
    <row r="85" spans="1:16" ht="27.5" customHeight="1">
      <c r="A85" s="6">
        <v>82</v>
      </c>
      <c r="B85" s="5" t="s">
        <v>980</v>
      </c>
      <c r="C85" s="5" t="s">
        <v>1091</v>
      </c>
      <c r="D85" s="5" t="s">
        <v>1091</v>
      </c>
      <c r="E85" s="127">
        <v>46203</v>
      </c>
      <c r="F85" s="646">
        <f>VLOOKUP(D85,'[1]Tower Weight Individual'!$S$13:$Y$50,7,0)/1000</f>
        <v>22.923735000000001</v>
      </c>
      <c r="G85" s="126" t="s">
        <v>70</v>
      </c>
      <c r="H85" s="66"/>
      <c r="I85" s="6" t="s">
        <v>1125</v>
      </c>
      <c r="J85" s="6">
        <v>26</v>
      </c>
      <c r="K85" s="64"/>
      <c r="L85" s="64"/>
      <c r="M85" s="64"/>
      <c r="N85" s="64"/>
      <c r="O85" s="64"/>
      <c r="P85" s="64"/>
    </row>
  </sheetData>
  <conditionalFormatting sqref="B1 B4:B1048576">
    <cfRule type="duplicateValues" dxfId="141" priority="1444"/>
  </conditionalFormatting>
  <conditionalFormatting sqref="B22:B71 B73">
    <cfRule type="duplicateValues" dxfId="140" priority="1"/>
    <cfRule type="duplicateValues" dxfId="139" priority="2"/>
  </conditionalFormatting>
  <conditionalFormatting sqref="B69 B18:B64">
    <cfRule type="duplicateValues" dxfId="138" priority="1481"/>
  </conditionalFormatting>
  <conditionalFormatting sqref="G82:G1048576">
    <cfRule type="containsText" dxfId="137" priority="3" operator="containsText" text="C">
      <formula>NOT(ISERROR(SEARCH("C",G82)))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0" orientation="portrait" r:id="rId1"/>
  <colBreaks count="1" manualBreakCount="1">
    <brk id="7" max="69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BE2-A4F9-4829-AE05-848F06FDBC65}">
  <sheetPr codeName="Sheet14"/>
  <dimension ref="A1:L63"/>
  <sheetViews>
    <sheetView zoomScale="86" workbookViewId="0">
      <pane ySplit="1" topLeftCell="A44" activePane="bottomLeft" state="frozen"/>
      <selection pane="bottomLeft" activeCell="H63" sqref="H63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2.542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323" t="str">
        <f>'Erection '!B4</f>
        <v>125/2</v>
      </c>
      <c r="C2" s="5" t="str">
        <f>VLOOKUP(B2,'Erection '!B4:C71,2,0)</f>
        <v>A+3</v>
      </c>
      <c r="D2" s="303" t="str">
        <f>VLOOKUP(B2,'Erection '!B4:E62,3,0)</f>
        <v>A+3</v>
      </c>
      <c r="E2" s="186">
        <f>VLOOKUP(B3,'Erection '!B4:F62,4,0)</f>
        <v>46078</v>
      </c>
      <c r="F2" s="324">
        <f>VLOOKUP(B2,'Erection '!B4:G62,5,0)</f>
        <v>24.041023000000003</v>
      </c>
      <c r="G2" s="303" t="str">
        <f>VLOOKUP(B2,'Erection '!B4:H62,6,0)</f>
        <v>C</v>
      </c>
      <c r="H2" s="198">
        <f>VLOOKUP(B2,'Erection '!B4:I62,7,0)</f>
        <v>46075</v>
      </c>
      <c r="I2" s="6">
        <v>32</v>
      </c>
      <c r="J2" s="6"/>
      <c r="K2" s="6" t="s">
        <v>836</v>
      </c>
      <c r="L2" s="325"/>
    </row>
    <row r="3" spans="1:12" ht="15.5" customHeight="1" thickBot="1">
      <c r="A3" s="6">
        <v>2</v>
      </c>
      <c r="B3" s="323" t="str">
        <f>'Erection '!B5</f>
        <v>122/2</v>
      </c>
      <c r="C3" s="5" t="str">
        <f>VLOOKUP(B3,'Erection '!B5:C71,2,0)</f>
        <v>A+0</v>
      </c>
      <c r="D3" s="303" t="str">
        <f>VLOOKUP(B3,'Erection '!B5:E65,3,0)</f>
        <v>A+0</v>
      </c>
      <c r="E3" s="186">
        <f>VLOOKUP(B4,'Erection '!B5:F65,4,0)</f>
        <v>46075</v>
      </c>
      <c r="F3" s="324">
        <f>VLOOKUP(B3,'Erection '!B5:G65,5,0)</f>
        <v>22.923735000000001</v>
      </c>
      <c r="G3" s="303" t="str">
        <f>VLOOKUP(B3,'Erection '!B5:H65,6,0)</f>
        <v>C</v>
      </c>
      <c r="H3" s="198">
        <f>VLOOKUP(B3,'Erection '!B5:I65,7,0)</f>
        <v>46081</v>
      </c>
      <c r="I3" s="6">
        <v>24</v>
      </c>
      <c r="J3" s="6"/>
      <c r="K3" s="6" t="s">
        <v>836</v>
      </c>
      <c r="L3" s="325"/>
    </row>
    <row r="4" spans="1:12" ht="15.5" customHeight="1" thickBot="1">
      <c r="A4" s="6">
        <v>3</v>
      </c>
      <c r="B4" s="323" t="str">
        <f>'Erection '!B6</f>
        <v>130/1</v>
      </c>
      <c r="C4" s="5" t="str">
        <f>VLOOKUP(B4,'Erection '!B6:C71,2,0)</f>
        <v>A+0</v>
      </c>
      <c r="D4" s="303" t="str">
        <f>VLOOKUP(B4,'Erection '!B6:E66,3,0)</f>
        <v>A+0</v>
      </c>
      <c r="E4" s="186">
        <f>VLOOKUP(B5,'Erection '!B6:F66,4,0)</f>
        <v>46084</v>
      </c>
      <c r="F4" s="324">
        <f>VLOOKUP(B4,'Erection '!B6:G66,5,0)</f>
        <v>22.923735000000001</v>
      </c>
      <c r="G4" s="303" t="str">
        <f>VLOOKUP(B4,'Erection '!B6:H66,6,0)</f>
        <v>C</v>
      </c>
      <c r="H4" s="198">
        <f>VLOOKUP(B4,'Erection '!B6:I66,7,0)</f>
        <v>46081</v>
      </c>
      <c r="I4" s="6">
        <v>42</v>
      </c>
      <c r="J4" s="6"/>
      <c r="K4" s="6" t="s">
        <v>836</v>
      </c>
      <c r="L4" s="325"/>
    </row>
    <row r="5" spans="1:12" ht="15.5" customHeight="1" thickBot="1">
      <c r="A5" s="6">
        <v>4</v>
      </c>
      <c r="B5" s="323" t="str">
        <f>'Erection '!B7</f>
        <v>126/10</v>
      </c>
      <c r="C5" s="5" t="str">
        <f>VLOOKUP(B5,'Erection '!B7:C73,2,0)</f>
        <v>A+0</v>
      </c>
      <c r="D5" s="303" t="str">
        <f>VLOOKUP(B5,'Erection '!B7:E69,3,0)</f>
        <v>A+0</v>
      </c>
      <c r="E5" s="186">
        <f>VLOOKUP(B6,'Erection '!B7:F69,4,0)</f>
        <v>46082</v>
      </c>
      <c r="F5" s="324">
        <f>VLOOKUP(B5,'Erection '!B7:G69,5,0)</f>
        <v>22.923735000000001</v>
      </c>
      <c r="G5" s="303" t="str">
        <f>VLOOKUP(B5,'Erection '!B7:H69,6,0)</f>
        <v>C</v>
      </c>
      <c r="H5" s="198">
        <f>VLOOKUP(B5,'Erection '!B7:I69,7,0)</f>
        <v>46088</v>
      </c>
      <c r="I5" s="6">
        <v>32</v>
      </c>
      <c r="J5" s="6"/>
      <c r="K5" s="6" t="s">
        <v>836</v>
      </c>
      <c r="L5" s="325"/>
    </row>
    <row r="6" spans="1:12" ht="15.5" customHeight="1" thickBot="1">
      <c r="A6" s="6">
        <v>5</v>
      </c>
      <c r="B6" s="323" t="str">
        <f>'Erection '!B8</f>
        <v>129A/3</v>
      </c>
      <c r="C6" s="5" t="str">
        <f>VLOOKUP(B6,'Erection '!B8:C73,2,0)</f>
        <v>A+3</v>
      </c>
      <c r="D6" s="303" t="str">
        <f>VLOOKUP(B6,'Erection '!B8:E71,3,0)</f>
        <v>A+3</v>
      </c>
      <c r="E6" s="186">
        <f>VLOOKUP(B7,'Erection '!B8:F71,4,0)</f>
        <v>46082</v>
      </c>
      <c r="F6" s="324">
        <f>VLOOKUP(B6,'Erection '!B8:G71,5,0)</f>
        <v>24.041023000000003</v>
      </c>
      <c r="G6" s="303" t="str">
        <f>VLOOKUP(B6,'Erection '!B8:H71,6,0)</f>
        <v>C</v>
      </c>
      <c r="H6" s="198">
        <f>VLOOKUP(B6,'Erection '!B8:I71,7,0)</f>
        <v>46091</v>
      </c>
      <c r="I6" s="6">
        <v>32</v>
      </c>
      <c r="J6" s="6"/>
      <c r="K6" s="6" t="s">
        <v>836</v>
      </c>
      <c r="L6" s="325"/>
    </row>
    <row r="7" spans="1:12" ht="15.5" customHeight="1" thickBot="1">
      <c r="A7" s="6">
        <v>6</v>
      </c>
      <c r="B7" s="323" t="str">
        <f>'Erection '!B9</f>
        <v>126/9</v>
      </c>
      <c r="C7" s="5" t="str">
        <f>VLOOKUP(B7,'Erection '!B9:C76,2,0)</f>
        <v>A+3</v>
      </c>
      <c r="D7" s="303" t="str">
        <f>VLOOKUP(B7,'Erection '!B9:E71,3,0)</f>
        <v>A+3</v>
      </c>
      <c r="E7" s="186">
        <f>VLOOKUP(B8,'Erection '!B9:F71,4,0)</f>
        <v>46092</v>
      </c>
      <c r="F7" s="324">
        <f>VLOOKUP(B7,'Erection '!B9:G71,5,0)</f>
        <v>24.041023000000003</v>
      </c>
      <c r="G7" s="303" t="str">
        <f>VLOOKUP(B7,'Erection '!B9:H71,6,0)</f>
        <v>C</v>
      </c>
      <c r="H7" s="198">
        <f>VLOOKUP(B7,'Erection '!B9:I71,7,0)</f>
        <v>46092</v>
      </c>
      <c r="I7" s="6">
        <v>26</v>
      </c>
      <c r="J7" s="6"/>
      <c r="K7" s="6" t="s">
        <v>836</v>
      </c>
      <c r="L7" s="325"/>
    </row>
    <row r="8" spans="1:12" ht="15.5" customHeight="1" thickBot="1">
      <c r="A8" s="6">
        <v>7</v>
      </c>
      <c r="B8" s="323" t="str">
        <f>'Erection '!B10</f>
        <v>129A/4</v>
      </c>
      <c r="C8" s="5" t="str">
        <f>VLOOKUP(B8,'Erection '!B10:C74,2,0)</f>
        <v>A+6</v>
      </c>
      <c r="D8" s="303" t="str">
        <f>VLOOKUP(B8,'Erection '!B10:E71,3,0)</f>
        <v>A+6</v>
      </c>
      <c r="E8" s="186">
        <f>VLOOKUP(B9,'Erection '!B10:F71,4,0)</f>
        <v>45717</v>
      </c>
      <c r="F8" s="324">
        <f>VLOOKUP(B8,'Erection '!B10:G71,5,0)</f>
        <v>26.764163</v>
      </c>
      <c r="G8" s="303" t="str">
        <f>VLOOKUP(B8,'Erection '!B10:H71,6,0)</f>
        <v>C</v>
      </c>
      <c r="H8" s="198">
        <f>VLOOKUP(B8,'Erection '!B10:I71,7,0)</f>
        <v>46095</v>
      </c>
      <c r="I8" s="6">
        <v>26</v>
      </c>
      <c r="J8" s="6"/>
      <c r="K8" s="6" t="s">
        <v>836</v>
      </c>
      <c r="L8" s="325"/>
    </row>
    <row r="9" spans="1:12" ht="15.5" customHeight="1" thickBot="1">
      <c r="A9" s="6">
        <v>8</v>
      </c>
      <c r="B9" s="323" t="str">
        <f>'Erection '!B11</f>
        <v>126/5</v>
      </c>
      <c r="C9" s="5" t="str">
        <f>VLOOKUP(B9,'Erection '!B11:C76,2,0)</f>
        <v>A+3</v>
      </c>
      <c r="D9" s="303" t="str">
        <f>VLOOKUP(B9,'Erection '!B11:E73,3,0)</f>
        <v>A+3</v>
      </c>
      <c r="E9" s="186">
        <f>VLOOKUP(B10,'Erection '!B11:F73,4,0)</f>
        <v>46096</v>
      </c>
      <c r="F9" s="324">
        <f>VLOOKUP(B9,'Erection '!B11:G73,5,0)</f>
        <v>24.041023000000003</v>
      </c>
      <c r="G9" s="303" t="str">
        <f>VLOOKUP(B9,'Erection '!B11:H73,6,0)</f>
        <v>C</v>
      </c>
      <c r="H9" s="198">
        <f>VLOOKUP(B9,'Erection '!B11:I73,7,0)</f>
        <v>46096</v>
      </c>
      <c r="I9" s="6">
        <v>26</v>
      </c>
      <c r="J9" s="6"/>
      <c r="K9" s="6" t="s">
        <v>836</v>
      </c>
      <c r="L9" s="325"/>
    </row>
    <row r="10" spans="1:12" ht="15.5" customHeight="1" thickBot="1">
      <c r="A10" s="6">
        <v>9</v>
      </c>
      <c r="B10" s="323" t="str">
        <f>'Erection '!B12</f>
        <v>126/4</v>
      </c>
      <c r="C10" s="5" t="str">
        <f>VLOOKUP(B10,'Erection '!B12:C79,2,0)</f>
        <v>A+0</v>
      </c>
      <c r="D10" s="303" t="str">
        <f>VLOOKUP(B10,'Erection '!B12:E73,3,0)</f>
        <v>A+0</v>
      </c>
      <c r="E10" s="186">
        <f>VLOOKUP(B11,'Erection '!B12:F73,4,0)</f>
        <v>46096</v>
      </c>
      <c r="F10" s="324">
        <f>VLOOKUP(B10,'Erection '!B12:G73,5,0)</f>
        <v>22.923735000000001</v>
      </c>
      <c r="G10" s="303" t="str">
        <f>VLOOKUP(B10,'Erection '!B12:H73,6,0)</f>
        <v>C</v>
      </c>
      <c r="H10" s="198">
        <f>VLOOKUP(B10,'Erection '!B12:I73,7,0)</f>
        <v>46100</v>
      </c>
      <c r="I10" s="6">
        <v>26</v>
      </c>
      <c r="J10" s="6"/>
      <c r="K10" s="6" t="s">
        <v>836</v>
      </c>
      <c r="L10" s="325"/>
    </row>
    <row r="11" spans="1:12" ht="15.5" customHeight="1" thickBot="1">
      <c r="A11" s="6">
        <v>10</v>
      </c>
      <c r="B11" s="323" t="str">
        <f>'Erection '!B13</f>
        <v>130/2</v>
      </c>
      <c r="C11" s="5" t="str">
        <f>VLOOKUP(B11,'Erection '!B13:C77,2,0)</f>
        <v>A+6</v>
      </c>
      <c r="D11" s="303" t="str">
        <f>VLOOKUP(B11,'Erection '!B13:E76,3,0)</f>
        <v>A+6</v>
      </c>
      <c r="E11" s="186">
        <f>VLOOKUP(B12,'Erection '!B13:F76,4,0)</f>
        <v>46100</v>
      </c>
      <c r="F11" s="324">
        <f>VLOOKUP(B11,'Erection '!B13:G76,5,0)</f>
        <v>26.764163</v>
      </c>
      <c r="G11" s="303" t="str">
        <f>VLOOKUP(B11,'Erection '!B13:H76,6,0)</f>
        <v>C</v>
      </c>
      <c r="H11" s="198">
        <f>VLOOKUP(B11,'Erection '!B13:I76,7,0)</f>
        <v>46100</v>
      </c>
      <c r="I11" s="6">
        <v>26</v>
      </c>
      <c r="J11" s="6"/>
      <c r="K11" s="6" t="s">
        <v>836</v>
      </c>
      <c r="L11" s="325"/>
    </row>
    <row r="12" spans="1:12" ht="15.5" customHeight="1" thickBot="1">
      <c r="A12" s="6">
        <v>11</v>
      </c>
      <c r="B12" s="323" t="str">
        <f>'Erection '!B14</f>
        <v>130/3</v>
      </c>
      <c r="C12" s="5" t="str">
        <f>VLOOKUP(B12,'Erection '!B14:C80,2,0)</f>
        <v>A+3</v>
      </c>
      <c r="D12" s="303" t="str">
        <f>VLOOKUP(B12,'Erection '!B14:E74,3,0)</f>
        <v>A+3</v>
      </c>
      <c r="E12" s="186">
        <f>VLOOKUP(B13,'Erection '!B14:F74,4,0)</f>
        <v>46100</v>
      </c>
      <c r="F12" s="324">
        <f>VLOOKUP(B12,'Erection '!B14:G74,5,0)</f>
        <v>24.041023000000003</v>
      </c>
      <c r="G12" s="303" t="str">
        <f>VLOOKUP(B12,'Erection '!B14:H74,6,0)</f>
        <v>C</v>
      </c>
      <c r="H12" s="198">
        <f>VLOOKUP(B12,'Erection '!B14:I74,7,0)</f>
        <v>46103</v>
      </c>
      <c r="I12" s="6">
        <v>26</v>
      </c>
      <c r="J12" s="6"/>
      <c r="K12" s="6" t="s">
        <v>836</v>
      </c>
      <c r="L12" s="325"/>
    </row>
    <row r="13" spans="1:12" ht="15.5" customHeight="1" thickBot="1">
      <c r="A13" s="6">
        <v>12</v>
      </c>
      <c r="B13" s="323" t="str">
        <f>'Erection '!B15</f>
        <v>126/3</v>
      </c>
      <c r="C13" s="5" t="str">
        <f>VLOOKUP(B13,'Erection '!B15:C82,2,0)</f>
        <v>A+3</v>
      </c>
      <c r="D13" s="303" t="str">
        <f>VLOOKUP(B13,'Erection '!B15:E76,3,0)</f>
        <v>A+3</v>
      </c>
      <c r="E13" s="186">
        <f>VLOOKUP(B14,'Erection '!B15:F76,4,0)</f>
        <v>46104</v>
      </c>
      <c r="F13" s="324">
        <f>VLOOKUP(B13,'Erection '!B15:G76,5,0)</f>
        <v>24.041023000000003</v>
      </c>
      <c r="G13" s="303" t="str">
        <f>VLOOKUP(B13,'Erection '!B15:H76,6,0)</f>
        <v>C</v>
      </c>
      <c r="H13" s="198">
        <f>VLOOKUP(B13,'Erection '!B15:I76,7,0)</f>
        <v>46104</v>
      </c>
      <c r="I13" s="6">
        <v>32</v>
      </c>
      <c r="J13" s="6"/>
      <c r="K13" s="6" t="s">
        <v>836</v>
      </c>
      <c r="L13" s="325"/>
    </row>
    <row r="14" spans="1:12" ht="15.5" customHeight="1" thickBot="1">
      <c r="A14" s="6">
        <v>13</v>
      </c>
      <c r="B14" s="323" t="str">
        <f>'Erection '!B16</f>
        <v>134/2</v>
      </c>
      <c r="C14" s="5" t="str">
        <f>VLOOKUP(B14,'Erection '!B16:C83,2,0)</f>
        <v>A+3</v>
      </c>
      <c r="D14" s="303" t="str">
        <f>VLOOKUP(B14,'Erection '!B16:E79,3,0)</f>
        <v>A+3</v>
      </c>
      <c r="E14" s="186">
        <f>VLOOKUP(B15,'Erection '!B16:F79,4,0)</f>
        <v>46104</v>
      </c>
      <c r="F14" s="324">
        <f>VLOOKUP(B14,'Erection '!B16:G79,5,0)</f>
        <v>24.041023000000003</v>
      </c>
      <c r="G14" s="303" t="str">
        <f>VLOOKUP(B14,'Erection '!B16:H79,6,0)</f>
        <v>C</v>
      </c>
      <c r="H14" s="198">
        <f>VLOOKUP(B14,'Erection '!B16:I79,7,0)</f>
        <v>46108</v>
      </c>
      <c r="I14" s="6">
        <v>26</v>
      </c>
      <c r="J14" s="6"/>
      <c r="K14" s="6" t="s">
        <v>836</v>
      </c>
      <c r="L14" s="325"/>
    </row>
    <row r="15" spans="1:12" ht="15.5" customHeight="1" thickBot="1">
      <c r="A15" s="6">
        <v>14</v>
      </c>
      <c r="B15" s="323" t="str">
        <f>'Erection '!B17</f>
        <v>125/3</v>
      </c>
      <c r="C15" s="5" t="str">
        <f>VLOOKUP(B15,'Erection '!B17:C83,2,0)</f>
        <v>A+6</v>
      </c>
      <c r="D15" s="303" t="str">
        <f>VLOOKUP(B15,'Erection '!B17:E77,3,0)</f>
        <v>A+6</v>
      </c>
      <c r="E15" s="186">
        <f>VLOOKUP(B16,'Erection '!B17:F77,4,0)</f>
        <v>46108</v>
      </c>
      <c r="F15" s="324">
        <f>VLOOKUP(B15,'Erection '!B17:G77,5,0)</f>
        <v>26.764163</v>
      </c>
      <c r="G15" s="303" t="str">
        <f>VLOOKUP(B15,'Erection '!B17:H77,6,0)</f>
        <v>C</v>
      </c>
      <c r="H15" s="198">
        <f>VLOOKUP(B15,'Erection '!B17:I77,7,0)</f>
        <v>46109</v>
      </c>
      <c r="I15" s="6">
        <v>28</v>
      </c>
      <c r="J15" s="6"/>
      <c r="K15" s="6" t="s">
        <v>836</v>
      </c>
      <c r="L15" s="325"/>
    </row>
    <row r="16" spans="1:12" ht="15.5" customHeight="1" thickBot="1">
      <c r="A16" s="6">
        <v>15</v>
      </c>
      <c r="B16" s="323" t="str">
        <f>'Erection '!B18</f>
        <v>134/3</v>
      </c>
      <c r="C16" s="5" t="str">
        <f>VLOOKUP(B16,'Erection '!B18:C84,2,0)</f>
        <v>A+6</v>
      </c>
      <c r="D16" s="303" t="str">
        <f>VLOOKUP(B16,'Erection '!B18:E80,3,0)</f>
        <v>A+6</v>
      </c>
      <c r="E16" s="186">
        <f>VLOOKUP(B17,'Erection '!B18:F80,4,0)</f>
        <v>46109</v>
      </c>
      <c r="F16" s="324">
        <f>VLOOKUP(B16,'Erection '!B18:G80,5,0)</f>
        <v>26.764163</v>
      </c>
      <c r="G16" s="303" t="str">
        <f>VLOOKUP(B16,'Erection '!B18:H80,6,0)</f>
        <v>C</v>
      </c>
      <c r="H16" s="198">
        <f>VLOOKUP(B16,'Erection '!B18:I80,7,0)</f>
        <v>46111</v>
      </c>
      <c r="I16" s="6">
        <v>42</v>
      </c>
      <c r="J16" s="6"/>
      <c r="K16" s="6" t="s">
        <v>836</v>
      </c>
      <c r="L16" s="325"/>
    </row>
    <row r="17" spans="1:12" ht="15.5" customHeight="1" thickBot="1">
      <c r="A17" s="6">
        <v>16</v>
      </c>
      <c r="B17" s="323" t="str">
        <f>'Erection '!B19</f>
        <v>124/4</v>
      </c>
      <c r="C17" s="5" t="str">
        <f>VLOOKUP(B17,'Erection '!B19:C85,2,0)</f>
        <v>A+3</v>
      </c>
      <c r="D17" s="303" t="str">
        <f>VLOOKUP(B17,'Erection '!B19:E82,3,0)</f>
        <v>A+3</v>
      </c>
      <c r="E17" s="186">
        <f>VLOOKUP(B18,'Erection '!B19:F82,4,0)</f>
        <v>46112</v>
      </c>
      <c r="F17" s="324">
        <f>VLOOKUP(B17,'Erection '!B19:G82,5,0)</f>
        <v>24.041023000000003</v>
      </c>
      <c r="G17" s="303" t="str">
        <f>VLOOKUP(B17,'Erection '!B19:H82,6,0)</f>
        <v>C</v>
      </c>
      <c r="H17" s="198">
        <f>VLOOKUP(B17,'Erection '!B19:I82,7,0)</f>
        <v>46114</v>
      </c>
      <c r="I17" s="6">
        <v>33</v>
      </c>
      <c r="J17" s="6"/>
      <c r="K17" s="6" t="s">
        <v>836</v>
      </c>
      <c r="L17" s="325"/>
    </row>
    <row r="18" spans="1:12" ht="15.5" customHeight="1" thickBot="1">
      <c r="A18" s="6">
        <v>17</v>
      </c>
      <c r="B18" s="323" t="str">
        <f>'Erection '!B20</f>
        <v>134/4</v>
      </c>
      <c r="C18" s="5" t="str">
        <f>VLOOKUP(B18,'Erection '!B20:C86,2,0)</f>
        <v>A+3</v>
      </c>
      <c r="D18" s="303" t="str">
        <f>VLOOKUP(B18,'Erection '!B20:E83,3,0)</f>
        <v>A+3</v>
      </c>
      <c r="E18" s="186">
        <f>VLOOKUP(B19,'Erection '!B20:F83,4,0)</f>
        <v>46116</v>
      </c>
      <c r="F18" s="324">
        <f>VLOOKUP(B18,'Erection '!B20:G83,5,0)</f>
        <v>24.041023000000003</v>
      </c>
      <c r="G18" s="303" t="str">
        <f>VLOOKUP(B18,'Erection '!B20:H83,6,0)</f>
        <v>C</v>
      </c>
      <c r="H18" s="198">
        <f>VLOOKUP(B18,'Erection '!B20:I83,7,0)</f>
        <v>46115</v>
      </c>
      <c r="I18" s="6">
        <v>22</v>
      </c>
      <c r="J18" s="6"/>
      <c r="K18" s="6" t="s">
        <v>836</v>
      </c>
      <c r="L18" s="325"/>
    </row>
    <row r="19" spans="1:12" ht="15.5" customHeight="1" thickBot="1">
      <c r="A19" s="6">
        <v>18</v>
      </c>
      <c r="B19" s="323" t="str">
        <f>'Erection '!B21</f>
        <v>134/8</v>
      </c>
      <c r="C19" s="5" t="str">
        <f>VLOOKUP(B19,'Erection '!B21:C87,2,0)</f>
        <v>A+3</v>
      </c>
      <c r="D19" s="303" t="str">
        <f>VLOOKUP(B19,'Erection '!B21:E83,3,0)</f>
        <v>A+3</v>
      </c>
      <c r="E19" s="186">
        <f>VLOOKUP(B20,'Erection '!B21:F83,4,0)</f>
        <v>46119</v>
      </c>
      <c r="F19" s="324">
        <f>VLOOKUP(B19,'Erection '!B21:G83,5,0)</f>
        <v>24.041023000000003</v>
      </c>
      <c r="G19" s="303" t="str">
        <f>VLOOKUP(B19,'Erection '!B21:H83,6,0)</f>
        <v>C</v>
      </c>
      <c r="H19" s="198">
        <f>VLOOKUP(B19,'Erection '!B21:I83,7,0)</f>
        <v>46119</v>
      </c>
      <c r="I19" s="6">
        <v>24</v>
      </c>
      <c r="J19" s="6"/>
      <c r="K19" s="6" t="s">
        <v>836</v>
      </c>
      <c r="L19" s="325"/>
    </row>
    <row r="20" spans="1:12" ht="15.5" customHeight="1" thickBot="1">
      <c r="A20" s="6">
        <v>19</v>
      </c>
      <c r="B20" s="323" t="str">
        <f>'Erection '!B22</f>
        <v>134/9</v>
      </c>
      <c r="C20" s="5" t="str">
        <f>VLOOKUP(B20,'Erection '!B22:C88,2,0)</f>
        <v>A+0</v>
      </c>
      <c r="D20" s="303" t="str">
        <f>VLOOKUP(B20,'Erection '!B22:E84,3,0)</f>
        <v>A+0</v>
      </c>
      <c r="E20" s="186">
        <f>VLOOKUP(B21,'Erection '!B22:F84,4,0)</f>
        <v>46124</v>
      </c>
      <c r="F20" s="324">
        <f>VLOOKUP(B20,'Erection '!B22:G84,5,0)</f>
        <v>22.923735000000001</v>
      </c>
      <c r="G20" s="303" t="str">
        <f>VLOOKUP(B20,'Erection '!B22:H84,6,0)</f>
        <v>C</v>
      </c>
      <c r="H20" s="198">
        <f>VLOOKUP(B20,'Erection '!B22:I84,7,0)</f>
        <v>46123</v>
      </c>
      <c r="I20" s="6"/>
      <c r="J20" s="6"/>
      <c r="K20" s="6" t="s">
        <v>836</v>
      </c>
      <c r="L20" s="325"/>
    </row>
    <row r="21" spans="1:12" ht="15.5" customHeight="1" thickBot="1">
      <c r="A21" s="6">
        <v>20</v>
      </c>
      <c r="B21" s="323" t="str">
        <f>'Erection '!B23</f>
        <v>134/7</v>
      </c>
      <c r="C21" s="5" t="str">
        <f>VLOOKUP(B21,'Erection '!B23:C89,2,0)</f>
        <v>A+3</v>
      </c>
      <c r="D21" s="303" t="str">
        <f>VLOOKUP(B21,'Erection '!B23:E85,3,0)</f>
        <v>A+3</v>
      </c>
      <c r="E21" s="186">
        <f>VLOOKUP(B22,'Erection '!B23:F85,4,0)</f>
        <v>46127</v>
      </c>
      <c r="F21" s="324">
        <f>VLOOKUP(B21,'Erection '!B23:G85,5,0)</f>
        <v>24.041023000000003</v>
      </c>
      <c r="G21" s="303" t="str">
        <f>VLOOKUP(B21,'Erection '!B23:H85,6,0)</f>
        <v>C</v>
      </c>
      <c r="H21" s="198">
        <f>VLOOKUP(B21,'Erection '!B23:I85,7,0)</f>
        <v>46127</v>
      </c>
      <c r="I21" s="6">
        <v>18</v>
      </c>
      <c r="J21" s="6"/>
      <c r="K21" s="6" t="s">
        <v>836</v>
      </c>
      <c r="L21" s="325"/>
    </row>
    <row r="22" spans="1:12" ht="15.5" customHeight="1" thickBot="1">
      <c r="A22" s="6">
        <v>21</v>
      </c>
      <c r="B22" s="323" t="str">
        <f>'Erection '!B24</f>
        <v>134/5</v>
      </c>
      <c r="C22" s="5" t="str">
        <f>VLOOKUP(B22,'Erection '!B24:C90,2,0)</f>
        <v>A+0</v>
      </c>
      <c r="D22" s="303" t="str">
        <f>VLOOKUP(B22,'Erection '!B24:E86,3,0)</f>
        <v>A+0</v>
      </c>
      <c r="E22" s="186">
        <f>VLOOKUP(B23,'Erection '!B24:F86,4,0)</f>
        <v>46131</v>
      </c>
      <c r="F22" s="324">
        <f>VLOOKUP(B22,'Erection '!B24:G86,5,0)</f>
        <v>22.923735000000001</v>
      </c>
      <c r="G22" s="303" t="str">
        <f>VLOOKUP(B22,'Erection '!B24:H86,6,0)</f>
        <v>C</v>
      </c>
      <c r="H22" s="198">
        <f>VLOOKUP(B22,'Erection '!B24:I86,7,0)</f>
        <v>46131</v>
      </c>
      <c r="I22" s="6">
        <v>18</v>
      </c>
      <c r="J22" s="6"/>
      <c r="K22" s="6" t="s">
        <v>836</v>
      </c>
      <c r="L22" s="325"/>
    </row>
    <row r="23" spans="1:12" ht="15.5" customHeight="1" thickBot="1">
      <c r="A23" s="6">
        <v>22</v>
      </c>
      <c r="B23" s="323" t="str">
        <f>'Erection '!B25</f>
        <v>136/2</v>
      </c>
      <c r="C23" s="5" t="str">
        <f>VLOOKUP(B23,'Erection '!B25:C91,2,0)</f>
        <v>A+3</v>
      </c>
      <c r="D23" s="303" t="str">
        <f>VLOOKUP(B23,'Erection '!B25:E87,3,0)</f>
        <v>A+3</v>
      </c>
      <c r="E23" s="186">
        <f>VLOOKUP(B24,'Erection '!B25:F87,4,0)</f>
        <v>46136</v>
      </c>
      <c r="F23" s="324">
        <f>VLOOKUP(B23,'Erection '!B25:G87,5,0)</f>
        <v>24.041023000000003</v>
      </c>
      <c r="G23" s="303" t="str">
        <f>VLOOKUP(B23,'Erection '!B25:H87,6,0)</f>
        <v>C</v>
      </c>
      <c r="H23" s="198">
        <f>VLOOKUP(B23,'Erection '!B25:I87,7,0)</f>
        <v>46135</v>
      </c>
      <c r="I23" s="6">
        <v>23</v>
      </c>
      <c r="J23" s="6"/>
      <c r="K23" s="6" t="s">
        <v>836</v>
      </c>
      <c r="L23" s="325"/>
    </row>
    <row r="24" spans="1:12" ht="15.5" customHeight="1" thickBot="1">
      <c r="A24" s="6">
        <v>23</v>
      </c>
      <c r="B24" s="323" t="str">
        <f>'Erection '!B26</f>
        <v>136/1</v>
      </c>
      <c r="C24" s="5" t="str">
        <f>VLOOKUP(B24,'Erection '!B26:C92,2,0)</f>
        <v>A+0</v>
      </c>
      <c r="D24" s="303" t="str">
        <f>VLOOKUP(B24,'Erection '!B26:E88,3,0)</f>
        <v>A+0</v>
      </c>
      <c r="E24" s="186">
        <f>VLOOKUP(B25,'Erection '!B26:F88,4,0)</f>
        <v>46140</v>
      </c>
      <c r="F24" s="324">
        <f>VLOOKUP(B24,'Erection '!B26:G88,5,0)</f>
        <v>22.923735000000001</v>
      </c>
      <c r="G24" s="303" t="str">
        <f>VLOOKUP(B24,'Erection '!B26:H88,6,0)</f>
        <v>C</v>
      </c>
      <c r="H24" s="198">
        <f>VLOOKUP(B24,'Erection '!B26:I88,7,0)</f>
        <v>46140</v>
      </c>
      <c r="I24" s="6">
        <v>35</v>
      </c>
      <c r="J24" s="6"/>
      <c r="K24" s="6" t="s">
        <v>836</v>
      </c>
      <c r="L24" s="325"/>
    </row>
    <row r="25" spans="1:12" ht="15.5" customHeight="1" thickBot="1">
      <c r="A25" s="6">
        <v>24</v>
      </c>
      <c r="B25" s="323" t="str">
        <f>'Erection '!B27</f>
        <v>136/3</v>
      </c>
      <c r="C25" s="5" t="str">
        <f>VLOOKUP(B25,'Erection '!B27:C93,2,0)</f>
        <v>A+3</v>
      </c>
      <c r="D25" s="303" t="str">
        <f>VLOOKUP(B25,'Erection '!B27:E89,3,0)</f>
        <v>A+3</v>
      </c>
      <c r="E25" s="186">
        <f>VLOOKUP(B26,'Erection '!B27:F89,4,0)</f>
        <v>46140</v>
      </c>
      <c r="F25" s="324">
        <f>VLOOKUP(B25,'Erection '!B27:G89,5,0)</f>
        <v>24.041023000000003</v>
      </c>
      <c r="G25" s="303" t="str">
        <f>VLOOKUP(B25,'Erection '!B27:H89,6,0)</f>
        <v>C</v>
      </c>
      <c r="H25" s="198">
        <f>VLOOKUP(B25,'Erection '!B27:I89,7,0)</f>
        <v>46144</v>
      </c>
      <c r="I25" s="6">
        <v>25</v>
      </c>
      <c r="J25" s="6"/>
      <c r="K25" s="6" t="s">
        <v>836</v>
      </c>
      <c r="L25" s="325"/>
    </row>
    <row r="26" spans="1:12" ht="15.5" customHeight="1" thickBot="1">
      <c r="A26" s="6">
        <v>25</v>
      </c>
      <c r="B26" s="323" t="str">
        <f>'Erection '!B28</f>
        <v>102/7</v>
      </c>
      <c r="C26" s="5" t="str">
        <f>VLOOKUP(B26,'Erection '!B28:C94,2,0)</f>
        <v>A+0</v>
      </c>
      <c r="D26" s="303" t="str">
        <f>VLOOKUP(B26,'Erection '!B28:E90,3,0)</f>
        <v>A+0</v>
      </c>
      <c r="E26" s="186">
        <f>VLOOKUP(B27,'Erection '!B28:F90,4,0)</f>
        <v>46140</v>
      </c>
      <c r="F26" s="324">
        <f>VLOOKUP(B26,'Erection '!B28:G90,5,0)</f>
        <v>22.923735000000001</v>
      </c>
      <c r="G26" s="303" t="str">
        <f>VLOOKUP(B26,'Erection '!B28:H90,6,0)</f>
        <v>C</v>
      </c>
      <c r="H26" s="198">
        <f>VLOOKUP(B26,'Erection '!B28:I90,7,0)</f>
        <v>46146</v>
      </c>
      <c r="I26" s="6">
        <v>21</v>
      </c>
      <c r="J26" s="6"/>
      <c r="K26" s="6" t="s">
        <v>836</v>
      </c>
      <c r="L26" s="325"/>
    </row>
    <row r="27" spans="1:12" ht="15.5" customHeight="1" thickBot="1">
      <c r="A27" s="6">
        <v>26</v>
      </c>
      <c r="B27" s="323" t="str">
        <f>'Erection '!B29</f>
        <v>116/2</v>
      </c>
      <c r="C27" s="5" t="str">
        <f>VLOOKUP(B27,'Erection '!B29:C95,2,0)</f>
        <v>A+3</v>
      </c>
      <c r="D27" s="303" t="str">
        <f>VLOOKUP(B27,'Erection '!B29:E91,3,0)</f>
        <v>A+3</v>
      </c>
      <c r="E27" s="186">
        <f>VLOOKUP(B28,'Erection '!B29:F91,4,0)</f>
        <v>46140</v>
      </c>
      <c r="F27" s="324">
        <f>VLOOKUP(B27,'Erection '!B29:G91,5,0)</f>
        <v>24.041023000000003</v>
      </c>
      <c r="G27" s="303" t="str">
        <f>VLOOKUP(B27,'Erection '!B29:H91,6,0)</f>
        <v>C</v>
      </c>
      <c r="H27" s="198">
        <f>VLOOKUP(B27,'Erection '!B29:I91,7,0)</f>
        <v>46146</v>
      </c>
      <c r="I27" s="6">
        <v>35</v>
      </c>
      <c r="J27" s="6"/>
      <c r="K27" s="6" t="s">
        <v>836</v>
      </c>
      <c r="L27" s="325"/>
    </row>
    <row r="28" spans="1:12" ht="15.5" customHeight="1" thickBot="1">
      <c r="A28" s="6">
        <v>27</v>
      </c>
      <c r="B28" s="323" t="str">
        <f>'Erection '!B30</f>
        <v>121/2</v>
      </c>
      <c r="C28" s="5" t="str">
        <f>VLOOKUP(B28,'Erection '!B30:C96,2,0)</f>
        <v>A+6</v>
      </c>
      <c r="D28" s="303" t="str">
        <f>VLOOKUP(B28,'Erection '!B30:E92,3,0)</f>
        <v>A+6</v>
      </c>
      <c r="E28" s="186">
        <f>VLOOKUP(B29,'Erection '!B30:F92,4,0)</f>
        <v>46144</v>
      </c>
      <c r="F28" s="324">
        <f>VLOOKUP(B28,'Erection '!B30:G92,5,0)</f>
        <v>26.764163</v>
      </c>
      <c r="G28" s="303" t="str">
        <f>VLOOKUP(B28,'Erection '!B30:H92,6,0)</f>
        <v>C</v>
      </c>
      <c r="H28" s="198">
        <f>VLOOKUP(B28,'Erection '!B30:I92,7,0)</f>
        <v>46146</v>
      </c>
      <c r="I28" s="6">
        <v>23</v>
      </c>
      <c r="J28" s="6"/>
      <c r="K28" s="6" t="s">
        <v>836</v>
      </c>
      <c r="L28" s="325"/>
    </row>
    <row r="29" spans="1:12" ht="15.5" customHeight="1" thickBot="1">
      <c r="A29" s="6">
        <v>28</v>
      </c>
      <c r="B29" s="323" t="str">
        <f>'Erection '!B31</f>
        <v>136/4</v>
      </c>
      <c r="C29" s="5" t="str">
        <f>VLOOKUP(B29,'Erection '!B31:C97,2,0)</f>
        <v>A+0</v>
      </c>
      <c r="D29" s="303" t="str">
        <f>VLOOKUP(B29,'Erection '!B31:E93,3,0)</f>
        <v>A+0</v>
      </c>
      <c r="E29" s="186">
        <f>VLOOKUP(B30,'Erection '!B31:F93,4,0)</f>
        <v>46146</v>
      </c>
      <c r="F29" s="324">
        <f>VLOOKUP(B29,'Erection '!B31:G93,5,0)</f>
        <v>22.923735000000001</v>
      </c>
      <c r="G29" s="303" t="str">
        <f>VLOOKUP(B29,'Erection '!B31:H93,6,0)</f>
        <v>C</v>
      </c>
      <c r="H29" s="198">
        <f>VLOOKUP(B29,'Erection '!B31:I93,7,0)</f>
        <v>46146</v>
      </c>
      <c r="I29" s="6">
        <v>24</v>
      </c>
      <c r="J29" s="6"/>
      <c r="K29" s="6" t="s">
        <v>836</v>
      </c>
      <c r="L29" s="325"/>
    </row>
    <row r="30" spans="1:12" ht="15.5" customHeight="1" thickBot="1">
      <c r="A30" s="6">
        <v>29</v>
      </c>
      <c r="B30" s="323" t="str">
        <f>'Erection '!B32</f>
        <v>121/1</v>
      </c>
      <c r="C30" s="5" t="str">
        <f>VLOOKUP(B30,'Erection '!B32:C98,2,0)</f>
        <v>A+0</v>
      </c>
      <c r="D30" s="303" t="str">
        <f>VLOOKUP(B30,'Erection '!B32:E94,3,0)</f>
        <v>A+0</v>
      </c>
      <c r="E30" s="186">
        <f>VLOOKUP(B31,'Erection '!B32:F94,4,0)</f>
        <v>46146</v>
      </c>
      <c r="F30" s="324">
        <f>VLOOKUP(B30,'Erection '!B32:G94,5,0)</f>
        <v>22.923735000000001</v>
      </c>
      <c r="G30" s="303" t="str">
        <f>VLOOKUP(B30,'Erection '!B32:H94,6,0)</f>
        <v>C</v>
      </c>
      <c r="H30" s="198">
        <f>VLOOKUP(B30,'Erection '!B32:I94,7,0)</f>
        <v>46150</v>
      </c>
      <c r="I30" s="6">
        <v>18</v>
      </c>
      <c r="J30" s="6"/>
      <c r="K30" s="6" t="s">
        <v>836</v>
      </c>
      <c r="L30" s="325"/>
    </row>
    <row r="31" spans="1:12" ht="15.5" customHeight="1" thickBot="1">
      <c r="A31" s="6">
        <v>30</v>
      </c>
      <c r="B31" s="323" t="str">
        <f>'Erection '!B33</f>
        <v>136/5</v>
      </c>
      <c r="C31" s="5" t="str">
        <f>VLOOKUP(B31,'Erection '!B33:C99,2,0)</f>
        <v>A+0</v>
      </c>
      <c r="D31" s="303" t="str">
        <f>VLOOKUP(B31,'Erection '!B33:E95,3,0)</f>
        <v>A+0</v>
      </c>
      <c r="E31" s="186">
        <f>VLOOKUP(B32,'Erection '!B33:F95,4,0)</f>
        <v>46146</v>
      </c>
      <c r="F31" s="324">
        <f>VLOOKUP(B31,'Erection '!B33:G95,5,0)</f>
        <v>22.923735000000001</v>
      </c>
      <c r="G31" s="303" t="str">
        <f>VLOOKUP(B31,'Erection '!B33:H95,6,0)</f>
        <v>C</v>
      </c>
      <c r="H31" s="198">
        <f>VLOOKUP(B31,'Erection '!B33:I95,7,0)</f>
        <v>46150</v>
      </c>
      <c r="I31" s="6">
        <v>24</v>
      </c>
      <c r="J31" s="6"/>
      <c r="K31" s="6" t="s">
        <v>836</v>
      </c>
      <c r="L31" s="325"/>
    </row>
    <row r="32" spans="1:12" ht="15.5" customHeight="1" thickBot="1">
      <c r="A32" s="6">
        <v>31</v>
      </c>
      <c r="B32" s="323" t="str">
        <f>'Erection '!B34</f>
        <v>116/1</v>
      </c>
      <c r="C32" s="5" t="str">
        <f>VLOOKUP(B32,'Erection '!B34:C100,2,0)</f>
        <v>A+3</v>
      </c>
      <c r="D32" s="303" t="str">
        <f>VLOOKUP(B32,'Erection '!B34:E96,3,0)</f>
        <v>A+3</v>
      </c>
      <c r="E32" s="186">
        <f>VLOOKUP(B33,'Erection '!B34:F96,4,0)</f>
        <v>46145</v>
      </c>
      <c r="F32" s="324">
        <f>VLOOKUP(B32,'Erection '!B34:G96,5,0)</f>
        <v>24.041023000000003</v>
      </c>
      <c r="G32" s="303" t="str">
        <f>VLOOKUP(B32,'Erection '!B34:H96,6,0)</f>
        <v>C</v>
      </c>
      <c r="H32" s="198">
        <f>VLOOKUP(B32,'Erection '!B34:I96,7,0)</f>
        <v>46151</v>
      </c>
      <c r="I32" s="6">
        <v>19</v>
      </c>
      <c r="J32" s="6"/>
      <c r="K32" s="6" t="s">
        <v>836</v>
      </c>
      <c r="L32" s="325"/>
    </row>
    <row r="33" spans="1:12" ht="15.5" customHeight="1" thickBot="1">
      <c r="A33" s="6">
        <v>32</v>
      </c>
      <c r="B33" s="323" t="str">
        <f>'Erection '!B35</f>
        <v>109/1</v>
      </c>
      <c r="C33" s="5" t="str">
        <f>VLOOKUP(B33,'Erection '!B35:C101,2,0)</f>
        <v>A+3</v>
      </c>
      <c r="D33" s="303" t="str">
        <f>VLOOKUP(B33,'Erection '!B35:E97,3,0)</f>
        <v>A+3</v>
      </c>
      <c r="E33" s="186">
        <f>VLOOKUP(B34,'Erection '!B35:F97,4,0)</f>
        <v>46150</v>
      </c>
      <c r="F33" s="324">
        <f>VLOOKUP(B33,'Erection '!B35:G97,5,0)</f>
        <v>24.041023000000003</v>
      </c>
      <c r="G33" s="303" t="str">
        <f>VLOOKUP(B33,'Erection '!B35:H97,6,0)</f>
        <v>C</v>
      </c>
      <c r="H33" s="198">
        <f>VLOOKUP(B33,'Erection '!B35:I97,7,0)</f>
        <v>46152</v>
      </c>
      <c r="I33" s="6">
        <v>35</v>
      </c>
      <c r="J33" s="6"/>
      <c r="K33" s="6" t="s">
        <v>836</v>
      </c>
      <c r="L33" s="325"/>
    </row>
    <row r="34" spans="1:12" ht="15.5" customHeight="1" thickBot="1">
      <c r="A34" s="6">
        <v>33</v>
      </c>
      <c r="B34" s="323" t="str">
        <f>'Erection '!B36</f>
        <v>121/4</v>
      </c>
      <c r="C34" s="5" t="str">
        <f>VLOOKUP(B34,'Erection '!B36:C102,2,0)</f>
        <v>A+0</v>
      </c>
      <c r="D34" s="303" t="str">
        <f>VLOOKUP(B34,'Erection '!B36:E98,3,0)</f>
        <v>A+0</v>
      </c>
      <c r="E34" s="186">
        <f>VLOOKUP(B35,'Erection '!B36:F98,4,0)</f>
        <v>46150</v>
      </c>
      <c r="F34" s="324">
        <f>VLOOKUP(B34,'Erection '!B36:G98,5,0)</f>
        <v>22.923735000000001</v>
      </c>
      <c r="G34" s="303" t="str">
        <f>VLOOKUP(B34,'Erection '!B36:H98,6,0)</f>
        <v>C</v>
      </c>
      <c r="H34" s="198">
        <f>VLOOKUP(B34,'Erection '!B36:I98,7,0)</f>
        <v>46154</v>
      </c>
      <c r="I34" s="6">
        <v>35</v>
      </c>
      <c r="J34" s="6"/>
      <c r="K34" s="6" t="s">
        <v>836</v>
      </c>
      <c r="L34" s="325"/>
    </row>
    <row r="35" spans="1:12" ht="15.5" customHeight="1" thickBot="1">
      <c r="A35" s="6">
        <v>34</v>
      </c>
      <c r="B35" s="323" t="str">
        <f>'Erection '!B37</f>
        <v>139/2</v>
      </c>
      <c r="C35" s="5" t="str">
        <f>VLOOKUP(B35,'Erection '!B37:C103,2,0)</f>
        <v>A+0</v>
      </c>
      <c r="D35" s="303" t="str">
        <f>VLOOKUP(B35,'Erection '!B37:E99,3,0)</f>
        <v>A+0</v>
      </c>
      <c r="E35" s="186">
        <f>VLOOKUP(B36,'Erection '!B37:F99,4,0)</f>
        <v>46151</v>
      </c>
      <c r="F35" s="324">
        <f>VLOOKUP(B35,'Erection '!B37:G99,5,0)</f>
        <v>22.923735000000001</v>
      </c>
      <c r="G35" s="303" t="str">
        <f>VLOOKUP(B35,'Erection '!B37:H99,6,0)</f>
        <v>C</v>
      </c>
      <c r="H35" s="198">
        <f>VLOOKUP(B35,'Erection '!B37:I99,7,0)</f>
        <v>46154</v>
      </c>
      <c r="I35" s="6">
        <v>38</v>
      </c>
      <c r="J35" s="6"/>
      <c r="K35" s="6" t="s">
        <v>836</v>
      </c>
      <c r="L35" s="325"/>
    </row>
    <row r="36" spans="1:12" ht="15.5" customHeight="1" thickBot="1">
      <c r="A36" s="6">
        <v>35</v>
      </c>
      <c r="B36" s="323" t="str">
        <f>'Erection '!B38</f>
        <v>111/1</v>
      </c>
      <c r="C36" s="5" t="str">
        <f>VLOOKUP(B36,'Erection '!B38:C104,2,0)</f>
        <v>A+0</v>
      </c>
      <c r="D36" s="303" t="str">
        <f>VLOOKUP(B36,'Erection '!B38:E100,3,0)</f>
        <v>A+0</v>
      </c>
      <c r="E36" s="186">
        <f>VLOOKUP(B37,'Erection '!B38:F100,4,0)</f>
        <v>46151</v>
      </c>
      <c r="F36" s="324">
        <f>VLOOKUP(B36,'Erection '!B38:G100,5,0)</f>
        <v>22.923735000000001</v>
      </c>
      <c r="G36" s="303" t="str">
        <f>VLOOKUP(B36,'Erection '!B38:H100,6,0)</f>
        <v>C</v>
      </c>
      <c r="H36" s="198">
        <f>VLOOKUP(B36,'Erection '!B38:I100,7,0)</f>
        <v>46156</v>
      </c>
      <c r="I36" s="6">
        <v>23</v>
      </c>
      <c r="J36" s="6"/>
      <c r="K36" s="6" t="s">
        <v>836</v>
      </c>
      <c r="L36" s="325"/>
    </row>
    <row r="37" spans="1:12" ht="15.5" customHeight="1" thickBot="1">
      <c r="A37" s="6">
        <v>36</v>
      </c>
      <c r="B37" s="323" t="str">
        <f>'Erection '!B39</f>
        <v>139/5</v>
      </c>
      <c r="C37" s="5" t="str">
        <f>VLOOKUP(B37,'Erection '!B39:C105,2,0)</f>
        <v>A+0</v>
      </c>
      <c r="D37" s="303" t="str">
        <f>VLOOKUP(B37,'Erection '!B39:E101,3,0)</f>
        <v>A+0</v>
      </c>
      <c r="E37" s="186">
        <f>VLOOKUP(B38,'Erection '!B39:F101,4,0)</f>
        <v>46152</v>
      </c>
      <c r="F37" s="324">
        <f>VLOOKUP(B37,'Erection '!B39:G101,5,0)</f>
        <v>22.923735000000001</v>
      </c>
      <c r="G37" s="303" t="str">
        <f>VLOOKUP(B37,'Erection '!B39:H101,6,0)</f>
        <v>C</v>
      </c>
      <c r="H37" s="198">
        <f>VLOOKUP(B37,'Erection '!B39:I101,7,0)</f>
        <v>46157</v>
      </c>
      <c r="I37" s="6">
        <v>22</v>
      </c>
      <c r="J37" s="6"/>
      <c r="K37" s="6" t="s">
        <v>836</v>
      </c>
      <c r="L37" s="325"/>
    </row>
    <row r="38" spans="1:12" ht="15.5" customHeight="1" thickBot="1">
      <c r="A38" s="6">
        <v>37</v>
      </c>
      <c r="B38" s="323" t="str">
        <f>'Erection '!B40</f>
        <v>109/2</v>
      </c>
      <c r="C38" s="5" t="str">
        <f>VLOOKUP(B38,'Erection '!B40:C106,2,0)</f>
        <v>A+0</v>
      </c>
      <c r="D38" s="303" t="str">
        <f>VLOOKUP(B38,'Erection '!B40:E102,3,0)</f>
        <v>A+0</v>
      </c>
      <c r="E38" s="186">
        <f>VLOOKUP(B39,'Erection '!B40:F102,4,0)</f>
        <v>46154</v>
      </c>
      <c r="F38" s="324">
        <f>VLOOKUP(B38,'Erection '!B40:G102,5,0)</f>
        <v>22.923735000000001</v>
      </c>
      <c r="G38" s="303" t="str">
        <f>VLOOKUP(B38,'Erection '!B40:H102,6,0)</f>
        <v>C</v>
      </c>
      <c r="H38" s="198">
        <f>VLOOKUP(B38,'Erection '!B40:I102,7,0)</f>
        <v>46158</v>
      </c>
      <c r="I38" s="6">
        <v>23</v>
      </c>
      <c r="J38" s="6"/>
      <c r="K38" s="6" t="s">
        <v>836</v>
      </c>
      <c r="L38" s="325"/>
    </row>
    <row r="39" spans="1:12" ht="15.5" customHeight="1" thickBot="1">
      <c r="A39" s="6">
        <v>38</v>
      </c>
      <c r="B39" s="323" t="str">
        <f>'Erection '!B41</f>
        <v>121/7</v>
      </c>
      <c r="C39" s="5" t="str">
        <f>VLOOKUP(B39,'Erection '!B41:C107,2,0)</f>
        <v>A+0</v>
      </c>
      <c r="D39" s="303" t="str">
        <f>VLOOKUP(B39,'Erection '!B41:E103,3,0)</f>
        <v>A+0</v>
      </c>
      <c r="E39" s="186">
        <f>VLOOKUP(B40,'Erection '!B41:F103,4,0)</f>
        <v>46157</v>
      </c>
      <c r="F39" s="324">
        <f>VLOOKUP(B39,'Erection '!B41:G103,5,0)</f>
        <v>22.923735000000001</v>
      </c>
      <c r="G39" s="303" t="str">
        <f>VLOOKUP(B39,'Erection '!B41:H103,6,0)</f>
        <v>C</v>
      </c>
      <c r="H39" s="198">
        <f>VLOOKUP(B39,'Erection '!B41:I103,7,0)</f>
        <v>46158</v>
      </c>
      <c r="I39" s="6">
        <v>35</v>
      </c>
      <c r="J39" s="6"/>
      <c r="K39" s="6" t="s">
        <v>836</v>
      </c>
      <c r="L39" s="325"/>
    </row>
    <row r="40" spans="1:12" ht="15.5" customHeight="1" thickBot="1">
      <c r="A40" s="6">
        <v>39</v>
      </c>
      <c r="B40" s="323" t="str">
        <f>'Erection '!B42</f>
        <v>111/2</v>
      </c>
      <c r="C40" s="5" t="str">
        <f>VLOOKUP(B40,'Erection '!B42:C108,2,0)</f>
        <v>A+3</v>
      </c>
      <c r="D40" s="303" t="str">
        <f>VLOOKUP(B40,'Erection '!B42:E104,3,0)</f>
        <v>A+3</v>
      </c>
      <c r="E40" s="186">
        <f>VLOOKUP(B41,'Erection '!B42:F104,4,0)</f>
        <v>46038</v>
      </c>
      <c r="F40" s="324">
        <f>VLOOKUP(B40,'Erection '!B42:G104,5,0)</f>
        <v>24.041023000000003</v>
      </c>
      <c r="G40" s="303" t="str">
        <f>VLOOKUP(B40,'Erection '!B42:H104,6,0)</f>
        <v>C</v>
      </c>
      <c r="H40" s="198">
        <f>VLOOKUP(B40,'Erection '!B42:I104,7,0)</f>
        <v>46160</v>
      </c>
      <c r="I40" s="6">
        <v>35</v>
      </c>
      <c r="J40" s="6"/>
      <c r="K40" s="6" t="s">
        <v>836</v>
      </c>
      <c r="L40" s="325"/>
    </row>
    <row r="41" spans="1:12" ht="15.5" customHeight="1" thickBot="1">
      <c r="A41" s="6">
        <v>40</v>
      </c>
      <c r="B41" s="323" t="str">
        <f>'Erection '!B43</f>
        <v>121/6</v>
      </c>
      <c r="C41" s="5" t="str">
        <f>VLOOKUP(B41,'Erection '!B43:C109,2,0)</f>
        <v>A+0</v>
      </c>
      <c r="D41" s="303" t="str">
        <f>VLOOKUP(B41,'Erection '!B43:E105,3,0)</f>
        <v>A+0</v>
      </c>
      <c r="E41" s="186">
        <f>VLOOKUP(B42,'Erection '!B43:F105,4,0)</f>
        <v>46158</v>
      </c>
      <c r="F41" s="324">
        <f>VLOOKUP(B41,'Erection '!B43:G105,5,0)</f>
        <v>22.923735000000001</v>
      </c>
      <c r="G41" s="303" t="str">
        <f>VLOOKUP(B41,'Erection '!B43:H105,6,0)</f>
        <v>C</v>
      </c>
      <c r="H41" s="198">
        <f>VLOOKUP(B41,'Erection '!B43:I105,7,0)</f>
        <v>46160</v>
      </c>
      <c r="I41" s="6">
        <v>18</v>
      </c>
      <c r="J41" s="6"/>
      <c r="K41" s="6" t="s">
        <v>836</v>
      </c>
      <c r="L41" s="325"/>
    </row>
    <row r="42" spans="1:12" ht="15.5" customHeight="1" thickBot="1">
      <c r="A42" s="6">
        <v>41</v>
      </c>
      <c r="B42" s="323" t="str">
        <f>'Erection '!B44</f>
        <v>136/8</v>
      </c>
      <c r="C42" s="5" t="str">
        <f>VLOOKUP(B42,'Erection '!B44:C110,2,0)</f>
        <v>A+0</v>
      </c>
      <c r="D42" s="303" t="str">
        <f>VLOOKUP(B42,'Erection '!B44:E106,3,0)</f>
        <v>A+0</v>
      </c>
      <c r="E42" s="186">
        <f>VLOOKUP(B43,'Erection '!B44:F106,4,0)</f>
        <v>46160</v>
      </c>
      <c r="F42" s="324">
        <f>VLOOKUP(B42,'Erection '!B44:G106,5,0)</f>
        <v>22.923735000000001</v>
      </c>
      <c r="G42" s="303" t="str">
        <f>VLOOKUP(B42,'Erection '!B44:H106,6,0)</f>
        <v>C</v>
      </c>
      <c r="H42" s="198">
        <f>VLOOKUP(B42,'Erection '!B44:I106,7,0)</f>
        <v>46160</v>
      </c>
      <c r="I42" s="6">
        <v>20</v>
      </c>
      <c r="J42" s="6"/>
      <c r="K42" s="6" t="s">
        <v>836</v>
      </c>
      <c r="L42" s="325"/>
    </row>
    <row r="43" spans="1:12" ht="15.5" customHeight="1" thickBot="1">
      <c r="A43" s="6">
        <v>42</v>
      </c>
      <c r="B43" s="323" t="str">
        <f>'Erection '!B45</f>
        <v>121/5</v>
      </c>
      <c r="C43" s="5" t="str">
        <f>VLOOKUP(B43,'Erection '!B45:C111,2,0)</f>
        <v>A+0</v>
      </c>
      <c r="D43" s="303" t="str">
        <f>VLOOKUP(B43,'Erection '!B45:E107,3,0)</f>
        <v>A+0</v>
      </c>
      <c r="E43" s="186">
        <f>VLOOKUP(B44,'Erection '!B45:F107,4,0)</f>
        <v>46159</v>
      </c>
      <c r="F43" s="324">
        <f>VLOOKUP(B43,'Erection '!B45:G107,5,0)</f>
        <v>22.923735000000001</v>
      </c>
      <c r="G43" s="303" t="str">
        <f>VLOOKUP(B43,'Erection '!B45:H107,6,0)</f>
        <v>C</v>
      </c>
      <c r="H43" s="198">
        <f>VLOOKUP(B43,'Erection '!B45:I107,7,0)</f>
        <v>46162</v>
      </c>
      <c r="I43" s="6">
        <v>35</v>
      </c>
      <c r="J43" s="6"/>
      <c r="K43" s="6" t="s">
        <v>836</v>
      </c>
      <c r="L43" s="325"/>
    </row>
    <row r="44" spans="1:12" ht="15.5" customHeight="1" thickBot="1">
      <c r="A44" s="6">
        <v>43</v>
      </c>
      <c r="B44" s="323" t="str">
        <f>'Erection '!B46</f>
        <v>109/5</v>
      </c>
      <c r="C44" s="5" t="str">
        <f>VLOOKUP(B44,'Erection '!B46:C112,2,0)</f>
        <v>A+3</v>
      </c>
      <c r="D44" s="303" t="str">
        <f>VLOOKUP(B44,'Erection '!B46:E108,3,0)</f>
        <v>A+3</v>
      </c>
      <c r="E44" s="186">
        <f>VLOOKUP(B45,'Erection '!B46:F108,4,0)</f>
        <v>46160</v>
      </c>
      <c r="F44" s="324">
        <f>VLOOKUP(B44,'Erection '!B46:G108,5,0)</f>
        <v>24.041023000000003</v>
      </c>
      <c r="G44" s="303" t="str">
        <f>VLOOKUP(B44,'Erection '!B46:H108,6,0)</f>
        <v>C</v>
      </c>
      <c r="H44" s="198">
        <f>VLOOKUP(B44,'Erection '!B46:I108,7,0)</f>
        <v>46163</v>
      </c>
      <c r="I44" s="6">
        <v>35</v>
      </c>
      <c r="J44" s="6"/>
      <c r="K44" s="6" t="s">
        <v>836</v>
      </c>
      <c r="L44" s="325"/>
    </row>
    <row r="45" spans="1:12" ht="15.5" customHeight="1" thickBot="1">
      <c r="A45" s="6">
        <v>44</v>
      </c>
      <c r="B45" s="323" t="str">
        <f>'Erection '!B47</f>
        <v>139/1</v>
      </c>
      <c r="C45" s="5" t="str">
        <f>VLOOKUP(B45,'Erection '!B47:C113,2,0)</f>
        <v>A+3</v>
      </c>
      <c r="D45" s="303" t="str">
        <f>VLOOKUP(B45,'Erection '!B47:E109,3,0)</f>
        <v>A+3</v>
      </c>
      <c r="E45" s="186">
        <f>VLOOKUP(B46,'Erection '!B47:F109,4,0)</f>
        <v>46160</v>
      </c>
      <c r="F45" s="324">
        <f>VLOOKUP(B45,'Erection '!B47:G109,5,0)</f>
        <v>24.041023000000003</v>
      </c>
      <c r="G45" s="303" t="str">
        <f>VLOOKUP(B45,'Erection '!B47:H109,6,0)</f>
        <v>C</v>
      </c>
      <c r="H45" s="198">
        <f>VLOOKUP(B45,'Erection '!B47:I109,7,0)</f>
        <v>46163</v>
      </c>
      <c r="I45" s="6">
        <v>35</v>
      </c>
      <c r="J45" s="6"/>
      <c r="K45" s="6" t="s">
        <v>836</v>
      </c>
      <c r="L45" s="325"/>
    </row>
    <row r="46" spans="1:12" ht="15.5" customHeight="1" thickBot="1">
      <c r="A46" s="6">
        <v>45</v>
      </c>
      <c r="B46" s="323" t="str">
        <f>'Erection '!B48</f>
        <v>111/3</v>
      </c>
      <c r="C46" s="5" t="str">
        <f>VLOOKUP(B46,'Erection '!B48:C114,2,0)</f>
        <v>A+0</v>
      </c>
      <c r="D46" s="303" t="str">
        <f>VLOOKUP(B46,'Erection '!B48:E110,3,0)</f>
        <v>A+0</v>
      </c>
      <c r="E46" s="186">
        <f>VLOOKUP(B47,'Erection '!B48:F110,4,0)</f>
        <v>46163</v>
      </c>
      <c r="F46" s="324">
        <f>VLOOKUP(B46,'Erection '!B48:G110,5,0)</f>
        <v>22.923735000000001</v>
      </c>
      <c r="G46" s="303" t="str">
        <f>VLOOKUP(B46,'Erection '!B48:H110,6,0)</f>
        <v>C</v>
      </c>
      <c r="H46" s="198">
        <f>VLOOKUP(B46,'Erection '!B48:I110,7,0)</f>
        <v>46164</v>
      </c>
      <c r="I46" s="6">
        <v>22</v>
      </c>
      <c r="J46" s="6"/>
      <c r="K46" s="6" t="s">
        <v>836</v>
      </c>
      <c r="L46" s="325"/>
    </row>
    <row r="47" spans="1:12" ht="15.5" customHeight="1" thickBot="1">
      <c r="A47" s="6">
        <v>46</v>
      </c>
      <c r="B47" s="323" t="str">
        <f>'Erection '!B49</f>
        <v>124/5</v>
      </c>
      <c r="C47" s="5" t="str">
        <f>VLOOKUP(B47,'Erection '!B49:C115,2,0)</f>
        <v>A+6</v>
      </c>
      <c r="D47" s="303" t="str">
        <f>VLOOKUP(B47,'Erection '!B49:E111,3,0)</f>
        <v>A+6</v>
      </c>
      <c r="E47" s="186">
        <f>VLOOKUP(B48,'Erection '!B49:F111,4,0)</f>
        <v>46165</v>
      </c>
      <c r="F47" s="324">
        <f>VLOOKUP(B47,'Erection '!B49:G111,5,0)</f>
        <v>26.764163</v>
      </c>
      <c r="G47" s="303" t="str">
        <f>VLOOKUP(B47,'Erection '!B49:H111,6,0)</f>
        <v>C</v>
      </c>
      <c r="H47" s="198">
        <f>VLOOKUP(B47,'Erection '!B49:I111,7,0)</f>
        <v>46165</v>
      </c>
      <c r="I47" s="6">
        <v>20</v>
      </c>
      <c r="J47" s="6"/>
      <c r="K47" s="6" t="s">
        <v>836</v>
      </c>
      <c r="L47" s="325"/>
    </row>
    <row r="48" spans="1:12" ht="15.5" customHeight="1" thickBot="1">
      <c r="A48" s="6">
        <v>47</v>
      </c>
      <c r="B48" s="323" t="str">
        <f>'Erection '!B50</f>
        <v>125/1</v>
      </c>
      <c r="C48" s="5" t="str">
        <f>VLOOKUP(B48,'Erection '!B50:C116,2,0)</f>
        <v>A+3</v>
      </c>
      <c r="D48" s="303" t="str">
        <f>VLOOKUP(B48,'Erection '!B50:E112,3,0)</f>
        <v>A+3</v>
      </c>
      <c r="E48" s="186">
        <f>VLOOKUP(B49,'Erection '!B50:F112,4,0)</f>
        <v>46165</v>
      </c>
      <c r="F48" s="324">
        <f>VLOOKUP(B48,'Erection '!B50:G112,5,0)</f>
        <v>24.041023000000003</v>
      </c>
      <c r="G48" s="303" t="str">
        <f>VLOOKUP(B48,'Erection '!B50:H112,6,0)</f>
        <v>C</v>
      </c>
      <c r="H48" s="198">
        <f>VLOOKUP(B48,'Erection '!B50:I112,7,0)</f>
        <v>46167</v>
      </c>
      <c r="I48" s="6">
        <v>23</v>
      </c>
      <c r="J48" s="6"/>
      <c r="K48" s="6" t="s">
        <v>836</v>
      </c>
      <c r="L48" s="325"/>
    </row>
    <row r="49" spans="1:12" ht="15.5" customHeight="1" thickBot="1">
      <c r="A49" s="6">
        <v>48</v>
      </c>
      <c r="B49" s="323" t="str">
        <f>'Erection '!B51</f>
        <v>111/4</v>
      </c>
      <c r="C49" s="5" t="str">
        <f>VLOOKUP(B49,'Erection '!B51:C117,2,0)</f>
        <v>A+0</v>
      </c>
      <c r="D49" s="303" t="str">
        <f>VLOOKUP(B49,'Erection '!B51:E113,3,0)</f>
        <v>A+0</v>
      </c>
      <c r="E49" s="186">
        <f>VLOOKUP(B50,'Erection '!B51:F113,4,0)</f>
        <v>46163</v>
      </c>
      <c r="F49" s="324">
        <f>VLOOKUP(B49,'Erection '!B51:G113,5,0)</f>
        <v>22.923735000000001</v>
      </c>
      <c r="G49" s="303" t="str">
        <f>VLOOKUP(B49,'Erection '!B51:H113,6,0)</f>
        <v>C</v>
      </c>
      <c r="H49" s="198">
        <f>VLOOKUP(B49,'Erection '!B51:I113,7,0)</f>
        <v>46168</v>
      </c>
      <c r="I49" s="6">
        <v>23</v>
      </c>
      <c r="J49" s="6"/>
      <c r="K49" s="6" t="s">
        <v>836</v>
      </c>
      <c r="L49" s="325"/>
    </row>
    <row r="50" spans="1:12" ht="15.5" customHeight="1" thickBot="1">
      <c r="A50" s="6">
        <v>49</v>
      </c>
      <c r="B50" s="323" t="str">
        <f>'Erection '!B52</f>
        <v>109/6</v>
      </c>
      <c r="C50" s="5" t="str">
        <f>VLOOKUP(B50,'Erection '!B52:C118,2,0)</f>
        <v>A+3</v>
      </c>
      <c r="D50" s="303" t="str">
        <f>VLOOKUP(B50,'Erection '!B52:E114,3,0)</f>
        <v>A+3</v>
      </c>
      <c r="E50" s="186">
        <f>VLOOKUP(B51,'Erection '!B52:F114,4,0)</f>
        <v>46168</v>
      </c>
      <c r="F50" s="324">
        <f>VLOOKUP(B50,'Erection '!B52:G114,5,0)</f>
        <v>24.041023000000003</v>
      </c>
      <c r="G50" s="303" t="str">
        <f>VLOOKUP(B50,'Erection '!B52:H114,6,0)</f>
        <v>C</v>
      </c>
      <c r="H50" s="198">
        <f>VLOOKUP(B50,'Erection '!B52:I114,7,0)</f>
        <v>46170</v>
      </c>
      <c r="I50" s="66">
        <v>20</v>
      </c>
      <c r="J50" s="6"/>
      <c r="K50" s="6" t="s">
        <v>836</v>
      </c>
      <c r="L50" s="325"/>
    </row>
    <row r="51" spans="1:12" ht="15.5" customHeight="1" thickBot="1">
      <c r="A51" s="6">
        <v>50</v>
      </c>
      <c r="B51" s="323" t="str">
        <f>'Erection '!B53</f>
        <v>125/0</v>
      </c>
      <c r="C51" s="5" t="str">
        <f>VLOOKUP(B51,'Erection '!B53:C119,2,0)</f>
        <v>B2+3</v>
      </c>
      <c r="D51" s="303" t="str">
        <f>VLOOKUP(B51,'Erection '!B53:E115,3,0)</f>
        <v>B+3</v>
      </c>
      <c r="E51" s="186">
        <f>VLOOKUP(B52,'Erection '!B53:F115,4,0)</f>
        <v>111907</v>
      </c>
      <c r="F51" s="324">
        <f>VLOOKUP(B51,'Erection '!B53:G115,5,0)</f>
        <v>31.667057</v>
      </c>
      <c r="G51" s="303" t="str">
        <f>VLOOKUP(B51,'Erection '!B53:H115,6,0)</f>
        <v>C</v>
      </c>
      <c r="H51" s="198">
        <f>VLOOKUP(B51,'Erection '!B53:I115,7,0)</f>
        <v>46171</v>
      </c>
      <c r="I51" s="144">
        <v>35</v>
      </c>
      <c r="J51" s="6"/>
      <c r="K51" s="6" t="s">
        <v>836</v>
      </c>
      <c r="L51" s="325"/>
    </row>
    <row r="52" spans="1:12" ht="15.5" customHeight="1" thickBot="1">
      <c r="A52" s="6">
        <v>51</v>
      </c>
      <c r="B52" s="323" t="str">
        <f>'Erection '!B54</f>
        <v>136/0</v>
      </c>
      <c r="C52" s="5" t="str">
        <f>VLOOKUP(B52,'Erection '!B54:C120,2,0)</f>
        <v>C2+9</v>
      </c>
      <c r="D52" s="303" t="str">
        <f>VLOOKUP(B52,'Erection '!B54:E116,3,0)</f>
        <v>C+9</v>
      </c>
      <c r="E52" s="186">
        <f>VLOOKUP(B53,'Erection '!B54:F116,4,0)</f>
        <v>46163</v>
      </c>
      <c r="F52" s="324">
        <f>VLOOKUP(B52,'Erection '!B54:G116,5,0)</f>
        <v>42.197071999999999</v>
      </c>
      <c r="G52" s="303" t="str">
        <f>VLOOKUP(B52,'Erection '!B54:H116,6,0)</f>
        <v>C</v>
      </c>
      <c r="H52" s="198">
        <f>VLOOKUP(B52,'Erection '!B54:I116,7,0)</f>
        <v>46171</v>
      </c>
      <c r="I52" s="135">
        <v>20</v>
      </c>
      <c r="J52" s="6"/>
      <c r="K52" s="6" t="s">
        <v>836</v>
      </c>
      <c r="L52" s="325"/>
    </row>
    <row r="53" spans="1:12" ht="15.5" customHeight="1" thickBot="1">
      <c r="A53" s="6">
        <v>52</v>
      </c>
      <c r="B53" s="323" t="str">
        <f>'Erection '!B55</f>
        <v>109/7</v>
      </c>
      <c r="C53" s="5" t="str">
        <f>VLOOKUP(B53,'Erection '!B55:C121,2,0)</f>
        <v>A+3</v>
      </c>
      <c r="D53" s="303" t="str">
        <f>VLOOKUP(B53,'Erection '!B55:E117,3,0)</f>
        <v>A+3</v>
      </c>
      <c r="E53" s="186">
        <f>VLOOKUP(B54,'Erection '!B55:F117,4,0)</f>
        <v>46169</v>
      </c>
      <c r="F53" s="324">
        <f>VLOOKUP(B53,'Erection '!B55:G117,5,0)</f>
        <v>24.041023000000003</v>
      </c>
      <c r="G53" s="303" t="str">
        <f>VLOOKUP(B53,'Erection '!B55:H117,6,0)</f>
        <v>C</v>
      </c>
      <c r="H53" s="198">
        <f>VLOOKUP(B53,'Erection '!B55:I117,7,0)</f>
        <v>46173</v>
      </c>
      <c r="I53" s="66">
        <v>35</v>
      </c>
      <c r="J53" s="6"/>
      <c r="K53" s="6" t="s">
        <v>836</v>
      </c>
      <c r="L53" s="325"/>
    </row>
    <row r="54" spans="1:12" ht="15.5" customHeight="1" thickBot="1">
      <c r="A54" s="6">
        <v>53</v>
      </c>
      <c r="B54" s="323" t="str">
        <f>'Erection '!B56</f>
        <v>111/5</v>
      </c>
      <c r="C54" s="5" t="str">
        <f>VLOOKUP(B54,'Erection '!B56:C122,2,0)</f>
        <v>A+6</v>
      </c>
      <c r="D54" s="303" t="str">
        <f>VLOOKUP(B54,'Erection '!B56:E118,3,0)</f>
        <v>A+6</v>
      </c>
      <c r="E54" s="186">
        <f>VLOOKUP(B55,'Erection '!B56:F118,4,0)</f>
        <v>46172</v>
      </c>
      <c r="F54" s="324">
        <f>VLOOKUP(B54,'Erection '!B56:G118,5,0)</f>
        <v>26.764163</v>
      </c>
      <c r="G54" s="303" t="str">
        <f>VLOOKUP(B54,'Erection '!B56:H118,6,0)</f>
        <v>C</v>
      </c>
      <c r="H54" s="198">
        <f>VLOOKUP(B54,'Erection '!B56:I118,7,0)</f>
        <v>46174</v>
      </c>
      <c r="I54" s="6">
        <v>22</v>
      </c>
      <c r="J54" s="6"/>
      <c r="K54" s="6" t="s">
        <v>836</v>
      </c>
      <c r="L54" s="325"/>
    </row>
    <row r="55" spans="1:12" ht="15.5" customHeight="1" thickBot="1">
      <c r="A55" s="6">
        <v>54</v>
      </c>
      <c r="B55" s="323" t="str">
        <f>'Erection '!B57</f>
        <v>124/3</v>
      </c>
      <c r="C55" s="5" t="str">
        <f>VLOOKUP(B55,'Erection '!B57:C123,2,0)</f>
        <v>A+9</v>
      </c>
      <c r="D55" s="303" t="str">
        <f>VLOOKUP(B55,'Erection '!B57:E119,3,0)</f>
        <v>A+9</v>
      </c>
      <c r="E55" s="186">
        <f>VLOOKUP(B56,'Erection '!B57:F119,4,0)</f>
        <v>46175</v>
      </c>
      <c r="F55" s="324">
        <f>VLOOKUP(B55,'Erection '!B57:G119,5,0)</f>
        <v>27.965095000000002</v>
      </c>
      <c r="G55" s="303" t="str">
        <f>VLOOKUP(B55,'Erection '!B57:H119,6,0)</f>
        <v>C</v>
      </c>
      <c r="H55" s="198">
        <f>VLOOKUP(B55,'Erection '!B57:I119,7,0)</f>
        <v>46175</v>
      </c>
      <c r="I55" s="66">
        <v>35</v>
      </c>
      <c r="J55" s="6"/>
      <c r="K55" s="6" t="s">
        <v>836</v>
      </c>
      <c r="L55" s="325"/>
    </row>
    <row r="56" spans="1:12" ht="15.5" customHeight="1" thickBot="1">
      <c r="A56" s="6">
        <v>55</v>
      </c>
      <c r="B56" s="323" t="str">
        <f>'Erection '!B58</f>
        <v>123/1</v>
      </c>
      <c r="C56" s="5" t="str">
        <f>VLOOKUP(B56,'Erection '!B58:C124,2,0)</f>
        <v>A+0</v>
      </c>
      <c r="D56" s="303" t="str">
        <f>VLOOKUP(B56,'Erection '!B58:E120,3,0)</f>
        <v>A+0</v>
      </c>
      <c r="E56" s="186">
        <f>VLOOKUP(B57,'Erection '!B58:F120,4,0)</f>
        <v>46172</v>
      </c>
      <c r="F56" s="324">
        <f>VLOOKUP(B56,'Erection '!B58:G120,5,0)</f>
        <v>22.923735000000001</v>
      </c>
      <c r="G56" s="303" t="str">
        <f>VLOOKUP(B56,'Erection '!B58:H120,6,0)</f>
        <v>C</v>
      </c>
      <c r="H56" s="198">
        <f>VLOOKUP(B56,'Erection '!B58:I120,7,0)</f>
        <v>46176</v>
      </c>
      <c r="I56" s="6">
        <v>26</v>
      </c>
      <c r="J56" s="6"/>
      <c r="K56" s="6" t="s">
        <v>836</v>
      </c>
      <c r="L56" s="325"/>
    </row>
    <row r="57" spans="1:12" ht="15.5" customHeight="1" thickBot="1">
      <c r="A57" s="6">
        <v>56</v>
      </c>
      <c r="B57" s="323" t="str">
        <f>'Erection '!B59</f>
        <v>127/3</v>
      </c>
      <c r="C57" s="5" t="str">
        <f>VLOOKUP(B57,'Erection '!B59:C125,2,0)</f>
        <v>A+0</v>
      </c>
      <c r="D57" s="303" t="str">
        <f>VLOOKUP(B57,'Erection '!B59:E121,3,0)</f>
        <v>A+0</v>
      </c>
      <c r="E57" s="186">
        <f>VLOOKUP(B58,'Erection '!B59:F121,4,0)</f>
        <v>46173</v>
      </c>
      <c r="F57" s="324">
        <f>VLOOKUP(B57,'Erection '!B59:G121,5,0)</f>
        <v>22.923735000000001</v>
      </c>
      <c r="G57" s="303" t="str">
        <f>VLOOKUP(B57,'Erection '!B59:H121,6,0)</f>
        <v>C</v>
      </c>
      <c r="H57" s="198">
        <f>VLOOKUP(B57,'Erection '!B59:I121,7,0)</f>
        <v>46176</v>
      </c>
      <c r="I57" s="6">
        <v>21</v>
      </c>
      <c r="J57" s="6"/>
      <c r="K57" s="6" t="s">
        <v>836</v>
      </c>
      <c r="L57" s="325"/>
    </row>
    <row r="58" spans="1:12" ht="15.5" customHeight="1" thickBot="1">
      <c r="A58" s="6">
        <v>57</v>
      </c>
      <c r="B58" s="323" t="str">
        <f>'Erection '!B64</f>
        <v>108/1</v>
      </c>
      <c r="C58" s="5" t="str">
        <f>VLOOKUP(B58,'Erection '!B61:C126,2,0)</f>
        <v>A+9</v>
      </c>
      <c r="D58" s="303" t="str">
        <f>VLOOKUP(B58,'Erection '!B61:E122,3,0)</f>
        <v>A+9</v>
      </c>
      <c r="E58" s="186">
        <f>VLOOKUP(B59,'Erection '!B61:F122,4,0)</f>
        <v>46174</v>
      </c>
      <c r="F58" s="324">
        <f>VLOOKUP(B58,'Erection '!B61:G122,5,0)</f>
        <v>27.965095000000002</v>
      </c>
      <c r="G58" s="303" t="str">
        <f>VLOOKUP(B58,'Erection '!B61:H122,6,0)</f>
        <v>C</v>
      </c>
      <c r="H58" s="198">
        <f>VLOOKUP(B58,'Erection '!B61:I122,7,0)</f>
        <v>46181</v>
      </c>
      <c r="I58" s="6">
        <v>24</v>
      </c>
      <c r="J58" s="6"/>
      <c r="K58" s="6" t="s">
        <v>836</v>
      </c>
      <c r="L58" s="325"/>
    </row>
    <row r="59" spans="1:12" ht="15.5" customHeight="1" thickBot="1">
      <c r="A59" s="6">
        <v>58</v>
      </c>
      <c r="B59" s="323" t="str">
        <f>'Erection '!B61</f>
        <v>110/3</v>
      </c>
      <c r="C59" s="5" t="str">
        <f>VLOOKUP(B59,'Erection '!B61:C127,2,0)</f>
        <v>A+0</v>
      </c>
      <c r="D59" s="303" t="str">
        <f>VLOOKUP(B59,'Erection '!B61:E123,3,0)</f>
        <v>A+0</v>
      </c>
      <c r="E59" s="186">
        <f>VLOOKUP(B60,'Erection '!B61:F123,4,0)</f>
        <v>46180</v>
      </c>
      <c r="F59" s="324">
        <f>VLOOKUP(B59,'Erection '!B61:G123,5,0)</f>
        <v>22.923735000000001</v>
      </c>
      <c r="G59" s="303" t="str">
        <f>VLOOKUP(B59,'Erection '!B61:H123,6,0)</f>
        <v>C</v>
      </c>
      <c r="H59" s="198">
        <f>VLOOKUP(B59,'Erection '!B61:I123,7,0)</f>
        <v>46180</v>
      </c>
      <c r="I59" s="6">
        <v>22</v>
      </c>
      <c r="J59" s="6"/>
      <c r="K59" s="6" t="s">
        <v>836</v>
      </c>
      <c r="L59" s="325"/>
    </row>
    <row r="60" spans="1:12" ht="15.5" customHeight="1" thickBot="1">
      <c r="A60" s="6">
        <v>59</v>
      </c>
      <c r="B60" s="323" t="str">
        <f>'Erection '!B69</f>
        <v>123/3</v>
      </c>
      <c r="C60" s="5" t="str">
        <f>VLOOKUP(B60,'Erection '!B60:C128,2,0)</f>
        <v>A+9</v>
      </c>
      <c r="D60" s="303" t="str">
        <f>VLOOKUP(B60,'Erection '!B60:E124,3,0)</f>
        <v>A+9</v>
      </c>
      <c r="E60" s="186">
        <f>VLOOKUP(B61,'Erection '!B60:F124,4,0)</f>
        <v>46176</v>
      </c>
      <c r="F60" s="324">
        <f>VLOOKUP(B60,'Erection '!B60:G124,5,0)</f>
        <v>27.965095000000002</v>
      </c>
      <c r="G60" s="303" t="str">
        <f>VLOOKUP(B60,'Erection '!B60:H124,6,0)</f>
        <v>C</v>
      </c>
      <c r="H60" s="198">
        <f>VLOOKUP(B60,'Erection '!B60:I124,7,0)</f>
        <v>46187</v>
      </c>
      <c r="I60" s="6">
        <v>20</v>
      </c>
      <c r="J60" s="6"/>
      <c r="K60" s="6" t="s">
        <v>836</v>
      </c>
      <c r="L60" s="325"/>
    </row>
    <row r="61" spans="1:12" ht="15.5" customHeight="1" thickBot="1">
      <c r="A61" s="6">
        <v>60</v>
      </c>
      <c r="B61" s="323" t="str">
        <f>'Erection '!B60</f>
        <v>124/2</v>
      </c>
      <c r="C61" s="5" t="e">
        <f>VLOOKUP(B61,'Erection '!B62:C152,2,0)</f>
        <v>#N/A</v>
      </c>
      <c r="D61" s="303" t="str">
        <f>VLOOKUP(B61,'Erection '!B60:E125,3,0)</f>
        <v>A+6</v>
      </c>
      <c r="E61" s="186">
        <f>VLOOKUP(B62,'Erection '!B60:F125,4,0)</f>
        <v>46176</v>
      </c>
      <c r="F61" s="324">
        <f>VLOOKUP(B61,'Erection '!B60:G125,5,0)</f>
        <v>26.764163</v>
      </c>
      <c r="G61" s="303"/>
      <c r="H61" s="198">
        <f>VLOOKUP(B61,'Erection '!B60:I125,7,0)</f>
        <v>46179</v>
      </c>
      <c r="I61" s="6">
        <v>19</v>
      </c>
      <c r="J61" s="6"/>
      <c r="K61" s="6" t="s">
        <v>836</v>
      </c>
      <c r="L61" s="325"/>
    </row>
    <row r="62" spans="1:12" ht="15.5" customHeight="1">
      <c r="A62" s="6">
        <v>61</v>
      </c>
      <c r="B62" s="323" t="str">
        <f>'Erection '!B62</f>
        <v>127/1</v>
      </c>
      <c r="C62" s="5" t="e">
        <f>VLOOKUP(B62,'Erection '!B65:C130,2,0)</f>
        <v>#N/A</v>
      </c>
      <c r="D62" s="303" t="str">
        <f>VLOOKUP(B62,'Erection '!B62:E126,3,0)</f>
        <v>A+3</v>
      </c>
      <c r="E62" s="186">
        <v>22.925000000000001</v>
      </c>
      <c r="F62" s="324">
        <f>VLOOKUP(B62,'Erection '!B62:G126,5,0)</f>
        <v>24.041023000000003</v>
      </c>
      <c r="G62" s="303"/>
      <c r="H62" s="198">
        <f>VLOOKUP(B62,'Erection '!B62:I126,7,0)</f>
        <v>46180</v>
      </c>
      <c r="I62" s="66">
        <v>35</v>
      </c>
      <c r="J62" s="6"/>
      <c r="K62" s="6" t="s">
        <v>836</v>
      </c>
      <c r="L62" s="325"/>
    </row>
    <row r="63" spans="1:12">
      <c r="G63" s="303"/>
    </row>
  </sheetData>
  <autoFilter ref="A1:L62" xr:uid="{F2E4FBE2-A4F9-4829-AE05-848F06FDBC65}"/>
  <phoneticPr fontId="101" type="noConversion"/>
  <conditionalFormatting sqref="B1:B62">
    <cfRule type="duplicateValues" dxfId="136" priority="1446"/>
    <cfRule type="duplicateValues" dxfId="135" priority="1447"/>
  </conditionalFormatting>
  <conditionalFormatting sqref="B1:B1048576">
    <cfRule type="duplicateValues" dxfId="134" priority="1448"/>
  </conditionalFormatting>
  <conditionalFormatting sqref="B2:B62">
    <cfRule type="duplicateValues" dxfId="133" priority="1453"/>
  </conditionalFormatting>
  <conditionalFormatting sqref="B50">
    <cfRule type="duplicateValues" dxfId="132" priority="229"/>
    <cfRule type="duplicateValues" dxfId="131" priority="230"/>
  </conditionalFormatting>
  <conditionalFormatting sqref="B61">
    <cfRule type="duplicateValues" dxfId="130" priority="214"/>
    <cfRule type="duplicateValues" dxfId="129" priority="215"/>
  </conditionalFormatting>
  <conditionalFormatting sqref="B62">
    <cfRule type="duplicateValues" dxfId="128" priority="1451"/>
    <cfRule type="duplicateValues" dxfId="127" priority="1452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5A0EF-A3D0-42E5-9084-CBFE53D4C512}">
  <sheetPr codeName="Sheet15"/>
  <dimension ref="A1:L353"/>
  <sheetViews>
    <sheetView zoomScale="86" workbookViewId="0">
      <pane ySplit="1" topLeftCell="A2" activePane="bottomLeft" state="frozen"/>
      <selection pane="bottomLeft" activeCell="F194" sqref="F194"/>
    </sheetView>
  </sheetViews>
  <sheetFormatPr defaultRowHeight="14.5"/>
  <cols>
    <col min="1" max="1" width="11.453125" bestFit="1" customWidth="1"/>
    <col min="2" max="2" width="13.453125" bestFit="1" customWidth="1"/>
    <col min="3" max="3" width="17.453125" bestFit="1" customWidth="1"/>
    <col min="4" max="4" width="17.1796875" bestFit="1" customWidth="1"/>
    <col min="5" max="5" width="12.453125" bestFit="1" customWidth="1"/>
    <col min="6" max="6" width="13.453125" bestFit="1" customWidth="1"/>
    <col min="7" max="7" width="20.54296875" bestFit="1" customWidth="1"/>
    <col min="8" max="8" width="40.54296875" bestFit="1" customWidth="1"/>
    <col min="9" max="9" width="13.453125" bestFit="1" customWidth="1"/>
    <col min="10" max="11" width="13.54296875" bestFit="1" customWidth="1"/>
  </cols>
  <sheetData>
    <row r="1" spans="1:12" ht="26.5" thickBot="1">
      <c r="A1" s="188" t="s">
        <v>725</v>
      </c>
      <c r="B1" s="188" t="s">
        <v>122</v>
      </c>
      <c r="C1" s="189" t="s">
        <v>112</v>
      </c>
      <c r="D1" s="188" t="s">
        <v>628</v>
      </c>
      <c r="E1" s="188" t="s">
        <v>726</v>
      </c>
      <c r="F1" s="209" t="s">
        <v>109</v>
      </c>
      <c r="G1" s="188" t="s">
        <v>629</v>
      </c>
      <c r="H1" s="188" t="s">
        <v>631</v>
      </c>
      <c r="I1" s="188" t="s">
        <v>722</v>
      </c>
      <c r="J1" s="190" t="s">
        <v>723</v>
      </c>
      <c r="K1" s="190" t="s">
        <v>829</v>
      </c>
      <c r="L1" s="190" t="s">
        <v>72</v>
      </c>
    </row>
    <row r="2" spans="1:12" ht="15.5" customHeight="1" thickBot="1">
      <c r="A2" s="6">
        <v>1</v>
      </c>
      <c r="B2" s="253" t="s">
        <v>215</v>
      </c>
      <c r="C2" s="253" t="s">
        <v>646</v>
      </c>
      <c r="D2" s="192" t="e">
        <f>VLOOKUP(B2,'Erection Completed '!$B$2:$J$62,3,FALSE)</f>
        <v>#N/A</v>
      </c>
      <c r="E2" s="186">
        <v>36.044833999999994</v>
      </c>
      <c r="F2" s="210" t="e">
        <f>IF(G2&gt;=1-1-2024,"Completed","Not Completed")</f>
        <v>#N/A</v>
      </c>
      <c r="G2" s="192" t="e">
        <f>VLOOKUP(B2,'Erection Completed '!$B$2:$J$62,6,FALSE)</f>
        <v>#N/A</v>
      </c>
      <c r="H2" s="192" t="e">
        <f>VLOOKUP(B2,'Erection Completed '!$B$2:$J$62,7,FALSE)</f>
        <v>#N/A</v>
      </c>
      <c r="I2" s="275" t="e">
        <f>VLOOKUP(B2,'Erection Completed '!$B$2:$J$62,8,FALSE)</f>
        <v>#N/A</v>
      </c>
      <c r="J2" s="6"/>
      <c r="K2" s="276" t="e">
        <f>VLOOKUP(B2,'Erection Completed '!$B$2:$K$62,10,FALSE)</f>
        <v>#N/A</v>
      </c>
      <c r="L2" s="195"/>
    </row>
    <row r="3" spans="1:12" ht="15.5" customHeight="1" thickBot="1">
      <c r="A3" s="6">
        <v>2</v>
      </c>
      <c r="B3" s="253" t="s">
        <v>214</v>
      </c>
      <c r="C3" s="253" t="s">
        <v>643</v>
      </c>
      <c r="D3" s="192" t="e">
        <f>VLOOKUP(B3,'Erection Completed '!$B$2:$J$62,3,FALSE)</f>
        <v>#N/A</v>
      </c>
      <c r="E3" s="186">
        <v>44.794097999999998</v>
      </c>
      <c r="F3" s="210" t="e">
        <f t="shared" ref="F3:F66" si="0">IF(G3&gt;=1-1-2024,"Completed","Not Completed")</f>
        <v>#N/A</v>
      </c>
      <c r="G3" s="192" t="e">
        <f>VLOOKUP(B3,'Erection Completed '!$B$2:$J$62,6,FALSE)</f>
        <v>#N/A</v>
      </c>
      <c r="H3" s="192" t="e">
        <f>VLOOKUP(B3,'Erection Completed '!$B$2:$J$62,7,FALSE)</f>
        <v>#N/A</v>
      </c>
      <c r="I3" s="275" t="e">
        <f>VLOOKUP(B3,'Erection Completed '!$B$2:$J$62,8,FALSE)</f>
        <v>#N/A</v>
      </c>
      <c r="J3" s="6"/>
      <c r="K3" s="276" t="e">
        <f>VLOOKUP(B3,'Erection Completed '!$B$2:$K$62,10,FALSE)</f>
        <v>#N/A</v>
      </c>
      <c r="L3" s="195"/>
    </row>
    <row r="4" spans="1:12" ht="15.5" customHeight="1" thickBot="1">
      <c r="A4" s="6">
        <v>3</v>
      </c>
      <c r="B4" s="253" t="s">
        <v>3</v>
      </c>
      <c r="C4" s="253" t="s">
        <v>653</v>
      </c>
      <c r="D4" s="192" t="e">
        <f>VLOOKUP(B4,'Erection Completed '!$B$2:$J$62,3,FALSE)</f>
        <v>#N/A</v>
      </c>
      <c r="E4" s="186">
        <v>54.417843999999995</v>
      </c>
      <c r="F4" s="210" t="e">
        <f t="shared" si="0"/>
        <v>#N/A</v>
      </c>
      <c r="G4" s="192" t="e">
        <f>VLOOKUP(B4,'Erection Completed '!$B$2:$J$62,6,FALSE)</f>
        <v>#N/A</v>
      </c>
      <c r="H4" s="192" t="e">
        <f>VLOOKUP(B4,'Erection Completed '!$B$2:$J$62,7,FALSE)</f>
        <v>#N/A</v>
      </c>
      <c r="I4" s="275" t="e">
        <f>VLOOKUP(B4,'Erection Completed '!$B$2:$J$62,8,FALSE)</f>
        <v>#N/A</v>
      </c>
      <c r="J4" s="6"/>
      <c r="K4" s="276" t="e">
        <f>VLOOKUP(B4,'Erection Completed '!$B$2:$K$62,10,FALSE)</f>
        <v>#N/A</v>
      </c>
      <c r="L4" s="195"/>
    </row>
    <row r="5" spans="1:12" ht="15.5" customHeight="1" thickBot="1">
      <c r="A5" s="6">
        <v>4</v>
      </c>
      <c r="B5" s="253" t="s">
        <v>4</v>
      </c>
      <c r="C5" s="253" t="s">
        <v>5</v>
      </c>
      <c r="D5" s="192" t="e">
        <f>VLOOKUP(B5,'Erection Completed '!$B$2:$J$62,3,FALSE)</f>
        <v>#N/A</v>
      </c>
      <c r="E5" s="186">
        <v>80.408017000000001</v>
      </c>
      <c r="F5" s="210" t="e">
        <f t="shared" si="0"/>
        <v>#N/A</v>
      </c>
      <c r="G5" s="192" t="e">
        <f>VLOOKUP(B5,'Erection Completed '!$B$2:$J$62,6,FALSE)</f>
        <v>#N/A</v>
      </c>
      <c r="H5" s="192" t="e">
        <f>VLOOKUP(B5,'Erection Completed '!$B$2:$J$62,7,FALSE)</f>
        <v>#N/A</v>
      </c>
      <c r="I5" s="275" t="e">
        <f>VLOOKUP(B5,'Erection Completed '!$B$2:$J$62,8,FALSE)</f>
        <v>#N/A</v>
      </c>
      <c r="J5" s="6"/>
      <c r="K5" s="276" t="e">
        <f>VLOOKUP(B5,'Erection Completed '!$B$2:$K$62,10,FALSE)</f>
        <v>#N/A</v>
      </c>
      <c r="L5" s="195"/>
    </row>
    <row r="6" spans="1:12" ht="15.5" customHeight="1" thickBot="1">
      <c r="A6" s="6">
        <v>5</v>
      </c>
      <c r="B6" s="253" t="s">
        <v>295</v>
      </c>
      <c r="C6" s="253" t="s">
        <v>646</v>
      </c>
      <c r="D6" s="192" t="e">
        <f>VLOOKUP(B6,'Erection Completed '!$B$2:$J$62,3,FALSE)</f>
        <v>#N/A</v>
      </c>
      <c r="E6" s="186">
        <v>36.044833999999994</v>
      </c>
      <c r="F6" s="210" t="e">
        <f t="shared" si="0"/>
        <v>#N/A</v>
      </c>
      <c r="G6" s="192" t="e">
        <f>VLOOKUP(B6,'Erection Completed '!$B$2:$J$62,6,FALSE)</f>
        <v>#N/A</v>
      </c>
      <c r="H6" s="192" t="e">
        <f>VLOOKUP(B6,'Erection Completed '!$B$2:$J$62,7,FALSE)</f>
        <v>#N/A</v>
      </c>
      <c r="I6" s="275" t="e">
        <f>VLOOKUP(B6,'Erection Completed '!$B$2:$J$62,8,FALSE)</f>
        <v>#N/A</v>
      </c>
      <c r="J6" s="6"/>
      <c r="K6" s="276" t="e">
        <f>VLOOKUP(B6,'Erection Completed '!$B$2:$K$62,10,FALSE)</f>
        <v>#N/A</v>
      </c>
      <c r="L6" s="195"/>
    </row>
    <row r="7" spans="1:12" ht="15.5" customHeight="1" thickBot="1">
      <c r="A7" s="6">
        <v>6</v>
      </c>
      <c r="B7" s="253" t="s">
        <v>6</v>
      </c>
      <c r="C7" s="253" t="s">
        <v>646</v>
      </c>
      <c r="D7" s="192" t="e">
        <f>VLOOKUP(B7,'Erection Completed '!$B$2:$J$62,3,FALSE)</f>
        <v>#N/A</v>
      </c>
      <c r="E7" s="186">
        <v>36.044833999999994</v>
      </c>
      <c r="F7" s="210" t="e">
        <f t="shared" si="0"/>
        <v>#N/A</v>
      </c>
      <c r="G7" s="192" t="e">
        <f>VLOOKUP(B7,'Erection Completed '!$B$2:$J$62,6,FALSE)</f>
        <v>#N/A</v>
      </c>
      <c r="H7" s="192" t="e">
        <f>VLOOKUP(B7,'Erection Completed '!$B$2:$J$62,7,FALSE)</f>
        <v>#N/A</v>
      </c>
      <c r="I7" s="275" t="e">
        <f>VLOOKUP(B7,'Erection Completed '!$B$2:$J$62,8,FALSE)</f>
        <v>#N/A</v>
      </c>
      <c r="J7" s="6"/>
      <c r="K7" s="276" t="e">
        <f>VLOOKUP(B7,'Erection Completed '!$B$2:$K$62,10,FALSE)</f>
        <v>#N/A</v>
      </c>
      <c r="L7" s="195"/>
    </row>
    <row r="8" spans="1:12" ht="15.5" customHeight="1" thickBot="1">
      <c r="A8" s="6">
        <v>7</v>
      </c>
      <c r="B8" s="253" t="s">
        <v>7</v>
      </c>
      <c r="C8" s="253" t="s">
        <v>627</v>
      </c>
      <c r="D8" s="192" t="e">
        <f>VLOOKUP(B8,'Erection Completed '!$B$2:$J$62,3,FALSE)</f>
        <v>#N/A</v>
      </c>
      <c r="E8" s="186">
        <v>46.689357999999991</v>
      </c>
      <c r="F8" s="210" t="e">
        <f t="shared" si="0"/>
        <v>#N/A</v>
      </c>
      <c r="G8" s="192" t="e">
        <f>VLOOKUP(B8,'Erection Completed '!$B$2:$J$62,6,FALSE)</f>
        <v>#N/A</v>
      </c>
      <c r="H8" s="192" t="e">
        <f>VLOOKUP(B8,'Erection Completed '!$B$2:$J$62,7,FALSE)</f>
        <v>#N/A</v>
      </c>
      <c r="I8" s="275" t="e">
        <f>VLOOKUP(B8,'Erection Completed '!$B$2:$J$62,8,FALSE)</f>
        <v>#N/A</v>
      </c>
      <c r="J8" s="6"/>
      <c r="K8" s="276" t="e">
        <f>VLOOKUP(B8,'Erection Completed '!$B$2:$K$62,10,FALSE)</f>
        <v>#N/A</v>
      </c>
      <c r="L8" s="195"/>
    </row>
    <row r="9" spans="1:12" ht="15.5" customHeight="1" thickBot="1">
      <c r="A9" s="6">
        <v>8</v>
      </c>
      <c r="B9" s="253" t="s">
        <v>8</v>
      </c>
      <c r="C9" s="253" t="s">
        <v>29</v>
      </c>
      <c r="D9" s="192" t="e">
        <f>VLOOKUP(B9,'Erection Completed '!$B$2:$J$62,3,FALSE)</f>
        <v>#N/A</v>
      </c>
      <c r="E9" s="186">
        <v>84.299299000000005</v>
      </c>
      <c r="F9" s="210" t="e">
        <f t="shared" si="0"/>
        <v>#N/A</v>
      </c>
      <c r="G9" s="192" t="e">
        <f>VLOOKUP(B9,'Erection Completed '!$B$2:$J$62,6,FALSE)</f>
        <v>#N/A</v>
      </c>
      <c r="H9" s="192" t="e">
        <f>VLOOKUP(B9,'Erection Completed '!$B$2:$J$62,7,FALSE)</f>
        <v>#N/A</v>
      </c>
      <c r="I9" s="275" t="e">
        <f>VLOOKUP(B9,'Erection Completed '!$B$2:$J$62,8,FALSE)</f>
        <v>#N/A</v>
      </c>
      <c r="J9" s="6"/>
      <c r="K9" s="276" t="e">
        <f>VLOOKUP(B9,'Erection Completed '!$B$2:$K$62,10,FALSE)</f>
        <v>#N/A</v>
      </c>
      <c r="L9" s="195"/>
    </row>
    <row r="10" spans="1:12" ht="15.5" customHeight="1" thickBot="1">
      <c r="A10" s="6">
        <v>9</v>
      </c>
      <c r="B10" s="253" t="s">
        <v>329</v>
      </c>
      <c r="C10" s="253" t="s">
        <v>646</v>
      </c>
      <c r="D10" s="192" t="e">
        <f>VLOOKUP(B10,'Erection Completed '!$B$2:$J$62,3,FALSE)</f>
        <v>#N/A</v>
      </c>
      <c r="E10" s="186">
        <v>36.044833999999994</v>
      </c>
      <c r="F10" s="210" t="e">
        <f t="shared" si="0"/>
        <v>#N/A</v>
      </c>
      <c r="G10" s="192" t="e">
        <f>VLOOKUP(B10,'Erection Completed '!$B$2:$J$62,6,FALSE)</f>
        <v>#N/A</v>
      </c>
      <c r="H10" s="192" t="e">
        <f>VLOOKUP(B10,'Erection Completed '!$B$2:$J$62,7,FALSE)</f>
        <v>#N/A</v>
      </c>
      <c r="I10" s="275" t="e">
        <f>VLOOKUP(B10,'Erection Completed '!$B$2:$J$62,8,FALSE)</f>
        <v>#N/A</v>
      </c>
      <c r="J10" s="6"/>
      <c r="K10" s="276" t="e">
        <f>VLOOKUP(B10,'Erection Completed '!$B$2:$K$62,10,FALSE)</f>
        <v>#N/A</v>
      </c>
      <c r="L10" s="195"/>
    </row>
    <row r="11" spans="1:12" ht="15.5" customHeight="1" thickBot="1">
      <c r="A11" s="6">
        <v>10</v>
      </c>
      <c r="B11" s="253" t="s">
        <v>184</v>
      </c>
      <c r="C11" s="253" t="s">
        <v>623</v>
      </c>
      <c r="D11" s="192" t="e">
        <f>VLOOKUP(B11,'Erection Completed '!$B$2:$J$62,3,FALSE)</f>
        <v>#N/A</v>
      </c>
      <c r="E11" s="186">
        <v>37.796346</v>
      </c>
      <c r="F11" s="210" t="e">
        <f t="shared" si="0"/>
        <v>#N/A</v>
      </c>
      <c r="G11" s="192" t="e">
        <f>VLOOKUP(B11,'Erection Completed '!$B$2:$J$62,6,FALSE)</f>
        <v>#N/A</v>
      </c>
      <c r="H11" s="192" t="e">
        <f>VLOOKUP(B11,'Erection Completed '!$B$2:$J$62,7,FALSE)</f>
        <v>#N/A</v>
      </c>
      <c r="I11" s="275" t="e">
        <f>VLOOKUP(B11,'Erection Completed '!$B$2:$J$62,8,FALSE)</f>
        <v>#N/A</v>
      </c>
      <c r="J11" s="6"/>
      <c r="K11" s="276" t="e">
        <f>VLOOKUP(B11,'Erection Completed '!$B$2:$K$62,10,FALSE)</f>
        <v>#N/A</v>
      </c>
      <c r="L11" s="195"/>
    </row>
    <row r="12" spans="1:12" ht="15.5" customHeight="1" thickBot="1">
      <c r="A12" s="6">
        <v>11</v>
      </c>
      <c r="B12" s="253" t="s">
        <v>182</v>
      </c>
      <c r="C12" s="253" t="s">
        <v>643</v>
      </c>
      <c r="D12" s="192" t="e">
        <f>VLOOKUP(B12,'Erection Completed '!$B$2:$J$62,3,FALSE)</f>
        <v>#N/A</v>
      </c>
      <c r="E12" s="186">
        <v>44.794097999999998</v>
      </c>
      <c r="F12" s="210" t="e">
        <f t="shared" si="0"/>
        <v>#N/A</v>
      </c>
      <c r="G12" s="192" t="e">
        <f>VLOOKUP(B12,'Erection Completed '!$B$2:$J$62,6,FALSE)</f>
        <v>#N/A</v>
      </c>
      <c r="H12" s="192" t="e">
        <f>VLOOKUP(B12,'Erection Completed '!$B$2:$J$62,7,FALSE)</f>
        <v>#N/A</v>
      </c>
      <c r="I12" s="275" t="e">
        <f>VLOOKUP(B12,'Erection Completed '!$B$2:$J$62,8,FALSE)</f>
        <v>#N/A</v>
      </c>
      <c r="J12" s="6"/>
      <c r="K12" s="276" t="e">
        <f>VLOOKUP(B12,'Erection Completed '!$B$2:$K$62,10,FALSE)</f>
        <v>#N/A</v>
      </c>
      <c r="L12" s="195"/>
    </row>
    <row r="13" spans="1:12" ht="15.5" customHeight="1" thickBot="1">
      <c r="A13" s="6">
        <v>12</v>
      </c>
      <c r="B13" s="253" t="s">
        <v>330</v>
      </c>
      <c r="C13" s="253" t="s">
        <v>623</v>
      </c>
      <c r="D13" s="192" t="e">
        <f>VLOOKUP(B13,'Erection Completed '!$B$2:$J$62,3,FALSE)</f>
        <v>#N/A</v>
      </c>
      <c r="E13" s="186">
        <v>37.796346</v>
      </c>
      <c r="F13" s="210" t="e">
        <f t="shared" si="0"/>
        <v>#N/A</v>
      </c>
      <c r="G13" s="192" t="e">
        <f>VLOOKUP(B13,'Erection Completed '!$B$2:$J$62,6,FALSE)</f>
        <v>#N/A</v>
      </c>
      <c r="H13" s="192" t="e">
        <f>VLOOKUP(B13,'Erection Completed '!$B$2:$J$62,7,FALSE)</f>
        <v>#N/A</v>
      </c>
      <c r="I13" s="275" t="e">
        <f>VLOOKUP(B13,'Erection Completed '!$B$2:$J$62,8,FALSE)</f>
        <v>#N/A</v>
      </c>
      <c r="J13" s="6"/>
      <c r="K13" s="276" t="e">
        <f>VLOOKUP(B13,'Erection Completed '!$B$2:$K$62,10,FALSE)</f>
        <v>#N/A</v>
      </c>
      <c r="L13" s="195"/>
    </row>
    <row r="14" spans="1:12" ht="15.5" customHeight="1" thickBot="1">
      <c r="A14" s="6">
        <v>13</v>
      </c>
      <c r="B14" s="253" t="s">
        <v>188</v>
      </c>
      <c r="C14" s="253" t="s">
        <v>646</v>
      </c>
      <c r="D14" s="192" t="e">
        <f>VLOOKUP(B14,'Erection Completed '!$B$2:$J$62,3,FALSE)</f>
        <v>#N/A</v>
      </c>
      <c r="E14" s="186">
        <v>36.044833999999994</v>
      </c>
      <c r="F14" s="210" t="e">
        <f t="shared" si="0"/>
        <v>#N/A</v>
      </c>
      <c r="G14" s="192" t="e">
        <f>VLOOKUP(B14,'Erection Completed '!$B$2:$J$62,6,FALSE)</f>
        <v>#N/A</v>
      </c>
      <c r="H14" s="192" t="e">
        <f>VLOOKUP(B14,'Erection Completed '!$B$2:$J$62,7,FALSE)</f>
        <v>#N/A</v>
      </c>
      <c r="I14" s="275" t="e">
        <f>VLOOKUP(B14,'Erection Completed '!$B$2:$J$62,8,FALSE)</f>
        <v>#N/A</v>
      </c>
      <c r="J14" s="6"/>
      <c r="K14" s="276" t="e">
        <f>VLOOKUP(B14,'Erection Completed '!$B$2:$K$62,10,FALSE)</f>
        <v>#N/A</v>
      </c>
      <c r="L14" s="195"/>
    </row>
    <row r="15" spans="1:12" ht="15.5" customHeight="1" thickBot="1">
      <c r="A15" s="6">
        <v>14</v>
      </c>
      <c r="B15" s="253" t="s">
        <v>190</v>
      </c>
      <c r="C15" s="253" t="s">
        <v>623</v>
      </c>
      <c r="D15" s="192" t="e">
        <f>VLOOKUP(B15,'Erection Completed '!$B$2:$J$62,3,FALSE)</f>
        <v>#N/A</v>
      </c>
      <c r="E15" s="186">
        <v>37.796346</v>
      </c>
      <c r="F15" s="210" t="e">
        <f t="shared" si="0"/>
        <v>#N/A</v>
      </c>
      <c r="G15" s="192" t="e">
        <f>VLOOKUP(B15,'Erection Completed '!$B$2:$J$62,6,FALSE)</f>
        <v>#N/A</v>
      </c>
      <c r="H15" s="192" t="e">
        <f>VLOOKUP(B15,'Erection Completed '!$B$2:$J$62,7,FALSE)</f>
        <v>#N/A</v>
      </c>
      <c r="I15" s="275" t="e">
        <f>VLOOKUP(B15,'Erection Completed '!$B$2:$J$62,8,FALSE)</f>
        <v>#N/A</v>
      </c>
      <c r="J15" s="6"/>
      <c r="K15" s="276" t="e">
        <f>VLOOKUP(B15,'Erection Completed '!$B$2:$K$62,10,FALSE)</f>
        <v>#N/A</v>
      </c>
      <c r="L15" s="195"/>
    </row>
    <row r="16" spans="1:12" ht="15.5" customHeight="1" thickBot="1">
      <c r="A16" s="6">
        <v>15</v>
      </c>
      <c r="B16" s="253" t="s">
        <v>197</v>
      </c>
      <c r="C16" s="253" t="s">
        <v>642</v>
      </c>
      <c r="D16" s="192" t="e">
        <f>VLOOKUP(B16,'Erection Completed '!$B$2:$J$62,3,FALSE)</f>
        <v>#N/A</v>
      </c>
      <c r="E16" s="186">
        <v>39.458914000000007</v>
      </c>
      <c r="F16" s="210" t="e">
        <f t="shared" si="0"/>
        <v>#N/A</v>
      </c>
      <c r="G16" s="192" t="e">
        <f>VLOOKUP(B16,'Erection Completed '!$B$2:$J$62,6,FALSE)</f>
        <v>#N/A</v>
      </c>
      <c r="H16" s="192" t="e">
        <f>VLOOKUP(B16,'Erection Completed '!$B$2:$J$62,7,FALSE)</f>
        <v>#N/A</v>
      </c>
      <c r="I16" s="275" t="e">
        <f>VLOOKUP(B16,'Erection Completed '!$B$2:$J$62,8,FALSE)</f>
        <v>#N/A</v>
      </c>
      <c r="J16" s="6"/>
      <c r="K16" s="276" t="e">
        <f>VLOOKUP(B16,'Erection Completed '!$B$2:$K$62,10,FALSE)</f>
        <v>#N/A</v>
      </c>
      <c r="L16" s="195"/>
    </row>
    <row r="17" spans="1:12" ht="15.5" customHeight="1" thickBot="1">
      <c r="A17" s="6">
        <v>16</v>
      </c>
      <c r="B17" s="253" t="s">
        <v>9</v>
      </c>
      <c r="C17" s="253" t="s">
        <v>31</v>
      </c>
      <c r="D17" s="192" t="e">
        <f>VLOOKUP(B17,'Erection Completed '!$B$2:$J$62,3,FALSE)</f>
        <v>#N/A</v>
      </c>
      <c r="E17" s="186">
        <v>65.756547999999995</v>
      </c>
      <c r="F17" s="210" t="e">
        <f t="shared" si="0"/>
        <v>#N/A</v>
      </c>
      <c r="G17" s="192" t="e">
        <f>VLOOKUP(B17,'Erection Completed '!$B$2:$J$62,6,FALSE)</f>
        <v>#N/A</v>
      </c>
      <c r="H17" s="192" t="e">
        <f>VLOOKUP(B17,'Erection Completed '!$B$2:$J$62,7,FALSE)</f>
        <v>#N/A</v>
      </c>
      <c r="I17" s="275" t="e">
        <f>VLOOKUP(B17,'Erection Completed '!$B$2:$J$62,8,FALSE)</f>
        <v>#N/A</v>
      </c>
      <c r="J17" s="6"/>
      <c r="K17" s="276" t="e">
        <f>VLOOKUP(B17,'Erection Completed '!$B$2:$K$62,10,FALSE)</f>
        <v>#N/A</v>
      </c>
      <c r="L17" s="195"/>
    </row>
    <row r="18" spans="1:12" ht="15.5" customHeight="1" thickBot="1">
      <c r="A18" s="6">
        <v>17</v>
      </c>
      <c r="B18" s="253" t="s">
        <v>195</v>
      </c>
      <c r="C18" s="253" t="s">
        <v>654</v>
      </c>
      <c r="D18" s="192" t="str">
        <f>VLOOKUP(B18,'Erection Completed '!$B$2:$J$62,3,FALSE)</f>
        <v>A+0</v>
      </c>
      <c r="E18" s="186">
        <v>91.055462000000006</v>
      </c>
      <c r="F18" s="210" t="str">
        <f t="shared" si="0"/>
        <v>Completed</v>
      </c>
      <c r="G18" s="192" t="str">
        <f>VLOOKUP(B18,'Erection Completed '!$B$2:$J$62,6,FALSE)</f>
        <v>C</v>
      </c>
      <c r="H18" s="192">
        <f>VLOOKUP(B18,'Erection Completed '!$B$2:$J$62,7,FALSE)</f>
        <v>46150</v>
      </c>
      <c r="I18" s="275">
        <f>VLOOKUP(B18,'Erection Completed '!$B$2:$J$62,8,FALSE)</f>
        <v>18</v>
      </c>
      <c r="J18" s="6"/>
      <c r="K18" s="276" t="str">
        <f>VLOOKUP(B18,'Erection Completed '!$B$2:$K$62,10,FALSE)</f>
        <v>Yes</v>
      </c>
      <c r="L18" s="195"/>
    </row>
    <row r="19" spans="1:12" ht="15.5" customHeight="1" thickBot="1">
      <c r="A19" s="6">
        <v>18</v>
      </c>
      <c r="B19" s="253" t="s">
        <v>186</v>
      </c>
      <c r="C19" s="253" t="s">
        <v>627</v>
      </c>
      <c r="D19" s="192" t="str">
        <f>VLOOKUP(B19,'Erection Completed '!$B$2:$J$62,3,FALSE)</f>
        <v>A+6</v>
      </c>
      <c r="E19" s="186">
        <v>46.689357999999991</v>
      </c>
      <c r="F19" s="210" t="str">
        <f t="shared" si="0"/>
        <v>Completed</v>
      </c>
      <c r="G19" s="192" t="str">
        <f>VLOOKUP(B19,'Erection Completed '!$B$2:$J$62,6,FALSE)</f>
        <v>C</v>
      </c>
      <c r="H19" s="192">
        <f>VLOOKUP(B19,'Erection Completed '!$B$2:$J$62,7,FALSE)</f>
        <v>46146</v>
      </c>
      <c r="I19" s="275">
        <f>VLOOKUP(B19,'Erection Completed '!$B$2:$J$62,8,FALSE)</f>
        <v>23</v>
      </c>
      <c r="J19" s="6"/>
      <c r="K19" s="276" t="str">
        <f>VLOOKUP(B19,'Erection Completed '!$B$2:$K$62,10,FALSE)</f>
        <v>Yes</v>
      </c>
      <c r="L19" s="195"/>
    </row>
    <row r="20" spans="1:12" ht="15.5" customHeight="1" thickBot="1">
      <c r="A20" s="6">
        <v>19</v>
      </c>
      <c r="B20" s="253" t="s">
        <v>187</v>
      </c>
      <c r="C20" s="253" t="s">
        <v>623</v>
      </c>
      <c r="D20" s="192" t="e">
        <f>VLOOKUP(B20,'Erection Completed '!$B$2:$J$62,3,FALSE)</f>
        <v>#N/A</v>
      </c>
      <c r="E20" s="186">
        <v>37.796346</v>
      </c>
      <c r="F20" s="210" t="e">
        <f t="shared" si="0"/>
        <v>#N/A</v>
      </c>
      <c r="G20" s="192" t="e">
        <f>VLOOKUP(B20,'Erection Completed '!$B$2:$J$62,6,FALSE)</f>
        <v>#N/A</v>
      </c>
      <c r="H20" s="192" t="e">
        <f>VLOOKUP(B20,'Erection Completed '!$B$2:$J$62,7,FALSE)</f>
        <v>#N/A</v>
      </c>
      <c r="I20" s="275" t="e">
        <f>VLOOKUP(B20,'Erection Completed '!$B$2:$J$62,8,FALSE)</f>
        <v>#N/A</v>
      </c>
      <c r="J20" s="6"/>
      <c r="K20" s="276" t="e">
        <f>VLOOKUP(B20,'Erection Completed '!$B$2:$K$62,10,FALSE)</f>
        <v>#N/A</v>
      </c>
      <c r="L20" s="195"/>
    </row>
    <row r="21" spans="1:12" ht="15.5" customHeight="1" thickBot="1">
      <c r="A21" s="6">
        <v>20</v>
      </c>
      <c r="B21" s="253" t="s">
        <v>185</v>
      </c>
      <c r="C21" s="253" t="s">
        <v>623</v>
      </c>
      <c r="D21" s="192" t="str">
        <f>VLOOKUP(B21,'Erection Completed '!$B$2:$J$62,3,FALSE)</f>
        <v>A+0</v>
      </c>
      <c r="E21" s="186">
        <v>37.796346</v>
      </c>
      <c r="F21" s="210" t="str">
        <f t="shared" si="0"/>
        <v>Completed</v>
      </c>
      <c r="G21" s="192" t="str">
        <f>VLOOKUP(B21,'Erection Completed '!$B$2:$J$62,6,FALSE)</f>
        <v>C</v>
      </c>
      <c r="H21" s="192">
        <f>VLOOKUP(B21,'Erection Completed '!$B$2:$J$62,7,FALSE)</f>
        <v>46154</v>
      </c>
      <c r="I21" s="275">
        <f>VLOOKUP(B21,'Erection Completed '!$B$2:$J$62,8,FALSE)</f>
        <v>35</v>
      </c>
      <c r="J21" s="6"/>
      <c r="K21" s="276" t="str">
        <f>VLOOKUP(B21,'Erection Completed '!$B$2:$K$62,10,FALSE)</f>
        <v>Yes</v>
      </c>
      <c r="L21" s="195"/>
    </row>
    <row r="22" spans="1:12" ht="15.5" customHeight="1" thickBot="1">
      <c r="A22" s="6">
        <v>21</v>
      </c>
      <c r="B22" s="253" t="s">
        <v>183</v>
      </c>
      <c r="C22" s="253" t="s">
        <v>646</v>
      </c>
      <c r="D22" s="192" t="str">
        <f>VLOOKUP(B22,'Erection Completed '!$B$2:$J$62,3,FALSE)</f>
        <v>A+0</v>
      </c>
      <c r="E22" s="186">
        <v>36.044833999999994</v>
      </c>
      <c r="F22" s="210" t="str">
        <f t="shared" si="0"/>
        <v>Completed</v>
      </c>
      <c r="G22" s="192" t="str">
        <f>VLOOKUP(B22,'Erection Completed '!$B$2:$J$62,6,FALSE)</f>
        <v>C</v>
      </c>
      <c r="H22" s="192">
        <f>VLOOKUP(B22,'Erection Completed '!$B$2:$J$62,7,FALSE)</f>
        <v>46162</v>
      </c>
      <c r="I22" s="275">
        <f>VLOOKUP(B22,'Erection Completed '!$B$2:$J$62,8,FALSE)</f>
        <v>35</v>
      </c>
      <c r="J22" s="6"/>
      <c r="K22" s="276" t="str">
        <f>VLOOKUP(B22,'Erection Completed '!$B$2:$K$62,10,FALSE)</f>
        <v>Yes</v>
      </c>
      <c r="L22" s="195"/>
    </row>
    <row r="23" spans="1:12" ht="15.5" customHeight="1" thickBot="1">
      <c r="A23" s="6">
        <v>22</v>
      </c>
      <c r="B23" s="253" t="s">
        <v>191</v>
      </c>
      <c r="C23" s="253" t="s">
        <v>623</v>
      </c>
      <c r="D23" s="192" t="str">
        <f>VLOOKUP(B23,'Erection Completed '!$B$2:$J$62,3,FALSE)</f>
        <v>A+0</v>
      </c>
      <c r="E23" s="186">
        <v>37.796346</v>
      </c>
      <c r="F23" s="210" t="str">
        <f t="shared" si="0"/>
        <v>Completed</v>
      </c>
      <c r="G23" s="192" t="str">
        <f>VLOOKUP(B23,'Erection Completed '!$B$2:$J$62,6,FALSE)</f>
        <v>C</v>
      </c>
      <c r="H23" s="192">
        <f>VLOOKUP(B23,'Erection Completed '!$B$2:$J$62,7,FALSE)</f>
        <v>46160</v>
      </c>
      <c r="I23" s="275">
        <f>VLOOKUP(B23,'Erection Completed '!$B$2:$J$62,8,FALSE)</f>
        <v>18</v>
      </c>
      <c r="J23" s="6"/>
      <c r="K23" s="276" t="str">
        <f>VLOOKUP(B23,'Erection Completed '!$B$2:$K$62,10,FALSE)</f>
        <v>Yes</v>
      </c>
      <c r="L23" s="195"/>
    </row>
    <row r="24" spans="1:12" ht="15.5" customHeight="1" thickBot="1">
      <c r="A24" s="6">
        <v>23</v>
      </c>
      <c r="B24" s="253" t="s">
        <v>192</v>
      </c>
      <c r="C24" s="253" t="s">
        <v>20</v>
      </c>
      <c r="D24" s="192" t="str">
        <f>VLOOKUP(B24,'Erection Completed '!$B$2:$J$62,3,FALSE)</f>
        <v>A+0</v>
      </c>
      <c r="E24" s="186">
        <v>54.417843999999995</v>
      </c>
      <c r="F24" s="210" t="str">
        <f t="shared" si="0"/>
        <v>Completed</v>
      </c>
      <c r="G24" s="192" t="str">
        <f>VLOOKUP(B24,'Erection Completed '!$B$2:$J$62,6,FALSE)</f>
        <v>C</v>
      </c>
      <c r="H24" s="192">
        <f>VLOOKUP(B24,'Erection Completed '!$B$2:$J$62,7,FALSE)</f>
        <v>46158</v>
      </c>
      <c r="I24" s="275">
        <f>VLOOKUP(B24,'Erection Completed '!$B$2:$J$62,8,FALSE)</f>
        <v>35</v>
      </c>
      <c r="J24" s="6"/>
      <c r="K24" s="276" t="str">
        <f>VLOOKUP(B24,'Erection Completed '!$B$2:$K$62,10,FALSE)</f>
        <v>Yes</v>
      </c>
      <c r="L24" s="195"/>
    </row>
    <row r="25" spans="1:12" ht="15.5" customHeight="1" thickBot="1">
      <c r="A25" s="6">
        <v>24</v>
      </c>
      <c r="B25" s="253" t="s">
        <v>198</v>
      </c>
      <c r="C25" s="253" t="s">
        <v>623</v>
      </c>
      <c r="D25" s="192" t="e">
        <f>VLOOKUP(B25,'Erection Completed '!$B$2:$J$62,3,FALSE)</f>
        <v>#N/A</v>
      </c>
      <c r="E25" s="186">
        <v>37.796346</v>
      </c>
      <c r="F25" s="210" t="e">
        <f t="shared" si="0"/>
        <v>#N/A</v>
      </c>
      <c r="G25" s="192" t="e">
        <f>VLOOKUP(B25,'Erection Completed '!$B$2:$J$62,6,FALSE)</f>
        <v>#N/A</v>
      </c>
      <c r="H25" s="192" t="e">
        <f>VLOOKUP(B25,'Erection Completed '!$B$2:$J$62,7,FALSE)</f>
        <v>#N/A</v>
      </c>
      <c r="I25" s="275" t="e">
        <f>VLOOKUP(B25,'Erection Completed '!$B$2:$J$62,8,FALSE)</f>
        <v>#N/A</v>
      </c>
      <c r="J25" s="6"/>
      <c r="K25" s="276" t="e">
        <f>VLOOKUP(B25,'Erection Completed '!$B$2:$K$62,10,FALSE)</f>
        <v>#N/A</v>
      </c>
      <c r="L25" s="195"/>
    </row>
    <row r="26" spans="1:12" ht="15.5" customHeight="1" thickBot="1">
      <c r="A26" s="6">
        <v>25</v>
      </c>
      <c r="B26" s="253" t="s">
        <v>203</v>
      </c>
      <c r="C26" s="253" t="s">
        <v>623</v>
      </c>
      <c r="D26" s="192" t="e">
        <f>VLOOKUP(B26,'Erection Completed '!$B$2:$J$62,3,FALSE)</f>
        <v>#N/A</v>
      </c>
      <c r="E26" s="186">
        <v>37.796346</v>
      </c>
      <c r="F26" s="210" t="e">
        <f t="shared" si="0"/>
        <v>#N/A</v>
      </c>
      <c r="G26" s="192" t="e">
        <f>VLOOKUP(B26,'Erection Completed '!$B$2:$J$62,6,FALSE)</f>
        <v>#N/A</v>
      </c>
      <c r="H26" s="192" t="e">
        <f>VLOOKUP(B26,'Erection Completed '!$B$2:$J$62,7,FALSE)</f>
        <v>#N/A</v>
      </c>
      <c r="I26" s="275" t="e">
        <f>VLOOKUP(B26,'Erection Completed '!$B$2:$J$62,8,FALSE)</f>
        <v>#N/A</v>
      </c>
      <c r="J26" s="6"/>
      <c r="K26" s="276" t="e">
        <f>VLOOKUP(B26,'Erection Completed '!$B$2:$K$62,10,FALSE)</f>
        <v>#N/A</v>
      </c>
      <c r="L26" s="195"/>
    </row>
    <row r="27" spans="1:12" ht="15.5" customHeight="1" thickBot="1">
      <c r="A27" s="6">
        <v>26</v>
      </c>
      <c r="B27" s="253" t="s">
        <v>207</v>
      </c>
      <c r="C27" s="253" t="s">
        <v>623</v>
      </c>
      <c r="D27" s="192" t="e">
        <f>VLOOKUP(B27,'Erection Completed '!$B$2:$J$62,3,FALSE)</f>
        <v>#N/A</v>
      </c>
      <c r="E27" s="186">
        <v>37.796346</v>
      </c>
      <c r="F27" s="210" t="e">
        <f t="shared" si="0"/>
        <v>#N/A</v>
      </c>
      <c r="G27" s="192" t="e">
        <f>VLOOKUP(B27,'Erection Completed '!$B$2:$J$62,6,FALSE)</f>
        <v>#N/A</v>
      </c>
      <c r="H27" s="192" t="e">
        <f>VLOOKUP(B27,'Erection Completed '!$B$2:$J$62,7,FALSE)</f>
        <v>#N/A</v>
      </c>
      <c r="I27" s="275" t="e">
        <f>VLOOKUP(B27,'Erection Completed '!$B$2:$J$62,8,FALSE)</f>
        <v>#N/A</v>
      </c>
      <c r="J27" s="6"/>
      <c r="K27" s="276" t="e">
        <f>VLOOKUP(B27,'Erection Completed '!$B$2:$K$62,10,FALSE)</f>
        <v>#N/A</v>
      </c>
      <c r="L27" s="195"/>
    </row>
    <row r="28" spans="1:12" ht="15.5" customHeight="1" thickBot="1">
      <c r="A28" s="6">
        <v>27</v>
      </c>
      <c r="B28" s="253" t="s">
        <v>331</v>
      </c>
      <c r="C28" s="253" t="s">
        <v>627</v>
      </c>
      <c r="D28" s="192" t="e">
        <f>VLOOKUP(B28,'Erection Completed '!$B$2:$J$62,3,FALSE)</f>
        <v>#N/A</v>
      </c>
      <c r="E28" s="186">
        <v>46.689357999999991</v>
      </c>
      <c r="F28" s="210" t="e">
        <f t="shared" si="0"/>
        <v>#N/A</v>
      </c>
      <c r="G28" s="192" t="e">
        <f>VLOOKUP(B28,'Erection Completed '!$B$2:$J$62,6,FALSE)</f>
        <v>#N/A</v>
      </c>
      <c r="H28" s="192" t="e">
        <f>VLOOKUP(B28,'Erection Completed '!$B$2:$J$62,7,FALSE)</f>
        <v>#N/A</v>
      </c>
      <c r="I28" s="275" t="e">
        <f>VLOOKUP(B28,'Erection Completed '!$B$2:$J$62,8,FALSE)</f>
        <v>#N/A</v>
      </c>
      <c r="J28" s="6"/>
      <c r="K28" s="276" t="e">
        <f>VLOOKUP(B28,'Erection Completed '!$B$2:$K$62,10,FALSE)</f>
        <v>#N/A</v>
      </c>
      <c r="L28" s="195"/>
    </row>
    <row r="29" spans="1:12" ht="15.5" customHeight="1" thickBot="1">
      <c r="A29" s="6">
        <v>28</v>
      </c>
      <c r="B29" s="253" t="s">
        <v>10</v>
      </c>
      <c r="C29" s="253" t="s">
        <v>21</v>
      </c>
      <c r="D29" s="192" t="e">
        <f>VLOOKUP(B29,'Erection Completed '!$B$2:$J$62,3,FALSE)</f>
        <v>#N/A</v>
      </c>
      <c r="E29" s="186">
        <v>75.452399</v>
      </c>
      <c r="F29" s="210" t="e">
        <f t="shared" si="0"/>
        <v>#N/A</v>
      </c>
      <c r="G29" s="192" t="e">
        <f>VLOOKUP(B29,'Erection Completed '!$B$2:$J$62,6,FALSE)</f>
        <v>#N/A</v>
      </c>
      <c r="H29" s="192" t="e">
        <f>VLOOKUP(B29,'Erection Completed '!$B$2:$J$62,7,FALSE)</f>
        <v>#N/A</v>
      </c>
      <c r="I29" s="275" t="e">
        <f>VLOOKUP(B29,'Erection Completed '!$B$2:$J$62,8,FALSE)</f>
        <v>#N/A</v>
      </c>
      <c r="J29" s="6"/>
      <c r="K29" s="276" t="e">
        <f>VLOOKUP(B29,'Erection Completed '!$B$2:$K$62,10,FALSE)</f>
        <v>#N/A</v>
      </c>
      <c r="L29" s="195"/>
    </row>
    <row r="30" spans="1:12" ht="15.5" customHeight="1" thickBot="1">
      <c r="A30" s="6">
        <v>29</v>
      </c>
      <c r="B30" s="253" t="s">
        <v>206</v>
      </c>
      <c r="C30" s="253" t="s">
        <v>646</v>
      </c>
      <c r="D30" s="192" t="e">
        <f>VLOOKUP(B30,'Erection Completed '!$B$2:$J$62,3,FALSE)</f>
        <v>#N/A</v>
      </c>
      <c r="E30" s="186">
        <v>36.044833999999994</v>
      </c>
      <c r="F30" s="210" t="e">
        <f t="shared" si="0"/>
        <v>#N/A</v>
      </c>
      <c r="G30" s="192" t="e">
        <f>VLOOKUP(B30,'Erection Completed '!$B$2:$J$62,6,FALSE)</f>
        <v>#N/A</v>
      </c>
      <c r="H30" s="192" t="e">
        <f>VLOOKUP(B30,'Erection Completed '!$B$2:$J$62,7,FALSE)</f>
        <v>#N/A</v>
      </c>
      <c r="I30" s="275" t="e">
        <f>VLOOKUP(B30,'Erection Completed '!$B$2:$J$62,8,FALSE)</f>
        <v>#N/A</v>
      </c>
      <c r="J30" s="6"/>
      <c r="K30" s="276" t="e">
        <f>VLOOKUP(B30,'Erection Completed '!$B$2:$K$62,10,FALSE)</f>
        <v>#N/A</v>
      </c>
      <c r="L30" s="195"/>
    </row>
    <row r="31" spans="1:12" ht="15.5" customHeight="1" thickBot="1">
      <c r="A31" s="6">
        <v>30</v>
      </c>
      <c r="B31" s="253" t="s">
        <v>332</v>
      </c>
      <c r="C31" s="253" t="s">
        <v>623</v>
      </c>
      <c r="D31" s="192" t="str">
        <f>VLOOKUP(B31,'Erection Completed '!$B$2:$J$62,3,FALSE)</f>
        <v>A+6</v>
      </c>
      <c r="E31" s="186">
        <v>37.796346</v>
      </c>
      <c r="F31" s="210" t="str">
        <f t="shared" si="0"/>
        <v>Completed</v>
      </c>
      <c r="G31" s="192">
        <f>VLOOKUP(B31,'Erection Completed '!$B$2:$J$62,6,FALSE)</f>
        <v>0</v>
      </c>
      <c r="H31" s="192">
        <f>VLOOKUP(B31,'Erection Completed '!$B$2:$J$62,7,FALSE)</f>
        <v>46179</v>
      </c>
      <c r="I31" s="275">
        <f>VLOOKUP(B31,'Erection Completed '!$B$2:$J$62,8,FALSE)</f>
        <v>19</v>
      </c>
      <c r="J31" s="6"/>
      <c r="K31" s="276" t="str">
        <f>VLOOKUP(B31,'Erection Completed '!$B$2:$K$62,10,FALSE)</f>
        <v>Yes</v>
      </c>
      <c r="L31" s="195"/>
    </row>
    <row r="32" spans="1:12" ht="15.5" customHeight="1" thickBot="1">
      <c r="A32" s="6">
        <v>31</v>
      </c>
      <c r="B32" s="253" t="s">
        <v>333</v>
      </c>
      <c r="C32" s="253" t="s">
        <v>623</v>
      </c>
      <c r="D32" s="192" t="str">
        <f>VLOOKUP(B32,'Erection Completed '!$B$2:$J$62,3,FALSE)</f>
        <v>A+9</v>
      </c>
      <c r="E32" s="186">
        <v>37.796346</v>
      </c>
      <c r="F32" s="210" t="str">
        <f t="shared" si="0"/>
        <v>Completed</v>
      </c>
      <c r="G32" s="192" t="str">
        <f>VLOOKUP(B32,'Erection Completed '!$B$2:$J$62,6,FALSE)</f>
        <v>C</v>
      </c>
      <c r="H32" s="192">
        <f>VLOOKUP(B32,'Erection Completed '!$B$2:$J$62,7,FALSE)</f>
        <v>46175</v>
      </c>
      <c r="I32" s="275">
        <f>VLOOKUP(B32,'Erection Completed '!$B$2:$J$62,8,FALSE)</f>
        <v>35</v>
      </c>
      <c r="J32" s="6"/>
      <c r="K32" s="276" t="str">
        <f>VLOOKUP(B32,'Erection Completed '!$B$2:$K$62,10,FALSE)</f>
        <v>Yes</v>
      </c>
      <c r="L32" s="195"/>
    </row>
    <row r="33" spans="1:12" ht="15.5" customHeight="1" thickBot="1">
      <c r="A33" s="6">
        <v>32</v>
      </c>
      <c r="B33" s="253" t="s">
        <v>296</v>
      </c>
      <c r="C33" s="253" t="s">
        <v>655</v>
      </c>
      <c r="D33" s="192" t="str">
        <f>VLOOKUP(B33,'Erection Completed '!$B$2:$J$62,3,FALSE)</f>
        <v>B+3</v>
      </c>
      <c r="E33" s="186">
        <v>66.267880999999988</v>
      </c>
      <c r="F33" s="210" t="str">
        <f t="shared" si="0"/>
        <v>Completed</v>
      </c>
      <c r="G33" s="192" t="str">
        <f>VLOOKUP(B33,'Erection Completed '!$B$2:$J$62,6,FALSE)</f>
        <v>C</v>
      </c>
      <c r="H33" s="192">
        <f>VLOOKUP(B33,'Erection Completed '!$B$2:$J$62,7,FALSE)</f>
        <v>46171</v>
      </c>
      <c r="I33" s="275">
        <f>VLOOKUP(B33,'Erection Completed '!$B$2:$J$62,8,FALSE)</f>
        <v>35</v>
      </c>
      <c r="J33" s="6"/>
      <c r="K33" s="276" t="str">
        <f>VLOOKUP(B33,'Erection Completed '!$B$2:$K$62,10,FALSE)</f>
        <v>Yes</v>
      </c>
      <c r="L33" s="195"/>
    </row>
    <row r="34" spans="1:12" ht="15.5" customHeight="1" thickBot="1">
      <c r="A34" s="6">
        <v>33</v>
      </c>
      <c r="B34" s="253" t="s">
        <v>334</v>
      </c>
      <c r="C34" s="253" t="s">
        <v>627</v>
      </c>
      <c r="D34" s="192" t="str">
        <f>VLOOKUP(B34,'Erection Completed '!$B$2:$J$62,3,FALSE)</f>
        <v>A+3</v>
      </c>
      <c r="E34" s="186">
        <v>46.689357999999991</v>
      </c>
      <c r="F34" s="210" t="str">
        <f t="shared" si="0"/>
        <v>Completed</v>
      </c>
      <c r="G34" s="192" t="str">
        <f>VLOOKUP(B34,'Erection Completed '!$B$2:$J$62,6,FALSE)</f>
        <v>C</v>
      </c>
      <c r="H34" s="192">
        <f>VLOOKUP(B34,'Erection Completed '!$B$2:$J$62,7,FALSE)</f>
        <v>46167</v>
      </c>
      <c r="I34" s="275">
        <f>VLOOKUP(B34,'Erection Completed '!$B$2:$J$62,8,FALSE)</f>
        <v>23</v>
      </c>
      <c r="J34" s="6"/>
      <c r="K34" s="276" t="str">
        <f>VLOOKUP(B34,'Erection Completed '!$B$2:$K$62,10,FALSE)</f>
        <v>Yes</v>
      </c>
      <c r="L34" s="195"/>
    </row>
    <row r="35" spans="1:12" ht="15.5" customHeight="1" thickBot="1">
      <c r="A35" s="6">
        <v>34</v>
      </c>
      <c r="B35" s="253" t="s">
        <v>335</v>
      </c>
      <c r="C35" s="253" t="s">
        <v>627</v>
      </c>
      <c r="D35" s="192" t="str">
        <f>VLOOKUP(B35,'Erection Completed '!$B$2:$J$62,3,FALSE)</f>
        <v>A+3</v>
      </c>
      <c r="E35" s="186">
        <v>46.689357999999991</v>
      </c>
      <c r="F35" s="210" t="str">
        <f t="shared" si="0"/>
        <v>Completed</v>
      </c>
      <c r="G35" s="192" t="str">
        <f>VLOOKUP(B35,'Erection Completed '!$B$2:$J$62,6,FALSE)</f>
        <v>C</v>
      </c>
      <c r="H35" s="192">
        <f>VLOOKUP(B35,'Erection Completed '!$B$2:$J$62,7,FALSE)</f>
        <v>46075</v>
      </c>
      <c r="I35" s="275">
        <f>VLOOKUP(B35,'Erection Completed '!$B$2:$J$62,8,FALSE)</f>
        <v>32</v>
      </c>
      <c r="J35" s="6"/>
      <c r="K35" s="276" t="str">
        <f>VLOOKUP(B35,'Erection Completed '!$B$2:$K$62,10,FALSE)</f>
        <v>Yes</v>
      </c>
      <c r="L35" s="195"/>
    </row>
    <row r="36" spans="1:12" ht="15.5" customHeight="1" thickBot="1">
      <c r="A36" s="6">
        <v>35</v>
      </c>
      <c r="B36" s="253" t="s">
        <v>13</v>
      </c>
      <c r="C36" s="253" t="s">
        <v>21</v>
      </c>
      <c r="D36" s="192" t="e">
        <f>VLOOKUP(B36,'Erection Completed '!$B$2:$J$62,3,FALSE)</f>
        <v>#N/A</v>
      </c>
      <c r="E36" s="186">
        <v>75.452399</v>
      </c>
      <c r="F36" s="210" t="e">
        <f t="shared" si="0"/>
        <v>#N/A</v>
      </c>
      <c r="G36" s="192" t="e">
        <f>VLOOKUP(B36,'Erection Completed '!$B$2:$J$62,6,FALSE)</f>
        <v>#N/A</v>
      </c>
      <c r="H36" s="192" t="e">
        <f>VLOOKUP(B36,'Erection Completed '!$B$2:$J$62,7,FALSE)</f>
        <v>#N/A</v>
      </c>
      <c r="I36" s="275" t="e">
        <f>VLOOKUP(B36,'Erection Completed '!$B$2:$J$62,8,FALSE)</f>
        <v>#N/A</v>
      </c>
      <c r="J36" s="6"/>
      <c r="K36" s="276" t="e">
        <f>VLOOKUP(B36,'Erection Completed '!$B$2:$K$62,10,FALSE)</f>
        <v>#N/A</v>
      </c>
      <c r="L36" s="195"/>
    </row>
    <row r="37" spans="1:12" ht="15.5" customHeight="1" thickBot="1">
      <c r="A37" s="6">
        <v>36</v>
      </c>
      <c r="B37" s="253" t="s">
        <v>14</v>
      </c>
      <c r="C37" s="253" t="s">
        <v>642</v>
      </c>
      <c r="D37" s="192" t="e">
        <f>VLOOKUP(B37,'Erection Completed '!$B$2:$J$62,3,FALSE)</f>
        <v>#N/A</v>
      </c>
      <c r="E37" s="186">
        <v>39.458914000000007</v>
      </c>
      <c r="F37" s="210" t="e">
        <f t="shared" si="0"/>
        <v>#N/A</v>
      </c>
      <c r="G37" s="192" t="e">
        <f>VLOOKUP(B37,'Erection Completed '!$B$2:$J$62,6,FALSE)</f>
        <v>#N/A</v>
      </c>
      <c r="H37" s="192" t="e">
        <f>VLOOKUP(B37,'Erection Completed '!$B$2:$J$62,7,FALSE)</f>
        <v>#N/A</v>
      </c>
      <c r="I37" s="275" t="e">
        <f>VLOOKUP(B37,'Erection Completed '!$B$2:$J$62,8,FALSE)</f>
        <v>#N/A</v>
      </c>
      <c r="J37" s="6"/>
      <c r="K37" s="276" t="e">
        <f>VLOOKUP(B37,'Erection Completed '!$B$2:$K$62,10,FALSE)</f>
        <v>#N/A</v>
      </c>
      <c r="L37" s="195"/>
    </row>
    <row r="38" spans="1:12" ht="15.5" customHeight="1" thickBot="1">
      <c r="A38" s="6">
        <v>37</v>
      </c>
      <c r="B38" s="253" t="s">
        <v>213</v>
      </c>
      <c r="C38" s="253" t="s">
        <v>623</v>
      </c>
      <c r="D38" s="192" t="e">
        <f>VLOOKUP(B38,'Erection Completed '!$B$2:$J$62,3,FALSE)</f>
        <v>#N/A</v>
      </c>
      <c r="E38" s="186">
        <v>37.796346</v>
      </c>
      <c r="F38" s="210" t="e">
        <f t="shared" si="0"/>
        <v>#N/A</v>
      </c>
      <c r="G38" s="192" t="e">
        <f>VLOOKUP(B38,'Erection Completed '!$B$2:$J$62,6,FALSE)</f>
        <v>#N/A</v>
      </c>
      <c r="H38" s="192" t="e">
        <f>VLOOKUP(B38,'Erection Completed '!$B$2:$J$62,7,FALSE)</f>
        <v>#N/A</v>
      </c>
      <c r="I38" s="275" t="e">
        <f>VLOOKUP(B38,'Erection Completed '!$B$2:$J$62,8,FALSE)</f>
        <v>#N/A</v>
      </c>
      <c r="J38" s="6"/>
      <c r="K38" s="276" t="e">
        <f>VLOOKUP(B38,'Erection Completed '!$B$2:$K$62,10,FALSE)</f>
        <v>#N/A</v>
      </c>
      <c r="L38" s="195"/>
    </row>
    <row r="39" spans="1:12" ht="15.5" customHeight="1" thickBot="1">
      <c r="A39" s="6">
        <v>38</v>
      </c>
      <c r="B39" s="253" t="s">
        <v>336</v>
      </c>
      <c r="C39" s="253" t="s">
        <v>623</v>
      </c>
      <c r="D39" s="192" t="str">
        <f>VLOOKUP(B39,'Erection Completed '!$B$2:$J$62,3,FALSE)</f>
        <v>A+3</v>
      </c>
      <c r="E39" s="186">
        <v>37.796346</v>
      </c>
      <c r="F39" s="210" t="str">
        <f t="shared" si="0"/>
        <v>Completed</v>
      </c>
      <c r="G39" s="192" t="str">
        <f>VLOOKUP(B39,'Erection Completed '!$B$2:$J$62,6,FALSE)</f>
        <v>C</v>
      </c>
      <c r="H39" s="192">
        <f>VLOOKUP(B39,'Erection Completed '!$B$2:$J$62,7,FALSE)</f>
        <v>46104</v>
      </c>
      <c r="I39" s="275">
        <f>VLOOKUP(B39,'Erection Completed '!$B$2:$J$62,8,FALSE)</f>
        <v>32</v>
      </c>
      <c r="J39" s="6"/>
      <c r="K39" s="276" t="str">
        <f>VLOOKUP(B39,'Erection Completed '!$B$2:$K$62,10,FALSE)</f>
        <v>Yes</v>
      </c>
      <c r="L39" s="195"/>
    </row>
    <row r="40" spans="1:12" ht="15.5" customHeight="1" thickBot="1">
      <c r="A40" s="6">
        <v>39</v>
      </c>
      <c r="B40" s="253" t="s">
        <v>297</v>
      </c>
      <c r="C40" s="253" t="s">
        <v>653</v>
      </c>
      <c r="D40" s="192" t="e">
        <f>VLOOKUP(B40,'Erection Completed '!$B$2:$J$62,3,FALSE)</f>
        <v>#N/A</v>
      </c>
      <c r="E40" s="186">
        <v>54.417843999999995</v>
      </c>
      <c r="F40" s="210" t="e">
        <f t="shared" si="0"/>
        <v>#N/A</v>
      </c>
      <c r="G40" s="192" t="e">
        <f>VLOOKUP(B40,'Erection Completed '!$B$2:$J$62,6,FALSE)</f>
        <v>#N/A</v>
      </c>
      <c r="H40" s="192" t="e">
        <f>VLOOKUP(B40,'Erection Completed '!$B$2:$J$62,7,FALSE)</f>
        <v>#N/A</v>
      </c>
      <c r="I40" s="275" t="e">
        <f>VLOOKUP(B40,'Erection Completed '!$B$2:$J$62,8,FALSE)</f>
        <v>#N/A</v>
      </c>
      <c r="J40" s="6"/>
      <c r="K40" s="276" t="e">
        <f>VLOOKUP(B40,'Erection Completed '!$B$2:$K$62,10,FALSE)</f>
        <v>#N/A</v>
      </c>
      <c r="L40" s="195"/>
    </row>
    <row r="41" spans="1:12" ht="15.5" customHeight="1" thickBot="1">
      <c r="A41" s="6">
        <v>40</v>
      </c>
      <c r="B41" s="253" t="s">
        <v>298</v>
      </c>
      <c r="C41" s="253" t="s">
        <v>646</v>
      </c>
      <c r="D41" s="192" t="str">
        <f>VLOOKUP(B41,'Erection Completed '!$B$2:$J$62,3,FALSE)</f>
        <v>A+3</v>
      </c>
      <c r="E41" s="186">
        <v>36.044833999999994</v>
      </c>
      <c r="F41" s="210" t="str">
        <f t="shared" si="0"/>
        <v>Completed</v>
      </c>
      <c r="G41" s="192">
        <f>VLOOKUP(B41,'Erection Completed '!$B$2:$J$62,6,FALSE)</f>
        <v>0</v>
      </c>
      <c r="H41" s="192">
        <f>VLOOKUP(B41,'Erection Completed '!$B$2:$J$62,7,FALSE)</f>
        <v>46180</v>
      </c>
      <c r="I41" s="275">
        <f>VLOOKUP(B41,'Erection Completed '!$B$2:$J$62,8,FALSE)</f>
        <v>35</v>
      </c>
      <c r="J41" s="6"/>
      <c r="K41" s="276" t="str">
        <f>VLOOKUP(B41,'Erection Completed '!$B$2:$K$62,10,FALSE)</f>
        <v>Yes</v>
      </c>
      <c r="L41" s="195"/>
    </row>
    <row r="42" spans="1:12" ht="15.5" customHeight="1" thickBot="1">
      <c r="A42" s="6">
        <v>41</v>
      </c>
      <c r="B42" s="253" t="s">
        <v>299</v>
      </c>
      <c r="C42" s="253" t="s">
        <v>625</v>
      </c>
      <c r="D42" s="192" t="e">
        <f>VLOOKUP(B42,'Erection Completed '!$B$2:$J$62,3,FALSE)</f>
        <v>#N/A</v>
      </c>
      <c r="E42" s="186">
        <v>65.756547999999995</v>
      </c>
      <c r="F42" s="210" t="e">
        <f t="shared" si="0"/>
        <v>#N/A</v>
      </c>
      <c r="G42" s="192" t="e">
        <f>VLOOKUP(B42,'Erection Completed '!$B$2:$J$62,6,FALSE)</f>
        <v>#N/A</v>
      </c>
      <c r="H42" s="192" t="e">
        <f>VLOOKUP(B42,'Erection Completed '!$B$2:$J$62,7,FALSE)</f>
        <v>#N/A</v>
      </c>
      <c r="I42" s="275" t="e">
        <f>VLOOKUP(B42,'Erection Completed '!$B$2:$J$62,8,FALSE)</f>
        <v>#N/A</v>
      </c>
      <c r="J42" s="6"/>
      <c r="K42" s="276" t="e">
        <f>VLOOKUP(B42,'Erection Completed '!$B$2:$K$62,10,FALSE)</f>
        <v>#N/A</v>
      </c>
      <c r="L42" s="195"/>
    </row>
    <row r="43" spans="1:12" ht="15.5" customHeight="1" thickBot="1">
      <c r="A43" s="6">
        <v>42</v>
      </c>
      <c r="B43" s="253" t="s">
        <v>300</v>
      </c>
      <c r="C43" s="253" t="s">
        <v>837</v>
      </c>
      <c r="D43" s="192" t="e">
        <f>VLOOKUP(B43,'Erection Completed '!$B$2:$J$62,3,FALSE)</f>
        <v>#N/A</v>
      </c>
      <c r="E43" s="186" t="e">
        <v>#N/A</v>
      </c>
      <c r="F43" s="210" t="e">
        <f t="shared" si="0"/>
        <v>#N/A</v>
      </c>
      <c r="G43" s="192" t="e">
        <f>VLOOKUP(B43,'Erection Completed '!$B$2:$J$62,6,FALSE)</f>
        <v>#N/A</v>
      </c>
      <c r="H43" s="192" t="e">
        <f>VLOOKUP(B43,'Erection Completed '!$B$2:$J$62,7,FALSE)</f>
        <v>#N/A</v>
      </c>
      <c r="I43" s="275" t="e">
        <f>VLOOKUP(B43,'Erection Completed '!$B$2:$J$62,8,FALSE)</f>
        <v>#N/A</v>
      </c>
      <c r="J43" s="6"/>
      <c r="K43" s="276" t="e">
        <f>VLOOKUP(B43,'Erection Completed '!$B$2:$K$62,10,FALSE)</f>
        <v>#N/A</v>
      </c>
      <c r="L43" s="195"/>
    </row>
    <row r="44" spans="1:12" ht="15.5" customHeight="1" thickBot="1">
      <c r="A44" s="6">
        <v>43</v>
      </c>
      <c r="B44" s="253" t="s">
        <v>15</v>
      </c>
      <c r="C44" s="253" t="s">
        <v>37</v>
      </c>
      <c r="D44" s="192" t="e">
        <f>VLOOKUP(B44,'Erection Completed '!$B$2:$J$62,3,FALSE)</f>
        <v>#N/A</v>
      </c>
      <c r="E44" s="186">
        <v>122.804821</v>
      </c>
      <c r="F44" s="210" t="e">
        <f t="shared" si="0"/>
        <v>#N/A</v>
      </c>
      <c r="G44" s="192" t="e">
        <f>VLOOKUP(B44,'Erection Completed '!$B$2:$J$62,6,FALSE)</f>
        <v>#N/A</v>
      </c>
      <c r="H44" s="192" t="e">
        <f>VLOOKUP(B44,'Erection Completed '!$B$2:$J$62,7,FALSE)</f>
        <v>#N/A</v>
      </c>
      <c r="I44" s="275" t="e">
        <f>VLOOKUP(B44,'Erection Completed '!$B$2:$J$62,8,FALSE)</f>
        <v>#N/A</v>
      </c>
      <c r="J44" s="6"/>
      <c r="K44" s="276" t="e">
        <f>VLOOKUP(B44,'Erection Completed '!$B$2:$K$62,10,FALSE)</f>
        <v>#N/A</v>
      </c>
      <c r="L44" s="195"/>
    </row>
    <row r="45" spans="1:12" ht="15.5" customHeight="1" thickBot="1">
      <c r="A45" s="6">
        <v>44</v>
      </c>
      <c r="B45" s="253" t="s">
        <v>16</v>
      </c>
      <c r="C45" s="253" t="s">
        <v>37</v>
      </c>
      <c r="D45" s="192" t="e">
        <f>VLOOKUP(B45,'Erection Completed '!$B$2:$J$62,3,FALSE)</f>
        <v>#N/A</v>
      </c>
      <c r="E45" s="186">
        <v>122.804821</v>
      </c>
      <c r="F45" s="210" t="e">
        <f t="shared" si="0"/>
        <v>#N/A</v>
      </c>
      <c r="G45" s="192" t="e">
        <f>VLOOKUP(B45,'Erection Completed '!$B$2:$J$62,6,FALSE)</f>
        <v>#N/A</v>
      </c>
      <c r="H45" s="192" t="e">
        <f>VLOOKUP(B45,'Erection Completed '!$B$2:$J$62,7,FALSE)</f>
        <v>#N/A</v>
      </c>
      <c r="I45" s="275" t="e">
        <f>VLOOKUP(B45,'Erection Completed '!$B$2:$J$62,8,FALSE)</f>
        <v>#N/A</v>
      </c>
      <c r="J45" s="6"/>
      <c r="K45" s="276" t="e">
        <f>VLOOKUP(B45,'Erection Completed '!$B$2:$K$62,10,FALSE)</f>
        <v>#N/A</v>
      </c>
      <c r="L45" s="195"/>
    </row>
    <row r="46" spans="1:12" ht="15.5" customHeight="1" thickBot="1">
      <c r="A46" s="6">
        <v>45</v>
      </c>
      <c r="B46" s="253" t="s">
        <v>17</v>
      </c>
      <c r="C46" s="253" t="s">
        <v>838</v>
      </c>
      <c r="D46" s="192" t="e">
        <f>VLOOKUP(B46,'Erection Completed '!$B$2:$J$62,3,FALSE)</f>
        <v>#N/A</v>
      </c>
      <c r="E46" s="186" t="e">
        <v>#N/A</v>
      </c>
      <c r="F46" s="210" t="e">
        <f t="shared" si="0"/>
        <v>#N/A</v>
      </c>
      <c r="G46" s="192" t="e">
        <f>VLOOKUP(B46,'Erection Completed '!$B$2:$J$62,6,FALSE)</f>
        <v>#N/A</v>
      </c>
      <c r="H46" s="192" t="e">
        <f>VLOOKUP(B46,'Erection Completed '!$B$2:$J$62,7,FALSE)</f>
        <v>#N/A</v>
      </c>
      <c r="I46" s="275" t="e">
        <f>VLOOKUP(B46,'Erection Completed '!$B$2:$J$62,8,FALSE)</f>
        <v>#N/A</v>
      </c>
      <c r="J46" s="6"/>
      <c r="K46" s="276" t="e">
        <f>VLOOKUP(B46,'Erection Completed '!$B$2:$K$62,10,FALSE)</f>
        <v>#N/A</v>
      </c>
      <c r="L46" s="195"/>
    </row>
    <row r="47" spans="1:12" ht="15.5" customHeight="1" thickBot="1">
      <c r="A47" s="6">
        <v>46</v>
      </c>
      <c r="B47" s="253" t="s">
        <v>337</v>
      </c>
      <c r="C47" s="253" t="s">
        <v>642</v>
      </c>
      <c r="D47" s="192" t="e">
        <f>VLOOKUP(B47,'Erection Completed '!$B$2:$J$62,3,FALSE)</f>
        <v>#N/A</v>
      </c>
      <c r="E47" s="186">
        <v>39.458914000000007</v>
      </c>
      <c r="F47" s="210" t="e">
        <f t="shared" si="0"/>
        <v>#N/A</v>
      </c>
      <c r="G47" s="192" t="e">
        <f>VLOOKUP(B47,'Erection Completed '!$B$2:$J$62,6,FALSE)</f>
        <v>#N/A</v>
      </c>
      <c r="H47" s="192" t="e">
        <f>VLOOKUP(B47,'Erection Completed '!$B$2:$J$62,7,FALSE)</f>
        <v>#N/A</v>
      </c>
      <c r="I47" s="275" t="e">
        <f>VLOOKUP(B47,'Erection Completed '!$B$2:$J$62,8,FALSE)</f>
        <v>#N/A</v>
      </c>
      <c r="J47" s="6"/>
      <c r="K47" s="276" t="e">
        <f>VLOOKUP(B47,'Erection Completed '!$B$2:$K$62,10,FALSE)</f>
        <v>#N/A</v>
      </c>
      <c r="L47" s="195"/>
    </row>
    <row r="48" spans="1:12" ht="15.5" customHeight="1" thickBot="1">
      <c r="A48" s="6">
        <v>47</v>
      </c>
      <c r="B48" s="253" t="s">
        <v>338</v>
      </c>
      <c r="C48" s="253" t="s">
        <v>623</v>
      </c>
      <c r="D48" s="192" t="e">
        <f>VLOOKUP(B48,'Erection Completed '!$B$2:$J$62,3,FALSE)</f>
        <v>#N/A</v>
      </c>
      <c r="E48" s="186">
        <v>37.796346</v>
      </c>
      <c r="F48" s="210" t="e">
        <f t="shared" si="0"/>
        <v>#N/A</v>
      </c>
      <c r="G48" s="192" t="e">
        <f>VLOOKUP(B48,'Erection Completed '!$B$2:$J$62,6,FALSE)</f>
        <v>#N/A</v>
      </c>
      <c r="H48" s="192" t="e">
        <f>VLOOKUP(B48,'Erection Completed '!$B$2:$J$62,7,FALSE)</f>
        <v>#N/A</v>
      </c>
      <c r="I48" s="275" t="e">
        <f>VLOOKUP(B48,'Erection Completed '!$B$2:$J$62,8,FALSE)</f>
        <v>#N/A</v>
      </c>
      <c r="J48" s="6"/>
      <c r="K48" s="276" t="e">
        <f>VLOOKUP(B48,'Erection Completed '!$B$2:$K$62,10,FALSE)</f>
        <v>#N/A</v>
      </c>
      <c r="L48" s="195"/>
    </row>
    <row r="49" spans="1:12" ht="15.5" customHeight="1" thickBot="1">
      <c r="A49" s="6">
        <v>48</v>
      </c>
      <c r="B49" s="253" t="s">
        <v>339</v>
      </c>
      <c r="C49" s="253" t="s">
        <v>642</v>
      </c>
      <c r="D49" s="192" t="e">
        <f>VLOOKUP(B49,'Erection Completed '!$B$2:$J$62,3,FALSE)</f>
        <v>#N/A</v>
      </c>
      <c r="E49" s="186">
        <v>39.458914000000007</v>
      </c>
      <c r="F49" s="210" t="e">
        <f t="shared" si="0"/>
        <v>#N/A</v>
      </c>
      <c r="G49" s="192" t="e">
        <f>VLOOKUP(B49,'Erection Completed '!$B$2:$J$62,6,FALSE)</f>
        <v>#N/A</v>
      </c>
      <c r="H49" s="192" t="e">
        <f>VLOOKUP(B49,'Erection Completed '!$B$2:$J$62,7,FALSE)</f>
        <v>#N/A</v>
      </c>
      <c r="I49" s="275" t="e">
        <f>VLOOKUP(B49,'Erection Completed '!$B$2:$J$62,8,FALSE)</f>
        <v>#N/A</v>
      </c>
      <c r="J49" s="6"/>
      <c r="K49" s="276" t="e">
        <f>VLOOKUP(B49,'Erection Completed '!$B$2:$K$62,10,FALSE)</f>
        <v>#N/A</v>
      </c>
      <c r="L49" s="195"/>
    </row>
    <row r="50" spans="1:12" ht="15.5" customHeight="1" thickBot="1">
      <c r="A50" s="6">
        <v>49</v>
      </c>
      <c r="B50" s="253" t="s">
        <v>340</v>
      </c>
      <c r="C50" s="253" t="s">
        <v>646</v>
      </c>
      <c r="D50" s="192" t="e">
        <f>VLOOKUP(B50,'Erection Completed '!$B$2:$J$62,3,FALSE)</f>
        <v>#N/A</v>
      </c>
      <c r="E50" s="186">
        <v>36.044833999999994</v>
      </c>
      <c r="F50" s="210" t="e">
        <f t="shared" si="0"/>
        <v>#N/A</v>
      </c>
      <c r="G50" s="192" t="e">
        <f>VLOOKUP(B50,'Erection Completed '!$B$2:$J$62,6,FALSE)</f>
        <v>#N/A</v>
      </c>
      <c r="H50" s="192" t="e">
        <f>VLOOKUP(B50,'Erection Completed '!$B$2:$J$62,7,FALSE)</f>
        <v>#N/A</v>
      </c>
      <c r="I50" s="275" t="e">
        <f>VLOOKUP(B50,'Erection Completed '!$B$2:$J$62,8,FALSE)</f>
        <v>#N/A</v>
      </c>
      <c r="J50" s="6"/>
      <c r="K50" s="276" t="e">
        <f>VLOOKUP(B50,'Erection Completed '!$B$2:$K$62,10,FALSE)</f>
        <v>#N/A</v>
      </c>
      <c r="L50" s="195"/>
    </row>
    <row r="51" spans="1:12" ht="15.5" customHeight="1" thickBot="1">
      <c r="A51" s="6">
        <v>50</v>
      </c>
      <c r="B51" s="253" t="s">
        <v>341</v>
      </c>
      <c r="C51" s="253" t="s">
        <v>646</v>
      </c>
      <c r="D51" s="192" t="e">
        <f>VLOOKUP(B51,'Erection Completed '!$B$2:$J$62,3,FALSE)</f>
        <v>#N/A</v>
      </c>
      <c r="E51" s="186">
        <v>36.044833999999994</v>
      </c>
      <c r="F51" s="210" t="e">
        <f t="shared" si="0"/>
        <v>#N/A</v>
      </c>
      <c r="G51" s="192" t="e">
        <f>VLOOKUP(B51,'Erection Completed '!$B$2:$J$62,6,FALSE)</f>
        <v>#N/A</v>
      </c>
      <c r="H51" s="192" t="e">
        <f>VLOOKUP(B51,'Erection Completed '!$B$2:$J$62,7,FALSE)</f>
        <v>#N/A</v>
      </c>
      <c r="I51" s="275" t="e">
        <f>VLOOKUP(B51,'Erection Completed '!$B$2:$J$62,8,FALSE)</f>
        <v>#N/A</v>
      </c>
      <c r="J51" s="6"/>
      <c r="K51" s="276" t="e">
        <f>VLOOKUP(B51,'Erection Completed '!$B$2:$K$62,10,FALSE)</f>
        <v>#N/A</v>
      </c>
      <c r="L51" s="195"/>
    </row>
    <row r="52" spans="1:12" ht="15.5" customHeight="1" thickBot="1">
      <c r="A52" s="6">
        <v>51</v>
      </c>
      <c r="B52" s="253" t="s">
        <v>18</v>
      </c>
      <c r="C52" s="253" t="s">
        <v>653</v>
      </c>
      <c r="D52" s="192" t="e">
        <f>VLOOKUP(B52,'Erection Completed '!$B$2:$J$62,3,FALSE)</f>
        <v>#N/A</v>
      </c>
      <c r="E52" s="186">
        <v>54.417843999999995</v>
      </c>
      <c r="F52" s="210" t="e">
        <f t="shared" si="0"/>
        <v>#N/A</v>
      </c>
      <c r="G52" s="192" t="e">
        <f>VLOOKUP(B52,'Erection Completed '!$B$2:$J$62,6,FALSE)</f>
        <v>#N/A</v>
      </c>
      <c r="H52" s="192" t="e">
        <f>VLOOKUP(B52,'Erection Completed '!$B$2:$J$62,7,FALSE)</f>
        <v>#N/A</v>
      </c>
      <c r="I52" s="275" t="e">
        <f>VLOOKUP(B52,'Erection Completed '!$B$2:$J$62,8,FALSE)</f>
        <v>#N/A</v>
      </c>
      <c r="J52" s="6"/>
      <c r="K52" s="276" t="e">
        <f>VLOOKUP(B52,'Erection Completed '!$B$2:$K$62,10,FALSE)</f>
        <v>#N/A</v>
      </c>
      <c r="L52" s="195"/>
    </row>
    <row r="53" spans="1:12" ht="15.5" customHeight="1" thickBot="1">
      <c r="A53" s="6">
        <v>52</v>
      </c>
      <c r="B53" s="253" t="s">
        <v>19</v>
      </c>
      <c r="C53" s="253" t="s">
        <v>646</v>
      </c>
      <c r="D53" s="192" t="e">
        <f>VLOOKUP(B53,'Erection Completed '!$B$2:$J$62,3,FALSE)</f>
        <v>#N/A</v>
      </c>
      <c r="E53" s="186">
        <v>36.044833999999994</v>
      </c>
      <c r="F53" s="210" t="e">
        <f t="shared" si="0"/>
        <v>#N/A</v>
      </c>
      <c r="G53" s="192" t="e">
        <f>VLOOKUP(B53,'Erection Completed '!$B$2:$J$62,6,FALSE)</f>
        <v>#N/A</v>
      </c>
      <c r="H53" s="192" t="e">
        <f>VLOOKUP(B53,'Erection Completed '!$B$2:$J$62,7,FALSE)</f>
        <v>#N/A</v>
      </c>
      <c r="I53" s="275" t="e">
        <f>VLOOKUP(B53,'Erection Completed '!$B$2:$J$62,8,FALSE)</f>
        <v>#N/A</v>
      </c>
      <c r="J53" s="6"/>
      <c r="K53" s="276" t="e">
        <f>VLOOKUP(B53,'Erection Completed '!$B$2:$K$62,10,FALSE)</f>
        <v>#N/A</v>
      </c>
      <c r="L53" s="195"/>
    </row>
    <row r="54" spans="1:12" ht="15.5" customHeight="1" thickBot="1">
      <c r="A54" s="6">
        <v>53</v>
      </c>
      <c r="B54" s="253" t="s">
        <v>301</v>
      </c>
      <c r="C54" s="253" t="s">
        <v>646</v>
      </c>
      <c r="D54" s="192" t="e">
        <f>VLOOKUP(B54,'Erection Completed '!$B$2:$J$62,3,FALSE)</f>
        <v>#N/A</v>
      </c>
      <c r="E54" s="186">
        <v>36.044833999999994</v>
      </c>
      <c r="F54" s="210" t="e">
        <f t="shared" si="0"/>
        <v>#N/A</v>
      </c>
      <c r="G54" s="192" t="e">
        <f>VLOOKUP(B54,'Erection Completed '!$B$2:$J$62,6,FALSE)</f>
        <v>#N/A</v>
      </c>
      <c r="H54" s="192" t="e">
        <f>VLOOKUP(B54,'Erection Completed '!$B$2:$J$62,7,FALSE)</f>
        <v>#N/A</v>
      </c>
      <c r="I54" s="275" t="e">
        <f>VLOOKUP(B54,'Erection Completed '!$B$2:$J$62,8,FALSE)</f>
        <v>#N/A</v>
      </c>
      <c r="J54" s="6"/>
      <c r="K54" s="276" t="e">
        <f>VLOOKUP(B54,'Erection Completed '!$B$2:$K$62,10,FALSE)</f>
        <v>#N/A</v>
      </c>
      <c r="L54" s="195"/>
    </row>
    <row r="55" spans="1:12" ht="15.5" customHeight="1" thickBot="1">
      <c r="A55" s="6">
        <v>54</v>
      </c>
      <c r="B55" s="253" t="s">
        <v>302</v>
      </c>
      <c r="C55" s="253" t="s">
        <v>646</v>
      </c>
      <c r="D55" s="192" t="e">
        <f>VLOOKUP(B55,'Erection Completed '!$B$2:$J$62,3,FALSE)</f>
        <v>#N/A</v>
      </c>
      <c r="E55" s="186">
        <v>36.044833999999994</v>
      </c>
      <c r="F55" s="210" t="e">
        <f t="shared" si="0"/>
        <v>#N/A</v>
      </c>
      <c r="G55" s="192" t="e">
        <f>VLOOKUP(B55,'Erection Completed '!$B$2:$J$62,6,FALSE)</f>
        <v>#N/A</v>
      </c>
      <c r="H55" s="192" t="e">
        <f>VLOOKUP(B55,'Erection Completed '!$B$2:$J$62,7,FALSE)</f>
        <v>#N/A</v>
      </c>
      <c r="I55" s="275" t="e">
        <f>VLOOKUP(B55,'Erection Completed '!$B$2:$J$62,8,FALSE)</f>
        <v>#N/A</v>
      </c>
      <c r="J55" s="6"/>
      <c r="K55" s="276" t="e">
        <f>VLOOKUP(B55,'Erection Completed '!$B$2:$K$62,10,FALSE)</f>
        <v>#N/A</v>
      </c>
      <c r="L55" s="195"/>
    </row>
    <row r="56" spans="1:12" ht="15.5" customHeight="1" thickBot="1">
      <c r="A56" s="6">
        <v>55</v>
      </c>
      <c r="B56" s="253" t="s">
        <v>303</v>
      </c>
      <c r="C56" s="253" t="s">
        <v>645</v>
      </c>
      <c r="D56" s="192" t="e">
        <f>VLOOKUP(B56,'Erection Completed '!$B$2:$J$62,3,FALSE)</f>
        <v>#N/A</v>
      </c>
      <c r="E56" s="186">
        <v>64.25380899999999</v>
      </c>
      <c r="F56" s="210" t="e">
        <f t="shared" si="0"/>
        <v>#N/A</v>
      </c>
      <c r="G56" s="192" t="e">
        <f>VLOOKUP(B56,'Erection Completed '!$B$2:$J$62,6,FALSE)</f>
        <v>#N/A</v>
      </c>
      <c r="H56" s="192" t="e">
        <f>VLOOKUP(B56,'Erection Completed '!$B$2:$J$62,7,FALSE)</f>
        <v>#N/A</v>
      </c>
      <c r="I56" s="275" t="e">
        <f>VLOOKUP(B56,'Erection Completed '!$B$2:$J$62,8,FALSE)</f>
        <v>#N/A</v>
      </c>
      <c r="J56" s="6"/>
      <c r="K56" s="276" t="e">
        <f>VLOOKUP(B56,'Erection Completed '!$B$2:$K$62,10,FALSE)</f>
        <v>#N/A</v>
      </c>
      <c r="L56" s="195"/>
    </row>
    <row r="57" spans="1:12" ht="15.5" customHeight="1" thickBot="1">
      <c r="A57" s="6">
        <v>56</v>
      </c>
      <c r="B57" s="253" t="s">
        <v>304</v>
      </c>
      <c r="C57" s="253" t="s">
        <v>623</v>
      </c>
      <c r="D57" s="192" t="e">
        <f>VLOOKUP(B57,'Erection Completed '!$B$2:$J$62,3,FALSE)</f>
        <v>#N/A</v>
      </c>
      <c r="E57" s="186">
        <v>37.796346</v>
      </c>
      <c r="F57" s="210" t="e">
        <f t="shared" si="0"/>
        <v>#N/A</v>
      </c>
      <c r="G57" s="192" t="e">
        <f>VLOOKUP(B57,'Erection Completed '!$B$2:$J$62,6,FALSE)</f>
        <v>#N/A</v>
      </c>
      <c r="H57" s="192" t="e">
        <f>VLOOKUP(B57,'Erection Completed '!$B$2:$J$62,7,FALSE)</f>
        <v>#N/A</v>
      </c>
      <c r="I57" s="275" t="e">
        <f>VLOOKUP(B57,'Erection Completed '!$B$2:$J$62,8,FALSE)</f>
        <v>#N/A</v>
      </c>
      <c r="J57" s="6"/>
      <c r="K57" s="276" t="e">
        <f>VLOOKUP(B57,'Erection Completed '!$B$2:$K$62,10,FALSE)</f>
        <v>#N/A</v>
      </c>
      <c r="L57" s="195"/>
    </row>
    <row r="58" spans="1:12" ht="15.5" customHeight="1" thickBot="1">
      <c r="A58" s="6">
        <v>57</v>
      </c>
      <c r="B58" s="253" t="s">
        <v>305</v>
      </c>
      <c r="C58" s="253" t="s">
        <v>20</v>
      </c>
      <c r="D58" s="192" t="e">
        <f>VLOOKUP(B58,'Erection Completed '!$B$2:$J$62,3,FALSE)</f>
        <v>#N/A</v>
      </c>
      <c r="E58" s="186">
        <v>54.417843999999995</v>
      </c>
      <c r="F58" s="210" t="e">
        <f t="shared" si="0"/>
        <v>#N/A</v>
      </c>
      <c r="G58" s="192" t="e">
        <f>VLOOKUP(B58,'Erection Completed '!$B$2:$J$62,6,FALSE)</f>
        <v>#N/A</v>
      </c>
      <c r="H58" s="192" t="e">
        <f>VLOOKUP(B58,'Erection Completed '!$B$2:$J$62,7,FALSE)</f>
        <v>#N/A</v>
      </c>
      <c r="I58" s="275" t="e">
        <f>VLOOKUP(B58,'Erection Completed '!$B$2:$J$62,8,FALSE)</f>
        <v>#N/A</v>
      </c>
      <c r="J58" s="6"/>
      <c r="K58" s="276" t="e">
        <f>VLOOKUP(B58,'Erection Completed '!$B$2:$K$62,10,FALSE)</f>
        <v>#N/A</v>
      </c>
      <c r="L58" s="195"/>
    </row>
    <row r="59" spans="1:12" ht="15.5" customHeight="1" thickBot="1">
      <c r="A59" s="6">
        <v>58</v>
      </c>
      <c r="B59" s="253" t="s">
        <v>306</v>
      </c>
      <c r="C59" s="253" t="s">
        <v>20</v>
      </c>
      <c r="D59" s="192" t="e">
        <f>VLOOKUP(B59,'Erection Completed '!$B$2:$J$62,3,FALSE)</f>
        <v>#N/A</v>
      </c>
      <c r="E59" s="186">
        <v>54.417843999999995</v>
      </c>
      <c r="F59" s="210" t="e">
        <f t="shared" si="0"/>
        <v>#N/A</v>
      </c>
      <c r="G59" s="192" t="e">
        <f>VLOOKUP(B59,'Erection Completed '!$B$2:$J$62,6,FALSE)</f>
        <v>#N/A</v>
      </c>
      <c r="H59" s="192" t="e">
        <f>VLOOKUP(B59,'Erection Completed '!$B$2:$J$62,7,FALSE)</f>
        <v>#N/A</v>
      </c>
      <c r="I59" s="275" t="e">
        <f>VLOOKUP(B59,'Erection Completed '!$B$2:$J$62,8,FALSE)</f>
        <v>#N/A</v>
      </c>
      <c r="J59" s="6"/>
      <c r="K59" s="276" t="e">
        <f>VLOOKUP(B59,'Erection Completed '!$B$2:$K$62,10,FALSE)</f>
        <v>#N/A</v>
      </c>
      <c r="L59" s="195"/>
    </row>
    <row r="60" spans="1:12" ht="15.5" customHeight="1" thickBot="1">
      <c r="A60" s="6">
        <v>59</v>
      </c>
      <c r="B60" s="253" t="s">
        <v>307</v>
      </c>
      <c r="C60" s="253" t="s">
        <v>642</v>
      </c>
      <c r="D60" s="192" t="e">
        <f>VLOOKUP(B60,'Erection Completed '!$B$2:$J$62,3,FALSE)</f>
        <v>#N/A</v>
      </c>
      <c r="E60" s="186">
        <v>39.458914000000007</v>
      </c>
      <c r="F60" s="210" t="e">
        <f t="shared" si="0"/>
        <v>#N/A</v>
      </c>
      <c r="G60" s="192" t="e">
        <f>VLOOKUP(B60,'Erection Completed '!$B$2:$J$62,6,FALSE)</f>
        <v>#N/A</v>
      </c>
      <c r="H60" s="192" t="e">
        <f>VLOOKUP(B60,'Erection Completed '!$B$2:$J$62,7,FALSE)</f>
        <v>#N/A</v>
      </c>
      <c r="I60" s="275" t="e">
        <f>VLOOKUP(B60,'Erection Completed '!$B$2:$J$62,8,FALSE)</f>
        <v>#N/A</v>
      </c>
      <c r="J60" s="6"/>
      <c r="K60" s="276" t="e">
        <f>VLOOKUP(B60,'Erection Completed '!$B$2:$K$62,10,FALSE)</f>
        <v>#N/A</v>
      </c>
      <c r="L60" s="195"/>
    </row>
    <row r="61" spans="1:12" ht="15.5" customHeight="1" thickBot="1">
      <c r="A61" s="6">
        <v>60</v>
      </c>
      <c r="B61" s="253" t="s">
        <v>308</v>
      </c>
      <c r="C61" s="253" t="s">
        <v>2</v>
      </c>
      <c r="D61" s="192" t="e">
        <f>VLOOKUP(B61,'Erection Completed '!$B$2:$J$62,3,FALSE)</f>
        <v>#N/A</v>
      </c>
      <c r="E61" s="186">
        <v>72.237603000000007</v>
      </c>
      <c r="F61" s="210" t="e">
        <f t="shared" si="0"/>
        <v>#N/A</v>
      </c>
      <c r="G61" s="192" t="e">
        <f>VLOOKUP(B61,'Erection Completed '!$B$2:$J$62,6,FALSE)</f>
        <v>#N/A</v>
      </c>
      <c r="H61" s="192" t="e">
        <f>VLOOKUP(B61,'Erection Completed '!$B$2:$J$62,7,FALSE)</f>
        <v>#N/A</v>
      </c>
      <c r="I61" s="275" t="e">
        <f>VLOOKUP(B61,'Erection Completed '!$B$2:$J$62,8,FALSE)</f>
        <v>#N/A</v>
      </c>
      <c r="J61" s="6"/>
      <c r="K61" s="276" t="e">
        <f>VLOOKUP(B61,'Erection Completed '!$B$2:$K$62,10,FALSE)</f>
        <v>#N/A</v>
      </c>
      <c r="L61" s="195"/>
    </row>
    <row r="62" spans="1:12" ht="15.5" customHeight="1" thickBot="1">
      <c r="A62" s="6">
        <v>61</v>
      </c>
      <c r="B62" s="253" t="s">
        <v>22</v>
      </c>
      <c r="C62" s="253" t="s">
        <v>29</v>
      </c>
      <c r="D62" s="192" t="e">
        <f>VLOOKUP(B62,'Erection Completed '!$B$2:$J$62,3,FALSE)</f>
        <v>#N/A</v>
      </c>
      <c r="E62" s="186">
        <v>84.299299000000005</v>
      </c>
      <c r="F62" s="210" t="e">
        <f t="shared" si="0"/>
        <v>#N/A</v>
      </c>
      <c r="G62" s="192" t="e">
        <f>VLOOKUP(B62,'Erection Completed '!$B$2:$J$62,6,FALSE)</f>
        <v>#N/A</v>
      </c>
      <c r="H62" s="192" t="e">
        <f>VLOOKUP(B62,'Erection Completed '!$B$2:$J$62,7,FALSE)</f>
        <v>#N/A</v>
      </c>
      <c r="I62" s="275" t="e">
        <f>VLOOKUP(B62,'Erection Completed '!$B$2:$J$62,8,FALSE)</f>
        <v>#N/A</v>
      </c>
      <c r="J62" s="6"/>
      <c r="K62" s="276" t="e">
        <f>VLOOKUP(B62,'Erection Completed '!$B$2:$K$62,10,FALSE)</f>
        <v>#N/A</v>
      </c>
      <c r="L62" s="195"/>
    </row>
    <row r="63" spans="1:12" ht="15.5" customHeight="1" thickBot="1">
      <c r="A63" s="6">
        <v>62</v>
      </c>
      <c r="B63" s="253" t="s">
        <v>309</v>
      </c>
      <c r="C63" s="253" t="s">
        <v>12</v>
      </c>
      <c r="D63" s="192" t="str">
        <f>VLOOKUP(B63,'Erection Completed '!$B$2:$J$62,3,FALSE)</f>
        <v>C+9</v>
      </c>
      <c r="E63" s="186">
        <v>94.407668999999999</v>
      </c>
      <c r="F63" s="210" t="str">
        <f t="shared" si="0"/>
        <v>Completed</v>
      </c>
      <c r="G63" s="192" t="str">
        <f>VLOOKUP(B63,'Erection Completed '!$B$2:$J$62,6,FALSE)</f>
        <v>C</v>
      </c>
      <c r="H63" s="192">
        <f>VLOOKUP(B63,'Erection Completed '!$B$2:$J$62,7,FALSE)</f>
        <v>46171</v>
      </c>
      <c r="I63" s="275">
        <f>VLOOKUP(B63,'Erection Completed '!$B$2:$J$62,8,FALSE)</f>
        <v>20</v>
      </c>
      <c r="J63" s="6"/>
      <c r="K63" s="276" t="str">
        <f>VLOOKUP(B63,'Erection Completed '!$B$2:$K$62,10,FALSE)</f>
        <v>Yes</v>
      </c>
      <c r="L63" s="195"/>
    </row>
    <row r="64" spans="1:12" ht="15.5" customHeight="1" thickBot="1">
      <c r="A64" s="6">
        <v>63</v>
      </c>
      <c r="B64" s="253" t="s">
        <v>202</v>
      </c>
      <c r="C64" s="253" t="s">
        <v>625</v>
      </c>
      <c r="D64" s="192" t="str">
        <f>VLOOKUP(B64,'Erection Completed '!$B$2:$J$62,3,FALSE)</f>
        <v>A+0</v>
      </c>
      <c r="E64" s="186">
        <v>65.756547999999995</v>
      </c>
      <c r="F64" s="210" t="str">
        <f t="shared" si="0"/>
        <v>Completed</v>
      </c>
      <c r="G64" s="192" t="str">
        <f>VLOOKUP(B64,'Erection Completed '!$B$2:$J$62,6,FALSE)</f>
        <v>C</v>
      </c>
      <c r="H64" s="192">
        <f>VLOOKUP(B64,'Erection Completed '!$B$2:$J$62,7,FALSE)</f>
        <v>46140</v>
      </c>
      <c r="I64" s="275">
        <f>VLOOKUP(B64,'Erection Completed '!$B$2:$J$62,8,FALSE)</f>
        <v>35</v>
      </c>
      <c r="J64" s="6"/>
      <c r="K64" s="276" t="str">
        <f>VLOOKUP(B64,'Erection Completed '!$B$2:$K$62,10,FALSE)</f>
        <v>Yes</v>
      </c>
      <c r="L64" s="195"/>
    </row>
    <row r="65" spans="1:12" ht="15.5" customHeight="1" thickBot="1">
      <c r="A65" s="6">
        <v>64</v>
      </c>
      <c r="B65" s="253" t="s">
        <v>23</v>
      </c>
      <c r="C65" s="253" t="s">
        <v>656</v>
      </c>
      <c r="D65" s="192" t="e">
        <f>VLOOKUP(B65,'Erection Completed '!$B$2:$J$62,3,FALSE)</f>
        <v>#N/A</v>
      </c>
      <c r="E65" s="186">
        <v>56.863203999999989</v>
      </c>
      <c r="F65" s="210" t="e">
        <f t="shared" si="0"/>
        <v>#N/A</v>
      </c>
      <c r="G65" s="192" t="e">
        <f>VLOOKUP(B65,'Erection Completed '!$B$2:$J$62,6,FALSE)</f>
        <v>#N/A</v>
      </c>
      <c r="H65" s="192" t="e">
        <f>VLOOKUP(B65,'Erection Completed '!$B$2:$J$62,7,FALSE)</f>
        <v>#N/A</v>
      </c>
      <c r="I65" s="275" t="e">
        <f>VLOOKUP(B65,'Erection Completed '!$B$2:$J$62,8,FALSE)</f>
        <v>#N/A</v>
      </c>
      <c r="J65" s="6"/>
      <c r="K65" s="276" t="e">
        <f>VLOOKUP(B65,'Erection Completed '!$B$2:$K$62,10,FALSE)</f>
        <v>#N/A</v>
      </c>
      <c r="L65" s="195"/>
    </row>
    <row r="66" spans="1:12" ht="15.5" customHeight="1" thickBot="1">
      <c r="A66" s="6">
        <v>65</v>
      </c>
      <c r="B66" s="253" t="s">
        <v>24</v>
      </c>
      <c r="C66" s="253" t="s">
        <v>643</v>
      </c>
      <c r="D66" s="192" t="e">
        <f>VLOOKUP(B66,'Erection Completed '!$B$2:$J$62,3,FALSE)</f>
        <v>#N/A</v>
      </c>
      <c r="E66" s="186">
        <v>44.794097999999998</v>
      </c>
      <c r="F66" s="210" t="e">
        <f t="shared" si="0"/>
        <v>#N/A</v>
      </c>
      <c r="G66" s="192" t="e">
        <f>VLOOKUP(B66,'Erection Completed '!$B$2:$J$62,6,FALSE)</f>
        <v>#N/A</v>
      </c>
      <c r="H66" s="192" t="e">
        <f>VLOOKUP(B66,'Erection Completed '!$B$2:$J$62,7,FALSE)</f>
        <v>#N/A</v>
      </c>
      <c r="I66" s="275" t="e">
        <f>VLOOKUP(B66,'Erection Completed '!$B$2:$J$62,8,FALSE)</f>
        <v>#N/A</v>
      </c>
      <c r="J66" s="6"/>
      <c r="K66" s="276" t="e">
        <f>VLOOKUP(B66,'Erection Completed '!$B$2:$K$62,10,FALSE)</f>
        <v>#N/A</v>
      </c>
      <c r="L66" s="195"/>
    </row>
    <row r="67" spans="1:12" ht="15.5" customHeight="1" thickBot="1">
      <c r="A67" s="6">
        <v>66</v>
      </c>
      <c r="B67" s="253" t="s">
        <v>25</v>
      </c>
      <c r="C67" s="253" t="s">
        <v>646</v>
      </c>
      <c r="D67" s="192" t="e">
        <f>VLOOKUP(B67,'Erection Completed '!$B$2:$J$62,3,FALSE)</f>
        <v>#N/A</v>
      </c>
      <c r="E67" s="186">
        <v>36.044833999999994</v>
      </c>
      <c r="F67" s="210" t="e">
        <f t="shared" ref="F67:F130" si="1">IF(G67&gt;=1-1-2024,"Completed","Not Completed")</f>
        <v>#N/A</v>
      </c>
      <c r="G67" s="192" t="e">
        <f>VLOOKUP(B67,'Erection Completed '!$B$2:$J$62,6,FALSE)</f>
        <v>#N/A</v>
      </c>
      <c r="H67" s="192" t="e">
        <f>VLOOKUP(B67,'Erection Completed '!$B$2:$J$62,7,FALSE)</f>
        <v>#N/A</v>
      </c>
      <c r="I67" s="275" t="e">
        <f>VLOOKUP(B67,'Erection Completed '!$B$2:$J$62,8,FALSE)</f>
        <v>#N/A</v>
      </c>
      <c r="J67" s="6"/>
      <c r="K67" s="276" t="e">
        <f>VLOOKUP(B67,'Erection Completed '!$B$2:$K$62,10,FALSE)</f>
        <v>#N/A</v>
      </c>
      <c r="L67" s="195"/>
    </row>
    <row r="68" spans="1:12" ht="15.5" customHeight="1" thickBot="1">
      <c r="A68" s="6">
        <v>67</v>
      </c>
      <c r="B68" s="253" t="s">
        <v>310</v>
      </c>
      <c r="C68" s="253" t="s">
        <v>36</v>
      </c>
      <c r="D68" s="192" t="e">
        <f>VLOOKUP(B68,'Erection Completed '!$B$2:$J$62,3,FALSE)</f>
        <v>#N/A</v>
      </c>
      <c r="E68" s="186">
        <v>74.632070999999996</v>
      </c>
      <c r="F68" s="210" t="e">
        <f t="shared" si="1"/>
        <v>#N/A</v>
      </c>
      <c r="G68" s="192" t="e">
        <f>VLOOKUP(B68,'Erection Completed '!$B$2:$J$62,6,FALSE)</f>
        <v>#N/A</v>
      </c>
      <c r="H68" s="192" t="e">
        <f>VLOOKUP(B68,'Erection Completed '!$B$2:$J$62,7,FALSE)</f>
        <v>#N/A</v>
      </c>
      <c r="I68" s="275" t="e">
        <f>VLOOKUP(B68,'Erection Completed '!$B$2:$J$62,8,FALSE)</f>
        <v>#N/A</v>
      </c>
      <c r="J68" s="6"/>
      <c r="K68" s="276" t="e">
        <f>VLOOKUP(B68,'Erection Completed '!$B$2:$K$62,10,FALSE)</f>
        <v>#N/A</v>
      </c>
      <c r="L68" s="195"/>
    </row>
    <row r="69" spans="1:12" ht="15.5" customHeight="1" thickBot="1">
      <c r="A69" s="6">
        <v>68</v>
      </c>
      <c r="B69" s="253" t="s">
        <v>311</v>
      </c>
      <c r="C69" s="253" t="s">
        <v>657</v>
      </c>
      <c r="D69" s="192" t="e">
        <f>VLOOKUP(B69,'Erection Completed '!$B$2:$J$62,3,FALSE)</f>
        <v>#N/A</v>
      </c>
      <c r="E69" s="186">
        <v>85.230485000000002</v>
      </c>
      <c r="F69" s="210" t="e">
        <f t="shared" si="1"/>
        <v>#N/A</v>
      </c>
      <c r="G69" s="192" t="e">
        <f>VLOOKUP(B69,'Erection Completed '!$B$2:$J$62,6,FALSE)</f>
        <v>#N/A</v>
      </c>
      <c r="H69" s="192" t="e">
        <f>VLOOKUP(B69,'Erection Completed '!$B$2:$J$62,7,FALSE)</f>
        <v>#N/A</v>
      </c>
      <c r="I69" s="275" t="e">
        <f>VLOOKUP(B69,'Erection Completed '!$B$2:$J$62,8,FALSE)</f>
        <v>#N/A</v>
      </c>
      <c r="J69" s="6"/>
      <c r="K69" s="276" t="e">
        <f>VLOOKUP(B69,'Erection Completed '!$B$2:$K$62,10,FALSE)</f>
        <v>#N/A</v>
      </c>
      <c r="L69" s="195"/>
    </row>
    <row r="70" spans="1:12" ht="15.5" customHeight="1" thickBot="1">
      <c r="A70" s="6">
        <v>69</v>
      </c>
      <c r="B70" s="253" t="s">
        <v>312</v>
      </c>
      <c r="C70" s="253" t="s">
        <v>643</v>
      </c>
      <c r="D70" s="192" t="str">
        <f>VLOOKUP(B70,'Erection Completed '!$B$2:$J$62,3,FALSE)</f>
        <v>A+3</v>
      </c>
      <c r="E70" s="186">
        <v>44.794097999999998</v>
      </c>
      <c r="F70" s="210" t="str">
        <f t="shared" si="1"/>
        <v>Completed</v>
      </c>
      <c r="G70" s="192" t="str">
        <f>VLOOKUP(B70,'Erection Completed '!$B$2:$J$62,6,FALSE)</f>
        <v>C</v>
      </c>
      <c r="H70" s="192">
        <f>VLOOKUP(B70,'Erection Completed '!$B$2:$J$62,7,FALSE)</f>
        <v>46163</v>
      </c>
      <c r="I70" s="275">
        <f>VLOOKUP(B70,'Erection Completed '!$B$2:$J$62,8,FALSE)</f>
        <v>35</v>
      </c>
      <c r="J70" s="6"/>
      <c r="K70" s="276" t="str">
        <f>VLOOKUP(B70,'Erection Completed '!$B$2:$K$62,10,FALSE)</f>
        <v>Yes</v>
      </c>
      <c r="L70" s="195"/>
    </row>
    <row r="71" spans="1:12" ht="15.5" customHeight="1" thickBot="1">
      <c r="A71" s="6">
        <v>70</v>
      </c>
      <c r="B71" s="253" t="s">
        <v>313</v>
      </c>
      <c r="C71" s="253" t="s">
        <v>653</v>
      </c>
      <c r="D71" s="192" t="str">
        <f>VLOOKUP(B71,'Erection Completed '!$B$2:$J$62,3,FALSE)</f>
        <v>A+0</v>
      </c>
      <c r="E71" s="186">
        <v>54.417843999999995</v>
      </c>
      <c r="F71" s="210" t="str">
        <f t="shared" si="1"/>
        <v>Completed</v>
      </c>
      <c r="G71" s="192" t="str">
        <f>VLOOKUP(B71,'Erection Completed '!$B$2:$J$62,6,FALSE)</f>
        <v>C</v>
      </c>
      <c r="H71" s="192">
        <f>VLOOKUP(B71,'Erection Completed '!$B$2:$J$62,7,FALSE)</f>
        <v>46154</v>
      </c>
      <c r="I71" s="275">
        <f>VLOOKUP(B71,'Erection Completed '!$B$2:$J$62,8,FALSE)</f>
        <v>38</v>
      </c>
      <c r="J71" s="6"/>
      <c r="K71" s="276" t="str">
        <f>VLOOKUP(B71,'Erection Completed '!$B$2:$K$62,10,FALSE)</f>
        <v>Yes</v>
      </c>
      <c r="L71" s="195"/>
    </row>
    <row r="72" spans="1:12" ht="15.5" customHeight="1" thickBot="1">
      <c r="A72" s="6">
        <v>71</v>
      </c>
      <c r="B72" s="253" t="s">
        <v>342</v>
      </c>
      <c r="C72" s="253" t="s">
        <v>20</v>
      </c>
      <c r="D72" s="192" t="e">
        <f>VLOOKUP(B72,'Erection Completed '!$B$2:$J$62,3,FALSE)</f>
        <v>#N/A</v>
      </c>
      <c r="E72" s="186">
        <v>54.417843999999995</v>
      </c>
      <c r="F72" s="210" t="e">
        <f t="shared" si="1"/>
        <v>#N/A</v>
      </c>
      <c r="G72" s="192" t="e">
        <f>VLOOKUP(B72,'Erection Completed '!$B$2:$J$62,6,FALSE)</f>
        <v>#N/A</v>
      </c>
      <c r="H72" s="192" t="e">
        <f>VLOOKUP(B72,'Erection Completed '!$B$2:$J$62,7,FALSE)</f>
        <v>#N/A</v>
      </c>
      <c r="I72" s="275" t="e">
        <f>VLOOKUP(B72,'Erection Completed '!$B$2:$J$62,8,FALSE)</f>
        <v>#N/A</v>
      </c>
      <c r="J72" s="6"/>
      <c r="K72" s="276" t="e">
        <f>VLOOKUP(B72,'Erection Completed '!$B$2:$K$62,10,FALSE)</f>
        <v>#N/A</v>
      </c>
      <c r="L72" s="195"/>
    </row>
    <row r="73" spans="1:12" ht="15.5" customHeight="1" thickBot="1">
      <c r="A73" s="6">
        <v>72</v>
      </c>
      <c r="B73" s="253" t="s">
        <v>26</v>
      </c>
      <c r="C73" s="253" t="s">
        <v>1</v>
      </c>
      <c r="D73" s="192" t="e">
        <f>VLOOKUP(B73,'Erection Completed '!$B$2:$J$62,3,FALSE)</f>
        <v>#N/A</v>
      </c>
      <c r="E73" s="186">
        <v>141.87401500000001</v>
      </c>
      <c r="F73" s="210" t="e">
        <f t="shared" si="1"/>
        <v>#N/A</v>
      </c>
      <c r="G73" s="192" t="e">
        <f>VLOOKUP(B73,'Erection Completed '!$B$2:$J$62,6,FALSE)</f>
        <v>#N/A</v>
      </c>
      <c r="H73" s="192" t="e">
        <f>VLOOKUP(B73,'Erection Completed '!$B$2:$J$62,7,FALSE)</f>
        <v>#N/A</v>
      </c>
      <c r="I73" s="275" t="e">
        <f>VLOOKUP(B73,'Erection Completed '!$B$2:$J$62,8,FALSE)</f>
        <v>#N/A</v>
      </c>
      <c r="J73" s="6"/>
      <c r="K73" s="276" t="e">
        <f>VLOOKUP(B73,'Erection Completed '!$B$2:$K$62,10,FALSE)</f>
        <v>#N/A</v>
      </c>
      <c r="L73" s="195"/>
    </row>
    <row r="74" spans="1:12" ht="15.5" customHeight="1" thickBot="1">
      <c r="A74" s="6">
        <v>73</v>
      </c>
      <c r="B74" s="253" t="s">
        <v>314</v>
      </c>
      <c r="C74" s="253" t="s">
        <v>1</v>
      </c>
      <c r="D74" s="192" t="e">
        <f>VLOOKUP(B74,'Erection Completed '!$B$2:$J$62,3,FALSE)</f>
        <v>#N/A</v>
      </c>
      <c r="E74" s="186">
        <v>141.87401500000001</v>
      </c>
      <c r="F74" s="210" t="e">
        <f t="shared" si="1"/>
        <v>#N/A</v>
      </c>
      <c r="G74" s="192" t="e">
        <f>VLOOKUP(B74,'Erection Completed '!$B$2:$J$62,6,FALSE)</f>
        <v>#N/A</v>
      </c>
      <c r="H74" s="192" t="e">
        <f>VLOOKUP(B74,'Erection Completed '!$B$2:$J$62,7,FALSE)</f>
        <v>#N/A</v>
      </c>
      <c r="I74" s="275" t="e">
        <f>VLOOKUP(B74,'Erection Completed '!$B$2:$J$62,8,FALSE)</f>
        <v>#N/A</v>
      </c>
      <c r="J74" s="6"/>
      <c r="K74" s="276" t="e">
        <f>VLOOKUP(B74,'Erection Completed '!$B$2:$K$62,10,FALSE)</f>
        <v>#N/A</v>
      </c>
      <c r="L74" s="195"/>
    </row>
    <row r="75" spans="1:12" ht="15.5" customHeight="1" thickBot="1">
      <c r="A75" s="6">
        <v>74</v>
      </c>
      <c r="B75" s="253" t="s">
        <v>315</v>
      </c>
      <c r="C75" s="253" t="s">
        <v>623</v>
      </c>
      <c r="D75" s="192" t="e">
        <f>VLOOKUP(B75,'Erection Completed '!$B$2:$J$62,3,FALSE)</f>
        <v>#N/A</v>
      </c>
      <c r="E75" s="186">
        <v>37.796346</v>
      </c>
      <c r="F75" s="210" t="e">
        <f t="shared" si="1"/>
        <v>#N/A</v>
      </c>
      <c r="G75" s="192" t="e">
        <f>VLOOKUP(B75,'Erection Completed '!$B$2:$J$62,6,FALSE)</f>
        <v>#N/A</v>
      </c>
      <c r="H75" s="192" t="e">
        <f>VLOOKUP(B75,'Erection Completed '!$B$2:$J$62,7,FALSE)</f>
        <v>#N/A</v>
      </c>
      <c r="I75" s="275" t="e">
        <f>VLOOKUP(B75,'Erection Completed '!$B$2:$J$62,8,FALSE)</f>
        <v>#N/A</v>
      </c>
      <c r="J75" s="6"/>
      <c r="K75" s="276" t="e">
        <f>VLOOKUP(B75,'Erection Completed '!$B$2:$K$62,10,FALSE)</f>
        <v>#N/A</v>
      </c>
      <c r="L75" s="195"/>
    </row>
    <row r="76" spans="1:12" ht="15.5" customHeight="1" thickBot="1">
      <c r="A76" s="6">
        <v>75</v>
      </c>
      <c r="B76" s="253" t="s">
        <v>316</v>
      </c>
      <c r="C76" s="253" t="s">
        <v>623</v>
      </c>
      <c r="D76" s="192" t="e">
        <f>VLOOKUP(B76,'Erection Completed '!$B$2:$J$62,3,FALSE)</f>
        <v>#N/A</v>
      </c>
      <c r="E76" s="186">
        <v>37.796346</v>
      </c>
      <c r="F76" s="210" t="e">
        <f t="shared" si="1"/>
        <v>#N/A</v>
      </c>
      <c r="G76" s="192" t="e">
        <f>VLOOKUP(B76,'Erection Completed '!$B$2:$J$62,6,FALSE)</f>
        <v>#N/A</v>
      </c>
      <c r="H76" s="192" t="e">
        <f>VLOOKUP(B76,'Erection Completed '!$B$2:$J$62,7,FALSE)</f>
        <v>#N/A</v>
      </c>
      <c r="I76" s="275" t="e">
        <f>VLOOKUP(B76,'Erection Completed '!$B$2:$J$62,8,FALSE)</f>
        <v>#N/A</v>
      </c>
      <c r="J76" s="6"/>
      <c r="K76" s="276" t="e">
        <f>VLOOKUP(B76,'Erection Completed '!$B$2:$K$62,10,FALSE)</f>
        <v>#N/A</v>
      </c>
      <c r="L76" s="195"/>
    </row>
    <row r="77" spans="1:12" ht="15.5" customHeight="1" thickBot="1">
      <c r="A77" s="6">
        <v>76</v>
      </c>
      <c r="B77" s="253" t="s">
        <v>27</v>
      </c>
      <c r="C77" s="253" t="s">
        <v>623</v>
      </c>
      <c r="D77" s="192" t="e">
        <f>VLOOKUP(B77,'Erection Completed '!$B$2:$J$62,3,FALSE)</f>
        <v>#N/A</v>
      </c>
      <c r="E77" s="186">
        <v>37.796346</v>
      </c>
      <c r="F77" s="210" t="e">
        <f t="shared" si="1"/>
        <v>#N/A</v>
      </c>
      <c r="G77" s="192" t="e">
        <f>VLOOKUP(B77,'Erection Completed '!$B$2:$J$62,6,FALSE)</f>
        <v>#N/A</v>
      </c>
      <c r="H77" s="192" t="e">
        <f>VLOOKUP(B77,'Erection Completed '!$B$2:$J$62,7,FALSE)</f>
        <v>#N/A</v>
      </c>
      <c r="I77" s="275" t="e">
        <f>VLOOKUP(B77,'Erection Completed '!$B$2:$J$62,8,FALSE)</f>
        <v>#N/A</v>
      </c>
      <c r="J77" s="6"/>
      <c r="K77" s="276" t="e">
        <f>VLOOKUP(B77,'Erection Completed '!$B$2:$K$62,10,FALSE)</f>
        <v>#N/A</v>
      </c>
      <c r="L77" s="195"/>
    </row>
    <row r="78" spans="1:12" ht="15.5" customHeight="1" thickBot="1">
      <c r="A78" s="6">
        <v>77</v>
      </c>
      <c r="B78" s="253" t="s">
        <v>204</v>
      </c>
      <c r="C78" s="253" t="s">
        <v>646</v>
      </c>
      <c r="D78" s="192" t="e">
        <f>VLOOKUP(B78,'Erection Completed '!$B$2:$J$62,3,FALSE)</f>
        <v>#N/A</v>
      </c>
      <c r="E78" s="186">
        <v>36.044833999999994</v>
      </c>
      <c r="F78" s="210" t="e">
        <f t="shared" si="1"/>
        <v>#N/A</v>
      </c>
      <c r="G78" s="192" t="e">
        <f>VLOOKUP(B78,'Erection Completed '!$B$2:$J$62,6,FALSE)</f>
        <v>#N/A</v>
      </c>
      <c r="H78" s="192" t="e">
        <f>VLOOKUP(B78,'Erection Completed '!$B$2:$J$62,7,FALSE)</f>
        <v>#N/A</v>
      </c>
      <c r="I78" s="275" t="e">
        <f>VLOOKUP(B78,'Erection Completed '!$B$2:$J$62,8,FALSE)</f>
        <v>#N/A</v>
      </c>
      <c r="J78" s="6"/>
      <c r="K78" s="276" t="e">
        <f>VLOOKUP(B78,'Erection Completed '!$B$2:$K$62,10,FALSE)</f>
        <v>#N/A</v>
      </c>
      <c r="L78" s="195"/>
    </row>
    <row r="79" spans="1:12" ht="15.5" customHeight="1" thickBot="1">
      <c r="A79" s="6">
        <v>78</v>
      </c>
      <c r="B79" s="253" t="s">
        <v>210</v>
      </c>
      <c r="C79" s="253" t="s">
        <v>646</v>
      </c>
      <c r="D79" s="192" t="e">
        <f>VLOOKUP(B79,'Erection Completed '!$B$2:$J$62,3,FALSE)</f>
        <v>#N/A</v>
      </c>
      <c r="E79" s="186">
        <v>36.044833999999994</v>
      </c>
      <c r="F79" s="210" t="e">
        <f t="shared" si="1"/>
        <v>#N/A</v>
      </c>
      <c r="G79" s="192" t="e">
        <f>VLOOKUP(B79,'Erection Completed '!$B$2:$J$62,6,FALSE)</f>
        <v>#N/A</v>
      </c>
      <c r="H79" s="192" t="e">
        <f>VLOOKUP(B79,'Erection Completed '!$B$2:$J$62,7,FALSE)</f>
        <v>#N/A</v>
      </c>
      <c r="I79" s="275" t="e">
        <f>VLOOKUP(B79,'Erection Completed '!$B$2:$J$62,8,FALSE)</f>
        <v>#N/A</v>
      </c>
      <c r="J79" s="6"/>
      <c r="K79" s="276" t="e">
        <f>VLOOKUP(B79,'Erection Completed '!$B$2:$K$62,10,FALSE)</f>
        <v>#N/A</v>
      </c>
      <c r="L79" s="196"/>
    </row>
    <row r="80" spans="1:12" ht="15.5" customHeight="1" thickBot="1">
      <c r="A80" s="6">
        <v>79</v>
      </c>
      <c r="B80" s="253" t="s">
        <v>343</v>
      </c>
      <c r="C80" s="253" t="s">
        <v>642</v>
      </c>
      <c r="D80" s="192" t="e">
        <f>VLOOKUP(B80,'Erection Completed '!$B$2:$J$62,3,FALSE)</f>
        <v>#N/A</v>
      </c>
      <c r="E80" s="186">
        <v>39.458914000000007</v>
      </c>
      <c r="F80" s="210" t="e">
        <f t="shared" si="1"/>
        <v>#N/A</v>
      </c>
      <c r="G80" s="192" t="e">
        <f>VLOOKUP(B80,'Erection Completed '!$B$2:$J$62,6,FALSE)</f>
        <v>#N/A</v>
      </c>
      <c r="H80" s="192" t="e">
        <f>VLOOKUP(B80,'Erection Completed '!$B$2:$J$62,7,FALSE)</f>
        <v>#N/A</v>
      </c>
      <c r="I80" s="275" t="e">
        <f>VLOOKUP(B80,'Erection Completed '!$B$2:$J$62,8,FALSE)</f>
        <v>#N/A</v>
      </c>
      <c r="J80" s="6"/>
      <c r="K80" s="276" t="e">
        <f>VLOOKUP(B80,'Erection Completed '!$B$2:$K$62,10,FALSE)</f>
        <v>#N/A</v>
      </c>
      <c r="L80" s="196"/>
    </row>
    <row r="81" spans="1:12" ht="16" thickBot="1">
      <c r="A81" s="6">
        <v>80</v>
      </c>
      <c r="B81" s="253" t="s">
        <v>317</v>
      </c>
      <c r="C81" s="253" t="s">
        <v>624</v>
      </c>
      <c r="D81" s="192" t="e">
        <f>VLOOKUP(B81,'Erection Completed '!$B$2:$J$62,3,FALSE)</f>
        <v>#N/A</v>
      </c>
      <c r="E81" s="186">
        <v>77.718057000000002</v>
      </c>
      <c r="F81" s="210" t="e">
        <f t="shared" si="1"/>
        <v>#N/A</v>
      </c>
      <c r="G81" s="192" t="e">
        <f>VLOOKUP(B81,'Erection Completed '!$B$2:$J$62,6,FALSE)</f>
        <v>#N/A</v>
      </c>
      <c r="H81" s="192" t="e">
        <f>VLOOKUP(B81,'Erection Completed '!$B$2:$J$62,7,FALSE)</f>
        <v>#N/A</v>
      </c>
      <c r="I81" s="275" t="e">
        <f>VLOOKUP(B81,'Erection Completed '!$B$2:$J$62,8,FALSE)</f>
        <v>#N/A</v>
      </c>
      <c r="J81" s="6"/>
      <c r="K81" s="276" t="e">
        <f>VLOOKUP(B81,'Erection Completed '!$B$2:$K$62,10,FALSE)</f>
        <v>#N/A</v>
      </c>
      <c r="L81" s="196"/>
    </row>
    <row r="82" spans="1:12" ht="16" thickBot="1">
      <c r="A82" s="6">
        <v>81</v>
      </c>
      <c r="B82" s="253" t="s">
        <v>318</v>
      </c>
      <c r="C82" s="253" t="s">
        <v>658</v>
      </c>
      <c r="D82" s="192" t="e">
        <f>VLOOKUP(B82,'Erection Completed '!$B$2:$J$62,3,FALSE)</f>
        <v>#N/A</v>
      </c>
      <c r="E82" s="186">
        <v>129.34103899999999</v>
      </c>
      <c r="F82" s="210" t="e">
        <f t="shared" si="1"/>
        <v>#N/A</v>
      </c>
      <c r="G82" s="192" t="e">
        <f>VLOOKUP(B82,'Erection Completed '!$B$2:$J$62,6,FALSE)</f>
        <v>#N/A</v>
      </c>
      <c r="H82" s="192" t="e">
        <f>VLOOKUP(B82,'Erection Completed '!$B$2:$J$62,7,FALSE)</f>
        <v>#N/A</v>
      </c>
      <c r="I82" s="275" t="e">
        <f>VLOOKUP(B82,'Erection Completed '!$B$2:$J$62,8,FALSE)</f>
        <v>#N/A</v>
      </c>
      <c r="J82" s="6"/>
      <c r="K82" s="276" t="e">
        <f>VLOOKUP(B82,'Erection Completed '!$B$2:$K$62,10,FALSE)</f>
        <v>#N/A</v>
      </c>
      <c r="L82" s="196"/>
    </row>
    <row r="83" spans="1:12" ht="16" thickBot="1">
      <c r="A83" s="6">
        <v>82</v>
      </c>
      <c r="B83" s="253" t="s">
        <v>28</v>
      </c>
      <c r="C83" s="253" t="s">
        <v>658</v>
      </c>
      <c r="D83" s="192" t="e">
        <f>VLOOKUP(B83,'Erection Completed '!$B$2:$J$62,3,FALSE)</f>
        <v>#N/A</v>
      </c>
      <c r="E83" s="186">
        <v>129.34103899999999</v>
      </c>
      <c r="F83" s="210" t="e">
        <f t="shared" si="1"/>
        <v>#N/A</v>
      </c>
      <c r="G83" s="192" t="e">
        <f>VLOOKUP(B83,'Erection Completed '!$B$2:$J$62,6,FALSE)</f>
        <v>#N/A</v>
      </c>
      <c r="H83" s="192" t="e">
        <f>VLOOKUP(B83,'Erection Completed '!$B$2:$J$62,7,FALSE)</f>
        <v>#N/A</v>
      </c>
      <c r="I83" s="275" t="e">
        <f>VLOOKUP(B83,'Erection Completed '!$B$2:$J$62,8,FALSE)</f>
        <v>#N/A</v>
      </c>
      <c r="J83" s="6"/>
      <c r="K83" s="276" t="e">
        <f>VLOOKUP(B83,'Erection Completed '!$B$2:$K$62,10,FALSE)</f>
        <v>#N/A</v>
      </c>
      <c r="L83" s="196"/>
    </row>
    <row r="84" spans="1:12" ht="16" thickBot="1">
      <c r="A84" s="6">
        <v>83</v>
      </c>
      <c r="B84" s="253" t="s">
        <v>319</v>
      </c>
      <c r="C84" s="253" t="s">
        <v>659</v>
      </c>
      <c r="D84" s="192" t="e">
        <f>VLOOKUP(B84,'Erection Completed '!$B$2:$J$62,3,FALSE)</f>
        <v>#N/A</v>
      </c>
      <c r="E84" s="186">
        <v>89.142758999999984</v>
      </c>
      <c r="F84" s="210" t="e">
        <f t="shared" si="1"/>
        <v>#N/A</v>
      </c>
      <c r="G84" s="192" t="e">
        <f>VLOOKUP(B84,'Erection Completed '!$B$2:$J$62,6,FALSE)</f>
        <v>#N/A</v>
      </c>
      <c r="H84" s="192" t="e">
        <f>VLOOKUP(B84,'Erection Completed '!$B$2:$J$62,7,FALSE)</f>
        <v>#N/A</v>
      </c>
      <c r="I84" s="275" t="e">
        <f>VLOOKUP(B84,'Erection Completed '!$B$2:$J$62,8,FALSE)</f>
        <v>#N/A</v>
      </c>
      <c r="J84" s="6"/>
      <c r="K84" s="276" t="e">
        <f>VLOOKUP(B84,'Erection Completed '!$B$2:$K$62,10,FALSE)</f>
        <v>#N/A</v>
      </c>
      <c r="L84" s="196"/>
    </row>
    <row r="85" spans="1:12" ht="16" thickBot="1">
      <c r="A85" s="6">
        <v>84</v>
      </c>
      <c r="B85" s="253" t="s">
        <v>344</v>
      </c>
      <c r="C85" s="253" t="s">
        <v>623</v>
      </c>
      <c r="D85" s="192" t="e">
        <f>VLOOKUP(B85,'Erection Completed '!$B$2:$J$62,3,FALSE)</f>
        <v>#N/A</v>
      </c>
      <c r="E85" s="186">
        <v>37.796346</v>
      </c>
      <c r="F85" s="210" t="e">
        <f t="shared" si="1"/>
        <v>#N/A</v>
      </c>
      <c r="G85" s="192" t="e">
        <f>VLOOKUP(B85,'Erection Completed '!$B$2:$J$62,6,FALSE)</f>
        <v>#N/A</v>
      </c>
      <c r="H85" s="192" t="e">
        <f>VLOOKUP(B85,'Erection Completed '!$B$2:$J$62,7,FALSE)</f>
        <v>#N/A</v>
      </c>
      <c r="I85" s="275" t="e">
        <f>VLOOKUP(B85,'Erection Completed '!$B$2:$J$62,8,FALSE)</f>
        <v>#N/A</v>
      </c>
      <c r="J85" s="6"/>
      <c r="K85" s="276" t="e">
        <f>VLOOKUP(B85,'Erection Completed '!$B$2:$K$62,10,FALSE)</f>
        <v>#N/A</v>
      </c>
      <c r="L85" s="196"/>
    </row>
    <row r="86" spans="1:12" ht="16" thickBot="1">
      <c r="A86" s="6">
        <v>85</v>
      </c>
      <c r="B86" s="253" t="s">
        <v>200</v>
      </c>
      <c r="C86" s="253" t="s">
        <v>623</v>
      </c>
      <c r="D86" s="192" t="e">
        <f>VLOOKUP(B86,'Erection Completed '!$B$2:$J$62,3,FALSE)</f>
        <v>#N/A</v>
      </c>
      <c r="E86" s="186">
        <v>37.796346</v>
      </c>
      <c r="F86" s="210" t="e">
        <f t="shared" si="1"/>
        <v>#N/A</v>
      </c>
      <c r="G86" s="192" t="e">
        <f>VLOOKUP(B86,'Erection Completed '!$B$2:$J$62,6,FALSE)</f>
        <v>#N/A</v>
      </c>
      <c r="H86" s="192" t="e">
        <f>VLOOKUP(B86,'Erection Completed '!$B$2:$J$62,7,FALSE)</f>
        <v>#N/A</v>
      </c>
      <c r="I86" s="275" t="e">
        <f>VLOOKUP(B86,'Erection Completed '!$B$2:$J$62,8,FALSE)</f>
        <v>#N/A</v>
      </c>
      <c r="J86" s="6"/>
      <c r="K86" s="276" t="e">
        <f>VLOOKUP(B86,'Erection Completed '!$B$2:$K$62,10,FALSE)</f>
        <v>#N/A</v>
      </c>
      <c r="L86" s="196"/>
    </row>
    <row r="87" spans="1:12" ht="16" thickBot="1">
      <c r="A87" s="6">
        <v>86</v>
      </c>
      <c r="B87" s="253" t="s">
        <v>194</v>
      </c>
      <c r="C87" s="253" t="s">
        <v>646</v>
      </c>
      <c r="D87" s="192" t="e">
        <f>VLOOKUP(B87,'Erection Completed '!$B$2:$J$62,3,FALSE)</f>
        <v>#N/A</v>
      </c>
      <c r="E87" s="186">
        <v>36.044833999999994</v>
      </c>
      <c r="F87" s="210" t="e">
        <f t="shared" si="1"/>
        <v>#N/A</v>
      </c>
      <c r="G87" s="192" t="e">
        <f>VLOOKUP(B87,'Erection Completed '!$B$2:$J$62,6,FALSE)</f>
        <v>#N/A</v>
      </c>
      <c r="H87" s="192" t="e">
        <f>VLOOKUP(B87,'Erection Completed '!$B$2:$J$62,7,FALSE)</f>
        <v>#N/A</v>
      </c>
      <c r="I87" s="275" t="e">
        <f>VLOOKUP(B87,'Erection Completed '!$B$2:$J$62,8,FALSE)</f>
        <v>#N/A</v>
      </c>
      <c r="J87" s="6"/>
      <c r="K87" s="276" t="e">
        <f>VLOOKUP(B87,'Erection Completed '!$B$2:$K$62,10,FALSE)</f>
        <v>#N/A</v>
      </c>
      <c r="L87" s="196"/>
    </row>
    <row r="88" spans="1:12" ht="16" thickBot="1">
      <c r="A88" s="6">
        <v>87</v>
      </c>
      <c r="B88" s="253" t="s">
        <v>193</v>
      </c>
      <c r="C88" s="253" t="s">
        <v>623</v>
      </c>
      <c r="D88" s="192" t="e">
        <f>VLOOKUP(B88,'Erection Completed '!$B$2:$J$62,3,FALSE)</f>
        <v>#N/A</v>
      </c>
      <c r="E88" s="186">
        <v>37.796346</v>
      </c>
      <c r="F88" s="210" t="e">
        <f t="shared" si="1"/>
        <v>#N/A</v>
      </c>
      <c r="G88" s="192" t="e">
        <f>VLOOKUP(B88,'Erection Completed '!$B$2:$J$62,6,FALSE)</f>
        <v>#N/A</v>
      </c>
      <c r="H88" s="192" t="e">
        <f>VLOOKUP(B88,'Erection Completed '!$B$2:$J$62,7,FALSE)</f>
        <v>#N/A</v>
      </c>
      <c r="I88" s="275" t="e">
        <f>VLOOKUP(B88,'Erection Completed '!$B$2:$J$62,8,FALSE)</f>
        <v>#N/A</v>
      </c>
      <c r="J88" s="6"/>
      <c r="K88" s="276" t="e">
        <f>VLOOKUP(B88,'Erection Completed '!$B$2:$K$62,10,FALSE)</f>
        <v>#N/A</v>
      </c>
      <c r="L88" s="196"/>
    </row>
    <row r="89" spans="1:12" ht="16" thickBot="1">
      <c r="A89" s="6">
        <v>88</v>
      </c>
      <c r="B89" s="253" t="s">
        <v>345</v>
      </c>
      <c r="C89" s="253" t="s">
        <v>642</v>
      </c>
      <c r="D89" s="192" t="e">
        <f>VLOOKUP(B89,'Erection Completed '!$B$2:$J$62,3,FALSE)</f>
        <v>#N/A</v>
      </c>
      <c r="E89" s="186">
        <v>39.458914000000007</v>
      </c>
      <c r="F89" s="210" t="e">
        <f t="shared" si="1"/>
        <v>#N/A</v>
      </c>
      <c r="G89" s="192" t="e">
        <f>VLOOKUP(B89,'Erection Completed '!$B$2:$J$62,6,FALSE)</f>
        <v>#N/A</v>
      </c>
      <c r="H89" s="192" t="e">
        <f>VLOOKUP(B89,'Erection Completed '!$B$2:$J$62,7,FALSE)</f>
        <v>#N/A</v>
      </c>
      <c r="I89" s="275" t="e">
        <f>VLOOKUP(B89,'Erection Completed '!$B$2:$J$62,8,FALSE)</f>
        <v>#N/A</v>
      </c>
      <c r="J89" s="6"/>
      <c r="K89" s="276" t="e">
        <f>VLOOKUP(B89,'Erection Completed '!$B$2:$K$62,10,FALSE)</f>
        <v>#N/A</v>
      </c>
      <c r="L89" s="196"/>
    </row>
    <row r="90" spans="1:12" ht="16" thickBot="1">
      <c r="A90" s="6">
        <v>89</v>
      </c>
      <c r="B90" s="253" t="s">
        <v>346</v>
      </c>
      <c r="C90" s="253" t="s">
        <v>642</v>
      </c>
      <c r="D90" s="192" t="e">
        <f>VLOOKUP(B90,'Erection Completed '!$B$2:$J$62,3,FALSE)</f>
        <v>#N/A</v>
      </c>
      <c r="E90" s="186">
        <v>39.458914000000007</v>
      </c>
      <c r="F90" s="210" t="e">
        <f t="shared" si="1"/>
        <v>#N/A</v>
      </c>
      <c r="G90" s="192" t="e">
        <f>VLOOKUP(B90,'Erection Completed '!$B$2:$J$62,6,FALSE)</f>
        <v>#N/A</v>
      </c>
      <c r="H90" s="192" t="e">
        <f>VLOOKUP(B90,'Erection Completed '!$B$2:$J$62,7,FALSE)</f>
        <v>#N/A</v>
      </c>
      <c r="I90" s="275" t="e">
        <f>VLOOKUP(B90,'Erection Completed '!$B$2:$J$62,8,FALSE)</f>
        <v>#N/A</v>
      </c>
      <c r="J90" s="6"/>
      <c r="K90" s="276" t="e">
        <f>VLOOKUP(B90,'Erection Completed '!$B$2:$K$62,10,FALSE)</f>
        <v>#N/A</v>
      </c>
      <c r="L90" s="196"/>
    </row>
    <row r="91" spans="1:12" ht="16" thickBot="1">
      <c r="A91" s="6">
        <v>90</v>
      </c>
      <c r="B91" s="253" t="s">
        <v>208</v>
      </c>
      <c r="C91" s="253" t="s">
        <v>20</v>
      </c>
      <c r="D91" s="192" t="e">
        <f>VLOOKUP(B91,'Erection Completed '!$B$2:$J$62,3,FALSE)</f>
        <v>#N/A</v>
      </c>
      <c r="E91" s="186">
        <v>54.417843999999995</v>
      </c>
      <c r="F91" s="210" t="e">
        <f t="shared" si="1"/>
        <v>#N/A</v>
      </c>
      <c r="G91" s="192" t="e">
        <f>VLOOKUP(B91,'Erection Completed '!$B$2:$J$62,6,FALSE)</f>
        <v>#N/A</v>
      </c>
      <c r="H91" s="192" t="e">
        <f>VLOOKUP(B91,'Erection Completed '!$B$2:$J$62,7,FALSE)</f>
        <v>#N/A</v>
      </c>
      <c r="I91" s="275" t="e">
        <f>VLOOKUP(B91,'Erection Completed '!$B$2:$J$62,8,FALSE)</f>
        <v>#N/A</v>
      </c>
      <c r="J91" s="6"/>
      <c r="K91" s="276" t="e">
        <f>VLOOKUP(B91,'Erection Completed '!$B$2:$K$62,10,FALSE)</f>
        <v>#N/A</v>
      </c>
      <c r="L91" s="196"/>
    </row>
    <row r="92" spans="1:12" ht="16" thickBot="1">
      <c r="A92" s="6">
        <v>91</v>
      </c>
      <c r="B92" s="253" t="s">
        <v>30</v>
      </c>
      <c r="C92" s="253" t="s">
        <v>1</v>
      </c>
      <c r="D92" s="192" t="e">
        <f>VLOOKUP(B92,'Erection Completed '!$B$2:$J$62,3,FALSE)</f>
        <v>#N/A</v>
      </c>
      <c r="E92" s="186">
        <v>141.87401500000001</v>
      </c>
      <c r="F92" s="210" t="e">
        <f t="shared" si="1"/>
        <v>#N/A</v>
      </c>
      <c r="G92" s="192" t="e">
        <f>VLOOKUP(B92,'Erection Completed '!$B$2:$J$62,6,FALSE)</f>
        <v>#N/A</v>
      </c>
      <c r="H92" s="192" t="e">
        <f>VLOOKUP(B92,'Erection Completed '!$B$2:$J$62,7,FALSE)</f>
        <v>#N/A</v>
      </c>
      <c r="I92" s="275" t="e">
        <f>VLOOKUP(B92,'Erection Completed '!$B$2:$J$62,8,FALSE)</f>
        <v>#N/A</v>
      </c>
      <c r="J92" s="6"/>
      <c r="K92" s="276" t="e">
        <f>VLOOKUP(B92,'Erection Completed '!$B$2:$K$62,10,FALSE)</f>
        <v>#N/A</v>
      </c>
      <c r="L92" s="196"/>
    </row>
    <row r="93" spans="1:12" ht="16" thickBot="1">
      <c r="A93" s="6">
        <v>92</v>
      </c>
      <c r="B93" s="253" t="s">
        <v>32</v>
      </c>
      <c r="C93" s="253" t="s">
        <v>1</v>
      </c>
      <c r="D93" s="192" t="e">
        <f>VLOOKUP(B93,'Erection Completed '!$B$2:$J$62,3,FALSE)</f>
        <v>#N/A</v>
      </c>
      <c r="E93" s="186">
        <v>141.87401500000001</v>
      </c>
      <c r="F93" s="210" t="e">
        <f t="shared" si="1"/>
        <v>#N/A</v>
      </c>
      <c r="G93" s="192" t="e">
        <f>VLOOKUP(B93,'Erection Completed '!$B$2:$J$62,6,FALSE)</f>
        <v>#N/A</v>
      </c>
      <c r="H93" s="192" t="e">
        <f>VLOOKUP(B93,'Erection Completed '!$B$2:$J$62,7,FALSE)</f>
        <v>#N/A</v>
      </c>
      <c r="I93" s="275" t="e">
        <f>VLOOKUP(B93,'Erection Completed '!$B$2:$J$62,8,FALSE)</f>
        <v>#N/A</v>
      </c>
      <c r="J93" s="6"/>
      <c r="K93" s="276" t="e">
        <f>VLOOKUP(B93,'Erection Completed '!$B$2:$K$62,10,FALSE)</f>
        <v>#N/A</v>
      </c>
      <c r="L93" s="196"/>
    </row>
    <row r="94" spans="1:12" ht="16" thickBot="1">
      <c r="A94" s="6">
        <v>93</v>
      </c>
      <c r="B94" s="253" t="s">
        <v>320</v>
      </c>
      <c r="C94" s="253" t="s">
        <v>642</v>
      </c>
      <c r="D94" s="192" t="e">
        <f>VLOOKUP(B94,'Erection Completed '!$B$2:$J$62,3,FALSE)</f>
        <v>#N/A</v>
      </c>
      <c r="E94" s="186">
        <v>39.458914000000007</v>
      </c>
      <c r="F94" s="210" t="e">
        <f t="shared" si="1"/>
        <v>#N/A</v>
      </c>
      <c r="G94" s="192" t="e">
        <f>VLOOKUP(B94,'Erection Completed '!$B$2:$J$62,6,FALSE)</f>
        <v>#N/A</v>
      </c>
      <c r="H94" s="192" t="e">
        <f>VLOOKUP(B94,'Erection Completed '!$B$2:$J$62,7,FALSE)</f>
        <v>#N/A</v>
      </c>
      <c r="I94" s="275" t="e">
        <f>VLOOKUP(B94,'Erection Completed '!$B$2:$J$62,8,FALSE)</f>
        <v>#N/A</v>
      </c>
      <c r="J94" s="6"/>
      <c r="K94" s="276" t="e">
        <f>VLOOKUP(B94,'Erection Completed '!$B$2:$K$62,10,FALSE)</f>
        <v>#N/A</v>
      </c>
      <c r="L94" s="196"/>
    </row>
    <row r="95" spans="1:12" ht="16" thickBot="1">
      <c r="A95" s="6">
        <v>94</v>
      </c>
      <c r="B95" s="253" t="s">
        <v>321</v>
      </c>
      <c r="C95" s="253" t="s">
        <v>623</v>
      </c>
      <c r="D95" s="192" t="e">
        <f>VLOOKUP(B95,'Erection Completed '!$B$2:$J$62,3,FALSE)</f>
        <v>#N/A</v>
      </c>
      <c r="E95" s="186">
        <v>37.796346</v>
      </c>
      <c r="F95" s="210" t="e">
        <f t="shared" si="1"/>
        <v>#N/A</v>
      </c>
      <c r="G95" s="192" t="e">
        <f>VLOOKUP(B95,'Erection Completed '!$B$2:$J$62,6,FALSE)</f>
        <v>#N/A</v>
      </c>
      <c r="H95" s="192" t="e">
        <f>VLOOKUP(B95,'Erection Completed '!$B$2:$J$62,7,FALSE)</f>
        <v>#N/A</v>
      </c>
      <c r="I95" s="275" t="e">
        <f>VLOOKUP(B95,'Erection Completed '!$B$2:$J$62,8,FALSE)</f>
        <v>#N/A</v>
      </c>
      <c r="J95" s="6"/>
      <c r="K95" s="276" t="e">
        <f>VLOOKUP(B95,'Erection Completed '!$B$2:$K$62,10,FALSE)</f>
        <v>#N/A</v>
      </c>
      <c r="L95" s="196"/>
    </row>
    <row r="96" spans="1:12" ht="16" thickBot="1">
      <c r="A96" s="6">
        <v>95</v>
      </c>
      <c r="B96" s="253" t="s">
        <v>322</v>
      </c>
      <c r="C96" s="253" t="s">
        <v>643</v>
      </c>
      <c r="D96" s="192" t="e">
        <f>VLOOKUP(B96,'Erection Completed '!$B$2:$J$62,3,FALSE)</f>
        <v>#N/A</v>
      </c>
      <c r="E96" s="186">
        <v>44.794097999999998</v>
      </c>
      <c r="F96" s="210" t="e">
        <f t="shared" si="1"/>
        <v>#N/A</v>
      </c>
      <c r="G96" s="192" t="e">
        <f>VLOOKUP(B96,'Erection Completed '!$B$2:$J$62,6,FALSE)</f>
        <v>#N/A</v>
      </c>
      <c r="H96" s="192" t="e">
        <f>VLOOKUP(B96,'Erection Completed '!$B$2:$J$62,7,FALSE)</f>
        <v>#N/A</v>
      </c>
      <c r="I96" s="275" t="e">
        <f>VLOOKUP(B96,'Erection Completed '!$B$2:$J$62,8,FALSE)</f>
        <v>#N/A</v>
      </c>
      <c r="J96" s="6"/>
      <c r="K96" s="276" t="e">
        <f>VLOOKUP(B96,'Erection Completed '!$B$2:$K$62,10,FALSE)</f>
        <v>#N/A</v>
      </c>
      <c r="L96" s="196"/>
    </row>
    <row r="97" spans="1:12" ht="16" thickBot="1">
      <c r="A97" s="6">
        <v>96</v>
      </c>
      <c r="B97" s="253" t="s">
        <v>33</v>
      </c>
      <c r="C97" s="253" t="s">
        <v>642</v>
      </c>
      <c r="D97" s="192" t="e">
        <f>VLOOKUP(B97,'Erection Completed '!$B$2:$J$62,3,FALSE)</f>
        <v>#N/A</v>
      </c>
      <c r="E97" s="186">
        <v>39.458914000000007</v>
      </c>
      <c r="F97" s="210" t="e">
        <f t="shared" si="1"/>
        <v>#N/A</v>
      </c>
      <c r="G97" s="192" t="e">
        <f>VLOOKUP(B97,'Erection Completed '!$B$2:$J$62,6,FALSE)</f>
        <v>#N/A</v>
      </c>
      <c r="H97" s="192" t="e">
        <f>VLOOKUP(B97,'Erection Completed '!$B$2:$J$62,7,FALSE)</f>
        <v>#N/A</v>
      </c>
      <c r="I97" s="275" t="e">
        <f>VLOOKUP(B97,'Erection Completed '!$B$2:$J$62,8,FALSE)</f>
        <v>#N/A</v>
      </c>
      <c r="J97" s="6"/>
      <c r="K97" s="276" t="e">
        <f>VLOOKUP(B97,'Erection Completed '!$B$2:$K$62,10,FALSE)</f>
        <v>#N/A</v>
      </c>
      <c r="L97" s="196"/>
    </row>
    <row r="98" spans="1:12" ht="16" thickBot="1">
      <c r="A98" s="6">
        <v>97</v>
      </c>
      <c r="B98" s="253" t="s">
        <v>323</v>
      </c>
      <c r="C98" s="253" t="s">
        <v>660</v>
      </c>
      <c r="D98" s="192" t="e">
        <f>VLOOKUP(B98,'Erection Completed '!$B$2:$J$62,3,FALSE)</f>
        <v>#N/A</v>
      </c>
      <c r="E98" s="186">
        <v>56.863203999999989</v>
      </c>
      <c r="F98" s="210" t="e">
        <f t="shared" si="1"/>
        <v>#N/A</v>
      </c>
      <c r="G98" s="192" t="e">
        <f>VLOOKUP(B98,'Erection Completed '!$B$2:$J$62,6,FALSE)</f>
        <v>#N/A</v>
      </c>
      <c r="H98" s="192" t="e">
        <f>VLOOKUP(B98,'Erection Completed '!$B$2:$J$62,7,FALSE)</f>
        <v>#N/A</v>
      </c>
      <c r="I98" s="275" t="e">
        <f>VLOOKUP(B98,'Erection Completed '!$B$2:$J$62,8,FALSE)</f>
        <v>#N/A</v>
      </c>
      <c r="J98" s="6"/>
      <c r="K98" s="276" t="e">
        <f>VLOOKUP(B98,'Erection Completed '!$B$2:$K$62,10,FALSE)</f>
        <v>#N/A</v>
      </c>
      <c r="L98" s="196"/>
    </row>
    <row r="99" spans="1:12" ht="16" thickBot="1">
      <c r="A99" s="6">
        <v>98</v>
      </c>
      <c r="B99" s="253" t="s">
        <v>324</v>
      </c>
      <c r="C99" s="253" t="s">
        <v>1</v>
      </c>
      <c r="D99" s="192" t="e">
        <f>VLOOKUP(B99,'Erection Completed '!$B$2:$J$62,3,FALSE)</f>
        <v>#N/A</v>
      </c>
      <c r="E99" s="186">
        <v>141.87401500000001</v>
      </c>
      <c r="F99" s="210" t="e">
        <f t="shared" si="1"/>
        <v>#N/A</v>
      </c>
      <c r="G99" s="192" t="e">
        <f>VLOOKUP(B99,'Erection Completed '!$B$2:$J$62,6,FALSE)</f>
        <v>#N/A</v>
      </c>
      <c r="H99" s="192" t="e">
        <f>VLOOKUP(B99,'Erection Completed '!$B$2:$J$62,7,FALSE)</f>
        <v>#N/A</v>
      </c>
      <c r="I99" s="275" t="e">
        <f>VLOOKUP(B99,'Erection Completed '!$B$2:$J$62,8,FALSE)</f>
        <v>#N/A</v>
      </c>
      <c r="J99" s="6"/>
      <c r="K99" s="276" t="e">
        <f>VLOOKUP(B99,'Erection Completed '!$B$2:$K$62,10,FALSE)</f>
        <v>#N/A</v>
      </c>
      <c r="L99" s="196"/>
    </row>
    <row r="100" spans="1:12" ht="16" thickBot="1">
      <c r="A100" s="6">
        <v>99</v>
      </c>
      <c r="B100" s="253" t="s">
        <v>34</v>
      </c>
      <c r="C100" s="253" t="s">
        <v>1</v>
      </c>
      <c r="D100" s="192" t="e">
        <f>VLOOKUP(B100,'Erection Completed '!$B$2:$J$62,3,FALSE)</f>
        <v>#N/A</v>
      </c>
      <c r="E100" s="186">
        <v>141.87401500000001</v>
      </c>
      <c r="F100" s="210" t="e">
        <f t="shared" si="1"/>
        <v>#N/A</v>
      </c>
      <c r="G100" s="192" t="e">
        <f>VLOOKUP(B100,'Erection Completed '!$B$2:$J$62,6,FALSE)</f>
        <v>#N/A</v>
      </c>
      <c r="H100" s="192" t="e">
        <f>VLOOKUP(B100,'Erection Completed '!$B$2:$J$62,7,FALSE)</f>
        <v>#N/A</v>
      </c>
      <c r="I100" s="275" t="e">
        <f>VLOOKUP(B100,'Erection Completed '!$B$2:$J$62,8,FALSE)</f>
        <v>#N/A</v>
      </c>
      <c r="J100" s="6"/>
      <c r="K100" s="276" t="e">
        <f>VLOOKUP(B100,'Erection Completed '!$B$2:$K$62,10,FALSE)</f>
        <v>#N/A</v>
      </c>
      <c r="L100" s="196"/>
    </row>
    <row r="101" spans="1:12" ht="16" thickBot="1">
      <c r="A101" s="6">
        <v>100</v>
      </c>
      <c r="B101" s="253" t="s">
        <v>325</v>
      </c>
      <c r="C101" s="253" t="s">
        <v>20</v>
      </c>
      <c r="D101" s="192" t="e">
        <f>VLOOKUP(B101,'Erection Completed '!$B$2:$J$62,3,FALSE)</f>
        <v>#N/A</v>
      </c>
      <c r="E101" s="186">
        <v>54.417843999999995</v>
      </c>
      <c r="F101" s="210" t="e">
        <f t="shared" si="1"/>
        <v>#N/A</v>
      </c>
      <c r="G101" s="192" t="e">
        <f>VLOOKUP(B101,'Erection Completed '!$B$2:$J$62,6,FALSE)</f>
        <v>#N/A</v>
      </c>
      <c r="H101" s="192" t="e">
        <f>VLOOKUP(B101,'Erection Completed '!$B$2:$J$62,7,FALSE)</f>
        <v>#N/A</v>
      </c>
      <c r="I101" s="275" t="e">
        <f>VLOOKUP(B101,'Erection Completed '!$B$2:$J$62,8,FALSE)</f>
        <v>#N/A</v>
      </c>
      <c r="J101" s="6"/>
      <c r="K101" s="276" t="e">
        <f>VLOOKUP(B101,'Erection Completed '!$B$2:$K$62,10,FALSE)</f>
        <v>#N/A</v>
      </c>
      <c r="L101" s="196"/>
    </row>
    <row r="102" spans="1:12" ht="16" thickBot="1">
      <c r="A102" s="6">
        <v>101</v>
      </c>
      <c r="B102" s="253" t="s">
        <v>326</v>
      </c>
      <c r="C102" s="253" t="s">
        <v>12</v>
      </c>
      <c r="D102" s="192" t="e">
        <f>VLOOKUP(B102,'Erection Completed '!$B$2:$J$62,3,FALSE)</f>
        <v>#N/A</v>
      </c>
      <c r="E102" s="186">
        <v>94.407668999999999</v>
      </c>
      <c r="F102" s="210" t="e">
        <f t="shared" si="1"/>
        <v>#N/A</v>
      </c>
      <c r="G102" s="192" t="e">
        <f>VLOOKUP(B102,'Erection Completed '!$B$2:$J$62,6,FALSE)</f>
        <v>#N/A</v>
      </c>
      <c r="H102" s="192" t="e">
        <f>VLOOKUP(B102,'Erection Completed '!$B$2:$J$62,7,FALSE)</f>
        <v>#N/A</v>
      </c>
      <c r="I102" s="275" t="e">
        <f>VLOOKUP(B102,'Erection Completed '!$B$2:$J$62,8,FALSE)</f>
        <v>#N/A</v>
      </c>
      <c r="J102" s="6"/>
      <c r="K102" s="276" t="e">
        <f>VLOOKUP(B102,'Erection Completed '!$B$2:$K$62,10,FALSE)</f>
        <v>#N/A</v>
      </c>
      <c r="L102" s="196"/>
    </row>
    <row r="103" spans="1:12" ht="16" thickBot="1">
      <c r="A103" s="6">
        <v>102</v>
      </c>
      <c r="B103" s="253" t="s">
        <v>839</v>
      </c>
      <c r="C103" s="253" t="s">
        <v>658</v>
      </c>
      <c r="D103" s="192" t="e">
        <f>VLOOKUP(B103,'Erection Completed '!$B$2:$J$62,3,FALSE)</f>
        <v>#N/A</v>
      </c>
      <c r="E103" s="186">
        <v>129.34103899999999</v>
      </c>
      <c r="F103" s="210" t="e">
        <f t="shared" si="1"/>
        <v>#N/A</v>
      </c>
      <c r="G103" s="192" t="e">
        <f>VLOOKUP(B103,'Erection Completed '!$B$2:$J$62,6,FALSE)</f>
        <v>#N/A</v>
      </c>
      <c r="H103" s="192" t="e">
        <f>VLOOKUP(B103,'Erection Completed '!$B$2:$J$62,7,FALSE)</f>
        <v>#N/A</v>
      </c>
      <c r="I103" s="275" t="e">
        <f>VLOOKUP(B103,'Erection Completed '!$B$2:$J$62,8,FALSE)</f>
        <v>#N/A</v>
      </c>
      <c r="J103" s="6"/>
      <c r="K103" s="276" t="e">
        <f>VLOOKUP(B103,'Erection Completed '!$B$2:$K$62,10,FALSE)</f>
        <v>#N/A</v>
      </c>
      <c r="L103" s="196"/>
    </row>
    <row r="104" spans="1:12" ht="16" thickBot="1">
      <c r="A104" s="6">
        <v>103</v>
      </c>
      <c r="B104" s="253" t="s">
        <v>327</v>
      </c>
      <c r="C104" s="253" t="s">
        <v>29</v>
      </c>
      <c r="D104" s="192" t="e">
        <f>VLOOKUP(B104,'Erection Completed '!$B$2:$J$62,3,FALSE)</f>
        <v>#N/A</v>
      </c>
      <c r="E104" s="186">
        <v>84.299299000000005</v>
      </c>
      <c r="F104" s="210" t="e">
        <f t="shared" si="1"/>
        <v>#N/A</v>
      </c>
      <c r="G104" s="192" t="e">
        <f>VLOOKUP(B104,'Erection Completed '!$B$2:$J$62,6,FALSE)</f>
        <v>#N/A</v>
      </c>
      <c r="H104" s="192" t="e">
        <f>VLOOKUP(B104,'Erection Completed '!$B$2:$J$62,7,FALSE)</f>
        <v>#N/A</v>
      </c>
      <c r="I104" s="275" t="e">
        <f>VLOOKUP(B104,'Erection Completed '!$B$2:$J$62,8,FALSE)</f>
        <v>#N/A</v>
      </c>
      <c r="J104" s="6"/>
      <c r="K104" s="276" t="e">
        <f>VLOOKUP(B104,'Erection Completed '!$B$2:$K$62,10,FALSE)</f>
        <v>#N/A</v>
      </c>
      <c r="L104" s="196"/>
    </row>
    <row r="105" spans="1:12" ht="16" thickBot="1">
      <c r="A105" s="6">
        <v>104</v>
      </c>
      <c r="B105" s="253" t="s">
        <v>35</v>
      </c>
      <c r="C105" s="253" t="s">
        <v>29</v>
      </c>
      <c r="D105" s="192" t="e">
        <f>VLOOKUP(B105,'Erection Completed '!$B$2:$J$62,3,FALSE)</f>
        <v>#N/A</v>
      </c>
      <c r="E105" s="186">
        <v>84.299299000000005</v>
      </c>
      <c r="F105" s="210" t="e">
        <f t="shared" si="1"/>
        <v>#N/A</v>
      </c>
      <c r="G105" s="192" t="e">
        <f>VLOOKUP(B105,'Erection Completed '!$B$2:$J$62,6,FALSE)</f>
        <v>#N/A</v>
      </c>
      <c r="H105" s="192" t="e">
        <f>VLOOKUP(B105,'Erection Completed '!$B$2:$J$62,7,FALSE)</f>
        <v>#N/A</v>
      </c>
      <c r="I105" s="275" t="e">
        <f>VLOOKUP(B105,'Erection Completed '!$B$2:$J$62,8,FALSE)</f>
        <v>#N/A</v>
      </c>
      <c r="J105" s="6"/>
      <c r="K105" s="276" t="e">
        <f>VLOOKUP(B105,'Erection Completed '!$B$2:$K$62,10,FALSE)</f>
        <v>#N/A</v>
      </c>
      <c r="L105" s="196"/>
    </row>
    <row r="106" spans="1:12" ht="16" thickBot="1">
      <c r="A106" s="6">
        <v>105</v>
      </c>
      <c r="B106" s="253" t="s">
        <v>648</v>
      </c>
      <c r="C106" s="253" t="s">
        <v>642</v>
      </c>
      <c r="D106" s="192" t="e">
        <f>VLOOKUP(B106,'Erection Completed '!$B$2:$J$62,3,FALSE)</f>
        <v>#N/A</v>
      </c>
      <c r="E106" s="186">
        <v>39.458914000000007</v>
      </c>
      <c r="F106" s="210" t="e">
        <f t="shared" si="1"/>
        <v>#N/A</v>
      </c>
      <c r="G106" s="192" t="e">
        <f>VLOOKUP(B106,'Erection Completed '!$B$2:$J$62,6,FALSE)</f>
        <v>#N/A</v>
      </c>
      <c r="H106" s="192" t="e">
        <f>VLOOKUP(B106,'Erection Completed '!$B$2:$J$62,7,FALSE)</f>
        <v>#N/A</v>
      </c>
      <c r="I106" s="275" t="e">
        <f>VLOOKUP(B106,'Erection Completed '!$B$2:$J$62,8,FALSE)</f>
        <v>#N/A</v>
      </c>
      <c r="J106" s="6"/>
      <c r="K106" s="276" t="e">
        <f>VLOOKUP(B106,'Erection Completed '!$B$2:$K$62,10,FALSE)</f>
        <v>#N/A</v>
      </c>
      <c r="L106" s="196"/>
    </row>
    <row r="107" spans="1:12" ht="16" thickBot="1">
      <c r="A107" s="6">
        <v>106</v>
      </c>
      <c r="B107" s="253" t="s">
        <v>649</v>
      </c>
      <c r="C107" s="253" t="s">
        <v>623</v>
      </c>
      <c r="D107" s="192" t="e">
        <f>VLOOKUP(B107,'Erection Completed '!$B$2:$J$62,3,FALSE)</f>
        <v>#N/A</v>
      </c>
      <c r="E107" s="186">
        <v>37.796346</v>
      </c>
      <c r="F107" s="210" t="e">
        <f t="shared" si="1"/>
        <v>#N/A</v>
      </c>
      <c r="G107" s="192" t="e">
        <f>VLOOKUP(B107,'Erection Completed '!$B$2:$J$62,6,FALSE)</f>
        <v>#N/A</v>
      </c>
      <c r="H107" s="192" t="e">
        <f>VLOOKUP(B107,'Erection Completed '!$B$2:$J$62,7,FALSE)</f>
        <v>#N/A</v>
      </c>
      <c r="I107" s="275" t="e">
        <f>VLOOKUP(B107,'Erection Completed '!$B$2:$J$62,8,FALSE)</f>
        <v>#N/A</v>
      </c>
      <c r="J107" s="6"/>
      <c r="K107" s="276" t="e">
        <f>VLOOKUP(B107,'Erection Completed '!$B$2:$K$62,10,FALSE)</f>
        <v>#N/A</v>
      </c>
      <c r="L107" s="196"/>
    </row>
    <row r="108" spans="1:12" ht="16" thickBot="1">
      <c r="A108" s="6">
        <v>107</v>
      </c>
      <c r="B108" s="253" t="s">
        <v>650</v>
      </c>
      <c r="C108" s="253" t="s">
        <v>659</v>
      </c>
      <c r="D108" s="192" t="e">
        <f>VLOOKUP(B108,'Erection Completed '!$B$2:$J$62,3,FALSE)</f>
        <v>#N/A</v>
      </c>
      <c r="E108" s="186">
        <v>89.142758999999984</v>
      </c>
      <c r="F108" s="210" t="e">
        <f t="shared" si="1"/>
        <v>#N/A</v>
      </c>
      <c r="G108" s="192" t="e">
        <f>VLOOKUP(B108,'Erection Completed '!$B$2:$J$62,6,FALSE)</f>
        <v>#N/A</v>
      </c>
      <c r="H108" s="192" t="e">
        <f>VLOOKUP(B108,'Erection Completed '!$B$2:$J$62,7,FALSE)</f>
        <v>#N/A</v>
      </c>
      <c r="I108" s="275" t="e">
        <f>VLOOKUP(B108,'Erection Completed '!$B$2:$J$62,8,FALSE)</f>
        <v>#N/A</v>
      </c>
      <c r="J108" s="6"/>
      <c r="K108" s="276" t="e">
        <f>VLOOKUP(B108,'Erection Completed '!$B$2:$K$62,10,FALSE)</f>
        <v>#N/A</v>
      </c>
      <c r="L108" s="196"/>
    </row>
    <row r="109" spans="1:12" ht="16" thickBot="1">
      <c r="A109" s="6">
        <v>108</v>
      </c>
      <c r="B109" s="253" t="s">
        <v>347</v>
      </c>
      <c r="C109" s="253" t="s">
        <v>11</v>
      </c>
      <c r="D109" s="192" t="e">
        <f>VLOOKUP(B109,'Erection Completed '!$B$2:$J$62,3,FALSE)</f>
        <v>#N/A</v>
      </c>
      <c r="E109" s="186">
        <v>98.835632999999987</v>
      </c>
      <c r="F109" s="210" t="e">
        <f t="shared" si="1"/>
        <v>#N/A</v>
      </c>
      <c r="G109" s="192" t="e">
        <f>VLOOKUP(B109,'Erection Completed '!$B$2:$J$62,6,FALSE)</f>
        <v>#N/A</v>
      </c>
      <c r="H109" s="192" t="e">
        <f>VLOOKUP(B109,'Erection Completed '!$B$2:$J$62,7,FALSE)</f>
        <v>#N/A</v>
      </c>
      <c r="I109" s="275" t="e">
        <f>VLOOKUP(B109,'Erection Completed '!$B$2:$J$62,8,FALSE)</f>
        <v>#N/A</v>
      </c>
      <c r="J109" s="6"/>
      <c r="K109" s="276" t="e">
        <f>VLOOKUP(B109,'Erection Completed '!$B$2:$K$62,10,FALSE)</f>
        <v>#N/A</v>
      </c>
      <c r="L109" s="196"/>
    </row>
    <row r="110" spans="1:12" ht="16" thickBot="1">
      <c r="A110" s="6">
        <v>109</v>
      </c>
      <c r="B110" s="253" t="s">
        <v>348</v>
      </c>
      <c r="C110" s="253" t="s">
        <v>658</v>
      </c>
      <c r="D110" s="192" t="e">
        <f>VLOOKUP(B110,'Erection Completed '!$B$2:$J$62,3,FALSE)</f>
        <v>#N/A</v>
      </c>
      <c r="E110" s="186">
        <v>129.34103899999999</v>
      </c>
      <c r="F110" s="210" t="e">
        <f t="shared" si="1"/>
        <v>#N/A</v>
      </c>
      <c r="G110" s="192" t="e">
        <f>VLOOKUP(B110,'Erection Completed '!$B$2:$J$62,6,FALSE)</f>
        <v>#N/A</v>
      </c>
      <c r="H110" s="192" t="e">
        <f>VLOOKUP(B110,'Erection Completed '!$B$2:$J$62,7,FALSE)</f>
        <v>#N/A</v>
      </c>
      <c r="I110" s="275" t="e">
        <f>VLOOKUP(B110,'Erection Completed '!$B$2:$J$62,8,FALSE)</f>
        <v>#N/A</v>
      </c>
      <c r="J110" s="6"/>
      <c r="K110" s="276" t="e">
        <f>VLOOKUP(B110,'Erection Completed '!$B$2:$K$62,10,FALSE)</f>
        <v>#N/A</v>
      </c>
      <c r="L110" s="196"/>
    </row>
    <row r="111" spans="1:12" ht="16" thickBot="1">
      <c r="A111" s="6">
        <v>110</v>
      </c>
      <c r="B111" s="253" t="s">
        <v>349</v>
      </c>
      <c r="C111" s="253" t="s">
        <v>661</v>
      </c>
      <c r="D111" s="192" t="e">
        <f>VLOOKUP(B111,'Erection Completed '!$B$2:$J$62,3,FALSE)</f>
        <v>#N/A</v>
      </c>
      <c r="E111" s="186">
        <v>112.42020099999999</v>
      </c>
      <c r="F111" s="210" t="e">
        <f t="shared" si="1"/>
        <v>#N/A</v>
      </c>
      <c r="G111" s="192" t="e">
        <f>VLOOKUP(B111,'Erection Completed '!$B$2:$J$62,6,FALSE)</f>
        <v>#N/A</v>
      </c>
      <c r="H111" s="192" t="e">
        <f>VLOOKUP(B111,'Erection Completed '!$B$2:$J$62,7,FALSE)</f>
        <v>#N/A</v>
      </c>
      <c r="I111" s="275" t="e">
        <f>VLOOKUP(B111,'Erection Completed '!$B$2:$J$62,8,FALSE)</f>
        <v>#N/A</v>
      </c>
      <c r="J111" s="6"/>
      <c r="K111" s="276" t="e">
        <f>VLOOKUP(B111,'Erection Completed '!$B$2:$K$62,10,FALSE)</f>
        <v>#N/A</v>
      </c>
      <c r="L111" s="196"/>
    </row>
    <row r="112" spans="1:12" ht="16" thickBot="1">
      <c r="A112" s="6">
        <v>111</v>
      </c>
      <c r="B112" s="253" t="s">
        <v>350</v>
      </c>
      <c r="C112" s="253" t="s">
        <v>31</v>
      </c>
      <c r="D112" s="192" t="e">
        <f>VLOOKUP(B112,'Erection Completed '!$B$2:$J$62,3,FALSE)</f>
        <v>#N/A</v>
      </c>
      <c r="E112" s="186">
        <v>65.756547999999995</v>
      </c>
      <c r="F112" s="210" t="e">
        <f t="shared" si="1"/>
        <v>#N/A</v>
      </c>
      <c r="G112" s="192" t="e">
        <f>VLOOKUP(B112,'Erection Completed '!$B$2:$J$62,6,FALSE)</f>
        <v>#N/A</v>
      </c>
      <c r="H112" s="192" t="e">
        <f>VLOOKUP(B112,'Erection Completed '!$B$2:$J$62,7,FALSE)</f>
        <v>#N/A</v>
      </c>
      <c r="I112" s="275" t="e">
        <f>VLOOKUP(B112,'Erection Completed '!$B$2:$J$62,8,FALSE)</f>
        <v>#N/A</v>
      </c>
      <c r="J112" s="6"/>
      <c r="K112" s="276" t="e">
        <f>VLOOKUP(B112,'Erection Completed '!$B$2:$K$62,10,FALSE)</f>
        <v>#N/A</v>
      </c>
      <c r="L112" s="196"/>
    </row>
    <row r="113" spans="1:12" ht="16" thickBot="1">
      <c r="A113" s="6">
        <v>112</v>
      </c>
      <c r="B113" s="253" t="s">
        <v>540</v>
      </c>
      <c r="C113" s="272" t="s">
        <v>840</v>
      </c>
      <c r="D113" s="192" t="e">
        <f>VLOOKUP(B113,'Erection Completed '!$B$2:$J$62,3,FALSE)</f>
        <v>#N/A</v>
      </c>
      <c r="E113" s="186" t="e">
        <v>#N/A</v>
      </c>
      <c r="F113" s="210" t="e">
        <f t="shared" si="1"/>
        <v>#N/A</v>
      </c>
      <c r="G113" s="192" t="e">
        <f>VLOOKUP(B113,'Erection Completed '!$B$2:$J$62,6,FALSE)</f>
        <v>#N/A</v>
      </c>
      <c r="H113" s="192" t="e">
        <f>VLOOKUP(B113,'Erection Completed '!$B$2:$J$62,7,FALSE)</f>
        <v>#N/A</v>
      </c>
      <c r="I113" s="275" t="e">
        <f>VLOOKUP(B113,'Erection Completed '!$B$2:$J$62,8,FALSE)</f>
        <v>#N/A</v>
      </c>
      <c r="J113" s="6"/>
      <c r="K113" s="276" t="e">
        <f>VLOOKUP(B113,'Erection Completed '!$B$2:$K$62,10,FALSE)</f>
        <v>#N/A</v>
      </c>
      <c r="L113" s="196"/>
    </row>
    <row r="114" spans="1:12" ht="16" thickBot="1">
      <c r="A114" s="6">
        <v>113</v>
      </c>
      <c r="B114" s="253" t="s">
        <v>541</v>
      </c>
      <c r="C114" s="272" t="s">
        <v>840</v>
      </c>
      <c r="D114" s="192" t="e">
        <f>VLOOKUP(B114,'Erection Completed '!$B$2:$J$62,3,FALSE)</f>
        <v>#N/A</v>
      </c>
      <c r="E114" s="186" t="e">
        <v>#N/A</v>
      </c>
      <c r="F114" s="210" t="e">
        <f t="shared" si="1"/>
        <v>#N/A</v>
      </c>
      <c r="G114" s="192" t="e">
        <f>VLOOKUP(B114,'Erection Completed '!$B$2:$J$62,6,FALSE)</f>
        <v>#N/A</v>
      </c>
      <c r="H114" s="192" t="e">
        <f>VLOOKUP(B114,'Erection Completed '!$B$2:$J$62,7,FALSE)</f>
        <v>#N/A</v>
      </c>
      <c r="I114" s="275" t="e">
        <f>VLOOKUP(B114,'Erection Completed '!$B$2:$J$62,8,FALSE)</f>
        <v>#N/A</v>
      </c>
      <c r="J114" s="6"/>
      <c r="K114" s="276" t="e">
        <f>VLOOKUP(B114,'Erection Completed '!$B$2:$K$62,10,FALSE)</f>
        <v>#N/A</v>
      </c>
      <c r="L114" s="196"/>
    </row>
    <row r="115" spans="1:12" ht="16" thickBot="1">
      <c r="A115" s="6">
        <v>114</v>
      </c>
      <c r="B115" s="253" t="s">
        <v>542</v>
      </c>
      <c r="C115" s="253" t="s">
        <v>11</v>
      </c>
      <c r="D115" s="192" t="e">
        <f>VLOOKUP(B115,'Erection Completed '!$B$2:$J$62,3,FALSE)</f>
        <v>#N/A</v>
      </c>
      <c r="E115" s="186">
        <v>98.835632999999987</v>
      </c>
      <c r="F115" s="210" t="e">
        <f t="shared" si="1"/>
        <v>#N/A</v>
      </c>
      <c r="G115" s="192" t="e">
        <f>VLOOKUP(B115,'Erection Completed '!$B$2:$J$62,6,FALSE)</f>
        <v>#N/A</v>
      </c>
      <c r="H115" s="192" t="e">
        <f>VLOOKUP(B115,'Erection Completed '!$B$2:$J$62,7,FALSE)</f>
        <v>#N/A</v>
      </c>
      <c r="I115" s="275" t="e">
        <f>VLOOKUP(B115,'Erection Completed '!$B$2:$J$62,8,FALSE)</f>
        <v>#N/A</v>
      </c>
      <c r="J115" s="6"/>
      <c r="K115" s="276" t="e">
        <f>VLOOKUP(B115,'Erection Completed '!$B$2:$K$62,10,FALSE)</f>
        <v>#N/A</v>
      </c>
      <c r="L115" s="196"/>
    </row>
    <row r="116" spans="1:12" ht="16" thickBot="1">
      <c r="A116" s="6">
        <v>115</v>
      </c>
      <c r="B116" s="253" t="s">
        <v>351</v>
      </c>
      <c r="C116" s="253" t="s">
        <v>663</v>
      </c>
      <c r="D116" s="192" t="e">
        <f>VLOOKUP(B116,'Erection Completed '!$B$2:$J$62,3,FALSE)</f>
        <v>#N/A</v>
      </c>
      <c r="E116" s="186">
        <v>64.25380899999999</v>
      </c>
      <c r="F116" s="210" t="e">
        <f t="shared" si="1"/>
        <v>#N/A</v>
      </c>
      <c r="G116" s="192" t="e">
        <f>VLOOKUP(B116,'Erection Completed '!$B$2:$J$62,6,FALSE)</f>
        <v>#N/A</v>
      </c>
      <c r="H116" s="192" t="e">
        <f>VLOOKUP(B116,'Erection Completed '!$B$2:$J$62,7,FALSE)</f>
        <v>#N/A</v>
      </c>
      <c r="I116" s="275" t="e">
        <f>VLOOKUP(B116,'Erection Completed '!$B$2:$J$62,8,FALSE)</f>
        <v>#N/A</v>
      </c>
      <c r="J116" s="6"/>
      <c r="K116" s="276" t="e">
        <f>VLOOKUP(B116,'Erection Completed '!$B$2:$K$62,10,FALSE)</f>
        <v>#N/A</v>
      </c>
      <c r="L116" s="196"/>
    </row>
    <row r="117" spans="1:12" ht="16" thickBot="1">
      <c r="A117" s="6">
        <v>116</v>
      </c>
      <c r="B117" s="253" t="s">
        <v>352</v>
      </c>
      <c r="C117" s="253" t="s">
        <v>660</v>
      </c>
      <c r="D117" s="192" t="e">
        <f>VLOOKUP(B117,'Erection Completed '!$B$2:$J$62,3,FALSE)</f>
        <v>#N/A</v>
      </c>
      <c r="E117" s="186">
        <v>56.863203999999989</v>
      </c>
      <c r="F117" s="210" t="e">
        <f t="shared" si="1"/>
        <v>#N/A</v>
      </c>
      <c r="G117" s="192" t="e">
        <f>VLOOKUP(B117,'Erection Completed '!$B$2:$J$62,6,FALSE)</f>
        <v>#N/A</v>
      </c>
      <c r="H117" s="192" t="e">
        <f>VLOOKUP(B117,'Erection Completed '!$B$2:$J$62,7,FALSE)</f>
        <v>#N/A</v>
      </c>
      <c r="I117" s="275" t="e">
        <f>VLOOKUP(B117,'Erection Completed '!$B$2:$J$62,8,FALSE)</f>
        <v>#N/A</v>
      </c>
      <c r="J117" s="6"/>
      <c r="K117" s="276" t="e">
        <f>VLOOKUP(B117,'Erection Completed '!$B$2:$K$62,10,FALSE)</f>
        <v>#N/A</v>
      </c>
      <c r="L117" s="196"/>
    </row>
    <row r="118" spans="1:12" ht="16" thickBot="1">
      <c r="A118" s="6">
        <v>117</v>
      </c>
      <c r="B118" s="253" t="s">
        <v>38</v>
      </c>
      <c r="C118" s="253" t="s">
        <v>1</v>
      </c>
      <c r="D118" s="192" t="e">
        <f>VLOOKUP(B118,'Erection Completed '!$B$2:$J$62,3,FALSE)</f>
        <v>#N/A</v>
      </c>
      <c r="E118" s="186">
        <v>141.87401500000001</v>
      </c>
      <c r="F118" s="210" t="e">
        <f t="shared" si="1"/>
        <v>#N/A</v>
      </c>
      <c r="G118" s="192" t="e">
        <f>VLOOKUP(B118,'Erection Completed '!$B$2:$J$62,6,FALSE)</f>
        <v>#N/A</v>
      </c>
      <c r="H118" s="192" t="e">
        <f>VLOOKUP(B118,'Erection Completed '!$B$2:$J$62,7,FALSE)</f>
        <v>#N/A</v>
      </c>
      <c r="I118" s="275" t="e">
        <f>VLOOKUP(B118,'Erection Completed '!$B$2:$J$62,8,FALSE)</f>
        <v>#N/A</v>
      </c>
      <c r="J118" s="6"/>
      <c r="K118" s="276" t="e">
        <f>VLOOKUP(B118,'Erection Completed '!$B$2:$K$62,10,FALSE)</f>
        <v>#N/A</v>
      </c>
      <c r="L118" s="196"/>
    </row>
    <row r="119" spans="1:12" ht="16" thickBot="1">
      <c r="A119" s="6">
        <v>118</v>
      </c>
      <c r="B119" s="253" t="s">
        <v>353</v>
      </c>
      <c r="C119" s="253" t="s">
        <v>174</v>
      </c>
      <c r="D119" s="192" t="e">
        <f>VLOOKUP(B119,'Erection Completed '!$B$2:$J$62,3,FALSE)</f>
        <v>#N/A</v>
      </c>
      <c r="E119" s="186">
        <v>0</v>
      </c>
      <c r="F119" s="210" t="e">
        <f t="shared" si="1"/>
        <v>#N/A</v>
      </c>
      <c r="G119" s="192" t="e">
        <f>VLOOKUP(B119,'Erection Completed '!$B$2:$J$62,6,FALSE)</f>
        <v>#N/A</v>
      </c>
      <c r="H119" s="192" t="e">
        <f>VLOOKUP(B119,'Erection Completed '!$B$2:$J$62,7,FALSE)</f>
        <v>#N/A</v>
      </c>
      <c r="I119" s="275" t="e">
        <f>VLOOKUP(B119,'Erection Completed '!$B$2:$J$62,8,FALSE)</f>
        <v>#N/A</v>
      </c>
      <c r="J119" s="6"/>
      <c r="K119" s="276" t="e">
        <f>VLOOKUP(B119,'Erection Completed '!$B$2:$K$62,10,FALSE)</f>
        <v>#N/A</v>
      </c>
      <c r="L119" s="196"/>
    </row>
    <row r="120" spans="1:12" ht="16" thickBot="1">
      <c r="A120" s="6">
        <v>119</v>
      </c>
      <c r="B120" s="253" t="s">
        <v>651</v>
      </c>
      <c r="C120" s="253" t="s">
        <v>664</v>
      </c>
      <c r="D120" s="192" t="e">
        <f>VLOOKUP(B120,'Erection Completed '!$B$2:$J$62,3,FALSE)</f>
        <v>#N/A</v>
      </c>
      <c r="E120" s="186">
        <v>63.508955999999998</v>
      </c>
      <c r="F120" s="210" t="e">
        <f t="shared" si="1"/>
        <v>#N/A</v>
      </c>
      <c r="G120" s="192" t="e">
        <f>VLOOKUP(B120,'Erection Completed '!$B$2:$J$62,6,FALSE)</f>
        <v>#N/A</v>
      </c>
      <c r="H120" s="192" t="e">
        <f>VLOOKUP(B120,'Erection Completed '!$B$2:$J$62,7,FALSE)</f>
        <v>#N/A</v>
      </c>
      <c r="I120" s="275" t="e">
        <f>VLOOKUP(B120,'Erection Completed '!$B$2:$J$62,8,FALSE)</f>
        <v>#N/A</v>
      </c>
      <c r="J120" s="6"/>
      <c r="K120" s="276" t="e">
        <f>VLOOKUP(B120,'Erection Completed '!$B$2:$K$62,10,FALSE)</f>
        <v>#N/A</v>
      </c>
      <c r="L120" s="196"/>
    </row>
    <row r="121" spans="1:12" ht="16" thickBot="1">
      <c r="A121" s="6">
        <v>120</v>
      </c>
      <c r="B121" s="253" t="s">
        <v>354</v>
      </c>
      <c r="C121" s="253" t="s">
        <v>36</v>
      </c>
      <c r="D121" s="192" t="e">
        <f>VLOOKUP(B121,'Erection Completed '!$B$2:$J$62,3,FALSE)</f>
        <v>#N/A</v>
      </c>
      <c r="E121" s="186">
        <v>74.632070999999996</v>
      </c>
      <c r="F121" s="210" t="e">
        <f t="shared" si="1"/>
        <v>#N/A</v>
      </c>
      <c r="G121" s="192" t="e">
        <f>VLOOKUP(B121,'Erection Completed '!$B$2:$J$62,6,FALSE)</f>
        <v>#N/A</v>
      </c>
      <c r="H121" s="192" t="e">
        <f>VLOOKUP(B121,'Erection Completed '!$B$2:$J$62,7,FALSE)</f>
        <v>#N/A</v>
      </c>
      <c r="I121" s="275" t="e">
        <f>VLOOKUP(B121,'Erection Completed '!$B$2:$J$62,8,FALSE)</f>
        <v>#N/A</v>
      </c>
      <c r="J121" s="6"/>
      <c r="K121" s="276" t="e">
        <f>VLOOKUP(B121,'Erection Completed '!$B$2:$K$62,10,FALSE)</f>
        <v>#N/A</v>
      </c>
      <c r="L121" s="196"/>
    </row>
    <row r="122" spans="1:12" ht="16" thickBot="1">
      <c r="A122" s="6">
        <v>121</v>
      </c>
      <c r="B122" s="253" t="s">
        <v>355</v>
      </c>
      <c r="C122" s="253" t="s">
        <v>654</v>
      </c>
      <c r="D122" s="192" t="e">
        <f>VLOOKUP(B122,'Erection Completed '!$B$2:$J$62,3,FALSE)</f>
        <v>#N/A</v>
      </c>
      <c r="E122" s="186">
        <v>91.055462000000006</v>
      </c>
      <c r="F122" s="210" t="e">
        <f t="shared" si="1"/>
        <v>#N/A</v>
      </c>
      <c r="G122" s="192" t="e">
        <f>VLOOKUP(B122,'Erection Completed '!$B$2:$J$62,6,FALSE)</f>
        <v>#N/A</v>
      </c>
      <c r="H122" s="192" t="e">
        <f>VLOOKUP(B122,'Erection Completed '!$B$2:$J$62,7,FALSE)</f>
        <v>#N/A</v>
      </c>
      <c r="I122" s="275" t="e">
        <f>VLOOKUP(B122,'Erection Completed '!$B$2:$J$62,8,FALSE)</f>
        <v>#N/A</v>
      </c>
      <c r="J122" s="6"/>
      <c r="K122" s="276" t="e">
        <f>VLOOKUP(B122,'Erection Completed '!$B$2:$K$62,10,FALSE)</f>
        <v>#N/A</v>
      </c>
      <c r="L122" s="196"/>
    </row>
    <row r="123" spans="1:12" ht="16" thickBot="1">
      <c r="A123" s="6">
        <v>122</v>
      </c>
      <c r="B123" s="253" t="s">
        <v>356</v>
      </c>
      <c r="C123" s="253" t="s">
        <v>627</v>
      </c>
      <c r="D123" s="192" t="e">
        <f>VLOOKUP(B123,'Erection Completed '!$B$2:$J$62,3,FALSE)</f>
        <v>#N/A</v>
      </c>
      <c r="E123" s="186">
        <v>46.689357999999991</v>
      </c>
      <c r="F123" s="210" t="e">
        <f t="shared" si="1"/>
        <v>#N/A</v>
      </c>
      <c r="G123" s="192" t="e">
        <f>VLOOKUP(B123,'Erection Completed '!$B$2:$J$62,6,FALSE)</f>
        <v>#N/A</v>
      </c>
      <c r="H123" s="192" t="e">
        <f>VLOOKUP(B123,'Erection Completed '!$B$2:$J$62,7,FALSE)</f>
        <v>#N/A</v>
      </c>
      <c r="I123" s="275" t="e">
        <f>VLOOKUP(B123,'Erection Completed '!$B$2:$J$62,8,FALSE)</f>
        <v>#N/A</v>
      </c>
      <c r="J123" s="6"/>
      <c r="K123" s="276" t="e">
        <f>VLOOKUP(B123,'Erection Completed '!$B$2:$K$62,10,FALSE)</f>
        <v>#N/A</v>
      </c>
      <c r="L123" s="196"/>
    </row>
    <row r="124" spans="1:12" ht="16" thickBot="1">
      <c r="A124" s="6">
        <v>123</v>
      </c>
      <c r="B124" s="253" t="s">
        <v>357</v>
      </c>
      <c r="C124" s="253" t="s">
        <v>643</v>
      </c>
      <c r="D124" s="192" t="e">
        <f>VLOOKUP(B124,'Erection Completed '!$B$2:$J$62,3,FALSE)</f>
        <v>#N/A</v>
      </c>
      <c r="E124" s="186">
        <v>44.794097999999998</v>
      </c>
      <c r="F124" s="210" t="e">
        <f t="shared" si="1"/>
        <v>#N/A</v>
      </c>
      <c r="G124" s="192" t="e">
        <f>VLOOKUP(B124,'Erection Completed '!$B$2:$J$62,6,FALSE)</f>
        <v>#N/A</v>
      </c>
      <c r="H124" s="192" t="e">
        <f>VLOOKUP(B124,'Erection Completed '!$B$2:$J$62,7,FALSE)</f>
        <v>#N/A</v>
      </c>
      <c r="I124" s="275" t="e">
        <f>VLOOKUP(B124,'Erection Completed '!$B$2:$J$62,8,FALSE)</f>
        <v>#N/A</v>
      </c>
      <c r="J124" s="6"/>
      <c r="K124" s="276" t="e">
        <f>VLOOKUP(B124,'Erection Completed '!$B$2:$K$62,10,FALSE)</f>
        <v>#N/A</v>
      </c>
      <c r="L124" s="196"/>
    </row>
    <row r="125" spans="1:12" ht="16" thickBot="1">
      <c r="A125" s="6">
        <v>124</v>
      </c>
      <c r="B125" s="253" t="s">
        <v>358</v>
      </c>
      <c r="C125" s="253" t="s">
        <v>643</v>
      </c>
      <c r="D125" s="192" t="e">
        <f>VLOOKUP(B125,'Erection Completed '!$B$2:$J$62,3,FALSE)</f>
        <v>#N/A</v>
      </c>
      <c r="E125" s="186">
        <v>44.794097999999998</v>
      </c>
      <c r="F125" s="210" t="e">
        <f t="shared" si="1"/>
        <v>#N/A</v>
      </c>
      <c r="G125" s="192" t="e">
        <f>VLOOKUP(B125,'Erection Completed '!$B$2:$J$62,6,FALSE)</f>
        <v>#N/A</v>
      </c>
      <c r="H125" s="192" t="e">
        <f>VLOOKUP(B125,'Erection Completed '!$B$2:$J$62,7,FALSE)</f>
        <v>#N/A</v>
      </c>
      <c r="I125" s="275" t="e">
        <f>VLOOKUP(B125,'Erection Completed '!$B$2:$J$62,8,FALSE)</f>
        <v>#N/A</v>
      </c>
      <c r="J125" s="6"/>
      <c r="K125" s="276" t="e">
        <f>VLOOKUP(B125,'Erection Completed '!$B$2:$K$62,10,FALSE)</f>
        <v>#N/A</v>
      </c>
      <c r="L125" s="196"/>
    </row>
    <row r="126" spans="1:12" ht="16" thickBot="1">
      <c r="A126" s="6">
        <v>125</v>
      </c>
      <c r="B126" s="253" t="s">
        <v>359</v>
      </c>
      <c r="C126" s="253" t="s">
        <v>646</v>
      </c>
      <c r="D126" s="192" t="e">
        <f>VLOOKUP(B126,'Erection Completed '!$B$2:$J$62,3,FALSE)</f>
        <v>#N/A</v>
      </c>
      <c r="E126" s="186">
        <v>36.044833999999994</v>
      </c>
      <c r="F126" s="210" t="e">
        <f t="shared" si="1"/>
        <v>#N/A</v>
      </c>
      <c r="G126" s="192" t="e">
        <f>VLOOKUP(B126,'Erection Completed '!$B$2:$J$62,6,FALSE)</f>
        <v>#N/A</v>
      </c>
      <c r="H126" s="192" t="e">
        <f>VLOOKUP(B126,'Erection Completed '!$B$2:$J$62,7,FALSE)</f>
        <v>#N/A</v>
      </c>
      <c r="I126" s="275" t="e">
        <f>VLOOKUP(B126,'Erection Completed '!$B$2:$J$62,8,FALSE)</f>
        <v>#N/A</v>
      </c>
      <c r="J126" s="6"/>
      <c r="K126" s="276" t="e">
        <f>VLOOKUP(B126,'Erection Completed '!$B$2:$K$62,10,FALSE)</f>
        <v>#N/A</v>
      </c>
      <c r="L126" s="196"/>
    </row>
    <row r="127" spans="1:12" ht="16" thickBot="1">
      <c r="A127" s="6">
        <v>126</v>
      </c>
      <c r="B127" s="253" t="s">
        <v>224</v>
      </c>
      <c r="C127" s="253" t="s">
        <v>646</v>
      </c>
      <c r="D127" s="192" t="e">
        <f>VLOOKUP(B127,'Erection Completed '!$B$2:$J$62,3,FALSE)</f>
        <v>#N/A</v>
      </c>
      <c r="E127" s="186">
        <v>36.044833999999994</v>
      </c>
      <c r="F127" s="210" t="e">
        <f t="shared" si="1"/>
        <v>#N/A</v>
      </c>
      <c r="G127" s="192" t="e">
        <f>VLOOKUP(B127,'Erection Completed '!$B$2:$J$62,6,FALSE)</f>
        <v>#N/A</v>
      </c>
      <c r="H127" s="192" t="e">
        <f>VLOOKUP(B127,'Erection Completed '!$B$2:$J$62,7,FALSE)</f>
        <v>#N/A</v>
      </c>
      <c r="I127" s="275" t="e">
        <f>VLOOKUP(B127,'Erection Completed '!$B$2:$J$62,8,FALSE)</f>
        <v>#N/A</v>
      </c>
      <c r="J127" s="6"/>
      <c r="K127" s="276" t="e">
        <f>VLOOKUP(B127,'Erection Completed '!$B$2:$K$62,10,FALSE)</f>
        <v>#N/A</v>
      </c>
      <c r="L127" s="196"/>
    </row>
    <row r="128" spans="1:12" ht="16" thickBot="1">
      <c r="A128" s="6">
        <v>127</v>
      </c>
      <c r="B128" s="253" t="s">
        <v>360</v>
      </c>
      <c r="C128" s="253" t="s">
        <v>665</v>
      </c>
      <c r="D128" s="192" t="e">
        <f>VLOOKUP(B128,'Erection Completed '!$B$2:$J$62,3,FALSE)</f>
        <v>#N/A</v>
      </c>
      <c r="E128" s="186" t="e">
        <v>#N/A</v>
      </c>
      <c r="F128" s="210" t="e">
        <f t="shared" si="1"/>
        <v>#N/A</v>
      </c>
      <c r="G128" s="192" t="e">
        <f>VLOOKUP(B128,'Erection Completed '!$B$2:$J$62,6,FALSE)</f>
        <v>#N/A</v>
      </c>
      <c r="H128" s="192" t="e">
        <f>VLOOKUP(B128,'Erection Completed '!$B$2:$J$62,7,FALSE)</f>
        <v>#N/A</v>
      </c>
      <c r="I128" s="275" t="e">
        <f>VLOOKUP(B128,'Erection Completed '!$B$2:$J$62,8,FALSE)</f>
        <v>#N/A</v>
      </c>
      <c r="J128" s="6"/>
      <c r="K128" s="276" t="e">
        <f>VLOOKUP(B128,'Erection Completed '!$B$2:$K$62,10,FALSE)</f>
        <v>#N/A</v>
      </c>
      <c r="L128" s="196"/>
    </row>
    <row r="129" spans="1:12" ht="16" thickBot="1">
      <c r="A129" s="6">
        <v>128</v>
      </c>
      <c r="B129" s="253" t="s">
        <v>225</v>
      </c>
      <c r="C129" s="253" t="s">
        <v>623</v>
      </c>
      <c r="D129" s="192" t="e">
        <f>VLOOKUP(B129,'Erection Completed '!$B$2:$J$62,3,FALSE)</f>
        <v>#N/A</v>
      </c>
      <c r="E129" s="186">
        <v>37.796346</v>
      </c>
      <c r="F129" s="210" t="e">
        <f t="shared" si="1"/>
        <v>#N/A</v>
      </c>
      <c r="G129" s="192" t="e">
        <f>VLOOKUP(B129,'Erection Completed '!$B$2:$J$62,6,FALSE)</f>
        <v>#N/A</v>
      </c>
      <c r="H129" s="192" t="e">
        <f>VLOOKUP(B129,'Erection Completed '!$B$2:$J$62,7,FALSE)</f>
        <v>#N/A</v>
      </c>
      <c r="I129" s="275" t="e">
        <f>VLOOKUP(B129,'Erection Completed '!$B$2:$J$62,8,FALSE)</f>
        <v>#N/A</v>
      </c>
      <c r="J129" s="6"/>
      <c r="K129" s="276" t="e">
        <f>VLOOKUP(B129,'Erection Completed '!$B$2:$K$62,10,FALSE)</f>
        <v>#N/A</v>
      </c>
      <c r="L129" s="196"/>
    </row>
    <row r="130" spans="1:12" ht="16" thickBot="1">
      <c r="A130" s="6">
        <v>129</v>
      </c>
      <c r="B130" s="253" t="s">
        <v>39</v>
      </c>
      <c r="C130" s="253" t="s">
        <v>5</v>
      </c>
      <c r="D130" s="192" t="e">
        <f>VLOOKUP(B130,'Erection Completed '!$B$2:$J$62,3,FALSE)</f>
        <v>#N/A</v>
      </c>
      <c r="E130" s="186">
        <v>80.408017000000001</v>
      </c>
      <c r="F130" s="210" t="e">
        <f t="shared" si="1"/>
        <v>#N/A</v>
      </c>
      <c r="G130" s="192" t="e">
        <f>VLOOKUP(B130,'Erection Completed '!$B$2:$J$62,6,FALSE)</f>
        <v>#N/A</v>
      </c>
      <c r="H130" s="192" t="e">
        <f>VLOOKUP(B130,'Erection Completed '!$B$2:$J$62,7,FALSE)</f>
        <v>#N/A</v>
      </c>
      <c r="I130" s="275" t="e">
        <f>VLOOKUP(B130,'Erection Completed '!$B$2:$J$62,8,FALSE)</f>
        <v>#N/A</v>
      </c>
      <c r="J130" s="6"/>
      <c r="K130" s="276" t="e">
        <f>VLOOKUP(B130,'Erection Completed '!$B$2:$K$62,10,FALSE)</f>
        <v>#N/A</v>
      </c>
      <c r="L130" s="196"/>
    </row>
    <row r="131" spans="1:12" ht="16" thickBot="1">
      <c r="A131" s="6">
        <v>130</v>
      </c>
      <c r="B131" s="253" t="s">
        <v>361</v>
      </c>
      <c r="C131" s="253" t="s">
        <v>11</v>
      </c>
      <c r="D131" s="192" t="e">
        <f>VLOOKUP(B131,'Erection Completed '!$B$2:$J$62,3,FALSE)</f>
        <v>#N/A</v>
      </c>
      <c r="E131" s="186">
        <v>98.835632999999987</v>
      </c>
      <c r="F131" s="210" t="e">
        <f t="shared" ref="F131:F194" si="2">IF(G131&gt;=1-1-2024,"Completed","Not Completed")</f>
        <v>#N/A</v>
      </c>
      <c r="G131" s="192" t="e">
        <f>VLOOKUP(B131,'Erection Completed '!$B$2:$J$62,6,FALSE)</f>
        <v>#N/A</v>
      </c>
      <c r="H131" s="192" t="e">
        <f>VLOOKUP(B131,'Erection Completed '!$B$2:$J$62,7,FALSE)</f>
        <v>#N/A</v>
      </c>
      <c r="I131" s="275" t="e">
        <f>VLOOKUP(B131,'Erection Completed '!$B$2:$J$62,8,FALSE)</f>
        <v>#N/A</v>
      </c>
      <c r="J131" s="6"/>
      <c r="K131" s="276" t="e">
        <f>VLOOKUP(B131,'Erection Completed '!$B$2:$K$62,10,FALSE)</f>
        <v>#N/A</v>
      </c>
      <c r="L131" s="196"/>
    </row>
    <row r="132" spans="1:12" ht="16" thickBot="1">
      <c r="A132" s="6">
        <v>131</v>
      </c>
      <c r="B132" s="253" t="s">
        <v>362</v>
      </c>
      <c r="C132" s="253" t="s">
        <v>174</v>
      </c>
      <c r="D132" s="192" t="e">
        <f>VLOOKUP(B132,'Erection Completed '!$B$2:$J$62,3,FALSE)</f>
        <v>#N/A</v>
      </c>
      <c r="E132" s="186">
        <v>0</v>
      </c>
      <c r="F132" s="210" t="e">
        <f t="shared" si="2"/>
        <v>#N/A</v>
      </c>
      <c r="G132" s="192" t="e">
        <f>VLOOKUP(B132,'Erection Completed '!$B$2:$J$62,6,FALSE)</f>
        <v>#N/A</v>
      </c>
      <c r="H132" s="192" t="e">
        <f>VLOOKUP(B132,'Erection Completed '!$B$2:$J$62,7,FALSE)</f>
        <v>#N/A</v>
      </c>
      <c r="I132" s="275" t="e">
        <f>VLOOKUP(B132,'Erection Completed '!$B$2:$J$62,8,FALSE)</f>
        <v>#N/A</v>
      </c>
      <c r="J132" s="6"/>
      <c r="K132" s="276" t="e">
        <f>VLOOKUP(B132,'Erection Completed '!$B$2:$K$62,10,FALSE)</f>
        <v>#N/A</v>
      </c>
      <c r="L132" s="196"/>
    </row>
    <row r="133" spans="1:12" ht="16" thickBot="1">
      <c r="A133" s="6">
        <v>132</v>
      </c>
      <c r="B133" s="253" t="s">
        <v>40</v>
      </c>
      <c r="C133" s="253" t="s">
        <v>1</v>
      </c>
      <c r="D133" s="192" t="e">
        <f>VLOOKUP(B133,'Erection Completed '!$B$2:$J$62,3,FALSE)</f>
        <v>#N/A</v>
      </c>
      <c r="E133" s="186">
        <v>141.87401500000001</v>
      </c>
      <c r="F133" s="210" t="e">
        <f t="shared" si="2"/>
        <v>#N/A</v>
      </c>
      <c r="G133" s="192" t="e">
        <f>VLOOKUP(B133,'Erection Completed '!$B$2:$J$62,6,FALSE)</f>
        <v>#N/A</v>
      </c>
      <c r="H133" s="192" t="e">
        <f>VLOOKUP(B133,'Erection Completed '!$B$2:$J$62,7,FALSE)</f>
        <v>#N/A</v>
      </c>
      <c r="I133" s="275" t="e">
        <f>VLOOKUP(B133,'Erection Completed '!$B$2:$J$62,8,FALSE)</f>
        <v>#N/A</v>
      </c>
      <c r="J133" s="6"/>
      <c r="K133" s="276" t="e">
        <f>VLOOKUP(B133,'Erection Completed '!$B$2:$K$62,10,FALSE)</f>
        <v>#N/A</v>
      </c>
      <c r="L133" s="196"/>
    </row>
    <row r="134" spans="1:12" ht="16" thickBot="1">
      <c r="A134" s="6">
        <v>133</v>
      </c>
      <c r="B134" s="253" t="s">
        <v>363</v>
      </c>
      <c r="C134" s="253" t="s">
        <v>12</v>
      </c>
      <c r="D134" s="192" t="e">
        <f>VLOOKUP(B134,'Erection Completed '!$B$2:$J$62,3,FALSE)</f>
        <v>#N/A</v>
      </c>
      <c r="E134" s="186">
        <v>94.407668999999999</v>
      </c>
      <c r="F134" s="210" t="e">
        <f t="shared" si="2"/>
        <v>#N/A</v>
      </c>
      <c r="G134" s="192" t="e">
        <f>VLOOKUP(B134,'Erection Completed '!$B$2:$J$62,6,FALSE)</f>
        <v>#N/A</v>
      </c>
      <c r="H134" s="192" t="e">
        <f>VLOOKUP(B134,'Erection Completed '!$B$2:$J$62,7,FALSE)</f>
        <v>#N/A</v>
      </c>
      <c r="I134" s="275" t="e">
        <f>VLOOKUP(B134,'Erection Completed '!$B$2:$J$62,8,FALSE)</f>
        <v>#N/A</v>
      </c>
      <c r="J134" s="6"/>
      <c r="K134" s="276" t="e">
        <f>VLOOKUP(B134,'Erection Completed '!$B$2:$K$62,10,FALSE)</f>
        <v>#N/A</v>
      </c>
      <c r="L134" s="196"/>
    </row>
    <row r="135" spans="1:12" ht="16" thickBot="1">
      <c r="A135" s="6">
        <v>134</v>
      </c>
      <c r="B135" s="253" t="s">
        <v>41</v>
      </c>
      <c r="C135" s="253" t="s">
        <v>666</v>
      </c>
      <c r="D135" s="192" t="e">
        <f>VLOOKUP(B135,'Erection Completed '!$B$2:$J$62,3,FALSE)</f>
        <v>#N/A</v>
      </c>
      <c r="E135" s="186">
        <v>82.238801999999993</v>
      </c>
      <c r="F135" s="210" t="e">
        <f t="shared" si="2"/>
        <v>#N/A</v>
      </c>
      <c r="G135" s="192" t="e">
        <f>VLOOKUP(B135,'Erection Completed '!$B$2:$J$62,6,FALSE)</f>
        <v>#N/A</v>
      </c>
      <c r="H135" s="192" t="e">
        <f>VLOOKUP(B135,'Erection Completed '!$B$2:$J$62,7,FALSE)</f>
        <v>#N/A</v>
      </c>
      <c r="I135" s="275" t="e">
        <f>VLOOKUP(B135,'Erection Completed '!$B$2:$J$62,8,FALSE)</f>
        <v>#N/A</v>
      </c>
      <c r="J135" s="6"/>
      <c r="K135" s="276" t="e">
        <f>VLOOKUP(B135,'Erection Completed '!$B$2:$K$62,10,FALSE)</f>
        <v>#N/A</v>
      </c>
      <c r="L135" s="196"/>
    </row>
    <row r="136" spans="1:12" ht="16" thickBot="1">
      <c r="A136" s="6">
        <v>135</v>
      </c>
      <c r="B136" s="253" t="s">
        <v>42</v>
      </c>
      <c r="C136" s="253" t="s">
        <v>659</v>
      </c>
      <c r="D136" s="192" t="e">
        <f>VLOOKUP(B136,'Erection Completed '!$B$2:$J$62,3,FALSE)</f>
        <v>#N/A</v>
      </c>
      <c r="E136" s="186">
        <v>89.142758999999984</v>
      </c>
      <c r="F136" s="210" t="e">
        <f t="shared" si="2"/>
        <v>#N/A</v>
      </c>
      <c r="G136" s="192" t="e">
        <f>VLOOKUP(B136,'Erection Completed '!$B$2:$J$62,6,FALSE)</f>
        <v>#N/A</v>
      </c>
      <c r="H136" s="192" t="e">
        <f>VLOOKUP(B136,'Erection Completed '!$B$2:$J$62,7,FALSE)</f>
        <v>#N/A</v>
      </c>
      <c r="I136" s="275" t="e">
        <f>VLOOKUP(B136,'Erection Completed '!$B$2:$J$62,8,FALSE)</f>
        <v>#N/A</v>
      </c>
      <c r="J136" s="6"/>
      <c r="K136" s="276" t="e">
        <f>VLOOKUP(B136,'Erection Completed '!$B$2:$K$62,10,FALSE)</f>
        <v>#N/A</v>
      </c>
      <c r="L136" s="196"/>
    </row>
    <row r="137" spans="1:12" ht="16" thickBot="1">
      <c r="A137" s="6">
        <v>136</v>
      </c>
      <c r="B137" s="253" t="s">
        <v>43</v>
      </c>
      <c r="C137" s="253" t="s">
        <v>627</v>
      </c>
      <c r="D137" s="192" t="e">
        <f>VLOOKUP(B137,'Erection Completed '!$B$2:$J$62,3,FALSE)</f>
        <v>#N/A</v>
      </c>
      <c r="E137" s="186">
        <v>46.689357999999991</v>
      </c>
      <c r="F137" s="210" t="e">
        <f t="shared" si="2"/>
        <v>#N/A</v>
      </c>
      <c r="G137" s="192" t="e">
        <f>VLOOKUP(B137,'Erection Completed '!$B$2:$J$62,6,FALSE)</f>
        <v>#N/A</v>
      </c>
      <c r="H137" s="192" t="e">
        <f>VLOOKUP(B137,'Erection Completed '!$B$2:$J$62,7,FALSE)</f>
        <v>#N/A</v>
      </c>
      <c r="I137" s="275" t="e">
        <f>VLOOKUP(B137,'Erection Completed '!$B$2:$J$62,8,FALSE)</f>
        <v>#N/A</v>
      </c>
      <c r="J137" s="6"/>
      <c r="K137" s="276" t="e">
        <f>VLOOKUP(B137,'Erection Completed '!$B$2:$K$62,10,FALSE)</f>
        <v>#N/A</v>
      </c>
      <c r="L137" s="196"/>
    </row>
    <row r="138" spans="1:12" ht="16" thickBot="1">
      <c r="A138" s="6">
        <v>137</v>
      </c>
      <c r="B138" s="253" t="s">
        <v>364</v>
      </c>
      <c r="C138" s="253" t="s">
        <v>667</v>
      </c>
      <c r="D138" s="192" t="e">
        <f>VLOOKUP(B138,'Erection Completed '!$B$2:$J$62,3,FALSE)</f>
        <v>#N/A</v>
      </c>
      <c r="E138" s="186">
        <v>97.933587000000003</v>
      </c>
      <c r="F138" s="210" t="e">
        <f t="shared" si="2"/>
        <v>#N/A</v>
      </c>
      <c r="G138" s="192" t="e">
        <f>VLOOKUP(B138,'Erection Completed '!$B$2:$J$62,6,FALSE)</f>
        <v>#N/A</v>
      </c>
      <c r="H138" s="192" t="e">
        <f>VLOOKUP(B138,'Erection Completed '!$B$2:$J$62,7,FALSE)</f>
        <v>#N/A</v>
      </c>
      <c r="I138" s="275" t="e">
        <f>VLOOKUP(B138,'Erection Completed '!$B$2:$J$62,8,FALSE)</f>
        <v>#N/A</v>
      </c>
      <c r="J138" s="6"/>
      <c r="K138" s="276" t="e">
        <f>VLOOKUP(B138,'Erection Completed '!$B$2:$K$62,10,FALSE)</f>
        <v>#N/A</v>
      </c>
      <c r="L138" s="196"/>
    </row>
    <row r="139" spans="1:12" ht="16" thickBot="1">
      <c r="A139" s="6">
        <v>138</v>
      </c>
      <c r="B139" s="253" t="s">
        <v>543</v>
      </c>
      <c r="C139" s="253" t="s">
        <v>11</v>
      </c>
      <c r="D139" s="192" t="e">
        <f>VLOOKUP(B139,'Erection Completed '!$B$2:$J$62,3,FALSE)</f>
        <v>#N/A</v>
      </c>
      <c r="E139" s="186">
        <v>98.835632999999987</v>
      </c>
      <c r="F139" s="210" t="e">
        <f t="shared" si="2"/>
        <v>#N/A</v>
      </c>
      <c r="G139" s="192" t="e">
        <f>VLOOKUP(B139,'Erection Completed '!$B$2:$J$62,6,FALSE)</f>
        <v>#N/A</v>
      </c>
      <c r="H139" s="192" t="e">
        <f>VLOOKUP(B139,'Erection Completed '!$B$2:$J$62,7,FALSE)</f>
        <v>#N/A</v>
      </c>
      <c r="I139" s="275" t="e">
        <f>VLOOKUP(B139,'Erection Completed '!$B$2:$J$62,8,FALSE)</f>
        <v>#N/A</v>
      </c>
      <c r="J139" s="6"/>
      <c r="K139" s="276" t="e">
        <f>VLOOKUP(B139,'Erection Completed '!$B$2:$K$62,10,FALSE)</f>
        <v>#N/A</v>
      </c>
      <c r="L139" s="196"/>
    </row>
    <row r="140" spans="1:12" ht="16" thickBot="1">
      <c r="A140" s="6">
        <v>139</v>
      </c>
      <c r="B140" s="253" t="s">
        <v>44</v>
      </c>
      <c r="C140" s="253" t="s">
        <v>642</v>
      </c>
      <c r="D140" s="192" t="e">
        <f>VLOOKUP(B140,'Erection Completed '!$B$2:$J$62,3,FALSE)</f>
        <v>#N/A</v>
      </c>
      <c r="E140" s="186">
        <v>39.458914000000007</v>
      </c>
      <c r="F140" s="210" t="e">
        <f t="shared" si="2"/>
        <v>#N/A</v>
      </c>
      <c r="G140" s="192" t="e">
        <f>VLOOKUP(B140,'Erection Completed '!$B$2:$J$62,6,FALSE)</f>
        <v>#N/A</v>
      </c>
      <c r="H140" s="192" t="e">
        <f>VLOOKUP(B140,'Erection Completed '!$B$2:$J$62,7,FALSE)</f>
        <v>#N/A</v>
      </c>
      <c r="I140" s="275" t="e">
        <f>VLOOKUP(B140,'Erection Completed '!$B$2:$J$62,8,FALSE)</f>
        <v>#N/A</v>
      </c>
      <c r="J140" s="6"/>
      <c r="K140" s="276" t="e">
        <f>VLOOKUP(B140,'Erection Completed '!$B$2:$K$62,10,FALSE)</f>
        <v>#N/A</v>
      </c>
      <c r="L140" s="196"/>
    </row>
    <row r="141" spans="1:12" ht="16" thickBot="1">
      <c r="A141" s="6">
        <v>140</v>
      </c>
      <c r="B141" s="253" t="s">
        <v>365</v>
      </c>
      <c r="C141" s="253" t="s">
        <v>623</v>
      </c>
      <c r="D141" s="192" t="e">
        <f>VLOOKUP(B141,'Erection Completed '!$B$2:$J$62,3,FALSE)</f>
        <v>#N/A</v>
      </c>
      <c r="E141" s="186">
        <v>37.796346</v>
      </c>
      <c r="F141" s="210" t="e">
        <f t="shared" si="2"/>
        <v>#N/A</v>
      </c>
      <c r="G141" s="192" t="e">
        <f>VLOOKUP(B141,'Erection Completed '!$B$2:$J$62,6,FALSE)</f>
        <v>#N/A</v>
      </c>
      <c r="H141" s="192" t="e">
        <f>VLOOKUP(B141,'Erection Completed '!$B$2:$J$62,7,FALSE)</f>
        <v>#N/A</v>
      </c>
      <c r="I141" s="275" t="e">
        <f>VLOOKUP(B141,'Erection Completed '!$B$2:$J$62,8,FALSE)</f>
        <v>#N/A</v>
      </c>
      <c r="J141" s="6"/>
      <c r="K141" s="276" t="e">
        <f>VLOOKUP(B141,'Erection Completed '!$B$2:$K$62,10,FALSE)</f>
        <v>#N/A</v>
      </c>
      <c r="L141" s="196"/>
    </row>
    <row r="142" spans="1:12" ht="16" thickBot="1">
      <c r="A142" s="6">
        <v>141</v>
      </c>
      <c r="B142" s="253" t="s">
        <v>366</v>
      </c>
      <c r="C142" s="253" t="s">
        <v>623</v>
      </c>
      <c r="D142" s="192" t="e">
        <f>VLOOKUP(B142,'Erection Completed '!$B$2:$J$62,3,FALSE)</f>
        <v>#N/A</v>
      </c>
      <c r="E142" s="186">
        <v>37.796346</v>
      </c>
      <c r="F142" s="210" t="e">
        <f t="shared" si="2"/>
        <v>#N/A</v>
      </c>
      <c r="G142" s="192" t="e">
        <f>VLOOKUP(B142,'Erection Completed '!$B$2:$J$62,6,FALSE)</f>
        <v>#N/A</v>
      </c>
      <c r="H142" s="192" t="e">
        <f>VLOOKUP(B142,'Erection Completed '!$B$2:$J$62,7,FALSE)</f>
        <v>#N/A</v>
      </c>
      <c r="I142" s="275" t="e">
        <f>VLOOKUP(B142,'Erection Completed '!$B$2:$J$62,8,FALSE)</f>
        <v>#N/A</v>
      </c>
      <c r="J142" s="6"/>
      <c r="K142" s="276" t="e">
        <f>VLOOKUP(B142,'Erection Completed '!$B$2:$K$62,10,FALSE)</f>
        <v>#N/A</v>
      </c>
      <c r="L142" s="196"/>
    </row>
    <row r="143" spans="1:12" ht="16" thickBot="1">
      <c r="A143" s="6">
        <v>142</v>
      </c>
      <c r="B143" s="253" t="s">
        <v>222</v>
      </c>
      <c r="C143" s="253" t="s">
        <v>623</v>
      </c>
      <c r="D143" s="192" t="e">
        <f>VLOOKUP(B143,'Erection Completed '!$B$2:$J$62,3,FALSE)</f>
        <v>#N/A</v>
      </c>
      <c r="E143" s="186">
        <v>37.796346</v>
      </c>
      <c r="F143" s="210" t="e">
        <f t="shared" si="2"/>
        <v>#N/A</v>
      </c>
      <c r="G143" s="192" t="e">
        <f>VLOOKUP(B143,'Erection Completed '!$B$2:$J$62,6,FALSE)</f>
        <v>#N/A</v>
      </c>
      <c r="H143" s="192" t="e">
        <f>VLOOKUP(B143,'Erection Completed '!$B$2:$J$62,7,FALSE)</f>
        <v>#N/A</v>
      </c>
      <c r="I143" s="275" t="e">
        <f>VLOOKUP(B143,'Erection Completed '!$B$2:$J$62,8,FALSE)</f>
        <v>#N/A</v>
      </c>
      <c r="J143" s="6"/>
      <c r="K143" s="276" t="e">
        <f>VLOOKUP(B143,'Erection Completed '!$B$2:$K$62,10,FALSE)</f>
        <v>#N/A</v>
      </c>
      <c r="L143" s="196"/>
    </row>
    <row r="144" spans="1:12" ht="16" thickBot="1">
      <c r="A144" s="6">
        <v>143</v>
      </c>
      <c r="B144" s="253" t="s">
        <v>228</v>
      </c>
      <c r="C144" s="253" t="s">
        <v>623</v>
      </c>
      <c r="D144" s="192" t="e">
        <f>VLOOKUP(B144,'Erection Completed '!$B$2:$J$62,3,FALSE)</f>
        <v>#N/A</v>
      </c>
      <c r="E144" s="186">
        <v>37.796346</v>
      </c>
      <c r="F144" s="210" t="e">
        <f t="shared" si="2"/>
        <v>#N/A</v>
      </c>
      <c r="G144" s="192" t="e">
        <f>VLOOKUP(B144,'Erection Completed '!$B$2:$J$62,6,FALSE)</f>
        <v>#N/A</v>
      </c>
      <c r="H144" s="192" t="e">
        <f>VLOOKUP(B144,'Erection Completed '!$B$2:$J$62,7,FALSE)</f>
        <v>#N/A</v>
      </c>
      <c r="I144" s="275" t="e">
        <f>VLOOKUP(B144,'Erection Completed '!$B$2:$J$62,8,FALSE)</f>
        <v>#N/A</v>
      </c>
      <c r="J144" s="6"/>
      <c r="K144" s="276" t="e">
        <f>VLOOKUP(B144,'Erection Completed '!$B$2:$K$62,10,FALSE)</f>
        <v>#N/A</v>
      </c>
      <c r="L144" s="196"/>
    </row>
    <row r="145" spans="1:12" ht="16" thickBot="1">
      <c r="A145" s="6">
        <v>144</v>
      </c>
      <c r="B145" s="253" t="s">
        <v>220</v>
      </c>
      <c r="C145" s="253" t="s">
        <v>642</v>
      </c>
      <c r="D145" s="192" t="e">
        <f>VLOOKUP(B145,'Erection Completed '!$B$2:$J$62,3,FALSE)</f>
        <v>#N/A</v>
      </c>
      <c r="E145" s="186">
        <v>39.458914000000007</v>
      </c>
      <c r="F145" s="210" t="e">
        <f t="shared" si="2"/>
        <v>#N/A</v>
      </c>
      <c r="G145" s="192" t="e">
        <f>VLOOKUP(B145,'Erection Completed '!$B$2:$J$62,6,FALSE)</f>
        <v>#N/A</v>
      </c>
      <c r="H145" s="192" t="e">
        <f>VLOOKUP(B145,'Erection Completed '!$B$2:$J$62,7,FALSE)</f>
        <v>#N/A</v>
      </c>
      <c r="I145" s="275" t="e">
        <f>VLOOKUP(B145,'Erection Completed '!$B$2:$J$62,8,FALSE)</f>
        <v>#N/A</v>
      </c>
      <c r="J145" s="6"/>
      <c r="K145" s="276" t="e">
        <f>VLOOKUP(B145,'Erection Completed '!$B$2:$K$62,10,FALSE)</f>
        <v>#N/A</v>
      </c>
      <c r="L145" s="196"/>
    </row>
    <row r="146" spans="1:12" ht="16" thickBot="1">
      <c r="A146" s="6">
        <v>145</v>
      </c>
      <c r="B146" s="253" t="s">
        <v>45</v>
      </c>
      <c r="C146" s="253" t="s">
        <v>36</v>
      </c>
      <c r="D146" s="192" t="e">
        <f>VLOOKUP(B146,'Erection Completed '!$B$2:$J$62,3,FALSE)</f>
        <v>#N/A</v>
      </c>
      <c r="E146" s="186">
        <v>74.632070999999996</v>
      </c>
      <c r="F146" s="210" t="e">
        <f t="shared" si="2"/>
        <v>#N/A</v>
      </c>
      <c r="G146" s="192" t="e">
        <f>VLOOKUP(B146,'Erection Completed '!$B$2:$J$62,6,FALSE)</f>
        <v>#N/A</v>
      </c>
      <c r="H146" s="192" t="e">
        <f>VLOOKUP(B146,'Erection Completed '!$B$2:$J$62,7,FALSE)</f>
        <v>#N/A</v>
      </c>
      <c r="I146" s="275" t="e">
        <f>VLOOKUP(B146,'Erection Completed '!$B$2:$J$62,8,FALSE)</f>
        <v>#N/A</v>
      </c>
      <c r="J146" s="6"/>
      <c r="K146" s="276" t="e">
        <f>VLOOKUP(B146,'Erection Completed '!$B$2:$K$62,10,FALSE)</f>
        <v>#N/A</v>
      </c>
      <c r="L146" s="196"/>
    </row>
    <row r="147" spans="1:12" ht="16" thickBot="1">
      <c r="A147" s="6">
        <v>146</v>
      </c>
      <c r="B147" s="253" t="s">
        <v>367</v>
      </c>
      <c r="C147" s="253" t="s">
        <v>625</v>
      </c>
      <c r="D147" s="192" t="e">
        <f>VLOOKUP(B147,'Erection Completed '!$B$2:$J$62,3,FALSE)</f>
        <v>#N/A</v>
      </c>
      <c r="E147" s="186">
        <v>65.756547999999995</v>
      </c>
      <c r="F147" s="210" t="e">
        <f t="shared" si="2"/>
        <v>#N/A</v>
      </c>
      <c r="G147" s="192" t="e">
        <f>VLOOKUP(B147,'Erection Completed '!$B$2:$J$62,6,FALSE)</f>
        <v>#N/A</v>
      </c>
      <c r="H147" s="192" t="e">
        <f>VLOOKUP(B147,'Erection Completed '!$B$2:$J$62,7,FALSE)</f>
        <v>#N/A</v>
      </c>
      <c r="I147" s="275" t="e">
        <f>VLOOKUP(B147,'Erection Completed '!$B$2:$J$62,8,FALSE)</f>
        <v>#N/A</v>
      </c>
      <c r="J147" s="6"/>
      <c r="K147" s="276" t="e">
        <f>VLOOKUP(B147,'Erection Completed '!$B$2:$K$62,10,FALSE)</f>
        <v>#N/A</v>
      </c>
      <c r="L147" s="196"/>
    </row>
    <row r="148" spans="1:12" ht="16" thickBot="1">
      <c r="A148" s="6">
        <v>147</v>
      </c>
      <c r="B148" s="253" t="s">
        <v>368</v>
      </c>
      <c r="C148" s="253" t="s">
        <v>2</v>
      </c>
      <c r="D148" s="192" t="e">
        <f>VLOOKUP(B148,'Erection Completed '!$B$2:$J$62,3,FALSE)</f>
        <v>#N/A</v>
      </c>
      <c r="E148" s="186">
        <v>72.237603000000007</v>
      </c>
      <c r="F148" s="210" t="e">
        <f t="shared" si="2"/>
        <v>#N/A</v>
      </c>
      <c r="G148" s="192" t="e">
        <f>VLOOKUP(B148,'Erection Completed '!$B$2:$J$62,6,FALSE)</f>
        <v>#N/A</v>
      </c>
      <c r="H148" s="192" t="e">
        <f>VLOOKUP(B148,'Erection Completed '!$B$2:$J$62,7,FALSE)</f>
        <v>#N/A</v>
      </c>
      <c r="I148" s="275" t="e">
        <f>VLOOKUP(B148,'Erection Completed '!$B$2:$J$62,8,FALSE)</f>
        <v>#N/A</v>
      </c>
      <c r="J148" s="6"/>
      <c r="K148" s="276" t="e">
        <f>VLOOKUP(B148,'Erection Completed '!$B$2:$K$62,10,FALSE)</f>
        <v>#N/A</v>
      </c>
      <c r="L148" s="196"/>
    </row>
    <row r="149" spans="1:12" ht="16" thickBot="1">
      <c r="A149" s="6">
        <v>148</v>
      </c>
      <c r="B149" s="253" t="s">
        <v>227</v>
      </c>
      <c r="C149" s="253" t="s">
        <v>623</v>
      </c>
      <c r="D149" s="192" t="e">
        <f>VLOOKUP(B149,'Erection Completed '!$B$2:$J$62,3,FALSE)</f>
        <v>#N/A</v>
      </c>
      <c r="E149" s="186">
        <v>37.796346</v>
      </c>
      <c r="F149" s="210" t="e">
        <f t="shared" si="2"/>
        <v>#N/A</v>
      </c>
      <c r="G149" s="192" t="e">
        <f>VLOOKUP(B149,'Erection Completed '!$B$2:$J$62,6,FALSE)</f>
        <v>#N/A</v>
      </c>
      <c r="H149" s="192" t="e">
        <f>VLOOKUP(B149,'Erection Completed '!$B$2:$J$62,7,FALSE)</f>
        <v>#N/A</v>
      </c>
      <c r="I149" s="275" t="e">
        <f>VLOOKUP(B149,'Erection Completed '!$B$2:$J$62,8,FALSE)</f>
        <v>#N/A</v>
      </c>
      <c r="J149" s="6"/>
      <c r="K149" s="276" t="e">
        <f>VLOOKUP(B149,'Erection Completed '!$B$2:$K$62,10,FALSE)</f>
        <v>#N/A</v>
      </c>
      <c r="L149" s="196"/>
    </row>
    <row r="150" spans="1:12" ht="16" thickBot="1">
      <c r="A150" s="6">
        <v>149</v>
      </c>
      <c r="B150" s="253" t="s">
        <v>229</v>
      </c>
      <c r="C150" s="253" t="s">
        <v>646</v>
      </c>
      <c r="D150" s="192" t="e">
        <f>VLOOKUP(B150,'Erection Completed '!$B$2:$J$62,3,FALSE)</f>
        <v>#N/A</v>
      </c>
      <c r="E150" s="186">
        <v>36.044833999999994</v>
      </c>
      <c r="F150" s="210" t="e">
        <f t="shared" si="2"/>
        <v>#N/A</v>
      </c>
      <c r="G150" s="192" t="e">
        <f>VLOOKUP(B150,'Erection Completed '!$B$2:$J$62,6,FALSE)</f>
        <v>#N/A</v>
      </c>
      <c r="H150" s="192" t="e">
        <f>VLOOKUP(B150,'Erection Completed '!$B$2:$J$62,7,FALSE)</f>
        <v>#N/A</v>
      </c>
      <c r="I150" s="275" t="e">
        <f>VLOOKUP(B150,'Erection Completed '!$B$2:$J$62,8,FALSE)</f>
        <v>#N/A</v>
      </c>
      <c r="J150" s="6"/>
      <c r="K150" s="276" t="e">
        <f>VLOOKUP(B150,'Erection Completed '!$B$2:$K$62,10,FALSE)</f>
        <v>#N/A</v>
      </c>
      <c r="L150" s="196"/>
    </row>
    <row r="151" spans="1:12" ht="16" thickBot="1">
      <c r="A151" s="6">
        <v>150</v>
      </c>
      <c r="B151" s="253" t="s">
        <v>46</v>
      </c>
      <c r="C151" s="253" t="s">
        <v>12</v>
      </c>
      <c r="D151" s="192" t="e">
        <f>VLOOKUP(B151,'Erection Completed '!$B$2:$J$62,3,FALSE)</f>
        <v>#N/A</v>
      </c>
      <c r="E151" s="186">
        <v>94.407668999999999</v>
      </c>
      <c r="F151" s="210" t="e">
        <f t="shared" si="2"/>
        <v>#N/A</v>
      </c>
      <c r="G151" s="192" t="e">
        <f>VLOOKUP(B151,'Erection Completed '!$B$2:$J$62,6,FALSE)</f>
        <v>#N/A</v>
      </c>
      <c r="H151" s="192" t="e">
        <f>VLOOKUP(B151,'Erection Completed '!$B$2:$J$62,7,FALSE)</f>
        <v>#N/A</v>
      </c>
      <c r="I151" s="275" t="e">
        <f>VLOOKUP(B151,'Erection Completed '!$B$2:$J$62,8,FALSE)</f>
        <v>#N/A</v>
      </c>
      <c r="J151" s="6"/>
      <c r="K151" s="276" t="e">
        <f>VLOOKUP(B151,'Erection Completed '!$B$2:$K$62,10,FALSE)</f>
        <v>#N/A</v>
      </c>
      <c r="L151" s="196"/>
    </row>
    <row r="152" spans="1:12" ht="16" thickBot="1">
      <c r="A152" s="6">
        <v>151</v>
      </c>
      <c r="B152" s="253" t="s">
        <v>47</v>
      </c>
      <c r="C152" s="253" t="s">
        <v>12</v>
      </c>
      <c r="D152" s="192" t="e">
        <f>VLOOKUP(B152,'Erection Completed '!$B$2:$J$62,3,FALSE)</f>
        <v>#N/A</v>
      </c>
      <c r="E152" s="186">
        <v>94.407668999999999</v>
      </c>
      <c r="F152" s="210" t="e">
        <f t="shared" si="2"/>
        <v>#N/A</v>
      </c>
      <c r="G152" s="192" t="e">
        <f>VLOOKUP(B152,'Erection Completed '!$B$2:$J$62,6,FALSE)</f>
        <v>#N/A</v>
      </c>
      <c r="H152" s="192" t="e">
        <f>VLOOKUP(B152,'Erection Completed '!$B$2:$J$62,7,FALSE)</f>
        <v>#N/A</v>
      </c>
      <c r="I152" s="275" t="e">
        <f>VLOOKUP(B152,'Erection Completed '!$B$2:$J$62,8,FALSE)</f>
        <v>#N/A</v>
      </c>
      <c r="J152" s="6"/>
      <c r="K152" s="276" t="e">
        <f>VLOOKUP(B152,'Erection Completed '!$B$2:$K$62,10,FALSE)</f>
        <v>#N/A</v>
      </c>
      <c r="L152" s="196"/>
    </row>
    <row r="153" spans="1:12" ht="16" thickBot="1">
      <c r="A153" s="6">
        <v>152</v>
      </c>
      <c r="B153" s="253" t="s">
        <v>369</v>
      </c>
      <c r="C153" s="253" t="s">
        <v>623</v>
      </c>
      <c r="D153" s="192" t="e">
        <f>VLOOKUP(B153,'Erection Completed '!$B$2:$J$62,3,FALSE)</f>
        <v>#N/A</v>
      </c>
      <c r="E153" s="186">
        <v>37.796346</v>
      </c>
      <c r="F153" s="210" t="e">
        <f t="shared" si="2"/>
        <v>#N/A</v>
      </c>
      <c r="G153" s="192" t="e">
        <f>VLOOKUP(B153,'Erection Completed '!$B$2:$J$62,6,FALSE)</f>
        <v>#N/A</v>
      </c>
      <c r="H153" s="192" t="e">
        <f>VLOOKUP(B153,'Erection Completed '!$B$2:$J$62,7,FALSE)</f>
        <v>#N/A</v>
      </c>
      <c r="I153" s="275" t="e">
        <f>VLOOKUP(B153,'Erection Completed '!$B$2:$J$62,8,FALSE)</f>
        <v>#N/A</v>
      </c>
      <c r="J153" s="6"/>
      <c r="K153" s="276" t="e">
        <f>VLOOKUP(B153,'Erection Completed '!$B$2:$K$62,10,FALSE)</f>
        <v>#N/A</v>
      </c>
      <c r="L153" s="196"/>
    </row>
    <row r="154" spans="1:12" ht="16" thickBot="1">
      <c r="A154" s="6">
        <v>153</v>
      </c>
      <c r="B154" s="253" t="s">
        <v>370</v>
      </c>
      <c r="C154" s="253" t="s">
        <v>623</v>
      </c>
      <c r="D154" s="192" t="e">
        <f>VLOOKUP(B154,'Erection Completed '!$B$2:$J$62,3,FALSE)</f>
        <v>#N/A</v>
      </c>
      <c r="E154" s="186">
        <v>37.796346</v>
      </c>
      <c r="F154" s="210" t="e">
        <f t="shared" si="2"/>
        <v>#N/A</v>
      </c>
      <c r="G154" s="192" t="e">
        <f>VLOOKUP(B154,'Erection Completed '!$B$2:$J$62,6,FALSE)</f>
        <v>#N/A</v>
      </c>
      <c r="H154" s="192" t="e">
        <f>VLOOKUP(B154,'Erection Completed '!$B$2:$J$62,7,FALSE)</f>
        <v>#N/A</v>
      </c>
      <c r="I154" s="275" t="e">
        <f>VLOOKUP(B154,'Erection Completed '!$B$2:$J$62,8,FALSE)</f>
        <v>#N/A</v>
      </c>
      <c r="J154" s="6"/>
      <c r="K154" s="276" t="e">
        <f>VLOOKUP(B154,'Erection Completed '!$B$2:$K$62,10,FALSE)</f>
        <v>#N/A</v>
      </c>
      <c r="L154" s="196"/>
    </row>
    <row r="155" spans="1:12" ht="16.399999999999999" customHeight="1" thickBot="1">
      <c r="A155" s="6">
        <v>154</v>
      </c>
      <c r="B155" s="253" t="s">
        <v>230</v>
      </c>
      <c r="C155" s="253" t="s">
        <v>646</v>
      </c>
      <c r="D155" s="192" t="e">
        <f>VLOOKUP(B155,'Erection Completed '!$B$2:$J$62,3,FALSE)</f>
        <v>#N/A</v>
      </c>
      <c r="E155" s="186">
        <v>36.044833999999994</v>
      </c>
      <c r="F155" s="210" t="e">
        <f t="shared" si="2"/>
        <v>#N/A</v>
      </c>
      <c r="G155" s="192" t="e">
        <f>VLOOKUP(B155,'Erection Completed '!$B$2:$J$62,6,FALSE)</f>
        <v>#N/A</v>
      </c>
      <c r="H155" s="192" t="e">
        <f>VLOOKUP(B155,'Erection Completed '!$B$2:$J$62,7,FALSE)</f>
        <v>#N/A</v>
      </c>
      <c r="I155" s="275" t="e">
        <f>VLOOKUP(B155,'Erection Completed '!$B$2:$J$62,8,FALSE)</f>
        <v>#N/A</v>
      </c>
      <c r="J155" s="6"/>
      <c r="K155" s="276" t="e">
        <f>VLOOKUP(B155,'Erection Completed '!$B$2:$K$62,10,FALSE)</f>
        <v>#N/A</v>
      </c>
      <c r="L155" s="196"/>
    </row>
    <row r="156" spans="1:12" ht="16.399999999999999" customHeight="1" thickBot="1">
      <c r="A156" s="6">
        <v>155</v>
      </c>
      <c r="B156" s="253" t="s">
        <v>371</v>
      </c>
      <c r="C156" s="253" t="s">
        <v>20</v>
      </c>
      <c r="D156" s="192" t="e">
        <f>VLOOKUP(B156,'Erection Completed '!$B$2:$J$62,3,FALSE)</f>
        <v>#N/A</v>
      </c>
      <c r="E156" s="186">
        <v>54.417843999999995</v>
      </c>
      <c r="F156" s="210" t="e">
        <f t="shared" si="2"/>
        <v>#N/A</v>
      </c>
      <c r="G156" s="192" t="e">
        <f>VLOOKUP(B156,'Erection Completed '!$B$2:$J$62,6,FALSE)</f>
        <v>#N/A</v>
      </c>
      <c r="H156" s="192" t="e">
        <f>VLOOKUP(B156,'Erection Completed '!$B$2:$J$62,7,FALSE)</f>
        <v>#N/A</v>
      </c>
      <c r="I156" s="275" t="e">
        <f>VLOOKUP(B156,'Erection Completed '!$B$2:$J$62,8,FALSE)</f>
        <v>#N/A</v>
      </c>
      <c r="J156" s="6"/>
      <c r="K156" s="276" t="e">
        <f>VLOOKUP(B156,'Erection Completed '!$B$2:$K$62,10,FALSE)</f>
        <v>#N/A</v>
      </c>
      <c r="L156" s="196"/>
    </row>
    <row r="157" spans="1:12" ht="16.399999999999999" customHeight="1" thickBot="1">
      <c r="A157" s="6">
        <v>156</v>
      </c>
      <c r="B157" s="253" t="s">
        <v>221</v>
      </c>
      <c r="C157" s="253" t="s">
        <v>642</v>
      </c>
      <c r="D157" s="192" t="e">
        <f>VLOOKUP(B157,'Erection Completed '!$B$2:$J$62,3,FALSE)</f>
        <v>#N/A</v>
      </c>
      <c r="E157" s="186">
        <v>39.458914000000007</v>
      </c>
      <c r="F157" s="210" t="e">
        <f t="shared" si="2"/>
        <v>#N/A</v>
      </c>
      <c r="G157" s="192" t="e">
        <f>VLOOKUP(B157,'Erection Completed '!$B$2:$J$62,6,FALSE)</f>
        <v>#N/A</v>
      </c>
      <c r="H157" s="192" t="e">
        <f>VLOOKUP(B157,'Erection Completed '!$B$2:$J$62,7,FALSE)</f>
        <v>#N/A</v>
      </c>
      <c r="I157" s="275" t="e">
        <f>VLOOKUP(B157,'Erection Completed '!$B$2:$J$62,8,FALSE)</f>
        <v>#N/A</v>
      </c>
      <c r="J157" s="6"/>
      <c r="K157" s="276" t="e">
        <f>VLOOKUP(B157,'Erection Completed '!$B$2:$K$62,10,FALSE)</f>
        <v>#N/A</v>
      </c>
      <c r="L157" s="196"/>
    </row>
    <row r="158" spans="1:12" ht="16.399999999999999" customHeight="1" thickBot="1">
      <c r="A158" s="6">
        <v>157</v>
      </c>
      <c r="B158" s="253" t="s">
        <v>372</v>
      </c>
      <c r="C158" s="253" t="s">
        <v>642</v>
      </c>
      <c r="D158" s="192" t="e">
        <f>VLOOKUP(B158,'Erection Completed '!$B$2:$J$62,3,FALSE)</f>
        <v>#N/A</v>
      </c>
      <c r="E158" s="186">
        <v>39.458914000000007</v>
      </c>
      <c r="F158" s="210" t="e">
        <f t="shared" si="2"/>
        <v>#N/A</v>
      </c>
      <c r="G158" s="192" t="e">
        <f>VLOOKUP(B158,'Erection Completed '!$B$2:$J$62,6,FALSE)</f>
        <v>#N/A</v>
      </c>
      <c r="H158" s="192" t="e">
        <f>VLOOKUP(B158,'Erection Completed '!$B$2:$J$62,7,FALSE)</f>
        <v>#N/A</v>
      </c>
      <c r="I158" s="275" t="e">
        <f>VLOOKUP(B158,'Erection Completed '!$B$2:$J$62,8,FALSE)</f>
        <v>#N/A</v>
      </c>
      <c r="J158" s="6"/>
      <c r="K158" s="276" t="e">
        <f>VLOOKUP(B158,'Erection Completed '!$B$2:$K$62,10,FALSE)</f>
        <v>#N/A</v>
      </c>
      <c r="L158" s="196"/>
    </row>
    <row r="159" spans="1:12" ht="16.399999999999999" customHeight="1" thickBot="1">
      <c r="A159" s="6">
        <v>158</v>
      </c>
      <c r="B159" s="253" t="s">
        <v>216</v>
      </c>
      <c r="C159" s="253" t="s">
        <v>623</v>
      </c>
      <c r="D159" s="192" t="e">
        <f>VLOOKUP(B159,'Erection Completed '!$B$2:$J$62,3,FALSE)</f>
        <v>#N/A</v>
      </c>
      <c r="E159" s="186">
        <v>37.796346</v>
      </c>
      <c r="F159" s="210" t="e">
        <f t="shared" si="2"/>
        <v>#N/A</v>
      </c>
      <c r="G159" s="192" t="e">
        <f>VLOOKUP(B159,'Erection Completed '!$B$2:$J$62,6,FALSE)</f>
        <v>#N/A</v>
      </c>
      <c r="H159" s="192" t="e">
        <f>VLOOKUP(B159,'Erection Completed '!$B$2:$J$62,7,FALSE)</f>
        <v>#N/A</v>
      </c>
      <c r="I159" s="275" t="e">
        <f>VLOOKUP(B159,'Erection Completed '!$B$2:$J$62,8,FALSE)</f>
        <v>#N/A</v>
      </c>
      <c r="J159" s="6"/>
      <c r="K159" s="276" t="e">
        <f>VLOOKUP(B159,'Erection Completed '!$B$2:$K$62,10,FALSE)</f>
        <v>#N/A</v>
      </c>
      <c r="L159" s="196"/>
    </row>
    <row r="160" spans="1:12" ht="16.399999999999999" customHeight="1" thickBot="1">
      <c r="A160" s="6">
        <v>159</v>
      </c>
      <c r="B160" s="253" t="s">
        <v>373</v>
      </c>
      <c r="C160" s="253" t="s">
        <v>2</v>
      </c>
      <c r="D160" s="192" t="e">
        <f>VLOOKUP(B160,'Erection Completed '!$B$2:$J$62,3,FALSE)</f>
        <v>#N/A</v>
      </c>
      <c r="E160" s="186">
        <v>72.237603000000007</v>
      </c>
      <c r="F160" s="210" t="e">
        <f t="shared" si="2"/>
        <v>#N/A</v>
      </c>
      <c r="G160" s="192" t="e">
        <f>VLOOKUP(B160,'Erection Completed '!$B$2:$J$62,6,FALSE)</f>
        <v>#N/A</v>
      </c>
      <c r="H160" s="192" t="e">
        <f>VLOOKUP(B160,'Erection Completed '!$B$2:$J$62,7,FALSE)</f>
        <v>#N/A</v>
      </c>
      <c r="I160" s="275" t="e">
        <f>VLOOKUP(B160,'Erection Completed '!$B$2:$J$62,8,FALSE)</f>
        <v>#N/A</v>
      </c>
      <c r="J160" s="6"/>
      <c r="K160" s="276" t="e">
        <f>VLOOKUP(B160,'Erection Completed '!$B$2:$K$62,10,FALSE)</f>
        <v>#N/A</v>
      </c>
      <c r="L160" s="196"/>
    </row>
    <row r="161" spans="1:12" ht="16.399999999999999" customHeight="1" thickBot="1">
      <c r="A161" s="6">
        <v>160</v>
      </c>
      <c r="B161" s="253" t="s">
        <v>374</v>
      </c>
      <c r="C161" s="253" t="s">
        <v>642</v>
      </c>
      <c r="D161" s="192" t="e">
        <f>VLOOKUP(B161,'Erection Completed '!$B$2:$J$62,3,FALSE)</f>
        <v>#N/A</v>
      </c>
      <c r="E161" s="186">
        <v>56.863203999999989</v>
      </c>
      <c r="F161" s="210" t="e">
        <f t="shared" si="2"/>
        <v>#N/A</v>
      </c>
      <c r="G161" s="192" t="e">
        <f>VLOOKUP(B161,'Erection Completed '!$B$2:$J$62,6,FALSE)</f>
        <v>#N/A</v>
      </c>
      <c r="H161" s="192" t="e">
        <f>VLOOKUP(B161,'Erection Completed '!$B$2:$J$62,7,FALSE)</f>
        <v>#N/A</v>
      </c>
      <c r="I161" s="275" t="e">
        <f>VLOOKUP(B161,'Erection Completed '!$B$2:$J$62,8,FALSE)</f>
        <v>#N/A</v>
      </c>
      <c r="J161" s="6"/>
      <c r="K161" s="276" t="e">
        <f>VLOOKUP(B161,'Erection Completed '!$B$2:$K$62,10,FALSE)</f>
        <v>#N/A</v>
      </c>
      <c r="L161" s="196"/>
    </row>
    <row r="162" spans="1:12" ht="16.399999999999999" customHeight="1" thickBot="1">
      <c r="A162" s="6">
        <v>161</v>
      </c>
      <c r="B162" s="253" t="s">
        <v>223</v>
      </c>
      <c r="C162" s="253" t="s">
        <v>660</v>
      </c>
      <c r="D162" s="192" t="e">
        <f>VLOOKUP(B162,'Erection Completed '!$B$2:$J$62,3,FALSE)</f>
        <v>#N/A</v>
      </c>
      <c r="E162" s="186">
        <v>56.863203999999989</v>
      </c>
      <c r="F162" s="210" t="e">
        <f t="shared" si="2"/>
        <v>#N/A</v>
      </c>
      <c r="G162" s="192" t="e">
        <f>VLOOKUP(B162,'Erection Completed '!$B$2:$J$62,6,FALSE)</f>
        <v>#N/A</v>
      </c>
      <c r="H162" s="192" t="e">
        <f>VLOOKUP(B162,'Erection Completed '!$B$2:$J$62,7,FALSE)</f>
        <v>#N/A</v>
      </c>
      <c r="I162" s="275" t="e">
        <f>VLOOKUP(B162,'Erection Completed '!$B$2:$J$62,8,FALSE)</f>
        <v>#N/A</v>
      </c>
      <c r="J162" s="6"/>
      <c r="K162" s="276" t="e">
        <f>VLOOKUP(B162,'Erection Completed '!$B$2:$K$62,10,FALSE)</f>
        <v>#N/A</v>
      </c>
      <c r="L162" s="196"/>
    </row>
    <row r="163" spans="1:12" ht="16.399999999999999" customHeight="1" thickBot="1">
      <c r="A163" s="6">
        <v>162</v>
      </c>
      <c r="B163" s="253" t="s">
        <v>217</v>
      </c>
      <c r="C163" s="253" t="s">
        <v>627</v>
      </c>
      <c r="D163" s="192" t="e">
        <f>VLOOKUP(B163,'Erection Completed '!$B$2:$J$62,3,FALSE)</f>
        <v>#N/A</v>
      </c>
      <c r="E163" s="186">
        <v>46.689357999999991</v>
      </c>
      <c r="F163" s="210" t="e">
        <f t="shared" si="2"/>
        <v>#N/A</v>
      </c>
      <c r="G163" s="192" t="e">
        <f>VLOOKUP(B163,'Erection Completed '!$B$2:$J$62,6,FALSE)</f>
        <v>#N/A</v>
      </c>
      <c r="H163" s="192" t="e">
        <f>VLOOKUP(B163,'Erection Completed '!$B$2:$J$62,7,FALSE)</f>
        <v>#N/A</v>
      </c>
      <c r="I163" s="275" t="e">
        <f>VLOOKUP(B163,'Erection Completed '!$B$2:$J$62,8,FALSE)</f>
        <v>#N/A</v>
      </c>
      <c r="J163" s="6"/>
      <c r="K163" s="276" t="e">
        <f>VLOOKUP(B163,'Erection Completed '!$B$2:$K$62,10,FALSE)</f>
        <v>#N/A</v>
      </c>
      <c r="L163" s="196"/>
    </row>
    <row r="164" spans="1:12" ht="16.399999999999999" customHeight="1" thickBot="1">
      <c r="A164" s="6">
        <v>163</v>
      </c>
      <c r="B164" s="253" t="s">
        <v>219</v>
      </c>
      <c r="C164" s="253" t="s">
        <v>646</v>
      </c>
      <c r="D164" s="192" t="e">
        <f>VLOOKUP(B164,'Erection Completed '!$B$2:$J$62,3,FALSE)</f>
        <v>#N/A</v>
      </c>
      <c r="E164" s="186">
        <v>36.044833999999994</v>
      </c>
      <c r="F164" s="210" t="e">
        <f t="shared" si="2"/>
        <v>#N/A</v>
      </c>
      <c r="G164" s="192" t="e">
        <f>VLOOKUP(B164,'Erection Completed '!$B$2:$J$62,6,FALSE)</f>
        <v>#N/A</v>
      </c>
      <c r="H164" s="192" t="e">
        <f>VLOOKUP(B164,'Erection Completed '!$B$2:$J$62,7,FALSE)</f>
        <v>#N/A</v>
      </c>
      <c r="I164" s="275" t="e">
        <f>VLOOKUP(B164,'Erection Completed '!$B$2:$J$62,8,FALSE)</f>
        <v>#N/A</v>
      </c>
      <c r="J164" s="6"/>
      <c r="K164" s="276" t="e">
        <f>VLOOKUP(B164,'Erection Completed '!$B$2:$K$62,10,FALSE)</f>
        <v>#N/A</v>
      </c>
      <c r="L164" s="196"/>
    </row>
    <row r="165" spans="1:12" ht="16.399999999999999" customHeight="1" thickBot="1">
      <c r="A165" s="6">
        <v>164</v>
      </c>
      <c r="B165" s="253" t="s">
        <v>218</v>
      </c>
      <c r="C165" s="253" t="s">
        <v>642</v>
      </c>
      <c r="D165" s="192" t="e">
        <f>VLOOKUP(B165,'Erection Completed '!$B$2:$J$62,3,FALSE)</f>
        <v>#N/A</v>
      </c>
      <c r="E165" s="186">
        <v>39.458914000000007</v>
      </c>
      <c r="F165" s="210" t="e">
        <f t="shared" si="2"/>
        <v>#N/A</v>
      </c>
      <c r="G165" s="192" t="e">
        <f>VLOOKUP(B165,'Erection Completed '!$B$2:$J$62,6,FALSE)</f>
        <v>#N/A</v>
      </c>
      <c r="H165" s="192" t="e">
        <f>VLOOKUP(B165,'Erection Completed '!$B$2:$J$62,7,FALSE)</f>
        <v>#N/A</v>
      </c>
      <c r="I165" s="275" t="e">
        <f>VLOOKUP(B165,'Erection Completed '!$B$2:$J$62,8,FALSE)</f>
        <v>#N/A</v>
      </c>
      <c r="J165" s="6"/>
      <c r="K165" s="276" t="e">
        <f>VLOOKUP(B165,'Erection Completed '!$B$2:$K$62,10,FALSE)</f>
        <v>#N/A</v>
      </c>
      <c r="L165" s="196"/>
    </row>
    <row r="166" spans="1:12" ht="16.399999999999999" customHeight="1" thickBot="1">
      <c r="A166" s="6">
        <v>165</v>
      </c>
      <c r="B166" s="253" t="s">
        <v>375</v>
      </c>
      <c r="C166" s="253" t="s">
        <v>623</v>
      </c>
      <c r="D166" s="192" t="e">
        <f>VLOOKUP(B166,'Erection Completed '!$B$2:$J$62,3,FALSE)</f>
        <v>#N/A</v>
      </c>
      <c r="E166" s="186">
        <v>37.796346</v>
      </c>
      <c r="F166" s="210" t="e">
        <f t="shared" si="2"/>
        <v>#N/A</v>
      </c>
      <c r="G166" s="192" t="e">
        <f>VLOOKUP(B166,'Erection Completed '!$B$2:$J$62,6,FALSE)</f>
        <v>#N/A</v>
      </c>
      <c r="H166" s="192" t="e">
        <f>VLOOKUP(B166,'Erection Completed '!$B$2:$J$62,7,FALSE)</f>
        <v>#N/A</v>
      </c>
      <c r="I166" s="275" t="e">
        <f>VLOOKUP(B166,'Erection Completed '!$B$2:$J$62,8,FALSE)</f>
        <v>#N/A</v>
      </c>
      <c r="J166" s="6"/>
      <c r="K166" s="276" t="e">
        <f>VLOOKUP(B166,'Erection Completed '!$B$2:$K$62,10,FALSE)</f>
        <v>#N/A</v>
      </c>
      <c r="L166" s="196"/>
    </row>
    <row r="167" spans="1:12" ht="16.399999999999999" customHeight="1" thickBot="1">
      <c r="A167" s="6">
        <v>166</v>
      </c>
      <c r="B167" s="253" t="s">
        <v>226</v>
      </c>
      <c r="C167" s="253" t="s">
        <v>623</v>
      </c>
      <c r="D167" s="192" t="e">
        <f>VLOOKUP(B167,'Erection Completed '!$B$2:$J$62,3,FALSE)</f>
        <v>#N/A</v>
      </c>
      <c r="E167" s="186">
        <v>141.87401500000001</v>
      </c>
      <c r="F167" s="210" t="e">
        <f t="shared" si="2"/>
        <v>#N/A</v>
      </c>
      <c r="G167" s="192" t="e">
        <f>VLOOKUP(B167,'Erection Completed '!$B$2:$J$62,6,FALSE)</f>
        <v>#N/A</v>
      </c>
      <c r="H167" s="192" t="e">
        <f>VLOOKUP(B167,'Erection Completed '!$B$2:$J$62,7,FALSE)</f>
        <v>#N/A</v>
      </c>
      <c r="I167" s="275" t="e">
        <f>VLOOKUP(B167,'Erection Completed '!$B$2:$J$62,8,FALSE)</f>
        <v>#N/A</v>
      </c>
      <c r="J167" s="6"/>
      <c r="K167" s="276" t="e">
        <f>VLOOKUP(B167,'Erection Completed '!$B$2:$K$62,10,FALSE)</f>
        <v>#N/A</v>
      </c>
      <c r="L167" s="196"/>
    </row>
    <row r="168" spans="1:12" ht="16.399999999999999" customHeight="1" thickBot="1">
      <c r="A168" s="6">
        <v>167</v>
      </c>
      <c r="B168" s="253" t="s">
        <v>48</v>
      </c>
      <c r="C168" s="253" t="s">
        <v>2</v>
      </c>
      <c r="D168" s="192" t="e">
        <f>VLOOKUP(B168,'Erection Completed '!$B$2:$J$62,3,FALSE)</f>
        <v>#N/A</v>
      </c>
      <c r="E168" s="186">
        <v>72.237603000000007</v>
      </c>
      <c r="F168" s="210" t="e">
        <f t="shared" si="2"/>
        <v>#N/A</v>
      </c>
      <c r="G168" s="192" t="e">
        <f>VLOOKUP(B168,'Erection Completed '!$B$2:$J$62,6,FALSE)</f>
        <v>#N/A</v>
      </c>
      <c r="H168" s="192" t="e">
        <f>VLOOKUP(B168,'Erection Completed '!$B$2:$J$62,7,FALSE)</f>
        <v>#N/A</v>
      </c>
      <c r="I168" s="275" t="e">
        <f>VLOOKUP(B168,'Erection Completed '!$B$2:$J$62,8,FALSE)</f>
        <v>#N/A</v>
      </c>
      <c r="J168" s="6"/>
      <c r="K168" s="276" t="e">
        <f>VLOOKUP(B168,'Erection Completed '!$B$2:$K$62,10,FALSE)</f>
        <v>#N/A</v>
      </c>
      <c r="L168" s="196"/>
    </row>
    <row r="169" spans="1:12" ht="16.399999999999999" customHeight="1" thickBot="1">
      <c r="A169" s="6">
        <v>168</v>
      </c>
      <c r="B169" s="253" t="s">
        <v>376</v>
      </c>
      <c r="C169" s="253" t="s">
        <v>5</v>
      </c>
      <c r="D169" s="192" t="e">
        <f>VLOOKUP(B169,'Erection Completed '!$B$2:$J$62,3,FALSE)</f>
        <v>#N/A</v>
      </c>
      <c r="E169" s="186">
        <v>80.408017000000001</v>
      </c>
      <c r="F169" s="210" t="e">
        <f t="shared" si="2"/>
        <v>#N/A</v>
      </c>
      <c r="G169" s="192" t="e">
        <f>VLOOKUP(B169,'Erection Completed '!$B$2:$J$62,6,FALSE)</f>
        <v>#N/A</v>
      </c>
      <c r="H169" s="192" t="e">
        <f>VLOOKUP(B169,'Erection Completed '!$B$2:$J$62,7,FALSE)</f>
        <v>#N/A</v>
      </c>
      <c r="I169" s="275" t="e">
        <f>VLOOKUP(B169,'Erection Completed '!$B$2:$J$62,8,FALSE)</f>
        <v>#N/A</v>
      </c>
      <c r="J169" s="6"/>
      <c r="K169" s="276" t="e">
        <f>VLOOKUP(B169,'Erection Completed '!$B$2:$K$62,10,FALSE)</f>
        <v>#N/A</v>
      </c>
      <c r="L169" s="196"/>
    </row>
    <row r="170" spans="1:12" ht="16.399999999999999" customHeight="1" thickBot="1">
      <c r="A170" s="6">
        <v>169</v>
      </c>
      <c r="B170" s="253" t="s">
        <v>377</v>
      </c>
      <c r="C170" s="253" t="s">
        <v>623</v>
      </c>
      <c r="D170" s="192" t="e">
        <f>VLOOKUP(B170,'Erection Completed '!$B$2:$J$62,3,FALSE)</f>
        <v>#N/A</v>
      </c>
      <c r="E170" s="186">
        <v>37.796346</v>
      </c>
      <c r="F170" s="210" t="e">
        <f t="shared" si="2"/>
        <v>#N/A</v>
      </c>
      <c r="G170" s="192" t="e">
        <f>VLOOKUP(B170,'Erection Completed '!$B$2:$J$62,6,FALSE)</f>
        <v>#N/A</v>
      </c>
      <c r="H170" s="192" t="e">
        <f>VLOOKUP(B170,'Erection Completed '!$B$2:$J$62,7,FALSE)</f>
        <v>#N/A</v>
      </c>
      <c r="I170" s="275" t="e">
        <f>VLOOKUP(B170,'Erection Completed '!$B$2:$J$62,8,FALSE)</f>
        <v>#N/A</v>
      </c>
      <c r="J170" s="6"/>
      <c r="K170" s="276" t="e">
        <f>VLOOKUP(B170,'Erection Completed '!$B$2:$K$62,10,FALSE)</f>
        <v>#N/A</v>
      </c>
      <c r="L170" s="196"/>
    </row>
    <row r="171" spans="1:12" ht="16.399999999999999" customHeight="1" thickBot="1">
      <c r="A171" s="6">
        <v>170</v>
      </c>
      <c r="B171" s="253" t="s">
        <v>378</v>
      </c>
      <c r="C171" s="253" t="s">
        <v>623</v>
      </c>
      <c r="D171" s="192" t="e">
        <f>VLOOKUP(B171,'Erection Completed '!$B$2:$J$62,3,FALSE)</f>
        <v>#N/A</v>
      </c>
      <c r="E171" s="186">
        <v>37.796346</v>
      </c>
      <c r="F171" s="210" t="e">
        <f t="shared" si="2"/>
        <v>#N/A</v>
      </c>
      <c r="G171" s="192" t="e">
        <f>VLOOKUP(B171,'Erection Completed '!$B$2:$J$62,6,FALSE)</f>
        <v>#N/A</v>
      </c>
      <c r="H171" s="192" t="e">
        <f>VLOOKUP(B171,'Erection Completed '!$B$2:$J$62,7,FALSE)</f>
        <v>#N/A</v>
      </c>
      <c r="I171" s="275" t="e">
        <f>VLOOKUP(B171,'Erection Completed '!$B$2:$J$62,8,FALSE)</f>
        <v>#N/A</v>
      </c>
      <c r="J171" s="6"/>
      <c r="K171" s="276" t="e">
        <f>VLOOKUP(B171,'Erection Completed '!$B$2:$K$62,10,FALSE)</f>
        <v>#N/A</v>
      </c>
      <c r="L171" s="196"/>
    </row>
    <row r="172" spans="1:12" ht="16.399999999999999" customHeight="1" thickBot="1">
      <c r="A172" s="6">
        <v>171</v>
      </c>
      <c r="B172" s="253" t="s">
        <v>379</v>
      </c>
      <c r="C172" s="253" t="s">
        <v>642</v>
      </c>
      <c r="D172" s="192" t="e">
        <f>VLOOKUP(B172,'Erection Completed '!$B$2:$J$62,3,FALSE)</f>
        <v>#N/A</v>
      </c>
      <c r="E172" s="186">
        <v>39.458914000000007</v>
      </c>
      <c r="F172" s="210" t="e">
        <f t="shared" si="2"/>
        <v>#N/A</v>
      </c>
      <c r="G172" s="192" t="e">
        <f>VLOOKUP(B172,'Erection Completed '!$B$2:$J$62,6,FALSE)</f>
        <v>#N/A</v>
      </c>
      <c r="H172" s="192" t="e">
        <f>VLOOKUP(B172,'Erection Completed '!$B$2:$J$62,7,FALSE)</f>
        <v>#N/A</v>
      </c>
      <c r="I172" s="275" t="e">
        <f>VLOOKUP(B172,'Erection Completed '!$B$2:$J$62,8,FALSE)</f>
        <v>#N/A</v>
      </c>
      <c r="J172" s="6"/>
      <c r="K172" s="276" t="e">
        <f>VLOOKUP(B172,'Erection Completed '!$B$2:$K$62,10,FALSE)</f>
        <v>#N/A</v>
      </c>
      <c r="L172" s="196"/>
    </row>
    <row r="173" spans="1:12" ht="16.399999999999999" customHeight="1" thickBot="1">
      <c r="A173" s="6">
        <v>172</v>
      </c>
      <c r="B173" s="253" t="s">
        <v>380</v>
      </c>
      <c r="C173" s="253" t="s">
        <v>666</v>
      </c>
      <c r="D173" s="192" t="e">
        <f>VLOOKUP(B173,'Erection Completed '!$B$2:$J$62,3,FALSE)</f>
        <v>#N/A</v>
      </c>
      <c r="E173" s="186">
        <v>82.238801999999993</v>
      </c>
      <c r="F173" s="210" t="e">
        <f t="shared" si="2"/>
        <v>#N/A</v>
      </c>
      <c r="G173" s="192" t="e">
        <f>VLOOKUP(B173,'Erection Completed '!$B$2:$J$62,6,FALSE)</f>
        <v>#N/A</v>
      </c>
      <c r="H173" s="192" t="e">
        <f>VLOOKUP(B173,'Erection Completed '!$B$2:$J$62,7,FALSE)</f>
        <v>#N/A</v>
      </c>
      <c r="I173" s="275" t="e">
        <f>VLOOKUP(B173,'Erection Completed '!$B$2:$J$62,8,FALSE)</f>
        <v>#N/A</v>
      </c>
      <c r="J173" s="6"/>
      <c r="K173" s="276" t="e">
        <f>VLOOKUP(B173,'Erection Completed '!$B$2:$K$62,10,FALSE)</f>
        <v>#N/A</v>
      </c>
      <c r="L173" s="196"/>
    </row>
    <row r="174" spans="1:12" ht="16.399999999999999" customHeight="1" thickBot="1">
      <c r="A174" s="6">
        <v>173</v>
      </c>
      <c r="B174" s="253" t="s">
        <v>381</v>
      </c>
      <c r="C174" s="253" t="s">
        <v>37</v>
      </c>
      <c r="D174" s="192" t="e">
        <f>VLOOKUP(B174,'Erection Completed '!$B$2:$J$62,3,FALSE)</f>
        <v>#N/A</v>
      </c>
      <c r="E174" s="186">
        <v>122.804821</v>
      </c>
      <c r="F174" s="210" t="e">
        <f t="shared" si="2"/>
        <v>#N/A</v>
      </c>
      <c r="G174" s="192" t="e">
        <f>VLOOKUP(B174,'Erection Completed '!$B$2:$J$62,6,FALSE)</f>
        <v>#N/A</v>
      </c>
      <c r="H174" s="192" t="e">
        <f>VLOOKUP(B174,'Erection Completed '!$B$2:$J$62,7,FALSE)</f>
        <v>#N/A</v>
      </c>
      <c r="I174" s="275" t="e">
        <f>VLOOKUP(B174,'Erection Completed '!$B$2:$J$62,8,FALSE)</f>
        <v>#N/A</v>
      </c>
      <c r="J174" s="6"/>
      <c r="K174" s="276" t="e">
        <f>VLOOKUP(B174,'Erection Completed '!$B$2:$K$62,10,FALSE)</f>
        <v>#N/A</v>
      </c>
      <c r="L174" s="196"/>
    </row>
    <row r="175" spans="1:12" ht="16.399999999999999" customHeight="1" thickBot="1">
      <c r="A175" s="6">
        <v>174</v>
      </c>
      <c r="B175" s="253" t="s">
        <v>382</v>
      </c>
      <c r="C175" s="253" t="s">
        <v>668</v>
      </c>
      <c r="D175" s="192" t="e">
        <f>VLOOKUP(B175,'Erection Completed '!$B$2:$J$62,3,FALSE)</f>
        <v>#N/A</v>
      </c>
      <c r="E175" s="186">
        <v>97.933587000000003</v>
      </c>
      <c r="F175" s="210" t="e">
        <f t="shared" si="2"/>
        <v>#N/A</v>
      </c>
      <c r="G175" s="192" t="e">
        <f>VLOOKUP(B175,'Erection Completed '!$B$2:$J$62,6,FALSE)</f>
        <v>#N/A</v>
      </c>
      <c r="H175" s="192" t="e">
        <f>VLOOKUP(B175,'Erection Completed '!$B$2:$J$62,7,FALSE)</f>
        <v>#N/A</v>
      </c>
      <c r="I175" s="275" t="e">
        <f>VLOOKUP(B175,'Erection Completed '!$B$2:$J$62,8,FALSE)</f>
        <v>#N/A</v>
      </c>
      <c r="J175" s="6"/>
      <c r="K175" s="276" t="e">
        <f>VLOOKUP(B175,'Erection Completed '!$B$2:$K$62,10,FALSE)</f>
        <v>#N/A</v>
      </c>
      <c r="L175" s="196"/>
    </row>
    <row r="176" spans="1:12" ht="16.399999999999999" customHeight="1" thickBot="1">
      <c r="A176" s="6">
        <v>175</v>
      </c>
      <c r="B176" s="253" t="s">
        <v>383</v>
      </c>
      <c r="C176" s="253" t="s">
        <v>645</v>
      </c>
      <c r="D176" s="192" t="e">
        <f>VLOOKUP(B176,'Erection Completed '!$B$2:$J$62,3,FALSE)</f>
        <v>#N/A</v>
      </c>
      <c r="E176" s="186">
        <v>64.25380899999999</v>
      </c>
      <c r="F176" s="210" t="e">
        <f t="shared" si="2"/>
        <v>#N/A</v>
      </c>
      <c r="G176" s="192" t="e">
        <f>VLOOKUP(B176,'Erection Completed '!$B$2:$J$62,6,FALSE)</f>
        <v>#N/A</v>
      </c>
      <c r="H176" s="192" t="e">
        <f>VLOOKUP(B176,'Erection Completed '!$B$2:$J$62,7,FALSE)</f>
        <v>#N/A</v>
      </c>
      <c r="I176" s="275" t="e">
        <f>VLOOKUP(B176,'Erection Completed '!$B$2:$J$62,8,FALSE)</f>
        <v>#N/A</v>
      </c>
      <c r="J176" s="6"/>
      <c r="K176" s="276" t="e">
        <f>VLOOKUP(B176,'Erection Completed '!$B$2:$K$62,10,FALSE)</f>
        <v>#N/A</v>
      </c>
      <c r="L176" s="196"/>
    </row>
    <row r="177" spans="1:12" ht="16.399999999999999" customHeight="1" thickBot="1">
      <c r="A177" s="6">
        <v>176</v>
      </c>
      <c r="B177" s="253" t="s">
        <v>727</v>
      </c>
      <c r="C177" s="253" t="s">
        <v>0</v>
      </c>
      <c r="D177" s="192" t="e">
        <f>VLOOKUP(B177,'Erection Completed '!$B$2:$J$62,3,FALSE)</f>
        <v>#N/A</v>
      </c>
      <c r="E177" s="186">
        <v>172.51945099999998</v>
      </c>
      <c r="F177" s="210" t="e">
        <f t="shared" si="2"/>
        <v>#N/A</v>
      </c>
      <c r="G177" s="192" t="e">
        <f>VLOOKUP(B177,'Erection Completed '!$B$2:$J$62,6,FALSE)</f>
        <v>#N/A</v>
      </c>
      <c r="H177" s="192" t="e">
        <f>VLOOKUP(B177,'Erection Completed '!$B$2:$J$62,7,FALSE)</f>
        <v>#N/A</v>
      </c>
      <c r="I177" s="275" t="e">
        <f>VLOOKUP(B177,'Erection Completed '!$B$2:$J$62,8,FALSE)</f>
        <v>#N/A</v>
      </c>
      <c r="J177" s="6"/>
      <c r="K177" s="276" t="e">
        <f>VLOOKUP(B177,'Erection Completed '!$B$2:$K$62,10,FALSE)</f>
        <v>#N/A</v>
      </c>
      <c r="L177" s="196"/>
    </row>
    <row r="178" spans="1:12" ht="16.399999999999999" customHeight="1" thickBot="1">
      <c r="A178" s="6">
        <v>177</v>
      </c>
      <c r="B178" s="253" t="s">
        <v>728</v>
      </c>
      <c r="C178" s="253" t="s">
        <v>0</v>
      </c>
      <c r="D178" s="192" t="e">
        <f>VLOOKUP(B178,'Erection Completed '!$B$2:$J$62,3,FALSE)</f>
        <v>#N/A</v>
      </c>
      <c r="E178" s="186">
        <v>172.51945099999998</v>
      </c>
      <c r="F178" s="210" t="e">
        <f t="shared" si="2"/>
        <v>#N/A</v>
      </c>
      <c r="G178" s="192" t="e">
        <f>VLOOKUP(B178,'Erection Completed '!$B$2:$J$62,6,FALSE)</f>
        <v>#N/A</v>
      </c>
      <c r="H178" s="192" t="e">
        <f>VLOOKUP(B178,'Erection Completed '!$B$2:$J$62,7,FALSE)</f>
        <v>#N/A</v>
      </c>
      <c r="I178" s="275" t="e">
        <f>VLOOKUP(B178,'Erection Completed '!$B$2:$J$62,8,FALSE)</f>
        <v>#N/A</v>
      </c>
      <c r="J178" s="6"/>
      <c r="K178" s="276" t="e">
        <f>VLOOKUP(B178,'Erection Completed '!$B$2:$K$62,10,FALSE)</f>
        <v>#N/A</v>
      </c>
      <c r="L178" s="196"/>
    </row>
    <row r="179" spans="1:12" ht="16.399999999999999" customHeight="1" thickBot="1">
      <c r="A179" s="6">
        <v>178</v>
      </c>
      <c r="B179" s="253" t="s">
        <v>384</v>
      </c>
      <c r="C179" s="253" t="s">
        <v>627</v>
      </c>
      <c r="D179" s="192" t="e">
        <f>VLOOKUP(B179,'Erection Completed '!$B$2:$J$62,3,FALSE)</f>
        <v>#N/A</v>
      </c>
      <c r="E179" s="186">
        <v>46.689357999999991</v>
      </c>
      <c r="F179" s="210" t="e">
        <f t="shared" si="2"/>
        <v>#N/A</v>
      </c>
      <c r="G179" s="192" t="e">
        <f>VLOOKUP(B179,'Erection Completed '!$B$2:$J$62,6,FALSE)</f>
        <v>#N/A</v>
      </c>
      <c r="H179" s="192" t="e">
        <f>VLOOKUP(B179,'Erection Completed '!$B$2:$J$62,7,FALSE)</f>
        <v>#N/A</v>
      </c>
      <c r="I179" s="275" t="e">
        <f>VLOOKUP(B179,'Erection Completed '!$B$2:$J$62,8,FALSE)</f>
        <v>#N/A</v>
      </c>
      <c r="J179" s="6"/>
      <c r="K179" s="276" t="e">
        <f>VLOOKUP(B179,'Erection Completed '!$B$2:$K$62,10,FALSE)</f>
        <v>#N/A</v>
      </c>
      <c r="L179" s="196"/>
    </row>
    <row r="180" spans="1:12" ht="16.399999999999999" customHeight="1" thickBot="1">
      <c r="A180" s="6">
        <v>179</v>
      </c>
      <c r="B180" s="253" t="s">
        <v>385</v>
      </c>
      <c r="C180" s="253" t="s">
        <v>11</v>
      </c>
      <c r="D180" s="192" t="e">
        <f>VLOOKUP(B180,'Erection Completed '!$B$2:$J$62,3,FALSE)</f>
        <v>#N/A</v>
      </c>
      <c r="E180" s="186">
        <v>39.458914000000007</v>
      </c>
      <c r="F180" s="210" t="e">
        <f t="shared" si="2"/>
        <v>#N/A</v>
      </c>
      <c r="G180" s="192" t="e">
        <f>VLOOKUP(B180,'Erection Completed '!$B$2:$J$62,6,FALSE)</f>
        <v>#N/A</v>
      </c>
      <c r="H180" s="192" t="e">
        <f>VLOOKUP(B180,'Erection Completed '!$B$2:$J$62,7,FALSE)</f>
        <v>#N/A</v>
      </c>
      <c r="I180" s="275" t="e">
        <f>VLOOKUP(B180,'Erection Completed '!$B$2:$J$62,8,FALSE)</f>
        <v>#N/A</v>
      </c>
      <c r="J180" s="6"/>
      <c r="K180" s="276" t="e">
        <f>VLOOKUP(B180,'Erection Completed '!$B$2:$K$62,10,FALSE)</f>
        <v>#N/A</v>
      </c>
      <c r="L180" s="196"/>
    </row>
    <row r="181" spans="1:12" ht="16.399999999999999" customHeight="1" thickBot="1">
      <c r="A181" s="6">
        <v>180</v>
      </c>
      <c r="B181" s="253" t="s">
        <v>49</v>
      </c>
      <c r="C181" s="253" t="s">
        <v>11</v>
      </c>
      <c r="D181" s="192" t="e">
        <f>VLOOKUP(B181,'Erection Completed '!$B$2:$J$62,3,FALSE)</f>
        <v>#N/A</v>
      </c>
      <c r="E181" s="186">
        <v>98.835632999999987</v>
      </c>
      <c r="F181" s="210" t="e">
        <f t="shared" si="2"/>
        <v>#N/A</v>
      </c>
      <c r="G181" s="192" t="e">
        <f>VLOOKUP(B181,'Erection Completed '!$B$2:$J$62,6,FALSE)</f>
        <v>#N/A</v>
      </c>
      <c r="H181" s="192" t="e">
        <f>VLOOKUP(B181,'Erection Completed '!$B$2:$J$62,7,FALSE)</f>
        <v>#N/A</v>
      </c>
      <c r="I181" s="275" t="e">
        <f>VLOOKUP(B181,'Erection Completed '!$B$2:$J$62,8,FALSE)</f>
        <v>#N/A</v>
      </c>
      <c r="J181" s="6"/>
      <c r="K181" s="276" t="e">
        <f>VLOOKUP(B181,'Erection Completed '!$B$2:$K$62,10,FALSE)</f>
        <v>#N/A</v>
      </c>
      <c r="L181" s="196"/>
    </row>
    <row r="182" spans="1:12" ht="16.399999999999999" customHeight="1" thickBot="1">
      <c r="A182" s="6">
        <v>181</v>
      </c>
      <c r="B182" s="253" t="s">
        <v>386</v>
      </c>
      <c r="C182" s="253" t="s">
        <v>660</v>
      </c>
      <c r="D182" s="192" t="e">
        <f>VLOOKUP(B182,'Erection Completed '!$B$2:$J$62,3,FALSE)</f>
        <v>#N/A</v>
      </c>
      <c r="E182" s="186">
        <v>56.863203999999989</v>
      </c>
      <c r="F182" s="210" t="e">
        <f t="shared" si="2"/>
        <v>#N/A</v>
      </c>
      <c r="G182" s="192" t="e">
        <f>VLOOKUP(B182,'Erection Completed '!$B$2:$J$62,6,FALSE)</f>
        <v>#N/A</v>
      </c>
      <c r="H182" s="192" t="e">
        <f>VLOOKUP(B182,'Erection Completed '!$B$2:$J$62,7,FALSE)</f>
        <v>#N/A</v>
      </c>
      <c r="I182" s="275" t="e">
        <f>VLOOKUP(B182,'Erection Completed '!$B$2:$J$62,8,FALSE)</f>
        <v>#N/A</v>
      </c>
      <c r="J182" s="6"/>
      <c r="K182" s="276" t="e">
        <f>VLOOKUP(B182,'Erection Completed '!$B$2:$K$62,10,FALSE)</f>
        <v>#N/A</v>
      </c>
      <c r="L182" s="196"/>
    </row>
    <row r="183" spans="1:12" ht="16.399999999999999" customHeight="1" thickBot="1">
      <c r="A183" s="6">
        <v>182</v>
      </c>
      <c r="B183" s="253" t="s">
        <v>387</v>
      </c>
      <c r="C183" s="253" t="s">
        <v>669</v>
      </c>
      <c r="D183" s="192" t="e">
        <f>VLOOKUP(B183,'Erection Completed '!$B$2:$J$62,3,FALSE)</f>
        <v>#N/A</v>
      </c>
      <c r="E183" s="186">
        <v>77.718057000000002</v>
      </c>
      <c r="F183" s="210" t="e">
        <f t="shared" si="2"/>
        <v>#N/A</v>
      </c>
      <c r="G183" s="192" t="e">
        <f>VLOOKUP(B183,'Erection Completed '!$B$2:$J$62,6,FALSE)</f>
        <v>#N/A</v>
      </c>
      <c r="H183" s="192" t="e">
        <f>VLOOKUP(B183,'Erection Completed '!$B$2:$J$62,7,FALSE)</f>
        <v>#N/A</v>
      </c>
      <c r="I183" s="275" t="e">
        <f>VLOOKUP(B183,'Erection Completed '!$B$2:$J$62,8,FALSE)</f>
        <v>#N/A</v>
      </c>
      <c r="J183" s="6"/>
      <c r="K183" s="276" t="e">
        <f>VLOOKUP(B183,'Erection Completed '!$B$2:$K$62,10,FALSE)</f>
        <v>#N/A</v>
      </c>
      <c r="L183" s="196"/>
    </row>
    <row r="184" spans="1:12" ht="16.399999999999999" customHeight="1" thickBot="1">
      <c r="A184" s="6">
        <v>183</v>
      </c>
      <c r="B184" s="253" t="s">
        <v>388</v>
      </c>
      <c r="C184" s="253" t="s">
        <v>174</v>
      </c>
      <c r="D184" s="192" t="e">
        <f>VLOOKUP(B184,'Erection Completed '!$B$2:$J$62,3,FALSE)</f>
        <v>#N/A</v>
      </c>
      <c r="E184" s="186">
        <v>0</v>
      </c>
      <c r="F184" s="210" t="e">
        <f t="shared" si="2"/>
        <v>#N/A</v>
      </c>
      <c r="G184" s="192" t="e">
        <f>VLOOKUP(B184,'Erection Completed '!$B$2:$J$62,6,FALSE)</f>
        <v>#N/A</v>
      </c>
      <c r="H184" s="192" t="e">
        <f>VLOOKUP(B184,'Erection Completed '!$B$2:$J$62,7,FALSE)</f>
        <v>#N/A</v>
      </c>
      <c r="I184" s="275" t="e">
        <f>VLOOKUP(B184,'Erection Completed '!$B$2:$J$62,8,FALSE)</f>
        <v>#N/A</v>
      </c>
      <c r="J184" s="6"/>
      <c r="K184" s="276" t="e">
        <f>VLOOKUP(B184,'Erection Completed '!$B$2:$K$62,10,FALSE)</f>
        <v>#N/A</v>
      </c>
      <c r="L184" s="196"/>
    </row>
    <row r="185" spans="1:12" ht="16.399999999999999" customHeight="1" thickBot="1">
      <c r="A185" s="6">
        <v>184</v>
      </c>
      <c r="B185" s="253" t="s">
        <v>50</v>
      </c>
      <c r="C185" s="253" t="s">
        <v>174</v>
      </c>
      <c r="D185" s="192" t="e">
        <f>VLOOKUP(B185,'Erection Completed '!$B$2:$J$62,3,FALSE)</f>
        <v>#N/A</v>
      </c>
      <c r="E185" s="186">
        <v>0</v>
      </c>
      <c r="F185" s="210" t="e">
        <f t="shared" si="2"/>
        <v>#N/A</v>
      </c>
      <c r="G185" s="192" t="e">
        <f>VLOOKUP(B185,'Erection Completed '!$B$2:$J$62,6,FALSE)</f>
        <v>#N/A</v>
      </c>
      <c r="H185" s="192" t="e">
        <f>VLOOKUP(B185,'Erection Completed '!$B$2:$J$62,7,FALSE)</f>
        <v>#N/A</v>
      </c>
      <c r="I185" s="275" t="e">
        <f>VLOOKUP(B185,'Erection Completed '!$B$2:$J$62,8,FALSE)</f>
        <v>#N/A</v>
      </c>
      <c r="J185" s="6"/>
      <c r="K185" s="276" t="e">
        <f>VLOOKUP(B185,'Erection Completed '!$B$2:$K$62,10,FALSE)</f>
        <v>#N/A</v>
      </c>
      <c r="L185" s="196"/>
    </row>
    <row r="186" spans="1:12" ht="16.399999999999999" customHeight="1" thickBot="1">
      <c r="A186" s="6">
        <v>185</v>
      </c>
      <c r="B186" s="253" t="s">
        <v>389</v>
      </c>
      <c r="C186" s="253" t="s">
        <v>625</v>
      </c>
      <c r="D186" s="192" t="e">
        <f>VLOOKUP(B186,'Erection Completed '!$B$2:$J$62,3,FALSE)</f>
        <v>#N/A</v>
      </c>
      <c r="E186" s="186">
        <v>65.756547999999995</v>
      </c>
      <c r="F186" s="210" t="e">
        <f t="shared" si="2"/>
        <v>#N/A</v>
      </c>
      <c r="G186" s="192" t="e">
        <f>VLOOKUP(B186,'Erection Completed '!$B$2:$J$62,6,FALSE)</f>
        <v>#N/A</v>
      </c>
      <c r="H186" s="192" t="e">
        <f>VLOOKUP(B186,'Erection Completed '!$B$2:$J$62,7,FALSE)</f>
        <v>#N/A</v>
      </c>
      <c r="I186" s="275" t="e">
        <f>VLOOKUP(B186,'Erection Completed '!$B$2:$J$62,8,FALSE)</f>
        <v>#N/A</v>
      </c>
      <c r="J186" s="6"/>
      <c r="K186" s="276" t="e">
        <f>VLOOKUP(B186,'Erection Completed '!$B$2:$K$62,10,FALSE)</f>
        <v>#N/A</v>
      </c>
      <c r="L186" s="196"/>
    </row>
    <row r="187" spans="1:12" ht="16.399999999999999" customHeight="1" thickBot="1">
      <c r="A187" s="6">
        <v>186</v>
      </c>
      <c r="B187" s="253" t="s">
        <v>390</v>
      </c>
      <c r="C187" s="253" t="s">
        <v>668</v>
      </c>
      <c r="D187" s="192" t="e">
        <f>VLOOKUP(B187,'Erection Completed '!$B$2:$J$62,3,FALSE)</f>
        <v>#N/A</v>
      </c>
      <c r="E187" s="186">
        <v>97.933587000000003</v>
      </c>
      <c r="F187" s="210" t="e">
        <f t="shared" si="2"/>
        <v>#N/A</v>
      </c>
      <c r="G187" s="192" t="e">
        <f>VLOOKUP(B187,'Erection Completed '!$B$2:$J$62,6,FALSE)</f>
        <v>#N/A</v>
      </c>
      <c r="H187" s="192" t="e">
        <f>VLOOKUP(B187,'Erection Completed '!$B$2:$J$62,7,FALSE)</f>
        <v>#N/A</v>
      </c>
      <c r="I187" s="275" t="e">
        <f>VLOOKUP(B187,'Erection Completed '!$B$2:$J$62,8,FALSE)</f>
        <v>#N/A</v>
      </c>
      <c r="J187" s="6"/>
      <c r="K187" s="276" t="e">
        <f>VLOOKUP(B187,'Erection Completed '!$B$2:$K$62,10,FALSE)</f>
        <v>#N/A</v>
      </c>
      <c r="L187" s="196"/>
    </row>
    <row r="188" spans="1:12" ht="16.399999999999999" customHeight="1" thickBot="1">
      <c r="A188" s="6">
        <v>187</v>
      </c>
      <c r="B188" s="253" t="s">
        <v>391</v>
      </c>
      <c r="C188" s="253" t="s">
        <v>670</v>
      </c>
      <c r="D188" s="192" t="e">
        <f>VLOOKUP(B188,'Erection Completed '!$B$2:$J$62,3,FALSE)</f>
        <v>#N/A</v>
      </c>
      <c r="E188" s="186">
        <v>82.238801999999993</v>
      </c>
      <c r="F188" s="210" t="e">
        <f t="shared" si="2"/>
        <v>#N/A</v>
      </c>
      <c r="G188" s="192" t="e">
        <f>VLOOKUP(B188,'Erection Completed '!$B$2:$J$62,6,FALSE)</f>
        <v>#N/A</v>
      </c>
      <c r="H188" s="192" t="e">
        <f>VLOOKUP(B188,'Erection Completed '!$B$2:$J$62,7,FALSE)</f>
        <v>#N/A</v>
      </c>
      <c r="I188" s="275" t="e">
        <f>VLOOKUP(B188,'Erection Completed '!$B$2:$J$62,8,FALSE)</f>
        <v>#N/A</v>
      </c>
      <c r="J188" s="6"/>
      <c r="K188" s="276" t="e">
        <f>VLOOKUP(B188,'Erection Completed '!$B$2:$K$62,10,FALSE)</f>
        <v>#N/A</v>
      </c>
      <c r="L188" s="196"/>
    </row>
    <row r="189" spans="1:12" ht="16.399999999999999" customHeight="1" thickBot="1">
      <c r="A189" s="6">
        <v>188</v>
      </c>
      <c r="B189" s="253" t="s">
        <v>392</v>
      </c>
      <c r="C189" s="253" t="s">
        <v>627</v>
      </c>
      <c r="D189" s="192" t="e">
        <f>VLOOKUP(B189,'Erection Completed '!$B$2:$J$62,3,FALSE)</f>
        <v>#N/A</v>
      </c>
      <c r="E189" s="186">
        <v>46.689357999999991</v>
      </c>
      <c r="F189" s="210" t="e">
        <f t="shared" si="2"/>
        <v>#N/A</v>
      </c>
      <c r="G189" s="192" t="e">
        <f>VLOOKUP(B189,'Erection Completed '!$B$2:$J$62,6,FALSE)</f>
        <v>#N/A</v>
      </c>
      <c r="H189" s="192" t="e">
        <f>VLOOKUP(B189,'Erection Completed '!$B$2:$J$62,7,FALSE)</f>
        <v>#N/A</v>
      </c>
      <c r="I189" s="275" t="e">
        <f>VLOOKUP(B189,'Erection Completed '!$B$2:$J$62,8,FALSE)</f>
        <v>#N/A</v>
      </c>
      <c r="J189" s="6"/>
      <c r="K189" s="276" t="e">
        <f>VLOOKUP(B189,'Erection Completed '!$B$2:$K$62,10,FALSE)</f>
        <v>#N/A</v>
      </c>
      <c r="L189" s="196"/>
    </row>
    <row r="190" spans="1:12" ht="16.399999999999999" customHeight="1" thickBot="1">
      <c r="A190" s="6">
        <v>189</v>
      </c>
      <c r="B190" s="253" t="s">
        <v>393</v>
      </c>
      <c r="C190" s="253" t="s">
        <v>642</v>
      </c>
      <c r="D190" s="192" t="e">
        <f>VLOOKUP(B190,'Erection Completed '!$B$2:$J$62,3,FALSE)</f>
        <v>#N/A</v>
      </c>
      <c r="E190" s="186">
        <v>39.458914000000007</v>
      </c>
      <c r="F190" s="210" t="e">
        <f t="shared" si="2"/>
        <v>#N/A</v>
      </c>
      <c r="G190" s="192" t="e">
        <f>VLOOKUP(B190,'Erection Completed '!$B$2:$J$62,6,FALSE)</f>
        <v>#N/A</v>
      </c>
      <c r="H190" s="192" t="e">
        <f>VLOOKUP(B190,'Erection Completed '!$B$2:$J$62,7,FALSE)</f>
        <v>#N/A</v>
      </c>
      <c r="I190" s="275" t="e">
        <f>VLOOKUP(B190,'Erection Completed '!$B$2:$J$62,8,FALSE)</f>
        <v>#N/A</v>
      </c>
      <c r="J190" s="6"/>
      <c r="K190" s="276" t="e">
        <f>VLOOKUP(B190,'Erection Completed '!$B$2:$K$62,10,FALSE)</f>
        <v>#N/A</v>
      </c>
      <c r="L190" s="196"/>
    </row>
    <row r="191" spans="1:12" ht="16.399999999999999" customHeight="1" thickBot="1">
      <c r="A191" s="6">
        <v>190</v>
      </c>
      <c r="B191" s="253" t="s">
        <v>394</v>
      </c>
      <c r="C191" s="253" t="s">
        <v>20</v>
      </c>
      <c r="D191" s="192" t="e">
        <f>VLOOKUP(B191,'Erection Completed '!$B$2:$J$62,3,FALSE)</f>
        <v>#N/A</v>
      </c>
      <c r="E191" s="186">
        <v>54.417843999999995</v>
      </c>
      <c r="F191" s="210" t="e">
        <f t="shared" si="2"/>
        <v>#N/A</v>
      </c>
      <c r="G191" s="192" t="e">
        <f>VLOOKUP(B191,'Erection Completed '!$B$2:$J$62,6,FALSE)</f>
        <v>#N/A</v>
      </c>
      <c r="H191" s="192" t="e">
        <f>VLOOKUP(B191,'Erection Completed '!$B$2:$J$62,7,FALSE)</f>
        <v>#N/A</v>
      </c>
      <c r="I191" s="275" t="e">
        <f>VLOOKUP(B191,'Erection Completed '!$B$2:$J$62,8,FALSE)</f>
        <v>#N/A</v>
      </c>
      <c r="J191" s="6"/>
      <c r="K191" s="276" t="e">
        <f>VLOOKUP(B191,'Erection Completed '!$B$2:$K$62,10,FALSE)</f>
        <v>#N/A</v>
      </c>
      <c r="L191" s="196"/>
    </row>
    <row r="192" spans="1:12" ht="16.399999999999999" customHeight="1" thickBot="1">
      <c r="A192" s="6">
        <v>191</v>
      </c>
      <c r="B192" s="253" t="s">
        <v>395</v>
      </c>
      <c r="C192" s="253" t="s">
        <v>646</v>
      </c>
      <c r="D192" s="192" t="e">
        <f>VLOOKUP(B192,'Erection Completed '!$B$2:$J$62,3,FALSE)</f>
        <v>#N/A</v>
      </c>
      <c r="E192" s="186">
        <v>36.044833999999994</v>
      </c>
      <c r="F192" s="210" t="e">
        <f t="shared" si="2"/>
        <v>#N/A</v>
      </c>
      <c r="G192" s="192" t="e">
        <f>VLOOKUP(B192,'Erection Completed '!$B$2:$J$62,6,FALSE)</f>
        <v>#N/A</v>
      </c>
      <c r="H192" s="192" t="e">
        <f>VLOOKUP(B192,'Erection Completed '!$B$2:$J$62,7,FALSE)</f>
        <v>#N/A</v>
      </c>
      <c r="I192" s="275" t="e">
        <f>VLOOKUP(B192,'Erection Completed '!$B$2:$J$62,8,FALSE)</f>
        <v>#N/A</v>
      </c>
      <c r="J192" s="6"/>
      <c r="K192" s="276" t="e">
        <f>VLOOKUP(B192,'Erection Completed '!$B$2:$K$62,10,FALSE)</f>
        <v>#N/A</v>
      </c>
      <c r="L192" s="196"/>
    </row>
    <row r="193" spans="1:12" ht="16.399999999999999" customHeight="1" thickBot="1">
      <c r="A193" s="6">
        <v>192</v>
      </c>
      <c r="B193" s="253" t="s">
        <v>396</v>
      </c>
      <c r="C193" s="253" t="s">
        <v>646</v>
      </c>
      <c r="D193" s="192" t="e">
        <f>VLOOKUP(B193,'Erection Completed '!$B$2:$J$62,3,FALSE)</f>
        <v>#N/A</v>
      </c>
      <c r="E193" s="186">
        <v>36.044833999999994</v>
      </c>
      <c r="F193" s="210" t="e">
        <f t="shared" si="2"/>
        <v>#N/A</v>
      </c>
      <c r="G193" s="192" t="e">
        <f>VLOOKUP(B193,'Erection Completed '!$B$2:$J$62,6,FALSE)</f>
        <v>#N/A</v>
      </c>
      <c r="H193" s="192" t="e">
        <f>VLOOKUP(B193,'Erection Completed '!$B$2:$J$62,7,FALSE)</f>
        <v>#N/A</v>
      </c>
      <c r="I193" s="275" t="e">
        <f>VLOOKUP(B193,'Erection Completed '!$B$2:$J$62,8,FALSE)</f>
        <v>#N/A</v>
      </c>
      <c r="J193" s="6"/>
      <c r="K193" s="276" t="e">
        <f>VLOOKUP(B193,'Erection Completed '!$B$2:$K$62,10,FALSE)</f>
        <v>#N/A</v>
      </c>
      <c r="L193" s="196"/>
    </row>
    <row r="194" spans="1:12" ht="16.399999999999999" customHeight="1" thickBot="1">
      <c r="A194" s="6">
        <v>193</v>
      </c>
      <c r="B194" s="253" t="s">
        <v>51</v>
      </c>
      <c r="C194" s="253" t="s">
        <v>12</v>
      </c>
      <c r="D194" s="192" t="e">
        <f>VLOOKUP(B194,'Erection Completed '!$B$2:$J$62,3,FALSE)</f>
        <v>#N/A</v>
      </c>
      <c r="E194" s="186">
        <v>94.407668999999999</v>
      </c>
      <c r="F194" s="210" t="e">
        <f t="shared" si="2"/>
        <v>#N/A</v>
      </c>
      <c r="G194" s="192" t="e">
        <f>VLOOKUP(B194,'Erection Completed '!$B$2:$J$62,6,FALSE)</f>
        <v>#N/A</v>
      </c>
      <c r="H194" s="192" t="e">
        <f>VLOOKUP(B194,'Erection Completed '!$B$2:$J$62,7,FALSE)</f>
        <v>#N/A</v>
      </c>
      <c r="I194" s="275" t="e">
        <f>VLOOKUP(B194,'Erection Completed '!$B$2:$J$62,8,FALSE)</f>
        <v>#N/A</v>
      </c>
      <c r="J194" s="6"/>
      <c r="K194" s="276" t="e">
        <f>VLOOKUP(B194,'Erection Completed '!$B$2:$K$62,10,FALSE)</f>
        <v>#N/A</v>
      </c>
      <c r="L194" s="196"/>
    </row>
    <row r="195" spans="1:12" ht="16.399999999999999" customHeight="1" thickBot="1">
      <c r="A195" s="6">
        <v>194</v>
      </c>
      <c r="B195" s="253" t="s">
        <v>397</v>
      </c>
      <c r="C195" s="253" t="s">
        <v>12</v>
      </c>
      <c r="D195" s="192" t="e">
        <f>VLOOKUP(B195,'Erection Completed '!$B$2:$J$62,3,FALSE)</f>
        <v>#N/A</v>
      </c>
      <c r="E195" s="186">
        <v>94.407668999999999</v>
      </c>
      <c r="F195" s="210" t="e">
        <f t="shared" ref="F195:F258" si="3">IF(G195&gt;=1-1-2024,"Completed","Not Completed")</f>
        <v>#N/A</v>
      </c>
      <c r="G195" s="192" t="e">
        <f>VLOOKUP(B195,'Erection Completed '!$B$2:$J$62,6,FALSE)</f>
        <v>#N/A</v>
      </c>
      <c r="H195" s="192" t="e">
        <f>VLOOKUP(B195,'Erection Completed '!$B$2:$J$62,7,FALSE)</f>
        <v>#N/A</v>
      </c>
      <c r="I195" s="275" t="e">
        <f>VLOOKUP(B195,'Erection Completed '!$B$2:$J$62,8,FALSE)</f>
        <v>#N/A</v>
      </c>
      <c r="J195" s="6"/>
      <c r="K195" s="276" t="e">
        <f>VLOOKUP(B195,'Erection Completed '!$B$2:$K$62,10,FALSE)</f>
        <v>#N/A</v>
      </c>
      <c r="L195" s="196"/>
    </row>
    <row r="196" spans="1:12" ht="16.399999999999999" customHeight="1" thickBot="1">
      <c r="A196" s="6">
        <v>195</v>
      </c>
      <c r="B196" s="253" t="s">
        <v>398</v>
      </c>
      <c r="C196" s="253" t="s">
        <v>642</v>
      </c>
      <c r="D196" s="192" t="e">
        <f>VLOOKUP(B196,'Erection Completed '!$B$2:$J$62,3,FALSE)</f>
        <v>#N/A</v>
      </c>
      <c r="E196" s="186">
        <v>39.458914000000007</v>
      </c>
      <c r="F196" s="210" t="e">
        <f t="shared" si="3"/>
        <v>#N/A</v>
      </c>
      <c r="G196" s="192" t="e">
        <f>VLOOKUP(B196,'Erection Completed '!$B$2:$J$62,6,FALSE)</f>
        <v>#N/A</v>
      </c>
      <c r="H196" s="192" t="e">
        <f>VLOOKUP(B196,'Erection Completed '!$B$2:$J$62,7,FALSE)</f>
        <v>#N/A</v>
      </c>
      <c r="I196" s="275" t="e">
        <f>VLOOKUP(B196,'Erection Completed '!$B$2:$J$62,8,FALSE)</f>
        <v>#N/A</v>
      </c>
      <c r="J196" s="6"/>
      <c r="K196" s="276" t="e">
        <f>VLOOKUP(B196,'Erection Completed '!$B$2:$K$62,10,FALSE)</f>
        <v>#N/A</v>
      </c>
      <c r="L196" s="196"/>
    </row>
    <row r="197" spans="1:12" ht="16.399999999999999" customHeight="1" thickBot="1">
      <c r="A197" s="6">
        <v>196</v>
      </c>
      <c r="B197" s="253" t="s">
        <v>399</v>
      </c>
      <c r="C197" s="253" t="s">
        <v>643</v>
      </c>
      <c r="D197" s="192" t="e">
        <f>VLOOKUP(B197,'Erection Completed '!$B$2:$J$62,3,FALSE)</f>
        <v>#N/A</v>
      </c>
      <c r="E197" s="186">
        <v>44.794097999999998</v>
      </c>
      <c r="F197" s="210" t="e">
        <f t="shared" si="3"/>
        <v>#N/A</v>
      </c>
      <c r="G197" s="192" t="e">
        <f>VLOOKUP(B197,'Erection Completed '!$B$2:$J$62,6,FALSE)</f>
        <v>#N/A</v>
      </c>
      <c r="H197" s="192" t="e">
        <f>VLOOKUP(B197,'Erection Completed '!$B$2:$J$62,7,FALSE)</f>
        <v>#N/A</v>
      </c>
      <c r="I197" s="275" t="e">
        <f>VLOOKUP(B197,'Erection Completed '!$B$2:$J$62,8,FALSE)</f>
        <v>#N/A</v>
      </c>
      <c r="J197" s="6"/>
      <c r="K197" s="276" t="e">
        <f>VLOOKUP(B197,'Erection Completed '!$B$2:$K$62,10,FALSE)</f>
        <v>#N/A</v>
      </c>
      <c r="L197" s="196"/>
    </row>
    <row r="198" spans="1:12" ht="16.399999999999999" customHeight="1" thickBot="1">
      <c r="A198" s="6">
        <v>197</v>
      </c>
      <c r="B198" s="253" t="s">
        <v>400</v>
      </c>
      <c r="C198" s="253" t="s">
        <v>663</v>
      </c>
      <c r="D198" s="192" t="e">
        <f>VLOOKUP(B198,'Erection Completed '!$B$2:$J$62,3,FALSE)</f>
        <v>#N/A</v>
      </c>
      <c r="E198" s="186">
        <v>64.25380899999999</v>
      </c>
      <c r="F198" s="210" t="e">
        <f t="shared" si="3"/>
        <v>#N/A</v>
      </c>
      <c r="G198" s="192" t="e">
        <f>VLOOKUP(B198,'Erection Completed '!$B$2:$J$62,6,FALSE)</f>
        <v>#N/A</v>
      </c>
      <c r="H198" s="192" t="e">
        <f>VLOOKUP(B198,'Erection Completed '!$B$2:$J$62,7,FALSE)</f>
        <v>#N/A</v>
      </c>
      <c r="I198" s="275" t="e">
        <f>VLOOKUP(B198,'Erection Completed '!$B$2:$J$62,8,FALSE)</f>
        <v>#N/A</v>
      </c>
      <c r="J198" s="6"/>
      <c r="K198" s="276" t="e">
        <f>VLOOKUP(B198,'Erection Completed '!$B$2:$K$62,10,FALSE)</f>
        <v>#N/A</v>
      </c>
      <c r="L198" s="196"/>
    </row>
    <row r="199" spans="1:12" ht="16.399999999999999" customHeight="1" thickBot="1">
      <c r="A199" s="6">
        <v>198</v>
      </c>
      <c r="B199" s="253" t="s">
        <v>401</v>
      </c>
      <c r="C199" s="253" t="s">
        <v>643</v>
      </c>
      <c r="D199" s="192" t="e">
        <f>VLOOKUP(B199,'Erection Completed '!$B$2:$J$62,3,FALSE)</f>
        <v>#N/A</v>
      </c>
      <c r="E199" s="186">
        <v>44.794097999999998</v>
      </c>
      <c r="F199" s="210" t="e">
        <f t="shared" si="3"/>
        <v>#N/A</v>
      </c>
      <c r="G199" s="192" t="e">
        <f>VLOOKUP(B199,'Erection Completed '!$B$2:$J$62,6,FALSE)</f>
        <v>#N/A</v>
      </c>
      <c r="H199" s="192" t="e">
        <f>VLOOKUP(B199,'Erection Completed '!$B$2:$J$62,7,FALSE)</f>
        <v>#N/A</v>
      </c>
      <c r="I199" s="275" t="e">
        <f>VLOOKUP(B199,'Erection Completed '!$B$2:$J$62,8,FALSE)</f>
        <v>#N/A</v>
      </c>
      <c r="J199" s="6"/>
      <c r="K199" s="276" t="e">
        <f>VLOOKUP(B199,'Erection Completed '!$B$2:$K$62,10,FALSE)</f>
        <v>#N/A</v>
      </c>
      <c r="L199" s="196"/>
    </row>
    <row r="200" spans="1:12" ht="16.399999999999999" customHeight="1" thickBot="1">
      <c r="A200" s="6">
        <v>199</v>
      </c>
      <c r="B200" s="273" t="s">
        <v>402</v>
      </c>
      <c r="C200" s="273" t="s">
        <v>624</v>
      </c>
      <c r="D200" s="192" t="e">
        <f>VLOOKUP(B200,'Erection Completed '!$B$2:$J$62,3,FALSE)</f>
        <v>#N/A</v>
      </c>
      <c r="E200" s="186">
        <v>77.718057000000002</v>
      </c>
      <c r="F200" s="210" t="e">
        <f t="shared" si="3"/>
        <v>#N/A</v>
      </c>
      <c r="G200" s="192" t="e">
        <f>VLOOKUP(B200,'Erection Completed '!$B$2:$J$62,6,FALSE)</f>
        <v>#N/A</v>
      </c>
      <c r="H200" s="192" t="e">
        <f>VLOOKUP(B200,'Erection Completed '!$B$2:$J$62,7,FALSE)</f>
        <v>#N/A</v>
      </c>
      <c r="I200" s="275" t="e">
        <f>VLOOKUP(B200,'Erection Completed '!$B$2:$J$62,8,FALSE)</f>
        <v>#N/A</v>
      </c>
      <c r="J200" s="6"/>
      <c r="K200" s="276" t="e">
        <f>VLOOKUP(B200,'Erection Completed '!$B$2:$K$62,10,FALSE)</f>
        <v>#N/A</v>
      </c>
      <c r="L200" s="196"/>
    </row>
    <row r="201" spans="1:12" ht="16.399999999999999" customHeight="1" thickBot="1">
      <c r="A201" s="6">
        <v>200</v>
      </c>
      <c r="B201" s="273" t="s">
        <v>403</v>
      </c>
      <c r="C201" s="273" t="s">
        <v>667</v>
      </c>
      <c r="D201" s="192" t="e">
        <f>VLOOKUP(B201,'Erection Completed '!$B$2:$J$62,3,FALSE)</f>
        <v>#N/A</v>
      </c>
      <c r="E201" s="186">
        <v>97.933587000000003</v>
      </c>
      <c r="F201" s="210" t="e">
        <f t="shared" si="3"/>
        <v>#N/A</v>
      </c>
      <c r="G201" s="192" t="e">
        <f>VLOOKUP(B201,'Erection Completed '!$B$2:$J$62,6,FALSE)</f>
        <v>#N/A</v>
      </c>
      <c r="H201" s="192" t="e">
        <f>VLOOKUP(B201,'Erection Completed '!$B$2:$J$62,7,FALSE)</f>
        <v>#N/A</v>
      </c>
      <c r="I201" s="275" t="e">
        <f>VLOOKUP(B201,'Erection Completed '!$B$2:$J$62,8,FALSE)</f>
        <v>#N/A</v>
      </c>
      <c r="J201" s="6"/>
      <c r="K201" s="276" t="e">
        <f>VLOOKUP(B201,'Erection Completed '!$B$2:$K$62,10,FALSE)</f>
        <v>#N/A</v>
      </c>
      <c r="L201" s="196"/>
    </row>
    <row r="202" spans="1:12" ht="16.399999999999999" customHeight="1" thickBot="1">
      <c r="A202" s="6">
        <v>201</v>
      </c>
      <c r="B202" s="273" t="s">
        <v>404</v>
      </c>
      <c r="C202" s="273" t="s">
        <v>658</v>
      </c>
      <c r="D202" s="192" t="e">
        <f>VLOOKUP(B202,'Erection Completed '!$B$2:$J$62,3,FALSE)</f>
        <v>#N/A</v>
      </c>
      <c r="E202" s="186">
        <v>129.34103899999999</v>
      </c>
      <c r="F202" s="210" t="e">
        <f t="shared" si="3"/>
        <v>#N/A</v>
      </c>
      <c r="G202" s="192" t="e">
        <f>VLOOKUP(B202,'Erection Completed '!$B$2:$J$62,6,FALSE)</f>
        <v>#N/A</v>
      </c>
      <c r="H202" s="192" t="e">
        <f>VLOOKUP(B202,'Erection Completed '!$B$2:$J$62,7,FALSE)</f>
        <v>#N/A</v>
      </c>
      <c r="I202" s="275" t="e">
        <f>VLOOKUP(B202,'Erection Completed '!$B$2:$J$62,8,FALSE)</f>
        <v>#N/A</v>
      </c>
      <c r="J202" s="6"/>
      <c r="K202" s="276" t="e">
        <f>VLOOKUP(B202,'Erection Completed '!$B$2:$K$62,10,FALSE)</f>
        <v>#N/A</v>
      </c>
      <c r="L202" s="196"/>
    </row>
    <row r="203" spans="1:12" ht="16.399999999999999" customHeight="1" thickBot="1">
      <c r="A203" s="6">
        <v>202</v>
      </c>
      <c r="B203" s="273" t="s">
        <v>831</v>
      </c>
      <c r="C203" s="273" t="s">
        <v>624</v>
      </c>
      <c r="D203" s="192" t="e">
        <f>VLOOKUP(B203,'Erection Completed '!$B$2:$J$62,3,FALSE)</f>
        <v>#N/A</v>
      </c>
      <c r="E203" s="186">
        <v>77.718057000000002</v>
      </c>
      <c r="F203" s="210" t="e">
        <f t="shared" si="3"/>
        <v>#N/A</v>
      </c>
      <c r="G203" s="192" t="e">
        <f>VLOOKUP(B203,'Erection Completed '!$B$2:$J$62,6,FALSE)</f>
        <v>#N/A</v>
      </c>
      <c r="H203" s="192" t="e">
        <f>VLOOKUP(B203,'Erection Completed '!$B$2:$J$62,7,FALSE)</f>
        <v>#N/A</v>
      </c>
      <c r="I203" s="275" t="e">
        <f>VLOOKUP(B203,'Erection Completed '!$B$2:$J$62,8,FALSE)</f>
        <v>#N/A</v>
      </c>
      <c r="J203" s="6"/>
      <c r="K203" s="276" t="e">
        <f>VLOOKUP(B203,'Erection Completed '!$B$2:$K$62,10,FALSE)</f>
        <v>#N/A</v>
      </c>
      <c r="L203" s="196"/>
    </row>
    <row r="204" spans="1:12" ht="16.399999999999999" customHeight="1" thickBot="1">
      <c r="A204" s="6">
        <v>203</v>
      </c>
      <c r="B204" s="273" t="s">
        <v>832</v>
      </c>
      <c r="C204" s="273" t="s">
        <v>5</v>
      </c>
      <c r="D204" s="192" t="e">
        <f>VLOOKUP(B204,'Erection Completed '!$B$2:$J$62,3,FALSE)</f>
        <v>#N/A</v>
      </c>
      <c r="E204" s="186">
        <v>80.408017000000001</v>
      </c>
      <c r="F204" s="210" t="e">
        <f t="shared" si="3"/>
        <v>#N/A</v>
      </c>
      <c r="G204" s="192" t="e">
        <f>VLOOKUP(B204,'Erection Completed '!$B$2:$J$62,6,FALSE)</f>
        <v>#N/A</v>
      </c>
      <c r="H204" s="192" t="e">
        <f>VLOOKUP(B204,'Erection Completed '!$B$2:$J$62,7,FALSE)</f>
        <v>#N/A</v>
      </c>
      <c r="I204" s="275" t="e">
        <f>VLOOKUP(B204,'Erection Completed '!$B$2:$J$62,8,FALSE)</f>
        <v>#N/A</v>
      </c>
      <c r="J204" s="6"/>
      <c r="K204" s="276" t="e">
        <f>VLOOKUP(B204,'Erection Completed '!$B$2:$K$62,10,FALSE)</f>
        <v>#N/A</v>
      </c>
      <c r="L204" s="196"/>
    </row>
    <row r="205" spans="1:12" ht="16.399999999999999" customHeight="1" thickBot="1">
      <c r="A205" s="6">
        <v>204</v>
      </c>
      <c r="B205" s="273" t="s">
        <v>405</v>
      </c>
      <c r="C205" s="273" t="s">
        <v>1</v>
      </c>
      <c r="D205" s="192" t="e">
        <f>VLOOKUP(B205,'Erection Completed '!$B$2:$J$62,3,FALSE)</f>
        <v>#N/A</v>
      </c>
      <c r="E205" s="186">
        <v>141.87401500000001</v>
      </c>
      <c r="F205" s="210" t="e">
        <f t="shared" si="3"/>
        <v>#N/A</v>
      </c>
      <c r="G205" s="192" t="e">
        <f>VLOOKUP(B205,'Erection Completed '!$B$2:$J$62,6,FALSE)</f>
        <v>#N/A</v>
      </c>
      <c r="H205" s="192" t="e">
        <f>VLOOKUP(B205,'Erection Completed '!$B$2:$J$62,7,FALSE)</f>
        <v>#N/A</v>
      </c>
      <c r="I205" s="275" t="e">
        <f>VLOOKUP(B205,'Erection Completed '!$B$2:$J$62,8,FALSE)</f>
        <v>#N/A</v>
      </c>
      <c r="J205" s="6"/>
      <c r="K205" s="276" t="e">
        <f>VLOOKUP(B205,'Erection Completed '!$B$2:$K$62,10,FALSE)</f>
        <v>#N/A</v>
      </c>
      <c r="L205" s="196"/>
    </row>
    <row r="206" spans="1:12" ht="16.399999999999999" customHeight="1" thickBot="1">
      <c r="A206" s="6">
        <v>205</v>
      </c>
      <c r="B206" s="273" t="s">
        <v>52</v>
      </c>
      <c r="C206" s="273" t="s">
        <v>841</v>
      </c>
      <c r="D206" s="192" t="e">
        <f>VLOOKUP(B206,'Erection Completed '!$B$2:$J$62,3,FALSE)</f>
        <v>#N/A</v>
      </c>
      <c r="E206" s="186" t="e">
        <v>#N/A</v>
      </c>
      <c r="F206" s="210" t="e">
        <f t="shared" si="3"/>
        <v>#N/A</v>
      </c>
      <c r="G206" s="192" t="e">
        <f>VLOOKUP(B206,'Erection Completed '!$B$2:$J$62,6,FALSE)</f>
        <v>#N/A</v>
      </c>
      <c r="H206" s="192" t="e">
        <f>VLOOKUP(B206,'Erection Completed '!$B$2:$J$62,7,FALSE)</f>
        <v>#N/A</v>
      </c>
      <c r="I206" s="275" t="e">
        <f>VLOOKUP(B206,'Erection Completed '!$B$2:$J$62,8,FALSE)</f>
        <v>#N/A</v>
      </c>
      <c r="J206" s="6"/>
      <c r="K206" s="276" t="e">
        <f>VLOOKUP(B206,'Erection Completed '!$B$2:$K$62,10,FALSE)</f>
        <v>#N/A</v>
      </c>
      <c r="L206" s="196"/>
    </row>
    <row r="207" spans="1:12" ht="16.399999999999999" customHeight="1" thickBot="1">
      <c r="A207" s="6">
        <v>206</v>
      </c>
      <c r="B207" s="273" t="s">
        <v>406</v>
      </c>
      <c r="C207" s="273" t="s">
        <v>624</v>
      </c>
      <c r="D207" s="192" t="e">
        <f>VLOOKUP(B207,'Erection Completed '!$B$2:$J$62,3,FALSE)</f>
        <v>#N/A</v>
      </c>
      <c r="E207" s="186">
        <v>77.718057000000002</v>
      </c>
      <c r="F207" s="210" t="e">
        <f t="shared" si="3"/>
        <v>#N/A</v>
      </c>
      <c r="G207" s="192" t="e">
        <f>VLOOKUP(B207,'Erection Completed '!$B$2:$J$62,6,FALSE)</f>
        <v>#N/A</v>
      </c>
      <c r="H207" s="192" t="e">
        <f>VLOOKUP(B207,'Erection Completed '!$B$2:$J$62,7,FALSE)</f>
        <v>#N/A</v>
      </c>
      <c r="I207" s="275" t="e">
        <f>VLOOKUP(B207,'Erection Completed '!$B$2:$J$62,8,FALSE)</f>
        <v>#N/A</v>
      </c>
      <c r="J207" s="6"/>
      <c r="K207" s="276" t="e">
        <f>VLOOKUP(B207,'Erection Completed '!$B$2:$K$62,10,FALSE)</f>
        <v>#N/A</v>
      </c>
      <c r="L207" s="196"/>
    </row>
    <row r="208" spans="1:12" ht="16.399999999999999" customHeight="1" thickBot="1">
      <c r="A208" s="6">
        <v>207</v>
      </c>
      <c r="B208" s="253" t="s">
        <v>407</v>
      </c>
      <c r="C208" s="253" t="s">
        <v>627</v>
      </c>
      <c r="D208" s="192" t="e">
        <f>VLOOKUP(B208,'Erection Completed '!$B$2:$J$62,3,FALSE)</f>
        <v>#N/A</v>
      </c>
      <c r="E208" s="186">
        <v>46.689357999999991</v>
      </c>
      <c r="F208" s="210" t="e">
        <f t="shared" si="3"/>
        <v>#N/A</v>
      </c>
      <c r="G208" s="192" t="e">
        <f>VLOOKUP(B208,'Erection Completed '!$B$2:$J$62,6,FALSE)</f>
        <v>#N/A</v>
      </c>
      <c r="H208" s="192" t="e">
        <f>VLOOKUP(B208,'Erection Completed '!$B$2:$J$62,7,FALSE)</f>
        <v>#N/A</v>
      </c>
      <c r="I208" s="275" t="e">
        <f>VLOOKUP(B208,'Erection Completed '!$B$2:$J$62,8,FALSE)</f>
        <v>#N/A</v>
      </c>
      <c r="J208" s="6"/>
      <c r="K208" s="276" t="e">
        <f>VLOOKUP(B208,'Erection Completed '!$B$2:$K$62,10,FALSE)</f>
        <v>#N/A</v>
      </c>
      <c r="L208" s="196"/>
    </row>
    <row r="209" spans="1:12" ht="16.399999999999999" customHeight="1" thickBot="1">
      <c r="A209" s="6">
        <v>208</v>
      </c>
      <c r="B209" s="253" t="s">
        <v>408</v>
      </c>
      <c r="C209" s="253" t="s">
        <v>663</v>
      </c>
      <c r="D209" s="192" t="e">
        <f>VLOOKUP(B209,'Erection Completed '!$B$2:$J$62,3,FALSE)</f>
        <v>#N/A</v>
      </c>
      <c r="E209" s="186">
        <v>64.25380899999999</v>
      </c>
      <c r="F209" s="210" t="e">
        <f t="shared" si="3"/>
        <v>#N/A</v>
      </c>
      <c r="G209" s="192" t="e">
        <f>VLOOKUP(B209,'Erection Completed '!$B$2:$J$62,6,FALSE)</f>
        <v>#N/A</v>
      </c>
      <c r="H209" s="192" t="e">
        <f>VLOOKUP(B209,'Erection Completed '!$B$2:$J$62,7,FALSE)</f>
        <v>#N/A</v>
      </c>
      <c r="I209" s="275" t="e">
        <f>VLOOKUP(B209,'Erection Completed '!$B$2:$J$62,8,FALSE)</f>
        <v>#N/A</v>
      </c>
      <c r="J209" s="6"/>
      <c r="K209" s="276" t="e">
        <f>VLOOKUP(B209,'Erection Completed '!$B$2:$K$62,10,FALSE)</f>
        <v>#N/A</v>
      </c>
      <c r="L209" s="196"/>
    </row>
    <row r="210" spans="1:12" ht="16.399999999999999" customHeight="1" thickBot="1">
      <c r="A210" s="6">
        <v>209</v>
      </c>
      <c r="B210" s="253" t="s">
        <v>652</v>
      </c>
      <c r="C210" s="253" t="s">
        <v>664</v>
      </c>
      <c r="D210" s="192" t="e">
        <f>VLOOKUP(B210,'Erection Completed '!$B$2:$J$62,3,FALSE)</f>
        <v>#N/A</v>
      </c>
      <c r="E210" s="186">
        <v>63.508955999999998</v>
      </c>
      <c r="F210" s="210" t="e">
        <f t="shared" si="3"/>
        <v>#N/A</v>
      </c>
      <c r="G210" s="192" t="e">
        <f>VLOOKUP(B210,'Erection Completed '!$B$2:$J$62,6,FALSE)</f>
        <v>#N/A</v>
      </c>
      <c r="H210" s="192" t="e">
        <f>VLOOKUP(B210,'Erection Completed '!$B$2:$J$62,7,FALSE)</f>
        <v>#N/A</v>
      </c>
      <c r="I210" s="275" t="e">
        <f>VLOOKUP(B210,'Erection Completed '!$B$2:$J$62,8,FALSE)</f>
        <v>#N/A</v>
      </c>
      <c r="J210" s="6"/>
      <c r="K210" s="276" t="e">
        <f>VLOOKUP(B210,'Erection Completed '!$B$2:$K$62,10,FALSE)</f>
        <v>#N/A</v>
      </c>
      <c r="L210" s="196"/>
    </row>
    <row r="211" spans="1:12" ht="16.399999999999999" customHeight="1" thickBot="1">
      <c r="A211" s="6">
        <v>210</v>
      </c>
      <c r="B211" s="253" t="s">
        <v>409</v>
      </c>
      <c r="C211" s="253" t="s">
        <v>1</v>
      </c>
      <c r="D211" s="192" t="e">
        <f>VLOOKUP(B211,'Erection Completed '!$B$2:$J$62,3,FALSE)</f>
        <v>#N/A</v>
      </c>
      <c r="E211" s="186">
        <v>141.87401500000001</v>
      </c>
      <c r="F211" s="210" t="e">
        <f t="shared" si="3"/>
        <v>#N/A</v>
      </c>
      <c r="G211" s="192" t="e">
        <f>VLOOKUP(B211,'Erection Completed '!$B$2:$J$62,6,FALSE)</f>
        <v>#N/A</v>
      </c>
      <c r="H211" s="192" t="e">
        <f>VLOOKUP(B211,'Erection Completed '!$B$2:$J$62,7,FALSE)</f>
        <v>#N/A</v>
      </c>
      <c r="I211" s="275" t="e">
        <f>VLOOKUP(B211,'Erection Completed '!$B$2:$J$62,8,FALSE)</f>
        <v>#N/A</v>
      </c>
      <c r="J211" s="6"/>
      <c r="K211" s="276" t="e">
        <f>VLOOKUP(B211,'Erection Completed '!$B$2:$K$62,10,FALSE)</f>
        <v>#N/A</v>
      </c>
      <c r="L211" s="196"/>
    </row>
    <row r="212" spans="1:12" ht="16.399999999999999" customHeight="1" thickBot="1">
      <c r="A212" s="6">
        <v>211</v>
      </c>
      <c r="B212" s="253" t="s">
        <v>410</v>
      </c>
      <c r="C212" s="253" t="s">
        <v>671</v>
      </c>
      <c r="D212" s="192" t="e">
        <f>VLOOKUP(B212,'Erection Completed '!$B$2:$J$62,3,FALSE)</f>
        <v>#N/A</v>
      </c>
      <c r="E212" s="186">
        <v>0</v>
      </c>
      <c r="F212" s="210" t="e">
        <f t="shared" si="3"/>
        <v>#N/A</v>
      </c>
      <c r="G212" s="192" t="e">
        <f>VLOOKUP(B212,'Erection Completed '!$B$2:$J$62,6,FALSE)</f>
        <v>#N/A</v>
      </c>
      <c r="H212" s="192" t="e">
        <f>VLOOKUP(B212,'Erection Completed '!$B$2:$J$62,7,FALSE)</f>
        <v>#N/A</v>
      </c>
      <c r="I212" s="275" t="e">
        <f>VLOOKUP(B212,'Erection Completed '!$B$2:$J$62,8,FALSE)</f>
        <v>#N/A</v>
      </c>
      <c r="J212" s="6"/>
      <c r="K212" s="276" t="e">
        <f>VLOOKUP(B212,'Erection Completed '!$B$2:$K$62,10,FALSE)</f>
        <v>#N/A</v>
      </c>
      <c r="L212" s="196"/>
    </row>
    <row r="213" spans="1:12" ht="16.399999999999999" customHeight="1" thickBot="1">
      <c r="A213" s="6">
        <v>212</v>
      </c>
      <c r="B213" s="253" t="s">
        <v>411</v>
      </c>
      <c r="C213" s="253" t="s">
        <v>11</v>
      </c>
      <c r="D213" s="192" t="e">
        <f>VLOOKUP(B213,'Erection Completed '!$B$2:$J$62,3,FALSE)</f>
        <v>#N/A</v>
      </c>
      <c r="E213" s="186">
        <v>98.835632999999987</v>
      </c>
      <c r="F213" s="210" t="e">
        <f t="shared" si="3"/>
        <v>#N/A</v>
      </c>
      <c r="G213" s="192" t="e">
        <f>VLOOKUP(B213,'Erection Completed '!$B$2:$J$62,6,FALSE)</f>
        <v>#N/A</v>
      </c>
      <c r="H213" s="192" t="e">
        <f>VLOOKUP(B213,'Erection Completed '!$B$2:$J$62,7,FALSE)</f>
        <v>#N/A</v>
      </c>
      <c r="I213" s="275" t="e">
        <f>VLOOKUP(B213,'Erection Completed '!$B$2:$J$62,8,FALSE)</f>
        <v>#N/A</v>
      </c>
      <c r="J213" s="6"/>
      <c r="K213" s="276" t="e">
        <f>VLOOKUP(B213,'Erection Completed '!$B$2:$K$62,10,FALSE)</f>
        <v>#N/A</v>
      </c>
      <c r="L213" s="196"/>
    </row>
    <row r="214" spans="1:12" ht="16.399999999999999" customHeight="1" thickBot="1">
      <c r="A214" s="6">
        <v>213</v>
      </c>
      <c r="B214" s="253" t="s">
        <v>412</v>
      </c>
      <c r="C214" s="253" t="s">
        <v>623</v>
      </c>
      <c r="D214" s="192" t="e">
        <f>VLOOKUP(B214,'Erection Completed '!$B$2:$J$62,3,FALSE)</f>
        <v>#N/A</v>
      </c>
      <c r="E214" s="186">
        <v>37.796346</v>
      </c>
      <c r="F214" s="210" t="e">
        <f t="shared" si="3"/>
        <v>#N/A</v>
      </c>
      <c r="G214" s="192" t="e">
        <f>VLOOKUP(B214,'Erection Completed '!$B$2:$J$62,6,FALSE)</f>
        <v>#N/A</v>
      </c>
      <c r="H214" s="192" t="e">
        <f>VLOOKUP(B214,'Erection Completed '!$B$2:$J$62,7,FALSE)</f>
        <v>#N/A</v>
      </c>
      <c r="I214" s="275" t="e">
        <f>VLOOKUP(B214,'Erection Completed '!$B$2:$J$62,8,FALSE)</f>
        <v>#N/A</v>
      </c>
      <c r="J214" s="6"/>
      <c r="K214" s="276" t="e">
        <f>VLOOKUP(B214,'Erection Completed '!$B$2:$K$62,10,FALSE)</f>
        <v>#N/A</v>
      </c>
      <c r="L214" s="196"/>
    </row>
    <row r="215" spans="1:12" ht="16.399999999999999" customHeight="1" thickBot="1">
      <c r="A215" s="6">
        <v>214</v>
      </c>
      <c r="B215" s="253" t="s">
        <v>413</v>
      </c>
      <c r="C215" s="253" t="s">
        <v>646</v>
      </c>
      <c r="D215" s="192" t="e">
        <f>VLOOKUP(B215,'Erection Completed '!$B$2:$J$62,3,FALSE)</f>
        <v>#N/A</v>
      </c>
      <c r="E215" s="186">
        <v>36.044833999999994</v>
      </c>
      <c r="F215" s="210" t="e">
        <f t="shared" si="3"/>
        <v>#N/A</v>
      </c>
      <c r="G215" s="192" t="e">
        <f>VLOOKUP(B215,'Erection Completed '!$B$2:$J$62,6,FALSE)</f>
        <v>#N/A</v>
      </c>
      <c r="H215" s="192" t="e">
        <f>VLOOKUP(B215,'Erection Completed '!$B$2:$J$62,7,FALSE)</f>
        <v>#N/A</v>
      </c>
      <c r="I215" s="275" t="e">
        <f>VLOOKUP(B215,'Erection Completed '!$B$2:$J$62,8,FALSE)</f>
        <v>#N/A</v>
      </c>
      <c r="J215" s="6"/>
      <c r="K215" s="276" t="e">
        <f>VLOOKUP(B215,'Erection Completed '!$B$2:$K$62,10,FALSE)</f>
        <v>#N/A</v>
      </c>
      <c r="L215" s="196"/>
    </row>
    <row r="216" spans="1:12" ht="16.399999999999999" customHeight="1" thickBot="1">
      <c r="A216" s="6">
        <v>215</v>
      </c>
      <c r="B216" s="253" t="s">
        <v>414</v>
      </c>
      <c r="C216" s="253" t="s">
        <v>842</v>
      </c>
      <c r="D216" s="192" t="e">
        <f>VLOOKUP(B216,'Erection Completed '!$B$2:$J$62,3,FALSE)</f>
        <v>#N/A</v>
      </c>
      <c r="E216" s="186" t="e">
        <v>#N/A</v>
      </c>
      <c r="F216" s="210" t="e">
        <f t="shared" si="3"/>
        <v>#N/A</v>
      </c>
      <c r="G216" s="192" t="e">
        <f>VLOOKUP(B216,'Erection Completed '!$B$2:$J$62,6,FALSE)</f>
        <v>#N/A</v>
      </c>
      <c r="H216" s="192" t="e">
        <f>VLOOKUP(B216,'Erection Completed '!$B$2:$J$62,7,FALSE)</f>
        <v>#N/A</v>
      </c>
      <c r="I216" s="275" t="e">
        <f>VLOOKUP(B216,'Erection Completed '!$B$2:$J$62,8,FALSE)</f>
        <v>#N/A</v>
      </c>
      <c r="J216" s="6"/>
      <c r="K216" s="276" t="e">
        <f>VLOOKUP(B216,'Erection Completed '!$B$2:$K$62,10,FALSE)</f>
        <v>#N/A</v>
      </c>
      <c r="L216" s="196"/>
    </row>
    <row r="217" spans="1:12" ht="16.399999999999999" customHeight="1" thickBot="1">
      <c r="A217" s="6">
        <v>216</v>
      </c>
      <c r="B217" s="253" t="s">
        <v>415</v>
      </c>
      <c r="C217" s="253" t="s">
        <v>31</v>
      </c>
      <c r="D217" s="192" t="e">
        <f>VLOOKUP(B217,'Erection Completed '!$B$2:$J$62,3,FALSE)</f>
        <v>#N/A</v>
      </c>
      <c r="E217" s="186">
        <v>65.756547999999995</v>
      </c>
      <c r="F217" s="210" t="e">
        <f t="shared" si="3"/>
        <v>#N/A</v>
      </c>
      <c r="G217" s="192" t="e">
        <f>VLOOKUP(B217,'Erection Completed '!$B$2:$J$62,6,FALSE)</f>
        <v>#N/A</v>
      </c>
      <c r="H217" s="192" t="e">
        <f>VLOOKUP(B217,'Erection Completed '!$B$2:$J$62,7,FALSE)</f>
        <v>#N/A</v>
      </c>
      <c r="I217" s="275" t="e">
        <f>VLOOKUP(B217,'Erection Completed '!$B$2:$J$62,8,FALSE)</f>
        <v>#N/A</v>
      </c>
      <c r="J217" s="6"/>
      <c r="K217" s="276" t="e">
        <f>VLOOKUP(B217,'Erection Completed '!$B$2:$K$62,10,FALSE)</f>
        <v>#N/A</v>
      </c>
      <c r="L217" s="196"/>
    </row>
    <row r="218" spans="1:12" ht="16.399999999999999" customHeight="1" thickBot="1">
      <c r="A218" s="6">
        <v>217</v>
      </c>
      <c r="B218" s="253" t="s">
        <v>416</v>
      </c>
      <c r="C218" s="253" t="s">
        <v>646</v>
      </c>
      <c r="D218" s="192" t="e">
        <f>VLOOKUP(B218,'Erection Completed '!$B$2:$J$62,3,FALSE)</f>
        <v>#N/A</v>
      </c>
      <c r="E218" s="186">
        <v>36.044833999999994</v>
      </c>
      <c r="F218" s="210" t="e">
        <f t="shared" si="3"/>
        <v>#N/A</v>
      </c>
      <c r="G218" s="192" t="e">
        <f>VLOOKUP(B218,'Erection Completed '!$B$2:$J$62,6,FALSE)</f>
        <v>#N/A</v>
      </c>
      <c r="H218" s="192" t="e">
        <f>VLOOKUP(B218,'Erection Completed '!$B$2:$J$62,7,FALSE)</f>
        <v>#N/A</v>
      </c>
      <c r="I218" s="275" t="e">
        <f>VLOOKUP(B218,'Erection Completed '!$B$2:$J$62,8,FALSE)</f>
        <v>#N/A</v>
      </c>
      <c r="J218" s="6"/>
      <c r="K218" s="276" t="e">
        <f>VLOOKUP(B218,'Erection Completed '!$B$2:$K$62,10,FALSE)</f>
        <v>#N/A</v>
      </c>
      <c r="L218" s="196"/>
    </row>
    <row r="219" spans="1:12" ht="16.399999999999999" customHeight="1" thickBot="1">
      <c r="A219" s="6">
        <v>218</v>
      </c>
      <c r="B219" s="253" t="s">
        <v>417</v>
      </c>
      <c r="C219" s="253" t="s">
        <v>623</v>
      </c>
      <c r="D219" s="192" t="e">
        <f>VLOOKUP(B219,'Erection Completed '!$B$2:$J$62,3,FALSE)</f>
        <v>#N/A</v>
      </c>
      <c r="E219" s="186">
        <v>37.796346</v>
      </c>
      <c r="F219" s="210" t="e">
        <f t="shared" si="3"/>
        <v>#N/A</v>
      </c>
      <c r="G219" s="192" t="e">
        <f>VLOOKUP(B219,'Erection Completed '!$B$2:$J$62,6,FALSE)</f>
        <v>#N/A</v>
      </c>
      <c r="H219" s="192" t="e">
        <f>VLOOKUP(B219,'Erection Completed '!$B$2:$J$62,7,FALSE)</f>
        <v>#N/A</v>
      </c>
      <c r="I219" s="275" t="e">
        <f>VLOOKUP(B219,'Erection Completed '!$B$2:$J$62,8,FALSE)</f>
        <v>#N/A</v>
      </c>
      <c r="J219" s="6"/>
      <c r="K219" s="276" t="e">
        <f>VLOOKUP(B219,'Erection Completed '!$B$2:$K$62,10,FALSE)</f>
        <v>#N/A</v>
      </c>
      <c r="L219" s="196"/>
    </row>
    <row r="220" spans="1:12" ht="16.399999999999999" customHeight="1" thickBot="1">
      <c r="A220" s="6">
        <v>219</v>
      </c>
      <c r="B220" s="253" t="s">
        <v>418</v>
      </c>
      <c r="C220" s="253" t="s">
        <v>627</v>
      </c>
      <c r="D220" s="192" t="e">
        <f>VLOOKUP(B220,'Erection Completed '!$B$2:$J$62,3,FALSE)</f>
        <v>#N/A</v>
      </c>
      <c r="E220" s="186">
        <v>46.689357999999991</v>
      </c>
      <c r="F220" s="210" t="e">
        <f t="shared" si="3"/>
        <v>#N/A</v>
      </c>
      <c r="G220" s="192" t="e">
        <f>VLOOKUP(B220,'Erection Completed '!$B$2:$J$62,6,FALSE)</f>
        <v>#N/A</v>
      </c>
      <c r="H220" s="192" t="e">
        <f>VLOOKUP(B220,'Erection Completed '!$B$2:$J$62,7,FALSE)</f>
        <v>#N/A</v>
      </c>
      <c r="I220" s="275" t="e">
        <f>VLOOKUP(B220,'Erection Completed '!$B$2:$J$62,8,FALSE)</f>
        <v>#N/A</v>
      </c>
      <c r="J220" s="6"/>
      <c r="K220" s="276" t="e">
        <f>VLOOKUP(B220,'Erection Completed '!$B$2:$K$62,10,FALSE)</f>
        <v>#N/A</v>
      </c>
      <c r="L220" s="196"/>
    </row>
    <row r="221" spans="1:12" ht="16.399999999999999" customHeight="1" thickBot="1">
      <c r="A221" s="6">
        <v>220</v>
      </c>
      <c r="B221" s="253" t="s">
        <v>419</v>
      </c>
      <c r="C221" s="253" t="s">
        <v>646</v>
      </c>
      <c r="D221" s="192" t="e">
        <f>VLOOKUP(B221,'Erection Completed '!$B$2:$J$62,3,FALSE)</f>
        <v>#N/A</v>
      </c>
      <c r="E221" s="186">
        <v>36.044833999999994</v>
      </c>
      <c r="F221" s="210" t="e">
        <f t="shared" si="3"/>
        <v>#N/A</v>
      </c>
      <c r="G221" s="192" t="e">
        <f>VLOOKUP(B221,'Erection Completed '!$B$2:$J$62,6,FALSE)</f>
        <v>#N/A</v>
      </c>
      <c r="H221" s="192" t="e">
        <f>VLOOKUP(B221,'Erection Completed '!$B$2:$J$62,7,FALSE)</f>
        <v>#N/A</v>
      </c>
      <c r="I221" s="275" t="e">
        <f>VLOOKUP(B221,'Erection Completed '!$B$2:$J$62,8,FALSE)</f>
        <v>#N/A</v>
      </c>
      <c r="J221" s="6"/>
      <c r="K221" s="276" t="e">
        <f>VLOOKUP(B221,'Erection Completed '!$B$2:$K$62,10,FALSE)</f>
        <v>#N/A</v>
      </c>
      <c r="L221" s="196"/>
    </row>
    <row r="222" spans="1:12" ht="16.399999999999999" customHeight="1" thickBot="1">
      <c r="A222" s="6">
        <v>221</v>
      </c>
      <c r="B222" s="253" t="s">
        <v>420</v>
      </c>
      <c r="C222" s="253" t="s">
        <v>625</v>
      </c>
      <c r="D222" s="192" t="e">
        <f>VLOOKUP(B222,'Erection Completed '!$B$2:$J$62,3,FALSE)</f>
        <v>#N/A</v>
      </c>
      <c r="E222" s="186">
        <v>65.756547999999995</v>
      </c>
      <c r="F222" s="210" t="e">
        <f t="shared" si="3"/>
        <v>#N/A</v>
      </c>
      <c r="G222" s="192" t="e">
        <f>VLOOKUP(B222,'Erection Completed '!$B$2:$J$62,6,FALSE)</f>
        <v>#N/A</v>
      </c>
      <c r="H222" s="192" t="e">
        <f>VLOOKUP(B222,'Erection Completed '!$B$2:$J$62,7,FALSE)</f>
        <v>#N/A</v>
      </c>
      <c r="I222" s="275" t="e">
        <f>VLOOKUP(B222,'Erection Completed '!$B$2:$J$62,8,FALSE)</f>
        <v>#N/A</v>
      </c>
      <c r="J222" s="6"/>
      <c r="K222" s="276" t="e">
        <f>VLOOKUP(B222,'Erection Completed '!$B$2:$K$62,10,FALSE)</f>
        <v>#N/A</v>
      </c>
      <c r="L222" s="196"/>
    </row>
    <row r="223" spans="1:12" ht="16.399999999999999" customHeight="1" thickBot="1">
      <c r="A223" s="6">
        <v>222</v>
      </c>
      <c r="B223" s="253" t="s">
        <v>421</v>
      </c>
      <c r="C223" s="253" t="s">
        <v>843</v>
      </c>
      <c r="D223" s="192" t="e">
        <f>VLOOKUP(B223,'Erection Completed '!$B$2:$J$62,3,FALSE)</f>
        <v>#N/A</v>
      </c>
      <c r="E223" s="186" t="e">
        <v>#N/A</v>
      </c>
      <c r="F223" s="210" t="e">
        <f t="shared" si="3"/>
        <v>#N/A</v>
      </c>
      <c r="G223" s="192" t="e">
        <f>VLOOKUP(B223,'Erection Completed '!$B$2:$J$62,6,FALSE)</f>
        <v>#N/A</v>
      </c>
      <c r="H223" s="192" t="e">
        <f>VLOOKUP(B223,'Erection Completed '!$B$2:$J$62,7,FALSE)</f>
        <v>#N/A</v>
      </c>
      <c r="I223" s="275" t="e">
        <f>VLOOKUP(B223,'Erection Completed '!$B$2:$J$62,8,FALSE)</f>
        <v>#N/A</v>
      </c>
      <c r="J223" s="6"/>
      <c r="K223" s="276" t="e">
        <f>VLOOKUP(B223,'Erection Completed '!$B$2:$K$62,10,FALSE)</f>
        <v>#N/A</v>
      </c>
      <c r="L223" s="196"/>
    </row>
    <row r="224" spans="1:12" ht="16.399999999999999" customHeight="1" thickBot="1">
      <c r="A224" s="6">
        <v>223</v>
      </c>
      <c r="B224" s="253" t="s">
        <v>422</v>
      </c>
      <c r="C224" s="253" t="s">
        <v>0</v>
      </c>
      <c r="D224" s="192" t="e">
        <f>VLOOKUP(B224,'Erection Completed '!$B$2:$J$62,3,FALSE)</f>
        <v>#N/A</v>
      </c>
      <c r="E224" s="186">
        <v>172.51945099999998</v>
      </c>
      <c r="F224" s="210" t="e">
        <f t="shared" si="3"/>
        <v>#N/A</v>
      </c>
      <c r="G224" s="192" t="e">
        <f>VLOOKUP(B224,'Erection Completed '!$B$2:$J$62,6,FALSE)</f>
        <v>#N/A</v>
      </c>
      <c r="H224" s="192" t="e">
        <f>VLOOKUP(B224,'Erection Completed '!$B$2:$J$62,7,FALSE)</f>
        <v>#N/A</v>
      </c>
      <c r="I224" s="275" t="e">
        <f>VLOOKUP(B224,'Erection Completed '!$B$2:$J$62,8,FALSE)</f>
        <v>#N/A</v>
      </c>
      <c r="J224" s="6"/>
      <c r="K224" s="276" t="e">
        <f>VLOOKUP(B224,'Erection Completed '!$B$2:$K$62,10,FALSE)</f>
        <v>#N/A</v>
      </c>
      <c r="L224" s="196"/>
    </row>
    <row r="225" spans="1:12" ht="16.399999999999999" customHeight="1" thickBot="1">
      <c r="A225" s="6">
        <v>224</v>
      </c>
      <c r="B225" s="253" t="s">
        <v>53</v>
      </c>
      <c r="C225" s="253" t="s">
        <v>837</v>
      </c>
      <c r="D225" s="192" t="e">
        <f>VLOOKUP(B225,'Erection Completed '!$B$2:$J$62,3,FALSE)</f>
        <v>#N/A</v>
      </c>
      <c r="E225" s="186" t="e">
        <v>#N/A</v>
      </c>
      <c r="F225" s="210" t="e">
        <f t="shared" si="3"/>
        <v>#N/A</v>
      </c>
      <c r="G225" s="192" t="e">
        <f>VLOOKUP(B225,'Erection Completed '!$B$2:$J$62,6,FALSE)</f>
        <v>#N/A</v>
      </c>
      <c r="H225" s="192" t="e">
        <f>VLOOKUP(B225,'Erection Completed '!$B$2:$J$62,7,FALSE)</f>
        <v>#N/A</v>
      </c>
      <c r="I225" s="275" t="e">
        <f>VLOOKUP(B225,'Erection Completed '!$B$2:$J$62,8,FALSE)</f>
        <v>#N/A</v>
      </c>
      <c r="J225" s="6"/>
      <c r="K225" s="276" t="e">
        <f>VLOOKUP(B225,'Erection Completed '!$B$2:$K$62,10,FALSE)</f>
        <v>#N/A</v>
      </c>
      <c r="L225" s="196"/>
    </row>
    <row r="226" spans="1:12" ht="16.399999999999999" customHeight="1" thickBot="1">
      <c r="A226" s="6">
        <v>225</v>
      </c>
      <c r="B226" s="253" t="s">
        <v>423</v>
      </c>
      <c r="C226" s="253" t="s">
        <v>643</v>
      </c>
      <c r="D226" s="192" t="e">
        <f>VLOOKUP(B226,'Erection Completed '!$B$2:$J$62,3,FALSE)</f>
        <v>#N/A</v>
      </c>
      <c r="E226" s="186">
        <v>44.794097999999998</v>
      </c>
      <c r="F226" s="210" t="e">
        <f t="shared" si="3"/>
        <v>#N/A</v>
      </c>
      <c r="G226" s="192" t="e">
        <f>VLOOKUP(B226,'Erection Completed '!$B$2:$J$62,6,FALSE)</f>
        <v>#N/A</v>
      </c>
      <c r="H226" s="192" t="e">
        <f>VLOOKUP(B226,'Erection Completed '!$B$2:$J$62,7,FALSE)</f>
        <v>#N/A</v>
      </c>
      <c r="I226" s="275" t="e">
        <f>VLOOKUP(B226,'Erection Completed '!$B$2:$J$62,8,FALSE)</f>
        <v>#N/A</v>
      </c>
      <c r="J226" s="6"/>
      <c r="K226" s="276" t="e">
        <f>VLOOKUP(B226,'Erection Completed '!$B$2:$K$62,10,FALSE)</f>
        <v>#N/A</v>
      </c>
      <c r="L226" s="196"/>
    </row>
    <row r="227" spans="1:12" ht="16.399999999999999" customHeight="1" thickBot="1">
      <c r="A227" s="6">
        <v>226</v>
      </c>
      <c r="B227" s="253" t="s">
        <v>424</v>
      </c>
      <c r="C227" s="253" t="s">
        <v>646</v>
      </c>
      <c r="D227" s="192" t="e">
        <f>VLOOKUP(B227,'Erection Completed '!$B$2:$J$62,3,FALSE)</f>
        <v>#N/A</v>
      </c>
      <c r="E227" s="186">
        <v>36.044833999999994</v>
      </c>
      <c r="F227" s="210" t="e">
        <f t="shared" si="3"/>
        <v>#N/A</v>
      </c>
      <c r="G227" s="192" t="e">
        <f>VLOOKUP(B227,'Erection Completed '!$B$2:$J$62,6,FALSE)</f>
        <v>#N/A</v>
      </c>
      <c r="H227" s="192" t="e">
        <f>VLOOKUP(B227,'Erection Completed '!$B$2:$J$62,7,FALSE)</f>
        <v>#N/A</v>
      </c>
      <c r="I227" s="275" t="e">
        <f>VLOOKUP(B227,'Erection Completed '!$B$2:$J$62,8,FALSE)</f>
        <v>#N/A</v>
      </c>
      <c r="J227" s="6"/>
      <c r="K227" s="276" t="e">
        <f>VLOOKUP(B227,'Erection Completed '!$B$2:$K$62,10,FALSE)</f>
        <v>#N/A</v>
      </c>
      <c r="L227" s="196"/>
    </row>
    <row r="228" spans="1:12" ht="16.399999999999999" customHeight="1" thickBot="1">
      <c r="A228" s="6">
        <v>227</v>
      </c>
      <c r="B228" s="253" t="s">
        <v>425</v>
      </c>
      <c r="C228" s="253" t="s">
        <v>646</v>
      </c>
      <c r="D228" s="192" t="e">
        <f>VLOOKUP(B228,'Erection Completed '!$B$2:$J$62,3,FALSE)</f>
        <v>#N/A</v>
      </c>
      <c r="E228" s="186">
        <v>36.044833999999994</v>
      </c>
      <c r="F228" s="210" t="e">
        <f t="shared" si="3"/>
        <v>#N/A</v>
      </c>
      <c r="G228" s="192" t="e">
        <f>VLOOKUP(B228,'Erection Completed '!$B$2:$J$62,6,FALSE)</f>
        <v>#N/A</v>
      </c>
      <c r="H228" s="192" t="e">
        <f>VLOOKUP(B228,'Erection Completed '!$B$2:$J$62,7,FALSE)</f>
        <v>#N/A</v>
      </c>
      <c r="I228" s="275" t="e">
        <f>VLOOKUP(B228,'Erection Completed '!$B$2:$J$62,8,FALSE)</f>
        <v>#N/A</v>
      </c>
      <c r="J228" s="6"/>
      <c r="K228" s="276" t="e">
        <f>VLOOKUP(B228,'Erection Completed '!$B$2:$K$62,10,FALSE)</f>
        <v>#N/A</v>
      </c>
      <c r="L228" s="196"/>
    </row>
    <row r="229" spans="1:12" ht="16.399999999999999" customHeight="1" thickBot="1">
      <c r="A229" s="6">
        <v>228</v>
      </c>
      <c r="B229" s="253" t="s">
        <v>426</v>
      </c>
      <c r="C229" s="253" t="s">
        <v>646</v>
      </c>
      <c r="D229" s="192" t="e">
        <f>VLOOKUP(B229,'Erection Completed '!$B$2:$J$62,3,FALSE)</f>
        <v>#N/A</v>
      </c>
      <c r="E229" s="186">
        <v>36.044833999999994</v>
      </c>
      <c r="F229" s="210" t="e">
        <f t="shared" si="3"/>
        <v>#N/A</v>
      </c>
      <c r="G229" s="192" t="e">
        <f>VLOOKUP(B229,'Erection Completed '!$B$2:$J$62,6,FALSE)</f>
        <v>#N/A</v>
      </c>
      <c r="H229" s="192" t="e">
        <f>VLOOKUP(B229,'Erection Completed '!$B$2:$J$62,7,FALSE)</f>
        <v>#N/A</v>
      </c>
      <c r="I229" s="275" t="e">
        <f>VLOOKUP(B229,'Erection Completed '!$B$2:$J$62,8,FALSE)</f>
        <v>#N/A</v>
      </c>
      <c r="J229" s="6"/>
      <c r="K229" s="276" t="e">
        <f>VLOOKUP(B229,'Erection Completed '!$B$2:$K$62,10,FALSE)</f>
        <v>#N/A</v>
      </c>
      <c r="L229" s="196"/>
    </row>
    <row r="230" spans="1:12" ht="16.399999999999999" customHeight="1" thickBot="1">
      <c r="A230" s="6">
        <v>229</v>
      </c>
      <c r="B230" s="253" t="s">
        <v>427</v>
      </c>
      <c r="C230" s="253" t="s">
        <v>623</v>
      </c>
      <c r="D230" s="192" t="e">
        <f>VLOOKUP(B230,'Erection Completed '!$B$2:$J$62,3,FALSE)</f>
        <v>#N/A</v>
      </c>
      <c r="E230" s="186">
        <v>37.796346</v>
      </c>
      <c r="F230" s="210" t="e">
        <f t="shared" si="3"/>
        <v>#N/A</v>
      </c>
      <c r="G230" s="192" t="e">
        <f>VLOOKUP(B230,'Erection Completed '!$B$2:$J$62,6,FALSE)</f>
        <v>#N/A</v>
      </c>
      <c r="H230" s="192" t="e">
        <f>VLOOKUP(B230,'Erection Completed '!$B$2:$J$62,7,FALSE)</f>
        <v>#N/A</v>
      </c>
      <c r="I230" s="275" t="e">
        <f>VLOOKUP(B230,'Erection Completed '!$B$2:$J$62,8,FALSE)</f>
        <v>#N/A</v>
      </c>
      <c r="J230" s="6"/>
      <c r="K230" s="276" t="e">
        <f>VLOOKUP(B230,'Erection Completed '!$B$2:$K$62,10,FALSE)</f>
        <v>#N/A</v>
      </c>
      <c r="L230" s="196"/>
    </row>
    <row r="231" spans="1:12" ht="16.399999999999999" customHeight="1" thickBot="1">
      <c r="A231" s="6">
        <v>230</v>
      </c>
      <c r="B231" s="253" t="s">
        <v>428</v>
      </c>
      <c r="C231" s="253" t="s">
        <v>642</v>
      </c>
      <c r="D231" s="192" t="e">
        <f>VLOOKUP(B231,'Erection Completed '!$B$2:$J$62,3,FALSE)</f>
        <v>#N/A</v>
      </c>
      <c r="E231" s="186">
        <v>39.458914000000007</v>
      </c>
      <c r="F231" s="210" t="e">
        <f t="shared" si="3"/>
        <v>#N/A</v>
      </c>
      <c r="G231" s="192" t="e">
        <f>VLOOKUP(B231,'Erection Completed '!$B$2:$J$62,6,FALSE)</f>
        <v>#N/A</v>
      </c>
      <c r="H231" s="192" t="e">
        <f>VLOOKUP(B231,'Erection Completed '!$B$2:$J$62,7,FALSE)</f>
        <v>#N/A</v>
      </c>
      <c r="I231" s="275" t="e">
        <f>VLOOKUP(B231,'Erection Completed '!$B$2:$J$62,8,FALSE)</f>
        <v>#N/A</v>
      </c>
      <c r="J231" s="6"/>
      <c r="K231" s="276" t="e">
        <f>VLOOKUP(B231,'Erection Completed '!$B$2:$K$62,10,FALSE)</f>
        <v>#N/A</v>
      </c>
      <c r="L231" s="196"/>
    </row>
    <row r="232" spans="1:12" ht="16.399999999999999" customHeight="1" thickBot="1">
      <c r="A232" s="6">
        <v>231</v>
      </c>
      <c r="B232" s="253" t="s">
        <v>429</v>
      </c>
      <c r="C232" s="253" t="s">
        <v>642</v>
      </c>
      <c r="D232" s="192" t="e">
        <f>VLOOKUP(B232,'Erection Completed '!$B$2:$J$62,3,FALSE)</f>
        <v>#N/A</v>
      </c>
      <c r="E232" s="186">
        <v>39.458914000000007</v>
      </c>
      <c r="F232" s="210" t="e">
        <f t="shared" si="3"/>
        <v>#N/A</v>
      </c>
      <c r="G232" s="192" t="e">
        <f>VLOOKUP(B232,'Erection Completed '!$B$2:$J$62,6,FALSE)</f>
        <v>#N/A</v>
      </c>
      <c r="H232" s="192" t="e">
        <f>VLOOKUP(B232,'Erection Completed '!$B$2:$J$62,7,FALSE)</f>
        <v>#N/A</v>
      </c>
      <c r="I232" s="275" t="e">
        <f>VLOOKUP(B232,'Erection Completed '!$B$2:$J$62,8,FALSE)</f>
        <v>#N/A</v>
      </c>
      <c r="J232" s="6"/>
      <c r="K232" s="276" t="e">
        <f>VLOOKUP(B232,'Erection Completed '!$B$2:$K$62,10,FALSE)</f>
        <v>#N/A</v>
      </c>
      <c r="L232" s="196"/>
    </row>
    <row r="233" spans="1:12" ht="16.399999999999999" customHeight="1" thickBot="1">
      <c r="A233" s="6">
        <v>232</v>
      </c>
      <c r="B233" s="253" t="s">
        <v>430</v>
      </c>
      <c r="C233" s="253" t="s">
        <v>29</v>
      </c>
      <c r="D233" s="192" t="e">
        <f>VLOOKUP(B233,'Erection Completed '!$B$2:$J$62,3,FALSE)</f>
        <v>#N/A</v>
      </c>
      <c r="E233" s="186">
        <v>84.299299000000005</v>
      </c>
      <c r="F233" s="210" t="e">
        <f t="shared" si="3"/>
        <v>#N/A</v>
      </c>
      <c r="G233" s="192" t="e">
        <f>VLOOKUP(B233,'Erection Completed '!$B$2:$J$62,6,FALSE)</f>
        <v>#N/A</v>
      </c>
      <c r="H233" s="192" t="e">
        <f>VLOOKUP(B233,'Erection Completed '!$B$2:$J$62,7,FALSE)</f>
        <v>#N/A</v>
      </c>
      <c r="I233" s="275" t="e">
        <f>VLOOKUP(B233,'Erection Completed '!$B$2:$J$62,8,FALSE)</f>
        <v>#N/A</v>
      </c>
      <c r="J233" s="6"/>
      <c r="K233" s="276" t="e">
        <f>VLOOKUP(B233,'Erection Completed '!$B$2:$K$62,10,FALSE)</f>
        <v>#N/A</v>
      </c>
      <c r="L233" s="196"/>
    </row>
    <row r="234" spans="1:12" ht="16.399999999999999" customHeight="1" thickBot="1">
      <c r="A234" s="6">
        <v>233</v>
      </c>
      <c r="B234" s="253" t="s">
        <v>54</v>
      </c>
      <c r="C234" s="253" t="s">
        <v>29</v>
      </c>
      <c r="D234" s="192" t="e">
        <f>VLOOKUP(B234,'Erection Completed '!$B$2:$J$62,3,FALSE)</f>
        <v>#N/A</v>
      </c>
      <c r="E234" s="186">
        <v>84.299299000000005</v>
      </c>
      <c r="F234" s="210" t="e">
        <f t="shared" si="3"/>
        <v>#N/A</v>
      </c>
      <c r="G234" s="192" t="e">
        <f>VLOOKUP(B234,'Erection Completed '!$B$2:$J$62,6,FALSE)</f>
        <v>#N/A</v>
      </c>
      <c r="H234" s="192" t="e">
        <f>VLOOKUP(B234,'Erection Completed '!$B$2:$J$62,7,FALSE)</f>
        <v>#N/A</v>
      </c>
      <c r="I234" s="275" t="e">
        <f>VLOOKUP(B234,'Erection Completed '!$B$2:$J$62,8,FALSE)</f>
        <v>#N/A</v>
      </c>
      <c r="J234" s="6"/>
      <c r="K234" s="276" t="e">
        <f>VLOOKUP(B234,'Erection Completed '!$B$2:$K$62,10,FALSE)</f>
        <v>#N/A</v>
      </c>
      <c r="L234" s="196"/>
    </row>
    <row r="235" spans="1:12" ht="16.399999999999999" customHeight="1" thickBot="1">
      <c r="A235" s="6">
        <v>234</v>
      </c>
      <c r="B235" s="253" t="s">
        <v>431</v>
      </c>
      <c r="C235" s="253" t="s">
        <v>844</v>
      </c>
      <c r="D235" s="192" t="e">
        <f>VLOOKUP(B235,'Erection Completed '!$B$2:$J$62,3,FALSE)</f>
        <v>#N/A</v>
      </c>
      <c r="E235" s="186" t="e">
        <v>#N/A</v>
      </c>
      <c r="F235" s="210" t="e">
        <f t="shared" si="3"/>
        <v>#N/A</v>
      </c>
      <c r="G235" s="192" t="e">
        <f>VLOOKUP(B235,'Erection Completed '!$B$2:$J$62,6,FALSE)</f>
        <v>#N/A</v>
      </c>
      <c r="H235" s="192" t="e">
        <f>VLOOKUP(B235,'Erection Completed '!$B$2:$J$62,7,FALSE)</f>
        <v>#N/A</v>
      </c>
      <c r="I235" s="275" t="e">
        <f>VLOOKUP(B235,'Erection Completed '!$B$2:$J$62,8,FALSE)</f>
        <v>#N/A</v>
      </c>
      <c r="J235" s="6"/>
      <c r="K235" s="276" t="e">
        <f>VLOOKUP(B235,'Erection Completed '!$B$2:$K$62,10,FALSE)</f>
        <v>#N/A</v>
      </c>
      <c r="L235" s="196"/>
    </row>
    <row r="236" spans="1:12" ht="16.399999999999999" customHeight="1" thickBot="1">
      <c r="A236" s="6">
        <v>235</v>
      </c>
      <c r="B236" s="253" t="s">
        <v>432</v>
      </c>
      <c r="C236" s="253" t="s">
        <v>845</v>
      </c>
      <c r="D236" s="192" t="e">
        <f>VLOOKUP(B236,'Erection Completed '!$B$2:$J$62,3,FALSE)</f>
        <v>#N/A</v>
      </c>
      <c r="E236" s="186" t="e">
        <v>#N/A</v>
      </c>
      <c r="F236" s="210" t="e">
        <f t="shared" si="3"/>
        <v>#N/A</v>
      </c>
      <c r="G236" s="192" t="e">
        <f>VLOOKUP(B236,'Erection Completed '!$B$2:$J$62,6,FALSE)</f>
        <v>#N/A</v>
      </c>
      <c r="H236" s="192" t="e">
        <f>VLOOKUP(B236,'Erection Completed '!$B$2:$J$62,7,FALSE)</f>
        <v>#N/A</v>
      </c>
      <c r="I236" s="275" t="e">
        <f>VLOOKUP(B236,'Erection Completed '!$B$2:$J$62,8,FALSE)</f>
        <v>#N/A</v>
      </c>
      <c r="J236" s="6"/>
      <c r="K236" s="276" t="e">
        <f>VLOOKUP(B236,'Erection Completed '!$B$2:$K$62,10,FALSE)</f>
        <v>#N/A</v>
      </c>
      <c r="L236" s="196"/>
    </row>
    <row r="237" spans="1:12" ht="16.399999999999999" customHeight="1" thickBot="1">
      <c r="A237" s="6">
        <v>236</v>
      </c>
      <c r="B237" s="253" t="s">
        <v>433</v>
      </c>
      <c r="C237" s="253" t="s">
        <v>627</v>
      </c>
      <c r="D237" s="192" t="e">
        <f>VLOOKUP(B237,'Erection Completed '!$B$2:$J$62,3,FALSE)</f>
        <v>#N/A</v>
      </c>
      <c r="E237" s="186">
        <v>46.689357999999991</v>
      </c>
      <c r="F237" s="210" t="e">
        <f t="shared" si="3"/>
        <v>#N/A</v>
      </c>
      <c r="G237" s="192" t="e">
        <f>VLOOKUP(B237,'Erection Completed '!$B$2:$J$62,6,FALSE)</f>
        <v>#N/A</v>
      </c>
      <c r="H237" s="192" t="e">
        <f>VLOOKUP(B237,'Erection Completed '!$B$2:$J$62,7,FALSE)</f>
        <v>#N/A</v>
      </c>
      <c r="I237" s="275" t="e">
        <f>VLOOKUP(B237,'Erection Completed '!$B$2:$J$62,8,FALSE)</f>
        <v>#N/A</v>
      </c>
      <c r="J237" s="6"/>
      <c r="K237" s="276" t="e">
        <f>VLOOKUP(B237,'Erection Completed '!$B$2:$K$62,10,FALSE)</f>
        <v>#N/A</v>
      </c>
      <c r="L237" s="196"/>
    </row>
    <row r="238" spans="1:12" ht="16.399999999999999" customHeight="1" thickBot="1">
      <c r="A238" s="6">
        <v>237</v>
      </c>
      <c r="B238" s="253" t="s">
        <v>434</v>
      </c>
      <c r="C238" s="253" t="s">
        <v>669</v>
      </c>
      <c r="D238" s="192" t="e">
        <f>VLOOKUP(B238,'Erection Completed '!$B$2:$J$62,3,FALSE)</f>
        <v>#N/A</v>
      </c>
      <c r="E238" s="186">
        <v>77.718057000000002</v>
      </c>
      <c r="F238" s="210" t="e">
        <f t="shared" si="3"/>
        <v>#N/A</v>
      </c>
      <c r="G238" s="192" t="e">
        <f>VLOOKUP(B238,'Erection Completed '!$B$2:$J$62,6,FALSE)</f>
        <v>#N/A</v>
      </c>
      <c r="H238" s="192" t="e">
        <f>VLOOKUP(B238,'Erection Completed '!$B$2:$J$62,7,FALSE)</f>
        <v>#N/A</v>
      </c>
      <c r="I238" s="275" t="e">
        <f>VLOOKUP(B238,'Erection Completed '!$B$2:$J$62,8,FALSE)</f>
        <v>#N/A</v>
      </c>
      <c r="J238" s="6"/>
      <c r="K238" s="276" t="e">
        <f>VLOOKUP(B238,'Erection Completed '!$B$2:$K$62,10,FALSE)</f>
        <v>#N/A</v>
      </c>
      <c r="L238" s="196"/>
    </row>
    <row r="239" spans="1:12" ht="16.399999999999999" customHeight="1" thickBot="1">
      <c r="A239" s="6">
        <v>238</v>
      </c>
      <c r="B239" s="253" t="s">
        <v>435</v>
      </c>
      <c r="C239" s="253" t="s">
        <v>642</v>
      </c>
      <c r="D239" s="192" t="e">
        <f>VLOOKUP(B239,'Erection Completed '!$B$2:$J$62,3,FALSE)</f>
        <v>#N/A</v>
      </c>
      <c r="E239" s="186">
        <v>39.458914000000007</v>
      </c>
      <c r="F239" s="210" t="e">
        <f t="shared" si="3"/>
        <v>#N/A</v>
      </c>
      <c r="G239" s="192" t="e">
        <f>VLOOKUP(B239,'Erection Completed '!$B$2:$J$62,6,FALSE)</f>
        <v>#N/A</v>
      </c>
      <c r="H239" s="192" t="e">
        <f>VLOOKUP(B239,'Erection Completed '!$B$2:$J$62,7,FALSE)</f>
        <v>#N/A</v>
      </c>
      <c r="I239" s="275" t="e">
        <f>VLOOKUP(B239,'Erection Completed '!$B$2:$J$62,8,FALSE)</f>
        <v>#N/A</v>
      </c>
      <c r="J239" s="6"/>
      <c r="K239" s="276" t="e">
        <f>VLOOKUP(B239,'Erection Completed '!$B$2:$K$62,10,FALSE)</f>
        <v>#N/A</v>
      </c>
      <c r="L239" s="196"/>
    </row>
    <row r="240" spans="1:12" ht="16.399999999999999" customHeight="1" thickBot="1">
      <c r="A240" s="6">
        <v>239</v>
      </c>
      <c r="B240" s="253" t="s">
        <v>436</v>
      </c>
      <c r="C240" s="253" t="s">
        <v>623</v>
      </c>
      <c r="D240" s="192" t="e">
        <f>VLOOKUP(B240,'Erection Completed '!$B$2:$J$62,3,FALSE)</f>
        <v>#N/A</v>
      </c>
      <c r="E240" s="186">
        <v>37.796346</v>
      </c>
      <c r="F240" s="210" t="e">
        <f t="shared" si="3"/>
        <v>#N/A</v>
      </c>
      <c r="G240" s="192" t="e">
        <f>VLOOKUP(B240,'Erection Completed '!$B$2:$J$62,6,FALSE)</f>
        <v>#N/A</v>
      </c>
      <c r="H240" s="192" t="e">
        <f>VLOOKUP(B240,'Erection Completed '!$B$2:$J$62,7,FALSE)</f>
        <v>#N/A</v>
      </c>
      <c r="I240" s="275" t="e">
        <f>VLOOKUP(B240,'Erection Completed '!$B$2:$J$62,8,FALSE)</f>
        <v>#N/A</v>
      </c>
      <c r="J240" s="6"/>
      <c r="K240" s="276" t="e">
        <f>VLOOKUP(B240,'Erection Completed '!$B$2:$K$62,10,FALSE)</f>
        <v>#N/A</v>
      </c>
      <c r="L240" s="196"/>
    </row>
    <row r="241" spans="1:12" ht="16.399999999999999" customHeight="1" thickBot="1">
      <c r="A241" s="6">
        <v>240</v>
      </c>
      <c r="B241" s="253" t="s">
        <v>437</v>
      </c>
      <c r="C241" s="253" t="s">
        <v>627</v>
      </c>
      <c r="D241" s="192" t="e">
        <f>VLOOKUP(B241,'Erection Completed '!$B$2:$J$62,3,FALSE)</f>
        <v>#N/A</v>
      </c>
      <c r="E241" s="186">
        <v>46.689357999999991</v>
      </c>
      <c r="F241" s="210" t="e">
        <f t="shared" si="3"/>
        <v>#N/A</v>
      </c>
      <c r="G241" s="192" t="e">
        <f>VLOOKUP(B241,'Erection Completed '!$B$2:$J$62,6,FALSE)</f>
        <v>#N/A</v>
      </c>
      <c r="H241" s="192" t="e">
        <f>VLOOKUP(B241,'Erection Completed '!$B$2:$J$62,7,FALSE)</f>
        <v>#N/A</v>
      </c>
      <c r="I241" s="275" t="e">
        <f>VLOOKUP(B241,'Erection Completed '!$B$2:$J$62,8,FALSE)</f>
        <v>#N/A</v>
      </c>
      <c r="J241" s="6"/>
      <c r="K241" s="276" t="e">
        <f>VLOOKUP(B241,'Erection Completed '!$B$2:$K$62,10,FALSE)</f>
        <v>#N/A</v>
      </c>
      <c r="L241" s="196"/>
    </row>
    <row r="242" spans="1:12" ht="16.399999999999999" customHeight="1" thickBot="1">
      <c r="A242" s="6">
        <v>241</v>
      </c>
      <c r="B242" s="253" t="s">
        <v>438</v>
      </c>
      <c r="C242" s="253" t="s">
        <v>627</v>
      </c>
      <c r="D242" s="192" t="e">
        <f>VLOOKUP(B242,'Erection Completed '!$B$2:$J$62,3,FALSE)</f>
        <v>#N/A</v>
      </c>
      <c r="E242" s="186">
        <v>46.689357999999991</v>
      </c>
      <c r="F242" s="210" t="e">
        <f t="shared" si="3"/>
        <v>#N/A</v>
      </c>
      <c r="G242" s="192" t="e">
        <f>VLOOKUP(B242,'Erection Completed '!$B$2:$J$62,6,FALSE)</f>
        <v>#N/A</v>
      </c>
      <c r="H242" s="192" t="e">
        <f>VLOOKUP(B242,'Erection Completed '!$B$2:$J$62,7,FALSE)</f>
        <v>#N/A</v>
      </c>
      <c r="I242" s="275" t="e">
        <f>VLOOKUP(B242,'Erection Completed '!$B$2:$J$62,8,FALSE)</f>
        <v>#N/A</v>
      </c>
      <c r="J242" s="6"/>
      <c r="K242" s="276" t="e">
        <f>VLOOKUP(B242,'Erection Completed '!$B$2:$K$62,10,FALSE)</f>
        <v>#N/A</v>
      </c>
      <c r="L242" s="196"/>
    </row>
    <row r="243" spans="1:12" ht="16.399999999999999" customHeight="1" thickBot="1">
      <c r="A243" s="6">
        <v>242</v>
      </c>
      <c r="B243" s="253" t="s">
        <v>439</v>
      </c>
      <c r="C243" s="253" t="s">
        <v>623</v>
      </c>
      <c r="D243" s="192" t="e">
        <f>VLOOKUP(B243,'Erection Completed '!$B$2:$J$62,3,FALSE)</f>
        <v>#N/A</v>
      </c>
      <c r="E243" s="186">
        <v>37.796346</v>
      </c>
      <c r="F243" s="210" t="e">
        <f t="shared" si="3"/>
        <v>#N/A</v>
      </c>
      <c r="G243" s="192" t="e">
        <f>VLOOKUP(B243,'Erection Completed '!$B$2:$J$62,6,FALSE)</f>
        <v>#N/A</v>
      </c>
      <c r="H243" s="192" t="e">
        <f>VLOOKUP(B243,'Erection Completed '!$B$2:$J$62,7,FALSE)</f>
        <v>#N/A</v>
      </c>
      <c r="I243" s="275" t="e">
        <f>VLOOKUP(B243,'Erection Completed '!$B$2:$J$62,8,FALSE)</f>
        <v>#N/A</v>
      </c>
      <c r="J243" s="6"/>
      <c r="K243" s="276" t="e">
        <f>VLOOKUP(B243,'Erection Completed '!$B$2:$K$62,10,FALSE)</f>
        <v>#N/A</v>
      </c>
      <c r="L243" s="196"/>
    </row>
    <row r="244" spans="1:12" ht="16.399999999999999" customHeight="1" thickBot="1">
      <c r="A244" s="6">
        <v>243</v>
      </c>
      <c r="B244" s="253" t="s">
        <v>440</v>
      </c>
      <c r="C244" s="253" t="s">
        <v>29</v>
      </c>
      <c r="D244" s="192" t="e">
        <f>VLOOKUP(B244,'Erection Completed '!$B$2:$J$62,3,FALSE)</f>
        <v>#N/A</v>
      </c>
      <c r="E244" s="186">
        <v>84.299299000000005</v>
      </c>
      <c r="F244" s="210" t="e">
        <f t="shared" si="3"/>
        <v>#N/A</v>
      </c>
      <c r="G244" s="192" t="e">
        <f>VLOOKUP(B244,'Erection Completed '!$B$2:$J$62,6,FALSE)</f>
        <v>#N/A</v>
      </c>
      <c r="H244" s="192" t="e">
        <f>VLOOKUP(B244,'Erection Completed '!$B$2:$J$62,7,FALSE)</f>
        <v>#N/A</v>
      </c>
      <c r="I244" s="275" t="e">
        <f>VLOOKUP(B244,'Erection Completed '!$B$2:$J$62,8,FALSE)</f>
        <v>#N/A</v>
      </c>
      <c r="J244" s="6"/>
      <c r="K244" s="276" t="e">
        <f>VLOOKUP(B244,'Erection Completed '!$B$2:$K$62,10,FALSE)</f>
        <v>#N/A</v>
      </c>
      <c r="L244" s="196"/>
    </row>
    <row r="245" spans="1:12" ht="16.399999999999999" customHeight="1" thickBot="1">
      <c r="A245" s="6">
        <v>244</v>
      </c>
      <c r="B245" s="253" t="s">
        <v>55</v>
      </c>
      <c r="C245" s="253" t="s">
        <v>21</v>
      </c>
      <c r="D245" s="192" t="e">
        <f>VLOOKUP(B245,'Erection Completed '!$B$2:$J$62,3,FALSE)</f>
        <v>#N/A</v>
      </c>
      <c r="E245" s="186">
        <v>75.452399</v>
      </c>
      <c r="F245" s="210" t="e">
        <f t="shared" si="3"/>
        <v>#N/A</v>
      </c>
      <c r="G245" s="192" t="e">
        <f>VLOOKUP(B245,'Erection Completed '!$B$2:$J$62,6,FALSE)</f>
        <v>#N/A</v>
      </c>
      <c r="H245" s="192" t="e">
        <f>VLOOKUP(B245,'Erection Completed '!$B$2:$J$62,7,FALSE)</f>
        <v>#N/A</v>
      </c>
      <c r="I245" s="275" t="e">
        <f>VLOOKUP(B245,'Erection Completed '!$B$2:$J$62,8,FALSE)</f>
        <v>#N/A</v>
      </c>
      <c r="J245" s="6"/>
      <c r="K245" s="276" t="e">
        <f>VLOOKUP(B245,'Erection Completed '!$B$2:$K$62,10,FALSE)</f>
        <v>#N/A</v>
      </c>
      <c r="L245" s="196"/>
    </row>
    <row r="246" spans="1:12" ht="16.399999999999999" customHeight="1" thickBot="1">
      <c r="A246" s="6">
        <v>245</v>
      </c>
      <c r="B246" s="253" t="s">
        <v>441</v>
      </c>
      <c r="C246" s="253" t="s">
        <v>627</v>
      </c>
      <c r="D246" s="192" t="e">
        <f>VLOOKUP(B246,'Erection Completed '!$B$2:$J$62,3,FALSE)</f>
        <v>#N/A</v>
      </c>
      <c r="E246" s="186">
        <v>46.689357999999991</v>
      </c>
      <c r="F246" s="210" t="e">
        <f t="shared" si="3"/>
        <v>#N/A</v>
      </c>
      <c r="G246" s="192" t="e">
        <f>VLOOKUP(B246,'Erection Completed '!$B$2:$J$62,6,FALSE)</f>
        <v>#N/A</v>
      </c>
      <c r="H246" s="192" t="e">
        <f>VLOOKUP(B246,'Erection Completed '!$B$2:$J$62,7,FALSE)</f>
        <v>#N/A</v>
      </c>
      <c r="I246" s="275" t="e">
        <f>VLOOKUP(B246,'Erection Completed '!$B$2:$J$62,8,FALSE)</f>
        <v>#N/A</v>
      </c>
      <c r="J246" s="6"/>
      <c r="K246" s="276" t="e">
        <f>VLOOKUP(B246,'Erection Completed '!$B$2:$K$62,10,FALSE)</f>
        <v>#N/A</v>
      </c>
      <c r="L246" s="196"/>
    </row>
    <row r="247" spans="1:12" ht="16.399999999999999" customHeight="1" thickBot="1">
      <c r="A247" s="6">
        <v>246</v>
      </c>
      <c r="B247" s="253" t="s">
        <v>442</v>
      </c>
      <c r="C247" s="253" t="s">
        <v>2</v>
      </c>
      <c r="D247" s="192" t="e">
        <f>VLOOKUP(B247,'Erection Completed '!$B$2:$J$62,3,FALSE)</f>
        <v>#N/A</v>
      </c>
      <c r="E247" s="186">
        <v>72.237603000000007</v>
      </c>
      <c r="F247" s="210" t="e">
        <f t="shared" si="3"/>
        <v>#N/A</v>
      </c>
      <c r="G247" s="192" t="e">
        <f>VLOOKUP(B247,'Erection Completed '!$B$2:$J$62,6,FALSE)</f>
        <v>#N/A</v>
      </c>
      <c r="H247" s="192" t="e">
        <f>VLOOKUP(B247,'Erection Completed '!$B$2:$J$62,7,FALSE)</f>
        <v>#N/A</v>
      </c>
      <c r="I247" s="275" t="e">
        <f>VLOOKUP(B247,'Erection Completed '!$B$2:$J$62,8,FALSE)</f>
        <v>#N/A</v>
      </c>
      <c r="J247" s="6"/>
      <c r="K247" s="276" t="e">
        <f>VLOOKUP(B247,'Erection Completed '!$B$2:$K$62,10,FALSE)</f>
        <v>#N/A</v>
      </c>
      <c r="L247" s="196"/>
    </row>
    <row r="248" spans="1:12" ht="16.399999999999999" customHeight="1" thickBot="1">
      <c r="A248" s="6">
        <v>247</v>
      </c>
      <c r="B248" s="253" t="s">
        <v>443</v>
      </c>
      <c r="C248" s="253" t="s">
        <v>643</v>
      </c>
      <c r="D248" s="192" t="e">
        <f>VLOOKUP(B248,'Erection Completed '!$B$2:$J$62,3,FALSE)</f>
        <v>#N/A</v>
      </c>
      <c r="E248" s="186">
        <v>44.794097999999998</v>
      </c>
      <c r="F248" s="210" t="e">
        <f t="shared" si="3"/>
        <v>#N/A</v>
      </c>
      <c r="G248" s="192" t="e">
        <f>VLOOKUP(B248,'Erection Completed '!$B$2:$J$62,6,FALSE)</f>
        <v>#N/A</v>
      </c>
      <c r="H248" s="192" t="e">
        <f>VLOOKUP(B248,'Erection Completed '!$B$2:$J$62,7,FALSE)</f>
        <v>#N/A</v>
      </c>
      <c r="I248" s="275" t="e">
        <f>VLOOKUP(B248,'Erection Completed '!$B$2:$J$62,8,FALSE)</f>
        <v>#N/A</v>
      </c>
      <c r="J248" s="6"/>
      <c r="K248" s="276" t="e">
        <f>VLOOKUP(B248,'Erection Completed '!$B$2:$K$62,10,FALSE)</f>
        <v>#N/A</v>
      </c>
      <c r="L248" s="196"/>
    </row>
    <row r="249" spans="1:12" ht="16.399999999999999" customHeight="1" thickBot="1">
      <c r="A249" s="6">
        <v>248</v>
      </c>
      <c r="B249" s="253" t="s">
        <v>444</v>
      </c>
      <c r="C249" s="253" t="s">
        <v>658</v>
      </c>
      <c r="D249" s="192" t="e">
        <f>VLOOKUP(B249,'Erection Completed '!$B$2:$J$62,3,FALSE)</f>
        <v>#N/A</v>
      </c>
      <c r="E249" s="186">
        <v>129.34103899999999</v>
      </c>
      <c r="F249" s="210" t="e">
        <f t="shared" si="3"/>
        <v>#N/A</v>
      </c>
      <c r="G249" s="192" t="e">
        <f>VLOOKUP(B249,'Erection Completed '!$B$2:$J$62,6,FALSE)</f>
        <v>#N/A</v>
      </c>
      <c r="H249" s="192" t="e">
        <f>VLOOKUP(B249,'Erection Completed '!$B$2:$J$62,7,FALSE)</f>
        <v>#N/A</v>
      </c>
      <c r="I249" s="275" t="e">
        <f>VLOOKUP(B249,'Erection Completed '!$B$2:$J$62,8,FALSE)</f>
        <v>#N/A</v>
      </c>
      <c r="J249" s="6"/>
      <c r="K249" s="276" t="e">
        <f>VLOOKUP(B249,'Erection Completed '!$B$2:$K$62,10,FALSE)</f>
        <v>#N/A</v>
      </c>
      <c r="L249" s="196"/>
    </row>
    <row r="250" spans="1:12" ht="16.399999999999999" customHeight="1" thickBot="1">
      <c r="A250" s="6">
        <v>249</v>
      </c>
      <c r="B250" s="253" t="s">
        <v>445</v>
      </c>
      <c r="C250" s="253" t="s">
        <v>1</v>
      </c>
      <c r="D250" s="192" t="e">
        <f>VLOOKUP(B250,'Erection Completed '!$B$2:$J$62,3,FALSE)</f>
        <v>#N/A</v>
      </c>
      <c r="E250" s="186">
        <v>141.87401500000001</v>
      </c>
      <c r="F250" s="210" t="e">
        <f t="shared" si="3"/>
        <v>#N/A</v>
      </c>
      <c r="G250" s="192" t="e">
        <f>VLOOKUP(B250,'Erection Completed '!$B$2:$J$62,6,FALSE)</f>
        <v>#N/A</v>
      </c>
      <c r="H250" s="192" t="e">
        <f>VLOOKUP(B250,'Erection Completed '!$B$2:$J$62,7,FALSE)</f>
        <v>#N/A</v>
      </c>
      <c r="I250" s="275" t="e">
        <f>VLOOKUP(B250,'Erection Completed '!$B$2:$J$62,8,FALSE)</f>
        <v>#N/A</v>
      </c>
      <c r="J250" s="6"/>
      <c r="K250" s="276" t="e">
        <f>VLOOKUP(B250,'Erection Completed '!$B$2:$K$62,10,FALSE)</f>
        <v>#N/A</v>
      </c>
      <c r="L250" s="196"/>
    </row>
    <row r="251" spans="1:12" ht="16.399999999999999" customHeight="1" thickBot="1">
      <c r="A251" s="6">
        <v>250</v>
      </c>
      <c r="B251" s="272" t="s">
        <v>56</v>
      </c>
      <c r="C251" s="272" t="s">
        <v>672</v>
      </c>
      <c r="D251" s="192" t="e">
        <f>VLOOKUP(B251,'Erection Completed '!$B$2:$J$62,3,FALSE)</f>
        <v>#N/A</v>
      </c>
      <c r="E251" s="186">
        <v>74.632070999999996</v>
      </c>
      <c r="F251" s="210" t="e">
        <f t="shared" si="3"/>
        <v>#N/A</v>
      </c>
      <c r="G251" s="192" t="e">
        <f>VLOOKUP(B251,'Erection Completed '!$B$2:$J$62,6,FALSE)</f>
        <v>#N/A</v>
      </c>
      <c r="H251" s="192" t="e">
        <f>VLOOKUP(B251,'Erection Completed '!$B$2:$J$62,7,FALSE)</f>
        <v>#N/A</v>
      </c>
      <c r="I251" s="275" t="e">
        <f>VLOOKUP(B251,'Erection Completed '!$B$2:$J$62,8,FALSE)</f>
        <v>#N/A</v>
      </c>
      <c r="J251" s="6"/>
      <c r="K251" s="276" t="e">
        <f>VLOOKUP(B251,'Erection Completed '!$B$2:$K$62,10,FALSE)</f>
        <v>#N/A</v>
      </c>
      <c r="L251" s="196"/>
    </row>
    <row r="252" spans="1:12" ht="16.399999999999999" customHeight="1" thickBot="1">
      <c r="A252" s="6">
        <v>251</v>
      </c>
      <c r="B252" s="253" t="s">
        <v>446</v>
      </c>
      <c r="C252" s="253" t="s">
        <v>623</v>
      </c>
      <c r="D252" s="192" t="e">
        <f>VLOOKUP(B252,'Erection Completed '!$B$2:$J$62,3,FALSE)</f>
        <v>#N/A</v>
      </c>
      <c r="E252" s="186">
        <v>37.796346</v>
      </c>
      <c r="F252" s="210" t="e">
        <f t="shared" si="3"/>
        <v>#N/A</v>
      </c>
      <c r="G252" s="192" t="e">
        <f>VLOOKUP(B252,'Erection Completed '!$B$2:$J$62,6,FALSE)</f>
        <v>#N/A</v>
      </c>
      <c r="H252" s="192" t="e">
        <f>VLOOKUP(B252,'Erection Completed '!$B$2:$J$62,7,FALSE)</f>
        <v>#N/A</v>
      </c>
      <c r="I252" s="275" t="e">
        <f>VLOOKUP(B252,'Erection Completed '!$B$2:$J$62,8,FALSE)</f>
        <v>#N/A</v>
      </c>
      <c r="J252" s="6"/>
      <c r="K252" s="276" t="e">
        <f>VLOOKUP(B252,'Erection Completed '!$B$2:$K$62,10,FALSE)</f>
        <v>#N/A</v>
      </c>
      <c r="L252" s="196"/>
    </row>
    <row r="253" spans="1:12" ht="16.399999999999999" customHeight="1" thickBot="1">
      <c r="A253" s="6">
        <v>252</v>
      </c>
      <c r="B253" s="253" t="s">
        <v>447</v>
      </c>
      <c r="C253" s="253" t="s">
        <v>623</v>
      </c>
      <c r="D253" s="192" t="e">
        <f>VLOOKUP(B253,'Erection Completed '!$B$2:$J$62,3,FALSE)</f>
        <v>#N/A</v>
      </c>
      <c r="E253" s="186">
        <v>37.796346</v>
      </c>
      <c r="F253" s="210" t="e">
        <f t="shared" si="3"/>
        <v>#N/A</v>
      </c>
      <c r="G253" s="192" t="e">
        <f>VLOOKUP(B253,'Erection Completed '!$B$2:$J$62,6,FALSE)</f>
        <v>#N/A</v>
      </c>
      <c r="H253" s="192" t="e">
        <f>VLOOKUP(B253,'Erection Completed '!$B$2:$J$62,7,FALSE)</f>
        <v>#N/A</v>
      </c>
      <c r="I253" s="275" t="e">
        <f>VLOOKUP(B253,'Erection Completed '!$B$2:$J$62,8,FALSE)</f>
        <v>#N/A</v>
      </c>
      <c r="J253" s="6"/>
      <c r="K253" s="276" t="e">
        <f>VLOOKUP(B253,'Erection Completed '!$B$2:$K$62,10,FALSE)</f>
        <v>#N/A</v>
      </c>
      <c r="L253" s="196"/>
    </row>
    <row r="254" spans="1:12" ht="16.399999999999999" customHeight="1" thickBot="1">
      <c r="A254" s="6">
        <v>253</v>
      </c>
      <c r="B254" s="253" t="s">
        <v>448</v>
      </c>
      <c r="C254" s="253" t="s">
        <v>646</v>
      </c>
      <c r="D254" s="192" t="e">
        <f>VLOOKUP(B254,'Erection Completed '!$B$2:$J$62,3,FALSE)</f>
        <v>#N/A</v>
      </c>
      <c r="E254" s="186">
        <v>36.044833999999994</v>
      </c>
      <c r="F254" s="210" t="e">
        <f t="shared" si="3"/>
        <v>#N/A</v>
      </c>
      <c r="G254" s="192" t="e">
        <f>VLOOKUP(B254,'Erection Completed '!$B$2:$J$62,6,FALSE)</f>
        <v>#N/A</v>
      </c>
      <c r="H254" s="192" t="e">
        <f>VLOOKUP(B254,'Erection Completed '!$B$2:$J$62,7,FALSE)</f>
        <v>#N/A</v>
      </c>
      <c r="I254" s="275" t="e">
        <f>VLOOKUP(B254,'Erection Completed '!$B$2:$J$62,8,FALSE)</f>
        <v>#N/A</v>
      </c>
      <c r="J254" s="6"/>
      <c r="K254" s="276" t="e">
        <f>VLOOKUP(B254,'Erection Completed '!$B$2:$K$62,10,FALSE)</f>
        <v>#N/A</v>
      </c>
      <c r="L254" s="196"/>
    </row>
    <row r="255" spans="1:12" ht="16.399999999999999" customHeight="1" thickBot="1">
      <c r="A255" s="6">
        <v>254</v>
      </c>
      <c r="B255" s="253" t="s">
        <v>449</v>
      </c>
      <c r="C255" s="253" t="s">
        <v>645</v>
      </c>
      <c r="D255" s="192" t="e">
        <f>VLOOKUP(B255,'Erection Completed '!$B$2:$J$62,3,FALSE)</f>
        <v>#N/A</v>
      </c>
      <c r="E255" s="186">
        <v>64.25380899999999</v>
      </c>
      <c r="F255" s="210" t="e">
        <f t="shared" si="3"/>
        <v>#N/A</v>
      </c>
      <c r="G255" s="192" t="e">
        <f>VLOOKUP(B255,'Erection Completed '!$B$2:$J$62,6,FALSE)</f>
        <v>#N/A</v>
      </c>
      <c r="H255" s="192" t="e">
        <f>VLOOKUP(B255,'Erection Completed '!$B$2:$J$62,7,FALSE)</f>
        <v>#N/A</v>
      </c>
      <c r="I255" s="275" t="e">
        <f>VLOOKUP(B255,'Erection Completed '!$B$2:$J$62,8,FALSE)</f>
        <v>#N/A</v>
      </c>
      <c r="J255" s="6"/>
      <c r="K255" s="276" t="e">
        <f>VLOOKUP(B255,'Erection Completed '!$B$2:$K$62,10,FALSE)</f>
        <v>#N/A</v>
      </c>
      <c r="L255" s="196"/>
    </row>
    <row r="256" spans="1:12" ht="16.399999999999999" customHeight="1" thickBot="1">
      <c r="A256" s="6">
        <v>255</v>
      </c>
      <c r="B256" s="253" t="s">
        <v>450</v>
      </c>
      <c r="C256" s="253" t="s">
        <v>642</v>
      </c>
      <c r="D256" s="192" t="e">
        <f>VLOOKUP(B256,'Erection Completed '!$B$2:$J$62,3,FALSE)</f>
        <v>#N/A</v>
      </c>
      <c r="E256" s="186">
        <v>39.458914000000007</v>
      </c>
      <c r="F256" s="210" t="e">
        <f t="shared" si="3"/>
        <v>#N/A</v>
      </c>
      <c r="G256" s="192" t="e">
        <f>VLOOKUP(B256,'Erection Completed '!$B$2:$J$62,6,FALSE)</f>
        <v>#N/A</v>
      </c>
      <c r="H256" s="192" t="e">
        <f>VLOOKUP(B256,'Erection Completed '!$B$2:$J$62,7,FALSE)</f>
        <v>#N/A</v>
      </c>
      <c r="I256" s="275" t="e">
        <f>VLOOKUP(B256,'Erection Completed '!$B$2:$J$62,8,FALSE)</f>
        <v>#N/A</v>
      </c>
      <c r="J256" s="6"/>
      <c r="K256" s="276" t="e">
        <f>VLOOKUP(B256,'Erection Completed '!$B$2:$K$62,10,FALSE)</f>
        <v>#N/A</v>
      </c>
      <c r="L256" s="196"/>
    </row>
    <row r="257" spans="1:12" ht="16.399999999999999" customHeight="1" thickBot="1">
      <c r="A257" s="6">
        <v>256</v>
      </c>
      <c r="B257" s="253" t="s">
        <v>451</v>
      </c>
      <c r="C257" s="253" t="s">
        <v>664</v>
      </c>
      <c r="D257" s="192" t="e">
        <f>VLOOKUP(B257,'Erection Completed '!$B$2:$J$62,3,FALSE)</f>
        <v>#N/A</v>
      </c>
      <c r="E257" s="186">
        <v>63.508955999999998</v>
      </c>
      <c r="F257" s="210" t="e">
        <f t="shared" si="3"/>
        <v>#N/A</v>
      </c>
      <c r="G257" s="192" t="e">
        <f>VLOOKUP(B257,'Erection Completed '!$B$2:$J$62,6,FALSE)</f>
        <v>#N/A</v>
      </c>
      <c r="H257" s="192" t="e">
        <f>VLOOKUP(B257,'Erection Completed '!$B$2:$J$62,7,FALSE)</f>
        <v>#N/A</v>
      </c>
      <c r="I257" s="275" t="e">
        <f>VLOOKUP(B257,'Erection Completed '!$B$2:$J$62,8,FALSE)</f>
        <v>#N/A</v>
      </c>
      <c r="J257" s="6"/>
      <c r="K257" s="276" t="e">
        <f>VLOOKUP(B257,'Erection Completed '!$B$2:$K$62,10,FALSE)</f>
        <v>#N/A</v>
      </c>
      <c r="L257" s="196"/>
    </row>
    <row r="258" spans="1:12" ht="16.399999999999999" customHeight="1" thickBot="1">
      <c r="A258" s="6">
        <v>257</v>
      </c>
      <c r="B258" s="253" t="s">
        <v>452</v>
      </c>
      <c r="C258" s="253" t="s">
        <v>653</v>
      </c>
      <c r="D258" s="192" t="e">
        <f>VLOOKUP(B258,'Erection Completed '!$B$2:$J$62,3,FALSE)</f>
        <v>#N/A</v>
      </c>
      <c r="E258" s="186">
        <v>54.417843999999995</v>
      </c>
      <c r="F258" s="210" t="e">
        <f t="shared" si="3"/>
        <v>#N/A</v>
      </c>
      <c r="G258" s="192" t="e">
        <f>VLOOKUP(B258,'Erection Completed '!$B$2:$J$62,6,FALSE)</f>
        <v>#N/A</v>
      </c>
      <c r="H258" s="192" t="e">
        <f>VLOOKUP(B258,'Erection Completed '!$B$2:$J$62,7,FALSE)</f>
        <v>#N/A</v>
      </c>
      <c r="I258" s="275" t="e">
        <f>VLOOKUP(B258,'Erection Completed '!$B$2:$J$62,8,FALSE)</f>
        <v>#N/A</v>
      </c>
      <c r="J258" s="6"/>
      <c r="K258" s="276" t="e">
        <f>VLOOKUP(B258,'Erection Completed '!$B$2:$K$62,10,FALSE)</f>
        <v>#N/A</v>
      </c>
      <c r="L258" s="196"/>
    </row>
    <row r="259" spans="1:12" ht="16.399999999999999" customHeight="1" thickBot="1">
      <c r="A259" s="6">
        <v>258</v>
      </c>
      <c r="B259" s="253" t="s">
        <v>453</v>
      </c>
      <c r="C259" s="253" t="s">
        <v>627</v>
      </c>
      <c r="D259" s="192" t="e">
        <f>VLOOKUP(B259,'Erection Completed '!$B$2:$J$62,3,FALSE)</f>
        <v>#N/A</v>
      </c>
      <c r="E259" s="186">
        <v>46.689357999999991</v>
      </c>
      <c r="F259" s="210" t="e">
        <f t="shared" ref="F259:F322" si="4">IF(G259&gt;=1-1-2024,"Completed","Not Completed")</f>
        <v>#N/A</v>
      </c>
      <c r="G259" s="192" t="e">
        <f>VLOOKUP(B259,'Erection Completed '!$B$2:$J$62,6,FALSE)</f>
        <v>#N/A</v>
      </c>
      <c r="H259" s="192" t="e">
        <f>VLOOKUP(B259,'Erection Completed '!$B$2:$J$62,7,FALSE)</f>
        <v>#N/A</v>
      </c>
      <c r="I259" s="275" t="e">
        <f>VLOOKUP(B259,'Erection Completed '!$B$2:$J$62,8,FALSE)</f>
        <v>#N/A</v>
      </c>
      <c r="J259" s="6"/>
      <c r="K259" s="276" t="e">
        <f>VLOOKUP(B259,'Erection Completed '!$B$2:$K$62,10,FALSE)</f>
        <v>#N/A</v>
      </c>
      <c r="L259" s="196"/>
    </row>
    <row r="260" spans="1:12" ht="16.399999999999999" customHeight="1" thickBot="1">
      <c r="A260" s="6">
        <v>259</v>
      </c>
      <c r="B260" s="253" t="s">
        <v>454</v>
      </c>
      <c r="C260" s="253" t="s">
        <v>646</v>
      </c>
      <c r="D260" s="192" t="e">
        <f>VLOOKUP(B260,'Erection Completed '!$B$2:$J$62,3,FALSE)</f>
        <v>#N/A</v>
      </c>
      <c r="E260" s="186">
        <v>36.044833999999994</v>
      </c>
      <c r="F260" s="210" t="e">
        <f t="shared" si="4"/>
        <v>#N/A</v>
      </c>
      <c r="G260" s="192" t="e">
        <f>VLOOKUP(B260,'Erection Completed '!$B$2:$J$62,6,FALSE)</f>
        <v>#N/A</v>
      </c>
      <c r="H260" s="192" t="e">
        <f>VLOOKUP(B260,'Erection Completed '!$B$2:$J$62,7,FALSE)</f>
        <v>#N/A</v>
      </c>
      <c r="I260" s="275" t="e">
        <f>VLOOKUP(B260,'Erection Completed '!$B$2:$J$62,8,FALSE)</f>
        <v>#N/A</v>
      </c>
      <c r="J260" s="6"/>
      <c r="K260" s="276" t="e">
        <f>VLOOKUP(B260,'Erection Completed '!$B$2:$K$62,10,FALSE)</f>
        <v>#N/A</v>
      </c>
      <c r="L260" s="196"/>
    </row>
    <row r="261" spans="1:12" ht="16.399999999999999" customHeight="1" thickBot="1">
      <c r="A261" s="6">
        <v>260</v>
      </c>
      <c r="B261" s="253" t="s">
        <v>455</v>
      </c>
      <c r="C261" s="253" t="s">
        <v>646</v>
      </c>
      <c r="D261" s="192" t="e">
        <f>VLOOKUP(B261,'Erection Completed '!$B$2:$J$62,3,FALSE)</f>
        <v>#N/A</v>
      </c>
      <c r="E261" s="186">
        <v>36.044833999999994</v>
      </c>
      <c r="F261" s="210" t="e">
        <f t="shared" si="4"/>
        <v>#N/A</v>
      </c>
      <c r="G261" s="192" t="e">
        <f>VLOOKUP(B261,'Erection Completed '!$B$2:$J$62,6,FALSE)</f>
        <v>#N/A</v>
      </c>
      <c r="H261" s="192" t="e">
        <f>VLOOKUP(B261,'Erection Completed '!$B$2:$J$62,7,FALSE)</f>
        <v>#N/A</v>
      </c>
      <c r="I261" s="275" t="e">
        <f>VLOOKUP(B261,'Erection Completed '!$B$2:$J$62,8,FALSE)</f>
        <v>#N/A</v>
      </c>
      <c r="J261" s="6"/>
      <c r="K261" s="276" t="e">
        <f>VLOOKUP(B261,'Erection Completed '!$B$2:$K$62,10,FALSE)</f>
        <v>#N/A</v>
      </c>
      <c r="L261" s="196"/>
    </row>
    <row r="262" spans="1:12" ht="16.399999999999999" customHeight="1" thickBot="1">
      <c r="A262" s="6">
        <v>261</v>
      </c>
      <c r="B262" s="253" t="s">
        <v>456</v>
      </c>
      <c r="C262" s="253" t="s">
        <v>642</v>
      </c>
      <c r="D262" s="192" t="e">
        <f>VLOOKUP(B262,'Erection Completed '!$B$2:$J$62,3,FALSE)</f>
        <v>#N/A</v>
      </c>
      <c r="E262" s="186">
        <v>39.458914000000007</v>
      </c>
      <c r="F262" s="210" t="e">
        <f t="shared" si="4"/>
        <v>#N/A</v>
      </c>
      <c r="G262" s="192" t="e">
        <f>VLOOKUP(B262,'Erection Completed '!$B$2:$J$62,6,FALSE)</f>
        <v>#N/A</v>
      </c>
      <c r="H262" s="192" t="e">
        <f>VLOOKUP(B262,'Erection Completed '!$B$2:$J$62,7,FALSE)</f>
        <v>#N/A</v>
      </c>
      <c r="I262" s="275" t="e">
        <f>VLOOKUP(B262,'Erection Completed '!$B$2:$J$62,8,FALSE)</f>
        <v>#N/A</v>
      </c>
      <c r="J262" s="6"/>
      <c r="K262" s="276" t="e">
        <f>VLOOKUP(B262,'Erection Completed '!$B$2:$K$62,10,FALSE)</f>
        <v>#N/A</v>
      </c>
      <c r="L262" s="196"/>
    </row>
    <row r="263" spans="1:12" ht="16.399999999999999" customHeight="1" thickBot="1">
      <c r="A263" s="6">
        <v>262</v>
      </c>
      <c r="B263" s="253" t="s">
        <v>457</v>
      </c>
      <c r="C263" s="253" t="s">
        <v>623</v>
      </c>
      <c r="D263" s="192" t="e">
        <f>VLOOKUP(B263,'Erection Completed '!$B$2:$J$62,3,FALSE)</f>
        <v>#N/A</v>
      </c>
      <c r="E263" s="186">
        <v>37.796346</v>
      </c>
      <c r="F263" s="210" t="e">
        <f t="shared" si="4"/>
        <v>#N/A</v>
      </c>
      <c r="G263" s="192" t="e">
        <f>VLOOKUP(B263,'Erection Completed '!$B$2:$J$62,6,FALSE)</f>
        <v>#N/A</v>
      </c>
      <c r="H263" s="192" t="e">
        <f>VLOOKUP(B263,'Erection Completed '!$B$2:$J$62,7,FALSE)</f>
        <v>#N/A</v>
      </c>
      <c r="I263" s="275" t="e">
        <f>VLOOKUP(B263,'Erection Completed '!$B$2:$J$62,8,FALSE)</f>
        <v>#N/A</v>
      </c>
      <c r="J263" s="6"/>
      <c r="K263" s="276" t="e">
        <f>VLOOKUP(B263,'Erection Completed '!$B$2:$K$62,10,FALSE)</f>
        <v>#N/A</v>
      </c>
      <c r="L263" s="196"/>
    </row>
    <row r="264" spans="1:12" ht="16.399999999999999" customHeight="1" thickBot="1">
      <c r="A264" s="6">
        <v>263</v>
      </c>
      <c r="B264" s="253" t="s">
        <v>458</v>
      </c>
      <c r="C264" s="253" t="s">
        <v>623</v>
      </c>
      <c r="D264" s="192" t="e">
        <f>VLOOKUP(B264,'Erection Completed '!$B$2:$J$62,3,FALSE)</f>
        <v>#N/A</v>
      </c>
      <c r="E264" s="186">
        <v>37.796346</v>
      </c>
      <c r="F264" s="210" t="e">
        <f t="shared" si="4"/>
        <v>#N/A</v>
      </c>
      <c r="G264" s="192" t="e">
        <f>VLOOKUP(B264,'Erection Completed '!$B$2:$J$62,6,FALSE)</f>
        <v>#N/A</v>
      </c>
      <c r="H264" s="192" t="e">
        <f>VLOOKUP(B264,'Erection Completed '!$B$2:$J$62,7,FALSE)</f>
        <v>#N/A</v>
      </c>
      <c r="I264" s="275" t="e">
        <f>VLOOKUP(B264,'Erection Completed '!$B$2:$J$62,8,FALSE)</f>
        <v>#N/A</v>
      </c>
      <c r="J264" s="6"/>
      <c r="K264" s="276" t="e">
        <f>VLOOKUP(B264,'Erection Completed '!$B$2:$K$62,10,FALSE)</f>
        <v>#N/A</v>
      </c>
      <c r="L264" s="196"/>
    </row>
    <row r="265" spans="1:12" ht="16.399999999999999" customHeight="1" thickBot="1">
      <c r="A265" s="6">
        <v>264</v>
      </c>
      <c r="B265" s="253" t="s">
        <v>459</v>
      </c>
      <c r="C265" s="253" t="s">
        <v>643</v>
      </c>
      <c r="D265" s="192" t="e">
        <f>VLOOKUP(B265,'Erection Completed '!$B$2:$J$62,3,FALSE)</f>
        <v>#N/A</v>
      </c>
      <c r="E265" s="186">
        <v>44.794097999999998</v>
      </c>
      <c r="F265" s="210" t="e">
        <f t="shared" si="4"/>
        <v>#N/A</v>
      </c>
      <c r="G265" s="192" t="e">
        <f>VLOOKUP(B265,'Erection Completed '!$B$2:$J$62,6,FALSE)</f>
        <v>#N/A</v>
      </c>
      <c r="H265" s="192" t="e">
        <f>VLOOKUP(B265,'Erection Completed '!$B$2:$J$62,7,FALSE)</f>
        <v>#N/A</v>
      </c>
      <c r="I265" s="275" t="e">
        <f>VLOOKUP(B265,'Erection Completed '!$B$2:$J$62,8,FALSE)</f>
        <v>#N/A</v>
      </c>
      <c r="J265" s="6"/>
      <c r="K265" s="276" t="e">
        <f>VLOOKUP(B265,'Erection Completed '!$B$2:$K$62,10,FALSE)</f>
        <v>#N/A</v>
      </c>
      <c r="L265" s="196"/>
    </row>
    <row r="266" spans="1:12" ht="16.399999999999999" customHeight="1" thickBot="1">
      <c r="A266" s="6">
        <v>265</v>
      </c>
      <c r="B266" s="253" t="s">
        <v>460</v>
      </c>
      <c r="C266" s="253" t="s">
        <v>656</v>
      </c>
      <c r="D266" s="192" t="e">
        <f>VLOOKUP(B266,'Erection Completed '!$B$2:$J$62,3,FALSE)</f>
        <v>#N/A</v>
      </c>
      <c r="E266" s="186">
        <v>56.863203999999989</v>
      </c>
      <c r="F266" s="210" t="e">
        <f t="shared" si="4"/>
        <v>#N/A</v>
      </c>
      <c r="G266" s="192" t="e">
        <f>VLOOKUP(B266,'Erection Completed '!$B$2:$J$62,6,FALSE)</f>
        <v>#N/A</v>
      </c>
      <c r="H266" s="192" t="e">
        <f>VLOOKUP(B266,'Erection Completed '!$B$2:$J$62,7,FALSE)</f>
        <v>#N/A</v>
      </c>
      <c r="I266" s="275" t="e">
        <f>VLOOKUP(B266,'Erection Completed '!$B$2:$J$62,8,FALSE)</f>
        <v>#N/A</v>
      </c>
      <c r="J266" s="6"/>
      <c r="K266" s="276" t="e">
        <f>VLOOKUP(B266,'Erection Completed '!$B$2:$K$62,10,FALSE)</f>
        <v>#N/A</v>
      </c>
      <c r="L266" s="196"/>
    </row>
    <row r="267" spans="1:12" ht="16.399999999999999" customHeight="1" thickBot="1">
      <c r="A267" s="6">
        <v>266</v>
      </c>
      <c r="B267" s="253" t="s">
        <v>461</v>
      </c>
      <c r="C267" s="253" t="s">
        <v>643</v>
      </c>
      <c r="D267" s="192" t="e">
        <f>VLOOKUP(B267,'Erection Completed '!$B$2:$J$62,3,FALSE)</f>
        <v>#N/A</v>
      </c>
      <c r="E267" s="186">
        <v>44.794097999999998</v>
      </c>
      <c r="F267" s="210" t="e">
        <f t="shared" si="4"/>
        <v>#N/A</v>
      </c>
      <c r="G267" s="192" t="e">
        <f>VLOOKUP(B267,'Erection Completed '!$B$2:$J$62,6,FALSE)</f>
        <v>#N/A</v>
      </c>
      <c r="H267" s="192" t="e">
        <f>VLOOKUP(B267,'Erection Completed '!$B$2:$J$62,7,FALSE)</f>
        <v>#N/A</v>
      </c>
      <c r="I267" s="275" t="e">
        <f>VLOOKUP(B267,'Erection Completed '!$B$2:$J$62,8,FALSE)</f>
        <v>#N/A</v>
      </c>
      <c r="J267" s="6"/>
      <c r="K267" s="276" t="e">
        <f>VLOOKUP(B267,'Erection Completed '!$B$2:$K$62,10,FALSE)</f>
        <v>#N/A</v>
      </c>
      <c r="L267" s="196"/>
    </row>
    <row r="268" spans="1:12" ht="16.399999999999999" customHeight="1" thickBot="1">
      <c r="A268" s="6">
        <v>267</v>
      </c>
      <c r="B268" s="253" t="s">
        <v>462</v>
      </c>
      <c r="C268" s="253" t="s">
        <v>623</v>
      </c>
      <c r="D268" s="192" t="e">
        <f>VLOOKUP(B268,'Erection Completed '!$B$2:$J$62,3,FALSE)</f>
        <v>#N/A</v>
      </c>
      <c r="E268" s="186">
        <v>37.796346</v>
      </c>
      <c r="F268" s="210" t="e">
        <f t="shared" si="4"/>
        <v>#N/A</v>
      </c>
      <c r="G268" s="192" t="e">
        <f>VLOOKUP(B268,'Erection Completed '!$B$2:$J$62,6,FALSE)</f>
        <v>#N/A</v>
      </c>
      <c r="H268" s="192" t="e">
        <f>VLOOKUP(B268,'Erection Completed '!$B$2:$J$62,7,FALSE)</f>
        <v>#N/A</v>
      </c>
      <c r="I268" s="275" t="e">
        <f>VLOOKUP(B268,'Erection Completed '!$B$2:$J$62,8,FALSE)</f>
        <v>#N/A</v>
      </c>
      <c r="J268" s="6"/>
      <c r="K268" s="276" t="e">
        <f>VLOOKUP(B268,'Erection Completed '!$B$2:$K$62,10,FALSE)</f>
        <v>#N/A</v>
      </c>
      <c r="L268" s="196"/>
    </row>
    <row r="269" spans="1:12" ht="16.399999999999999" customHeight="1" thickBot="1">
      <c r="A269" s="6">
        <v>268</v>
      </c>
      <c r="B269" s="253" t="s">
        <v>463</v>
      </c>
      <c r="C269" s="253" t="s">
        <v>623</v>
      </c>
      <c r="D269" s="192" t="e">
        <f>VLOOKUP(B269,'Erection Completed '!$B$2:$J$62,3,FALSE)</f>
        <v>#N/A</v>
      </c>
      <c r="E269" s="186">
        <v>37.796346</v>
      </c>
      <c r="F269" s="210" t="e">
        <f t="shared" si="4"/>
        <v>#N/A</v>
      </c>
      <c r="G269" s="192" t="e">
        <f>VLOOKUP(B269,'Erection Completed '!$B$2:$J$62,6,FALSE)</f>
        <v>#N/A</v>
      </c>
      <c r="H269" s="192" t="e">
        <f>VLOOKUP(B269,'Erection Completed '!$B$2:$J$62,7,FALSE)</f>
        <v>#N/A</v>
      </c>
      <c r="I269" s="275" t="e">
        <f>VLOOKUP(B269,'Erection Completed '!$B$2:$J$62,8,FALSE)</f>
        <v>#N/A</v>
      </c>
      <c r="J269" s="6"/>
      <c r="K269" s="276" t="e">
        <f>VLOOKUP(B269,'Erection Completed '!$B$2:$K$62,10,FALSE)</f>
        <v>#N/A</v>
      </c>
      <c r="L269" s="196"/>
    </row>
    <row r="270" spans="1:12" ht="16.399999999999999" customHeight="1" thickBot="1">
      <c r="A270" s="6">
        <v>269</v>
      </c>
      <c r="B270" s="253" t="s">
        <v>464</v>
      </c>
      <c r="C270" s="253" t="s">
        <v>2</v>
      </c>
      <c r="D270" s="192" t="e">
        <f>VLOOKUP(B270,'Erection Completed '!$B$2:$J$62,3,FALSE)</f>
        <v>#N/A</v>
      </c>
      <c r="E270" s="186">
        <v>72.237603000000007</v>
      </c>
      <c r="F270" s="210" t="e">
        <f t="shared" si="4"/>
        <v>#N/A</v>
      </c>
      <c r="G270" s="192" t="e">
        <f>VLOOKUP(B270,'Erection Completed '!$B$2:$J$62,6,FALSE)</f>
        <v>#N/A</v>
      </c>
      <c r="H270" s="192" t="e">
        <f>VLOOKUP(B270,'Erection Completed '!$B$2:$J$62,7,FALSE)</f>
        <v>#N/A</v>
      </c>
      <c r="I270" s="275" t="e">
        <f>VLOOKUP(B270,'Erection Completed '!$B$2:$J$62,8,FALSE)</f>
        <v>#N/A</v>
      </c>
      <c r="J270" s="6"/>
      <c r="K270" s="276" t="e">
        <f>VLOOKUP(B270,'Erection Completed '!$B$2:$K$62,10,FALSE)</f>
        <v>#N/A</v>
      </c>
      <c r="L270" s="196"/>
    </row>
    <row r="271" spans="1:12" ht="16.399999999999999" customHeight="1" thickBot="1">
      <c r="A271" s="6">
        <v>270</v>
      </c>
      <c r="B271" s="253" t="s">
        <v>465</v>
      </c>
      <c r="C271" s="253" t="s">
        <v>643</v>
      </c>
      <c r="D271" s="192" t="e">
        <f>VLOOKUP(B271,'Erection Completed '!$B$2:$J$62,3,FALSE)</f>
        <v>#N/A</v>
      </c>
      <c r="E271" s="186">
        <v>44.794097999999998</v>
      </c>
      <c r="F271" s="210" t="e">
        <f t="shared" si="4"/>
        <v>#N/A</v>
      </c>
      <c r="G271" s="192" t="e">
        <f>VLOOKUP(B271,'Erection Completed '!$B$2:$J$62,6,FALSE)</f>
        <v>#N/A</v>
      </c>
      <c r="H271" s="192" t="e">
        <f>VLOOKUP(B271,'Erection Completed '!$B$2:$J$62,7,FALSE)</f>
        <v>#N/A</v>
      </c>
      <c r="I271" s="275" t="e">
        <f>VLOOKUP(B271,'Erection Completed '!$B$2:$J$62,8,FALSE)</f>
        <v>#N/A</v>
      </c>
      <c r="J271" s="6"/>
      <c r="K271" s="276" t="e">
        <f>VLOOKUP(B271,'Erection Completed '!$B$2:$K$62,10,FALSE)</f>
        <v>#N/A</v>
      </c>
      <c r="L271" s="196"/>
    </row>
    <row r="272" spans="1:12" ht="16.399999999999999" customHeight="1" thickBot="1">
      <c r="A272" s="6">
        <v>271</v>
      </c>
      <c r="B272" s="253" t="s">
        <v>466</v>
      </c>
      <c r="C272" s="253" t="s">
        <v>642</v>
      </c>
      <c r="D272" s="192" t="e">
        <f>VLOOKUP(B272,'Erection Completed '!$B$2:$J$62,3,FALSE)</f>
        <v>#N/A</v>
      </c>
      <c r="E272" s="186">
        <v>39.458914000000007</v>
      </c>
      <c r="F272" s="210" t="e">
        <f t="shared" si="4"/>
        <v>#N/A</v>
      </c>
      <c r="G272" s="192" t="e">
        <f>VLOOKUP(B272,'Erection Completed '!$B$2:$J$62,6,FALSE)</f>
        <v>#N/A</v>
      </c>
      <c r="H272" s="192" t="e">
        <f>VLOOKUP(B272,'Erection Completed '!$B$2:$J$62,7,FALSE)</f>
        <v>#N/A</v>
      </c>
      <c r="I272" s="275" t="e">
        <f>VLOOKUP(B272,'Erection Completed '!$B$2:$J$62,8,FALSE)</f>
        <v>#N/A</v>
      </c>
      <c r="J272" s="6"/>
      <c r="K272" s="276" t="e">
        <f>VLOOKUP(B272,'Erection Completed '!$B$2:$K$62,10,FALSE)</f>
        <v>#N/A</v>
      </c>
      <c r="L272" s="196"/>
    </row>
    <row r="273" spans="1:12" ht="16.399999999999999" customHeight="1" thickBot="1">
      <c r="A273" s="6">
        <v>272</v>
      </c>
      <c r="B273" s="253" t="s">
        <v>467</v>
      </c>
      <c r="C273" s="253" t="s">
        <v>2</v>
      </c>
      <c r="D273" s="192" t="e">
        <f>VLOOKUP(B273,'Erection Completed '!$B$2:$J$62,3,FALSE)</f>
        <v>#N/A</v>
      </c>
      <c r="E273" s="186">
        <v>72.237603000000007</v>
      </c>
      <c r="F273" s="210" t="e">
        <f t="shared" si="4"/>
        <v>#N/A</v>
      </c>
      <c r="G273" s="192" t="e">
        <f>VLOOKUP(B273,'Erection Completed '!$B$2:$J$62,6,FALSE)</f>
        <v>#N/A</v>
      </c>
      <c r="H273" s="192" t="e">
        <f>VLOOKUP(B273,'Erection Completed '!$B$2:$J$62,7,FALSE)</f>
        <v>#N/A</v>
      </c>
      <c r="I273" s="275" t="e">
        <f>VLOOKUP(B273,'Erection Completed '!$B$2:$J$62,8,FALSE)</f>
        <v>#N/A</v>
      </c>
      <c r="J273" s="6"/>
      <c r="K273" s="276" t="e">
        <f>VLOOKUP(B273,'Erection Completed '!$B$2:$K$62,10,FALSE)</f>
        <v>#N/A</v>
      </c>
      <c r="L273" s="196"/>
    </row>
    <row r="274" spans="1:12" ht="16.399999999999999" customHeight="1" thickBot="1">
      <c r="A274" s="6">
        <v>273</v>
      </c>
      <c r="B274" s="253" t="s">
        <v>468</v>
      </c>
      <c r="C274" s="253" t="s">
        <v>623</v>
      </c>
      <c r="D274" s="192" t="e">
        <f>VLOOKUP(B274,'Erection Completed '!$B$2:$J$62,3,FALSE)</f>
        <v>#N/A</v>
      </c>
      <c r="E274" s="186">
        <v>37.796346</v>
      </c>
      <c r="F274" s="210" t="e">
        <f t="shared" si="4"/>
        <v>#N/A</v>
      </c>
      <c r="G274" s="192" t="e">
        <f>VLOOKUP(B274,'Erection Completed '!$B$2:$J$62,6,FALSE)</f>
        <v>#N/A</v>
      </c>
      <c r="H274" s="192" t="e">
        <f>VLOOKUP(B274,'Erection Completed '!$B$2:$J$62,7,FALSE)</f>
        <v>#N/A</v>
      </c>
      <c r="I274" s="275" t="e">
        <f>VLOOKUP(B274,'Erection Completed '!$B$2:$J$62,8,FALSE)</f>
        <v>#N/A</v>
      </c>
      <c r="J274" s="6"/>
      <c r="K274" s="276" t="e">
        <f>VLOOKUP(B274,'Erection Completed '!$B$2:$K$62,10,FALSE)</f>
        <v>#N/A</v>
      </c>
      <c r="L274" s="196"/>
    </row>
    <row r="275" spans="1:12" ht="16.399999999999999" customHeight="1" thickBot="1">
      <c r="A275" s="6">
        <v>274</v>
      </c>
      <c r="B275" s="253" t="s">
        <v>469</v>
      </c>
      <c r="C275" s="253" t="s">
        <v>2</v>
      </c>
      <c r="D275" s="192" t="e">
        <f>VLOOKUP(B275,'Erection Completed '!$B$2:$J$62,3,FALSE)</f>
        <v>#N/A</v>
      </c>
      <c r="E275" s="186">
        <v>72.237603000000007</v>
      </c>
      <c r="F275" s="210" t="e">
        <f t="shared" si="4"/>
        <v>#N/A</v>
      </c>
      <c r="G275" s="192" t="e">
        <f>VLOOKUP(B275,'Erection Completed '!$B$2:$J$62,6,FALSE)</f>
        <v>#N/A</v>
      </c>
      <c r="H275" s="192" t="e">
        <f>VLOOKUP(B275,'Erection Completed '!$B$2:$J$62,7,FALSE)</f>
        <v>#N/A</v>
      </c>
      <c r="I275" s="275" t="e">
        <f>VLOOKUP(B275,'Erection Completed '!$B$2:$J$62,8,FALSE)</f>
        <v>#N/A</v>
      </c>
      <c r="J275" s="6"/>
      <c r="K275" s="276" t="e">
        <f>VLOOKUP(B275,'Erection Completed '!$B$2:$K$62,10,FALSE)</f>
        <v>#N/A</v>
      </c>
      <c r="L275" s="196"/>
    </row>
    <row r="276" spans="1:12" ht="16.399999999999999" customHeight="1" thickBot="1">
      <c r="A276" s="6">
        <v>275</v>
      </c>
      <c r="B276" s="253" t="s">
        <v>470</v>
      </c>
      <c r="C276" s="253" t="s">
        <v>627</v>
      </c>
      <c r="D276" s="192" t="e">
        <f>VLOOKUP(B276,'Erection Completed '!$B$2:$J$62,3,FALSE)</f>
        <v>#N/A</v>
      </c>
      <c r="E276" s="186">
        <v>46.689357999999991</v>
      </c>
      <c r="F276" s="210" t="e">
        <f t="shared" si="4"/>
        <v>#N/A</v>
      </c>
      <c r="G276" s="192" t="e">
        <f>VLOOKUP(B276,'Erection Completed '!$B$2:$J$62,6,FALSE)</f>
        <v>#N/A</v>
      </c>
      <c r="H276" s="192" t="e">
        <f>VLOOKUP(B276,'Erection Completed '!$B$2:$J$62,7,FALSE)</f>
        <v>#N/A</v>
      </c>
      <c r="I276" s="275" t="e">
        <f>VLOOKUP(B276,'Erection Completed '!$B$2:$J$62,8,FALSE)</f>
        <v>#N/A</v>
      </c>
      <c r="J276" s="6"/>
      <c r="K276" s="276" t="e">
        <f>VLOOKUP(B276,'Erection Completed '!$B$2:$K$62,10,FALSE)</f>
        <v>#N/A</v>
      </c>
      <c r="L276" s="196"/>
    </row>
    <row r="277" spans="1:12" ht="16.399999999999999" customHeight="1" thickBot="1">
      <c r="A277" s="6">
        <v>276</v>
      </c>
      <c r="B277" s="253" t="s">
        <v>471</v>
      </c>
      <c r="C277" s="253" t="s">
        <v>654</v>
      </c>
      <c r="D277" s="192" t="e">
        <f>VLOOKUP(B277,'Erection Completed '!$B$2:$J$62,3,FALSE)</f>
        <v>#N/A</v>
      </c>
      <c r="E277" s="186">
        <v>91.055462000000006</v>
      </c>
      <c r="F277" s="210" t="e">
        <f t="shared" si="4"/>
        <v>#N/A</v>
      </c>
      <c r="G277" s="192" t="e">
        <f>VLOOKUP(B277,'Erection Completed '!$B$2:$J$62,6,FALSE)</f>
        <v>#N/A</v>
      </c>
      <c r="H277" s="192" t="e">
        <f>VLOOKUP(B277,'Erection Completed '!$B$2:$J$62,7,FALSE)</f>
        <v>#N/A</v>
      </c>
      <c r="I277" s="275" t="e">
        <f>VLOOKUP(B277,'Erection Completed '!$B$2:$J$62,8,FALSE)</f>
        <v>#N/A</v>
      </c>
      <c r="J277" s="6"/>
      <c r="K277" s="276" t="e">
        <f>VLOOKUP(B277,'Erection Completed '!$B$2:$K$62,10,FALSE)</f>
        <v>#N/A</v>
      </c>
      <c r="L277" s="196"/>
    </row>
    <row r="278" spans="1:12" ht="16.399999999999999" customHeight="1" thickBot="1">
      <c r="A278" s="6">
        <v>277</v>
      </c>
      <c r="B278" s="253" t="s">
        <v>472</v>
      </c>
      <c r="C278" s="253" t="s">
        <v>673</v>
      </c>
      <c r="D278" s="192" t="e">
        <f>VLOOKUP(B278,'Erection Completed '!$B$2:$J$62,3,FALSE)</f>
        <v>#N/A</v>
      </c>
      <c r="E278" s="186">
        <v>91.055462000000006</v>
      </c>
      <c r="F278" s="210" t="e">
        <f t="shared" si="4"/>
        <v>#N/A</v>
      </c>
      <c r="G278" s="192" t="e">
        <f>VLOOKUP(B278,'Erection Completed '!$B$2:$J$62,6,FALSE)</f>
        <v>#N/A</v>
      </c>
      <c r="H278" s="192" t="e">
        <f>VLOOKUP(B278,'Erection Completed '!$B$2:$J$62,7,FALSE)</f>
        <v>#N/A</v>
      </c>
      <c r="I278" s="275" t="e">
        <f>VLOOKUP(B278,'Erection Completed '!$B$2:$J$62,8,FALSE)</f>
        <v>#N/A</v>
      </c>
      <c r="J278" s="6"/>
      <c r="K278" s="276" t="e">
        <f>VLOOKUP(B278,'Erection Completed '!$B$2:$K$62,10,FALSE)</f>
        <v>#N/A</v>
      </c>
      <c r="L278" s="196"/>
    </row>
    <row r="279" spans="1:12" ht="16.399999999999999" customHeight="1" thickBot="1">
      <c r="A279" s="6">
        <v>278</v>
      </c>
      <c r="B279" s="253" t="s">
        <v>473</v>
      </c>
      <c r="C279" s="253" t="s">
        <v>672</v>
      </c>
      <c r="D279" s="192" t="e">
        <f>VLOOKUP(B279,'Erection Completed '!$B$2:$J$62,3,FALSE)</f>
        <v>#N/A</v>
      </c>
      <c r="E279" s="186">
        <v>74.632070999999996</v>
      </c>
      <c r="F279" s="210" t="e">
        <f t="shared" si="4"/>
        <v>#N/A</v>
      </c>
      <c r="G279" s="192" t="e">
        <f>VLOOKUP(B279,'Erection Completed '!$B$2:$J$62,6,FALSE)</f>
        <v>#N/A</v>
      </c>
      <c r="H279" s="192" t="e">
        <f>VLOOKUP(B279,'Erection Completed '!$B$2:$J$62,7,FALSE)</f>
        <v>#N/A</v>
      </c>
      <c r="I279" s="275" t="e">
        <f>VLOOKUP(B279,'Erection Completed '!$B$2:$J$62,8,FALSE)</f>
        <v>#N/A</v>
      </c>
      <c r="J279" s="6"/>
      <c r="K279" s="276" t="e">
        <f>VLOOKUP(B279,'Erection Completed '!$B$2:$K$62,10,FALSE)</f>
        <v>#N/A</v>
      </c>
      <c r="L279" s="196"/>
    </row>
    <row r="280" spans="1:12" ht="16.399999999999999" customHeight="1" thickBot="1">
      <c r="A280" s="6">
        <v>279</v>
      </c>
      <c r="B280" s="253" t="s">
        <v>474</v>
      </c>
      <c r="C280" s="253" t="s">
        <v>627</v>
      </c>
      <c r="D280" s="192" t="e">
        <f>VLOOKUP(B280,'Erection Completed '!$B$2:$J$62,3,FALSE)</f>
        <v>#N/A</v>
      </c>
      <c r="E280" s="186">
        <v>46.689357999999991</v>
      </c>
      <c r="F280" s="210" t="e">
        <f t="shared" si="4"/>
        <v>#N/A</v>
      </c>
      <c r="G280" s="192" t="e">
        <f>VLOOKUP(B280,'Erection Completed '!$B$2:$J$62,6,FALSE)</f>
        <v>#N/A</v>
      </c>
      <c r="H280" s="192" t="e">
        <f>VLOOKUP(B280,'Erection Completed '!$B$2:$J$62,7,FALSE)</f>
        <v>#N/A</v>
      </c>
      <c r="I280" s="275" t="e">
        <f>VLOOKUP(B280,'Erection Completed '!$B$2:$J$62,8,FALSE)</f>
        <v>#N/A</v>
      </c>
      <c r="J280" s="6"/>
      <c r="K280" s="276" t="e">
        <f>VLOOKUP(B280,'Erection Completed '!$B$2:$K$62,10,FALSE)</f>
        <v>#N/A</v>
      </c>
      <c r="L280" s="196"/>
    </row>
    <row r="281" spans="1:12" ht="16.399999999999999" customHeight="1" thickBot="1">
      <c r="A281" s="6">
        <v>280</v>
      </c>
      <c r="B281" s="253" t="s">
        <v>475</v>
      </c>
      <c r="C281" s="253" t="s">
        <v>2</v>
      </c>
      <c r="D281" s="192" t="e">
        <f>VLOOKUP(B281,'Erection Completed '!$B$2:$J$62,3,FALSE)</f>
        <v>#N/A</v>
      </c>
      <c r="E281" s="186">
        <v>72.237603000000007</v>
      </c>
      <c r="F281" s="210" t="e">
        <f t="shared" si="4"/>
        <v>#N/A</v>
      </c>
      <c r="G281" s="192" t="e">
        <f>VLOOKUP(B281,'Erection Completed '!$B$2:$J$62,6,FALSE)</f>
        <v>#N/A</v>
      </c>
      <c r="H281" s="192" t="e">
        <f>VLOOKUP(B281,'Erection Completed '!$B$2:$J$62,7,FALSE)</f>
        <v>#N/A</v>
      </c>
      <c r="I281" s="275" t="e">
        <f>VLOOKUP(B281,'Erection Completed '!$B$2:$J$62,8,FALSE)</f>
        <v>#N/A</v>
      </c>
      <c r="J281" s="6"/>
      <c r="K281" s="276" t="e">
        <f>VLOOKUP(B281,'Erection Completed '!$B$2:$K$62,10,FALSE)</f>
        <v>#N/A</v>
      </c>
      <c r="L281" s="196"/>
    </row>
    <row r="282" spans="1:12" ht="16.399999999999999" customHeight="1" thickBot="1">
      <c r="A282" s="6">
        <v>281</v>
      </c>
      <c r="B282" s="253" t="s">
        <v>476</v>
      </c>
      <c r="C282" s="253" t="s">
        <v>20</v>
      </c>
      <c r="D282" s="192" t="e">
        <f>VLOOKUP(B282,'Erection Completed '!$B$2:$J$62,3,FALSE)</f>
        <v>#N/A</v>
      </c>
      <c r="E282" s="186">
        <v>54.417843999999995</v>
      </c>
      <c r="F282" s="210" t="e">
        <f t="shared" si="4"/>
        <v>#N/A</v>
      </c>
      <c r="G282" s="192" t="e">
        <f>VLOOKUP(B282,'Erection Completed '!$B$2:$J$62,6,FALSE)</f>
        <v>#N/A</v>
      </c>
      <c r="H282" s="192" t="e">
        <f>VLOOKUP(B282,'Erection Completed '!$B$2:$J$62,7,FALSE)</f>
        <v>#N/A</v>
      </c>
      <c r="I282" s="275" t="e">
        <f>VLOOKUP(B282,'Erection Completed '!$B$2:$J$62,8,FALSE)</f>
        <v>#N/A</v>
      </c>
      <c r="J282" s="6"/>
      <c r="K282" s="276" t="e">
        <f>VLOOKUP(B282,'Erection Completed '!$B$2:$K$62,10,FALSE)</f>
        <v>#N/A</v>
      </c>
      <c r="L282" s="196"/>
    </row>
    <row r="283" spans="1:12" ht="16.399999999999999" customHeight="1" thickBot="1">
      <c r="A283" s="6">
        <v>282</v>
      </c>
      <c r="B283" s="253" t="s">
        <v>57</v>
      </c>
      <c r="C283" s="253" t="s">
        <v>20</v>
      </c>
      <c r="D283" s="192" t="e">
        <f>VLOOKUP(B283,'Erection Completed '!$B$2:$J$62,3,FALSE)</f>
        <v>#N/A</v>
      </c>
      <c r="E283" s="186">
        <v>54.417843999999995</v>
      </c>
      <c r="F283" s="210" t="e">
        <f t="shared" si="4"/>
        <v>#N/A</v>
      </c>
      <c r="G283" s="192" t="e">
        <f>VLOOKUP(B283,'Erection Completed '!$B$2:$J$62,6,FALSE)</f>
        <v>#N/A</v>
      </c>
      <c r="H283" s="192" t="e">
        <f>VLOOKUP(B283,'Erection Completed '!$B$2:$J$62,7,FALSE)</f>
        <v>#N/A</v>
      </c>
      <c r="I283" s="275" t="e">
        <f>VLOOKUP(B283,'Erection Completed '!$B$2:$J$62,8,FALSE)</f>
        <v>#N/A</v>
      </c>
      <c r="J283" s="6"/>
      <c r="K283" s="276" t="e">
        <f>VLOOKUP(B283,'Erection Completed '!$B$2:$K$62,10,FALSE)</f>
        <v>#N/A</v>
      </c>
      <c r="L283" s="196"/>
    </row>
    <row r="284" spans="1:12" ht="16.399999999999999" customHeight="1" thickBot="1">
      <c r="A284" s="6">
        <v>283</v>
      </c>
      <c r="B284" s="253" t="s">
        <v>477</v>
      </c>
      <c r="C284" s="253" t="s">
        <v>623</v>
      </c>
      <c r="D284" s="192" t="e">
        <f>VLOOKUP(B284,'Erection Completed '!$B$2:$J$62,3,FALSE)</f>
        <v>#N/A</v>
      </c>
      <c r="E284" s="186">
        <v>37.796346</v>
      </c>
      <c r="F284" s="210" t="e">
        <f t="shared" si="4"/>
        <v>#N/A</v>
      </c>
      <c r="G284" s="192" t="e">
        <f>VLOOKUP(B284,'Erection Completed '!$B$2:$J$62,6,FALSE)</f>
        <v>#N/A</v>
      </c>
      <c r="H284" s="192" t="e">
        <f>VLOOKUP(B284,'Erection Completed '!$B$2:$J$62,7,FALSE)</f>
        <v>#N/A</v>
      </c>
      <c r="I284" s="275" t="e">
        <f>VLOOKUP(B284,'Erection Completed '!$B$2:$J$62,8,FALSE)</f>
        <v>#N/A</v>
      </c>
      <c r="J284" s="6"/>
      <c r="K284" s="276" t="e">
        <f>VLOOKUP(B284,'Erection Completed '!$B$2:$K$62,10,FALSE)</f>
        <v>#N/A</v>
      </c>
      <c r="L284" s="196"/>
    </row>
    <row r="285" spans="1:12" ht="16.399999999999999" customHeight="1" thickBot="1">
      <c r="A285" s="6">
        <v>284</v>
      </c>
      <c r="B285" s="253" t="s">
        <v>478</v>
      </c>
      <c r="C285" s="253" t="s">
        <v>623</v>
      </c>
      <c r="D285" s="192" t="e">
        <f>VLOOKUP(B285,'Erection Completed '!$B$2:$J$62,3,FALSE)</f>
        <v>#N/A</v>
      </c>
      <c r="E285" s="186">
        <v>37.796346</v>
      </c>
      <c r="F285" s="210" t="e">
        <f t="shared" si="4"/>
        <v>#N/A</v>
      </c>
      <c r="G285" s="192" t="e">
        <f>VLOOKUP(B285,'Erection Completed '!$B$2:$J$62,6,FALSE)</f>
        <v>#N/A</v>
      </c>
      <c r="H285" s="192" t="e">
        <f>VLOOKUP(B285,'Erection Completed '!$B$2:$J$62,7,FALSE)</f>
        <v>#N/A</v>
      </c>
      <c r="I285" s="275" t="e">
        <f>VLOOKUP(B285,'Erection Completed '!$B$2:$J$62,8,FALSE)</f>
        <v>#N/A</v>
      </c>
      <c r="J285" s="6"/>
      <c r="K285" s="276" t="e">
        <f>VLOOKUP(B285,'Erection Completed '!$B$2:$K$62,10,FALSE)</f>
        <v>#N/A</v>
      </c>
      <c r="L285" s="196"/>
    </row>
    <row r="286" spans="1:12" ht="16.399999999999999" customHeight="1" thickBot="1">
      <c r="A286" s="6">
        <v>285</v>
      </c>
      <c r="B286" s="253" t="s">
        <v>479</v>
      </c>
      <c r="C286" s="253" t="s">
        <v>623</v>
      </c>
      <c r="D286" s="192" t="e">
        <f>VLOOKUP(B286,'Erection Completed '!$B$2:$J$62,3,FALSE)</f>
        <v>#N/A</v>
      </c>
      <c r="E286" s="186">
        <v>37.796346</v>
      </c>
      <c r="F286" s="210" t="e">
        <f t="shared" si="4"/>
        <v>#N/A</v>
      </c>
      <c r="G286" s="192" t="e">
        <f>VLOOKUP(B286,'Erection Completed '!$B$2:$J$62,6,FALSE)</f>
        <v>#N/A</v>
      </c>
      <c r="H286" s="192" t="e">
        <f>VLOOKUP(B286,'Erection Completed '!$B$2:$J$62,7,FALSE)</f>
        <v>#N/A</v>
      </c>
      <c r="I286" s="275" t="e">
        <f>VLOOKUP(B286,'Erection Completed '!$B$2:$J$62,8,FALSE)</f>
        <v>#N/A</v>
      </c>
      <c r="J286" s="6"/>
      <c r="K286" s="276" t="e">
        <f>VLOOKUP(B286,'Erection Completed '!$B$2:$K$62,10,FALSE)</f>
        <v>#N/A</v>
      </c>
      <c r="L286" s="196"/>
    </row>
    <row r="287" spans="1:12" ht="16.399999999999999" customHeight="1" thickBot="1">
      <c r="A287" s="6">
        <v>286</v>
      </c>
      <c r="B287" s="253" t="s">
        <v>480</v>
      </c>
      <c r="C287" s="253" t="s">
        <v>642</v>
      </c>
      <c r="D287" s="192" t="e">
        <f>VLOOKUP(B287,'Erection Completed '!$B$2:$J$62,3,FALSE)</f>
        <v>#N/A</v>
      </c>
      <c r="E287" s="186">
        <v>39.458914000000007</v>
      </c>
      <c r="F287" s="210" t="e">
        <f t="shared" si="4"/>
        <v>#N/A</v>
      </c>
      <c r="G287" s="192" t="e">
        <f>VLOOKUP(B287,'Erection Completed '!$B$2:$J$62,6,FALSE)</f>
        <v>#N/A</v>
      </c>
      <c r="H287" s="192" t="e">
        <f>VLOOKUP(B287,'Erection Completed '!$B$2:$J$62,7,FALSE)</f>
        <v>#N/A</v>
      </c>
      <c r="I287" s="275" t="e">
        <f>VLOOKUP(B287,'Erection Completed '!$B$2:$J$62,8,FALSE)</f>
        <v>#N/A</v>
      </c>
      <c r="J287" s="6"/>
      <c r="K287" s="276" t="e">
        <f>VLOOKUP(B287,'Erection Completed '!$B$2:$K$62,10,FALSE)</f>
        <v>#N/A</v>
      </c>
      <c r="L287" s="196"/>
    </row>
    <row r="288" spans="1:12" ht="16.399999999999999" customHeight="1" thickBot="1">
      <c r="A288" s="6">
        <v>287</v>
      </c>
      <c r="B288" s="253" t="s">
        <v>481</v>
      </c>
      <c r="C288" s="253" t="s">
        <v>645</v>
      </c>
      <c r="D288" s="192" t="e">
        <f>VLOOKUP(B288,'Erection Completed '!$B$2:$J$62,3,FALSE)</f>
        <v>#N/A</v>
      </c>
      <c r="E288" s="186">
        <v>64.25380899999999</v>
      </c>
      <c r="F288" s="210" t="e">
        <f t="shared" si="4"/>
        <v>#N/A</v>
      </c>
      <c r="G288" s="192" t="e">
        <f>VLOOKUP(B288,'Erection Completed '!$B$2:$J$62,6,FALSE)</f>
        <v>#N/A</v>
      </c>
      <c r="H288" s="192" t="e">
        <f>VLOOKUP(B288,'Erection Completed '!$B$2:$J$62,7,FALSE)</f>
        <v>#N/A</v>
      </c>
      <c r="I288" s="275" t="e">
        <f>VLOOKUP(B288,'Erection Completed '!$B$2:$J$62,8,FALSE)</f>
        <v>#N/A</v>
      </c>
      <c r="J288" s="6"/>
      <c r="K288" s="276" t="e">
        <f>VLOOKUP(B288,'Erection Completed '!$B$2:$K$62,10,FALSE)</f>
        <v>#N/A</v>
      </c>
      <c r="L288" s="196"/>
    </row>
    <row r="289" spans="1:12" ht="16.399999999999999" customHeight="1" thickBot="1">
      <c r="A289" s="6">
        <v>288</v>
      </c>
      <c r="B289" s="253" t="s">
        <v>482</v>
      </c>
      <c r="C289" s="253" t="s">
        <v>658</v>
      </c>
      <c r="D289" s="192" t="e">
        <f>VLOOKUP(B289,'Erection Completed '!$B$2:$J$62,3,FALSE)</f>
        <v>#N/A</v>
      </c>
      <c r="E289" s="186">
        <v>129.34103899999999</v>
      </c>
      <c r="F289" s="210" t="e">
        <f t="shared" si="4"/>
        <v>#N/A</v>
      </c>
      <c r="G289" s="192" t="e">
        <f>VLOOKUP(B289,'Erection Completed '!$B$2:$J$62,6,FALSE)</f>
        <v>#N/A</v>
      </c>
      <c r="H289" s="192" t="e">
        <f>VLOOKUP(B289,'Erection Completed '!$B$2:$J$62,7,FALSE)</f>
        <v>#N/A</v>
      </c>
      <c r="I289" s="275" t="e">
        <f>VLOOKUP(B289,'Erection Completed '!$B$2:$J$62,8,FALSE)</f>
        <v>#N/A</v>
      </c>
      <c r="J289" s="6"/>
      <c r="K289" s="276" t="e">
        <f>VLOOKUP(B289,'Erection Completed '!$B$2:$K$62,10,FALSE)</f>
        <v>#N/A</v>
      </c>
      <c r="L289" s="196"/>
    </row>
    <row r="290" spans="1:12" ht="16.399999999999999" customHeight="1" thickBot="1">
      <c r="A290" s="6">
        <v>289</v>
      </c>
      <c r="B290" s="253" t="s">
        <v>58</v>
      </c>
      <c r="C290" s="253" t="s">
        <v>846</v>
      </c>
      <c r="D290" s="192" t="e">
        <f>VLOOKUP(B290,'Erection Completed '!$B$2:$J$62,3,FALSE)</f>
        <v>#N/A</v>
      </c>
      <c r="E290" s="186" t="e">
        <v>#N/A</v>
      </c>
      <c r="F290" s="210" t="e">
        <f t="shared" si="4"/>
        <v>#N/A</v>
      </c>
      <c r="G290" s="192" t="e">
        <f>VLOOKUP(B290,'Erection Completed '!$B$2:$J$62,6,FALSE)</f>
        <v>#N/A</v>
      </c>
      <c r="H290" s="192" t="e">
        <f>VLOOKUP(B290,'Erection Completed '!$B$2:$J$62,7,FALSE)</f>
        <v>#N/A</v>
      </c>
      <c r="I290" s="275" t="e">
        <f>VLOOKUP(B290,'Erection Completed '!$B$2:$J$62,8,FALSE)</f>
        <v>#N/A</v>
      </c>
      <c r="J290" s="6"/>
      <c r="K290" s="276" t="e">
        <f>VLOOKUP(B290,'Erection Completed '!$B$2:$K$62,10,FALSE)</f>
        <v>#N/A</v>
      </c>
      <c r="L290" s="196"/>
    </row>
    <row r="291" spans="1:12" ht="16.399999999999999" customHeight="1" thickBot="1">
      <c r="A291" s="6">
        <v>290</v>
      </c>
      <c r="B291" s="253" t="s">
        <v>483</v>
      </c>
      <c r="C291" s="253" t="s">
        <v>627</v>
      </c>
      <c r="D291" s="192" t="e">
        <f>VLOOKUP(B291,'Erection Completed '!$B$2:$J$62,3,FALSE)</f>
        <v>#N/A</v>
      </c>
      <c r="E291" s="186">
        <v>46.689357999999991</v>
      </c>
      <c r="F291" s="210" t="e">
        <f t="shared" si="4"/>
        <v>#N/A</v>
      </c>
      <c r="G291" s="192" t="e">
        <f>VLOOKUP(B291,'Erection Completed '!$B$2:$J$62,6,FALSE)</f>
        <v>#N/A</v>
      </c>
      <c r="H291" s="192" t="e">
        <f>VLOOKUP(B291,'Erection Completed '!$B$2:$J$62,7,FALSE)</f>
        <v>#N/A</v>
      </c>
      <c r="I291" s="275" t="e">
        <f>VLOOKUP(B291,'Erection Completed '!$B$2:$J$62,8,FALSE)</f>
        <v>#N/A</v>
      </c>
      <c r="J291" s="6"/>
      <c r="K291" s="276" t="e">
        <f>VLOOKUP(B291,'Erection Completed '!$B$2:$K$62,10,FALSE)</f>
        <v>#N/A</v>
      </c>
      <c r="L291" s="196"/>
    </row>
    <row r="292" spans="1:12" ht="16.399999999999999" customHeight="1" thickBot="1">
      <c r="A292" s="6">
        <v>291</v>
      </c>
      <c r="B292" s="253" t="s">
        <v>484</v>
      </c>
      <c r="C292" s="253" t="s">
        <v>623</v>
      </c>
      <c r="D292" s="192" t="e">
        <f>VLOOKUP(B292,'Erection Completed '!$B$2:$J$62,3,FALSE)</f>
        <v>#N/A</v>
      </c>
      <c r="E292" s="186">
        <v>37.796346</v>
      </c>
      <c r="F292" s="210" t="e">
        <f t="shared" si="4"/>
        <v>#N/A</v>
      </c>
      <c r="G292" s="192" t="e">
        <f>VLOOKUP(B292,'Erection Completed '!$B$2:$J$62,6,FALSE)</f>
        <v>#N/A</v>
      </c>
      <c r="H292" s="192" t="e">
        <f>VLOOKUP(B292,'Erection Completed '!$B$2:$J$62,7,FALSE)</f>
        <v>#N/A</v>
      </c>
      <c r="I292" s="275" t="e">
        <f>VLOOKUP(B292,'Erection Completed '!$B$2:$J$62,8,FALSE)</f>
        <v>#N/A</v>
      </c>
      <c r="J292" s="6"/>
      <c r="K292" s="276" t="e">
        <f>VLOOKUP(B292,'Erection Completed '!$B$2:$K$62,10,FALSE)</f>
        <v>#N/A</v>
      </c>
      <c r="L292" s="196"/>
    </row>
    <row r="293" spans="1:12" ht="16.399999999999999" customHeight="1" thickBot="1">
      <c r="A293" s="6">
        <v>292</v>
      </c>
      <c r="B293" s="253" t="s">
        <v>232</v>
      </c>
      <c r="C293" s="253" t="s">
        <v>623</v>
      </c>
      <c r="D293" s="192" t="e">
        <f>VLOOKUP(B293,'Erection Completed '!$B$2:$J$62,3,FALSE)</f>
        <v>#N/A</v>
      </c>
      <c r="E293" s="186">
        <v>37.796346</v>
      </c>
      <c r="F293" s="210" t="e">
        <f t="shared" si="4"/>
        <v>#N/A</v>
      </c>
      <c r="G293" s="192" t="e">
        <f>VLOOKUP(B293,'Erection Completed '!$B$2:$J$62,6,FALSE)</f>
        <v>#N/A</v>
      </c>
      <c r="H293" s="192" t="e">
        <f>VLOOKUP(B293,'Erection Completed '!$B$2:$J$62,7,FALSE)</f>
        <v>#N/A</v>
      </c>
      <c r="I293" s="275" t="e">
        <f>VLOOKUP(B293,'Erection Completed '!$B$2:$J$62,8,FALSE)</f>
        <v>#N/A</v>
      </c>
      <c r="J293" s="6"/>
      <c r="K293" s="276" t="e">
        <f>VLOOKUP(B293,'Erection Completed '!$B$2:$K$62,10,FALSE)</f>
        <v>#N/A</v>
      </c>
      <c r="L293" s="196"/>
    </row>
    <row r="294" spans="1:12" ht="16.399999999999999" customHeight="1" thickBot="1">
      <c r="A294" s="6">
        <v>293</v>
      </c>
      <c r="B294" s="253" t="s">
        <v>485</v>
      </c>
      <c r="C294" s="253" t="s">
        <v>642</v>
      </c>
      <c r="D294" s="192" t="e">
        <f>VLOOKUP(B294,'Erection Completed '!$B$2:$J$62,3,FALSE)</f>
        <v>#N/A</v>
      </c>
      <c r="E294" s="186">
        <v>39.458914000000007</v>
      </c>
      <c r="F294" s="210" t="e">
        <f t="shared" si="4"/>
        <v>#N/A</v>
      </c>
      <c r="G294" s="192" t="e">
        <f>VLOOKUP(B294,'Erection Completed '!$B$2:$J$62,6,FALSE)</f>
        <v>#N/A</v>
      </c>
      <c r="H294" s="192" t="e">
        <f>VLOOKUP(B294,'Erection Completed '!$B$2:$J$62,7,FALSE)</f>
        <v>#N/A</v>
      </c>
      <c r="I294" s="275" t="e">
        <f>VLOOKUP(B294,'Erection Completed '!$B$2:$J$62,8,FALSE)</f>
        <v>#N/A</v>
      </c>
      <c r="J294" s="6"/>
      <c r="K294" s="276" t="e">
        <f>VLOOKUP(B294,'Erection Completed '!$B$2:$K$62,10,FALSE)</f>
        <v>#N/A</v>
      </c>
      <c r="L294" s="196"/>
    </row>
    <row r="295" spans="1:12" ht="16.399999999999999" customHeight="1" thickBot="1">
      <c r="A295" s="6">
        <v>294</v>
      </c>
      <c r="B295" s="253" t="s">
        <v>486</v>
      </c>
      <c r="C295" s="253" t="s">
        <v>670</v>
      </c>
      <c r="D295" s="192" t="e">
        <f>VLOOKUP(B295,'Erection Completed '!$B$2:$J$62,3,FALSE)</f>
        <v>#N/A</v>
      </c>
      <c r="E295" s="186">
        <v>82.238801999999993</v>
      </c>
      <c r="F295" s="210" t="e">
        <f t="shared" si="4"/>
        <v>#N/A</v>
      </c>
      <c r="G295" s="192" t="e">
        <f>VLOOKUP(B295,'Erection Completed '!$B$2:$J$62,6,FALSE)</f>
        <v>#N/A</v>
      </c>
      <c r="H295" s="192" t="e">
        <f>VLOOKUP(B295,'Erection Completed '!$B$2:$J$62,7,FALSE)</f>
        <v>#N/A</v>
      </c>
      <c r="I295" s="275" t="e">
        <f>VLOOKUP(B295,'Erection Completed '!$B$2:$J$62,8,FALSE)</f>
        <v>#N/A</v>
      </c>
      <c r="J295" s="6"/>
      <c r="K295" s="276" t="e">
        <f>VLOOKUP(B295,'Erection Completed '!$B$2:$K$62,10,FALSE)</f>
        <v>#N/A</v>
      </c>
      <c r="L295" s="196"/>
    </row>
    <row r="296" spans="1:12" ht="16.399999999999999" customHeight="1" thickBot="1">
      <c r="A296" s="6">
        <v>295</v>
      </c>
      <c r="B296" s="253" t="s">
        <v>487</v>
      </c>
      <c r="C296" s="253" t="s">
        <v>847</v>
      </c>
      <c r="D296" s="192" t="e">
        <f>VLOOKUP(B296,'Erection Completed '!$B$2:$J$62,3,FALSE)</f>
        <v>#N/A</v>
      </c>
      <c r="E296" s="186" t="e">
        <v>#N/A</v>
      </c>
      <c r="F296" s="210" t="e">
        <f t="shared" si="4"/>
        <v>#N/A</v>
      </c>
      <c r="G296" s="192" t="e">
        <f>VLOOKUP(B296,'Erection Completed '!$B$2:$J$62,6,FALSE)</f>
        <v>#N/A</v>
      </c>
      <c r="H296" s="192" t="e">
        <f>VLOOKUP(B296,'Erection Completed '!$B$2:$J$62,7,FALSE)</f>
        <v>#N/A</v>
      </c>
      <c r="I296" s="275" t="e">
        <f>VLOOKUP(B296,'Erection Completed '!$B$2:$J$62,8,FALSE)</f>
        <v>#N/A</v>
      </c>
      <c r="J296" s="6"/>
      <c r="K296" s="276" t="e">
        <f>VLOOKUP(B296,'Erection Completed '!$B$2:$K$62,10,FALSE)</f>
        <v>#N/A</v>
      </c>
      <c r="L296" s="196"/>
    </row>
    <row r="297" spans="1:12" ht="16.399999999999999" customHeight="1" thickBot="1">
      <c r="A297" s="6">
        <v>296</v>
      </c>
      <c r="B297" s="253" t="s">
        <v>488</v>
      </c>
      <c r="C297" s="253" t="s">
        <v>674</v>
      </c>
      <c r="D297" s="192" t="e">
        <f>VLOOKUP(B297,'Erection Completed '!$B$2:$J$62,3,FALSE)</f>
        <v>#N/A</v>
      </c>
      <c r="E297" s="186">
        <v>109.60769700000003</v>
      </c>
      <c r="F297" s="210" t="e">
        <f t="shared" si="4"/>
        <v>#N/A</v>
      </c>
      <c r="G297" s="192" t="e">
        <f>VLOOKUP(B297,'Erection Completed '!$B$2:$J$62,6,FALSE)</f>
        <v>#N/A</v>
      </c>
      <c r="H297" s="192" t="e">
        <f>VLOOKUP(B297,'Erection Completed '!$B$2:$J$62,7,FALSE)</f>
        <v>#N/A</v>
      </c>
      <c r="I297" s="275" t="e">
        <f>VLOOKUP(B297,'Erection Completed '!$B$2:$J$62,8,FALSE)</f>
        <v>#N/A</v>
      </c>
      <c r="J297" s="6"/>
      <c r="K297" s="276" t="e">
        <f>VLOOKUP(B297,'Erection Completed '!$B$2:$K$62,10,FALSE)</f>
        <v>#N/A</v>
      </c>
      <c r="L297" s="196"/>
    </row>
    <row r="298" spans="1:12" ht="16.399999999999999" customHeight="1" thickBot="1">
      <c r="A298" s="6">
        <v>297</v>
      </c>
      <c r="B298" s="253" t="s">
        <v>489</v>
      </c>
      <c r="C298" s="253" t="s">
        <v>2</v>
      </c>
      <c r="D298" s="192" t="e">
        <f>VLOOKUP(B298,'Erection Completed '!$B$2:$J$62,3,FALSE)</f>
        <v>#N/A</v>
      </c>
      <c r="E298" s="186">
        <v>72.237603000000007</v>
      </c>
      <c r="F298" s="210" t="e">
        <f t="shared" si="4"/>
        <v>#N/A</v>
      </c>
      <c r="G298" s="192" t="e">
        <f>VLOOKUP(B298,'Erection Completed '!$B$2:$J$62,6,FALSE)</f>
        <v>#N/A</v>
      </c>
      <c r="H298" s="192" t="e">
        <f>VLOOKUP(B298,'Erection Completed '!$B$2:$J$62,7,FALSE)</f>
        <v>#N/A</v>
      </c>
      <c r="I298" s="275" t="e">
        <f>VLOOKUP(B298,'Erection Completed '!$B$2:$J$62,8,FALSE)</f>
        <v>#N/A</v>
      </c>
      <c r="J298" s="6"/>
      <c r="K298" s="276" t="e">
        <f>VLOOKUP(B298,'Erection Completed '!$B$2:$K$62,10,FALSE)</f>
        <v>#N/A</v>
      </c>
      <c r="L298" s="196"/>
    </row>
    <row r="299" spans="1:12" ht="16.399999999999999" customHeight="1" thickBot="1">
      <c r="A299" s="6">
        <v>298</v>
      </c>
      <c r="B299" s="253" t="s">
        <v>490</v>
      </c>
      <c r="C299" s="253" t="s">
        <v>623</v>
      </c>
      <c r="D299" s="192" t="e">
        <f>VLOOKUP(B299,'Erection Completed '!$B$2:$J$62,3,FALSE)</f>
        <v>#N/A</v>
      </c>
      <c r="E299" s="186">
        <v>37.796346</v>
      </c>
      <c r="F299" s="210" t="e">
        <f t="shared" si="4"/>
        <v>#N/A</v>
      </c>
      <c r="G299" s="192" t="e">
        <f>VLOOKUP(B299,'Erection Completed '!$B$2:$J$62,6,FALSE)</f>
        <v>#N/A</v>
      </c>
      <c r="H299" s="192" t="e">
        <f>VLOOKUP(B299,'Erection Completed '!$B$2:$J$62,7,FALSE)</f>
        <v>#N/A</v>
      </c>
      <c r="I299" s="275" t="e">
        <f>VLOOKUP(B299,'Erection Completed '!$B$2:$J$62,8,FALSE)</f>
        <v>#N/A</v>
      </c>
      <c r="J299" s="6"/>
      <c r="K299" s="276" t="e">
        <f>VLOOKUP(B299,'Erection Completed '!$B$2:$K$62,10,FALSE)</f>
        <v>#N/A</v>
      </c>
      <c r="L299" s="196"/>
    </row>
    <row r="300" spans="1:12" ht="16.399999999999999" customHeight="1" thickBot="1">
      <c r="A300" s="6">
        <v>299</v>
      </c>
      <c r="B300" s="253" t="s">
        <v>491</v>
      </c>
      <c r="C300" s="253" t="s">
        <v>653</v>
      </c>
      <c r="D300" s="192" t="e">
        <f>VLOOKUP(B300,'Erection Completed '!$B$2:$J$62,3,FALSE)</f>
        <v>#N/A</v>
      </c>
      <c r="E300" s="186">
        <v>54.417843999999995</v>
      </c>
      <c r="F300" s="210" t="e">
        <f t="shared" si="4"/>
        <v>#N/A</v>
      </c>
      <c r="G300" s="192" t="e">
        <f>VLOOKUP(B300,'Erection Completed '!$B$2:$J$62,6,FALSE)</f>
        <v>#N/A</v>
      </c>
      <c r="H300" s="192" t="e">
        <f>VLOOKUP(B300,'Erection Completed '!$B$2:$J$62,7,FALSE)</f>
        <v>#N/A</v>
      </c>
      <c r="I300" s="275" t="e">
        <f>VLOOKUP(B300,'Erection Completed '!$B$2:$J$62,8,FALSE)</f>
        <v>#N/A</v>
      </c>
      <c r="J300" s="6"/>
      <c r="K300" s="276" t="e">
        <f>VLOOKUP(B300,'Erection Completed '!$B$2:$K$62,10,FALSE)</f>
        <v>#N/A</v>
      </c>
      <c r="L300" s="196"/>
    </row>
    <row r="301" spans="1:12" ht="16.399999999999999" customHeight="1" thickBot="1">
      <c r="A301" s="6">
        <v>300</v>
      </c>
      <c r="B301" s="253" t="s">
        <v>492</v>
      </c>
      <c r="C301" s="253" t="s">
        <v>642</v>
      </c>
      <c r="D301" s="192" t="e">
        <f>VLOOKUP(B301,'Erection Completed '!$B$2:$J$62,3,FALSE)</f>
        <v>#N/A</v>
      </c>
      <c r="E301" s="186">
        <v>39.458914000000007</v>
      </c>
      <c r="F301" s="210" t="e">
        <f t="shared" si="4"/>
        <v>#N/A</v>
      </c>
      <c r="G301" s="192" t="e">
        <f>VLOOKUP(B301,'Erection Completed '!$B$2:$J$62,6,FALSE)</f>
        <v>#N/A</v>
      </c>
      <c r="H301" s="192" t="e">
        <f>VLOOKUP(B301,'Erection Completed '!$B$2:$J$62,7,FALSE)</f>
        <v>#N/A</v>
      </c>
      <c r="I301" s="275" t="e">
        <f>VLOOKUP(B301,'Erection Completed '!$B$2:$J$62,8,FALSE)</f>
        <v>#N/A</v>
      </c>
      <c r="J301" s="6"/>
      <c r="K301" s="276" t="e">
        <f>VLOOKUP(B301,'Erection Completed '!$B$2:$K$62,10,FALSE)</f>
        <v>#N/A</v>
      </c>
      <c r="L301" s="196"/>
    </row>
    <row r="302" spans="1:12" ht="16.399999999999999" customHeight="1" thickBot="1">
      <c r="A302" s="6">
        <v>301</v>
      </c>
      <c r="B302" s="253" t="s">
        <v>59</v>
      </c>
      <c r="C302" s="253" t="s">
        <v>5</v>
      </c>
      <c r="D302" s="192" t="e">
        <f>VLOOKUP(B302,'Erection Completed '!$B$2:$J$62,3,FALSE)</f>
        <v>#N/A</v>
      </c>
      <c r="E302" s="186">
        <v>80.408017000000001</v>
      </c>
      <c r="F302" s="210" t="e">
        <f t="shared" si="4"/>
        <v>#N/A</v>
      </c>
      <c r="G302" s="192" t="e">
        <f>VLOOKUP(B302,'Erection Completed '!$B$2:$J$62,6,FALSE)</f>
        <v>#N/A</v>
      </c>
      <c r="H302" s="192" t="e">
        <f>VLOOKUP(B302,'Erection Completed '!$B$2:$J$62,7,FALSE)</f>
        <v>#N/A</v>
      </c>
      <c r="I302" s="275" t="e">
        <f>VLOOKUP(B302,'Erection Completed '!$B$2:$J$62,8,FALSE)</f>
        <v>#N/A</v>
      </c>
      <c r="J302" s="6"/>
      <c r="K302" s="276" t="e">
        <f>VLOOKUP(B302,'Erection Completed '!$B$2:$K$62,10,FALSE)</f>
        <v>#N/A</v>
      </c>
      <c r="L302" s="196"/>
    </row>
    <row r="303" spans="1:12" ht="16.399999999999999" customHeight="1" thickBot="1">
      <c r="A303" s="6">
        <v>302</v>
      </c>
      <c r="B303" s="253" t="s">
        <v>231</v>
      </c>
      <c r="C303" s="253" t="s">
        <v>623</v>
      </c>
      <c r="D303" s="192" t="e">
        <f>VLOOKUP(B303,'Erection Completed '!$B$2:$J$62,3,FALSE)</f>
        <v>#N/A</v>
      </c>
      <c r="E303" s="186">
        <v>37.796346</v>
      </c>
      <c r="F303" s="210" t="e">
        <f t="shared" si="4"/>
        <v>#N/A</v>
      </c>
      <c r="G303" s="192" t="e">
        <f>VLOOKUP(B303,'Erection Completed '!$B$2:$J$62,6,FALSE)</f>
        <v>#N/A</v>
      </c>
      <c r="H303" s="192" t="e">
        <f>VLOOKUP(B303,'Erection Completed '!$B$2:$J$62,7,FALSE)</f>
        <v>#N/A</v>
      </c>
      <c r="I303" s="275" t="e">
        <f>VLOOKUP(B303,'Erection Completed '!$B$2:$J$62,8,FALSE)</f>
        <v>#N/A</v>
      </c>
      <c r="J303" s="144"/>
      <c r="K303" s="276" t="e">
        <f>VLOOKUP(B303,'Erection Completed '!$B$2:$K$62,10,FALSE)</f>
        <v>#N/A</v>
      </c>
      <c r="L303" s="187"/>
    </row>
    <row r="304" spans="1:12" ht="16.399999999999999" customHeight="1" thickBot="1">
      <c r="A304" s="6">
        <v>303</v>
      </c>
      <c r="B304" s="253" t="s">
        <v>181</v>
      </c>
      <c r="C304" s="253" t="s">
        <v>623</v>
      </c>
      <c r="D304" s="192" t="e">
        <f>VLOOKUP(B304,'Erection Completed '!$B$2:$J$62,3,FALSE)</f>
        <v>#N/A</v>
      </c>
      <c r="E304" s="186">
        <v>37.796346</v>
      </c>
      <c r="F304" s="210" t="e">
        <f t="shared" si="4"/>
        <v>#N/A</v>
      </c>
      <c r="G304" s="192" t="e">
        <f>VLOOKUP(B304,'Erection Completed '!$B$2:$J$62,6,FALSE)</f>
        <v>#N/A</v>
      </c>
      <c r="H304" s="192" t="e">
        <f>VLOOKUP(B304,'Erection Completed '!$B$2:$J$62,7,FALSE)</f>
        <v>#N/A</v>
      </c>
      <c r="I304" s="275" t="e">
        <f>VLOOKUP(B304,'Erection Completed '!$B$2:$J$62,8,FALSE)</f>
        <v>#N/A</v>
      </c>
      <c r="J304" s="144"/>
      <c r="K304" s="276" t="e">
        <f>VLOOKUP(B304,'Erection Completed '!$B$2:$K$62,10,FALSE)</f>
        <v>#N/A</v>
      </c>
      <c r="L304" s="187"/>
    </row>
    <row r="305" spans="1:12" ht="16.399999999999999" customHeight="1" thickBot="1">
      <c r="A305" s="6">
        <v>304</v>
      </c>
      <c r="B305" s="253" t="s">
        <v>493</v>
      </c>
      <c r="C305" s="253" t="s">
        <v>623</v>
      </c>
      <c r="D305" s="192" t="e">
        <f>VLOOKUP(B305,'Erection Completed '!$B$2:$J$62,3,FALSE)</f>
        <v>#N/A</v>
      </c>
      <c r="E305" s="186">
        <v>37.796346</v>
      </c>
      <c r="F305" s="210" t="e">
        <f t="shared" si="4"/>
        <v>#N/A</v>
      </c>
      <c r="G305" s="192" t="e">
        <f>VLOOKUP(B305,'Erection Completed '!$B$2:$J$62,6,FALSE)</f>
        <v>#N/A</v>
      </c>
      <c r="H305" s="192" t="e">
        <f>VLOOKUP(B305,'Erection Completed '!$B$2:$J$62,7,FALSE)</f>
        <v>#N/A</v>
      </c>
      <c r="I305" s="275" t="e">
        <f>VLOOKUP(B305,'Erection Completed '!$B$2:$J$62,8,FALSE)</f>
        <v>#N/A</v>
      </c>
      <c r="J305" s="144"/>
      <c r="K305" s="276" t="e">
        <f>VLOOKUP(B305,'Erection Completed '!$B$2:$K$62,10,FALSE)</f>
        <v>#N/A</v>
      </c>
      <c r="L305" s="187"/>
    </row>
    <row r="306" spans="1:12" ht="16.399999999999999" customHeight="1" thickBot="1">
      <c r="A306" s="6">
        <v>305</v>
      </c>
      <c r="B306" s="253" t="s">
        <v>205</v>
      </c>
      <c r="C306" s="253" t="s">
        <v>642</v>
      </c>
      <c r="D306" s="192" t="e">
        <f>VLOOKUP(B306,'Erection Completed '!$B$2:$J$62,3,FALSE)</f>
        <v>#N/A</v>
      </c>
      <c r="E306" s="186">
        <v>39.458914000000007</v>
      </c>
      <c r="F306" s="210" t="e">
        <f t="shared" si="4"/>
        <v>#N/A</v>
      </c>
      <c r="G306" s="192" t="e">
        <f>VLOOKUP(B306,'Erection Completed '!$B$2:$J$62,6,FALSE)</f>
        <v>#N/A</v>
      </c>
      <c r="H306" s="192" t="e">
        <f>VLOOKUP(B306,'Erection Completed '!$B$2:$J$62,7,FALSE)</f>
        <v>#N/A</v>
      </c>
      <c r="I306" s="275" t="e">
        <f>VLOOKUP(B306,'Erection Completed '!$B$2:$J$62,8,FALSE)</f>
        <v>#N/A</v>
      </c>
      <c r="J306" s="144"/>
      <c r="K306" s="276" t="e">
        <f>VLOOKUP(B306,'Erection Completed '!$B$2:$K$62,10,FALSE)</f>
        <v>#N/A</v>
      </c>
      <c r="L306" s="187"/>
    </row>
    <row r="307" spans="1:12" ht="16.399999999999999" customHeight="1" thickBot="1">
      <c r="A307" s="6">
        <v>306</v>
      </c>
      <c r="B307" s="253" t="s">
        <v>494</v>
      </c>
      <c r="C307" s="253" t="s">
        <v>29</v>
      </c>
      <c r="D307" s="192" t="e">
        <f>VLOOKUP(B307,'Erection Completed '!$B$2:$J$62,3,FALSE)</f>
        <v>#N/A</v>
      </c>
      <c r="E307" s="186">
        <v>84.299299000000005</v>
      </c>
      <c r="F307" s="210" t="e">
        <f t="shared" si="4"/>
        <v>#N/A</v>
      </c>
      <c r="G307" s="192" t="e">
        <f>VLOOKUP(B307,'Erection Completed '!$B$2:$J$62,6,FALSE)</f>
        <v>#N/A</v>
      </c>
      <c r="H307" s="192" t="e">
        <f>VLOOKUP(B307,'Erection Completed '!$B$2:$J$62,7,FALSE)</f>
        <v>#N/A</v>
      </c>
      <c r="I307" s="275" t="e">
        <f>VLOOKUP(B307,'Erection Completed '!$B$2:$J$62,8,FALSE)</f>
        <v>#N/A</v>
      </c>
      <c r="J307" s="144"/>
      <c r="K307" s="276" t="e">
        <f>VLOOKUP(B307,'Erection Completed '!$B$2:$K$62,10,FALSE)</f>
        <v>#N/A</v>
      </c>
      <c r="L307" s="187"/>
    </row>
    <row r="308" spans="1:12" ht="16.399999999999999" customHeight="1" thickBot="1">
      <c r="A308" s="6">
        <v>307</v>
      </c>
      <c r="B308" s="253" t="s">
        <v>60</v>
      </c>
      <c r="C308" s="253" t="s">
        <v>29</v>
      </c>
      <c r="D308" s="192" t="e">
        <f>VLOOKUP(B308,'Erection Completed '!$B$2:$J$62,3,FALSE)</f>
        <v>#N/A</v>
      </c>
      <c r="E308" s="186">
        <v>84.299299000000005</v>
      </c>
      <c r="F308" s="210" t="e">
        <f t="shared" si="4"/>
        <v>#N/A</v>
      </c>
      <c r="G308" s="192" t="e">
        <f>VLOOKUP(B308,'Erection Completed '!$B$2:$J$62,6,FALSE)</f>
        <v>#N/A</v>
      </c>
      <c r="H308" s="192" t="e">
        <f>VLOOKUP(B308,'Erection Completed '!$B$2:$J$62,7,FALSE)</f>
        <v>#N/A</v>
      </c>
      <c r="I308" s="275" t="e">
        <f>VLOOKUP(B308,'Erection Completed '!$B$2:$J$62,8,FALSE)</f>
        <v>#N/A</v>
      </c>
      <c r="J308" s="144"/>
      <c r="K308" s="276" t="e">
        <f>VLOOKUP(B308,'Erection Completed '!$B$2:$K$62,10,FALSE)</f>
        <v>#N/A</v>
      </c>
      <c r="L308" s="187"/>
    </row>
    <row r="309" spans="1:12" ht="16.399999999999999" customHeight="1" thickBot="1">
      <c r="A309" s="6">
        <v>308</v>
      </c>
      <c r="B309" s="253" t="s">
        <v>495</v>
      </c>
      <c r="C309" s="253" t="s">
        <v>623</v>
      </c>
      <c r="D309" s="192" t="e">
        <f>VLOOKUP(B309,'Erection Completed '!$B$2:$J$62,3,FALSE)</f>
        <v>#N/A</v>
      </c>
      <c r="E309" s="186">
        <v>37.796346</v>
      </c>
      <c r="F309" s="210" t="e">
        <f t="shared" si="4"/>
        <v>#N/A</v>
      </c>
      <c r="G309" s="192" t="e">
        <f>VLOOKUP(B309,'Erection Completed '!$B$2:$J$62,6,FALSE)</f>
        <v>#N/A</v>
      </c>
      <c r="H309" s="192" t="e">
        <f>VLOOKUP(B309,'Erection Completed '!$B$2:$J$62,7,FALSE)</f>
        <v>#N/A</v>
      </c>
      <c r="I309" s="275" t="e">
        <f>VLOOKUP(B309,'Erection Completed '!$B$2:$J$62,8,FALSE)</f>
        <v>#N/A</v>
      </c>
      <c r="J309" s="144"/>
      <c r="K309" s="276" t="e">
        <f>VLOOKUP(B309,'Erection Completed '!$B$2:$K$62,10,FALSE)</f>
        <v>#N/A</v>
      </c>
      <c r="L309" s="187"/>
    </row>
    <row r="310" spans="1:12" ht="16.399999999999999" customHeight="1" thickBot="1">
      <c r="A310" s="6">
        <v>309</v>
      </c>
      <c r="B310" s="253" t="s">
        <v>211</v>
      </c>
      <c r="C310" s="253" t="s">
        <v>623</v>
      </c>
      <c r="D310" s="192" t="e">
        <f>VLOOKUP(B310,'Erection Completed '!$B$2:$J$62,3,FALSE)</f>
        <v>#N/A</v>
      </c>
      <c r="E310" s="186">
        <v>37.796346</v>
      </c>
      <c r="F310" s="210" t="e">
        <f t="shared" si="4"/>
        <v>#N/A</v>
      </c>
      <c r="G310" s="192" t="e">
        <f>VLOOKUP(B310,'Erection Completed '!$B$2:$J$62,6,FALSE)</f>
        <v>#N/A</v>
      </c>
      <c r="H310" s="192" t="e">
        <f>VLOOKUP(B310,'Erection Completed '!$B$2:$J$62,7,FALSE)</f>
        <v>#N/A</v>
      </c>
      <c r="I310" s="275" t="e">
        <f>VLOOKUP(B310,'Erection Completed '!$B$2:$J$62,8,FALSE)</f>
        <v>#N/A</v>
      </c>
      <c r="J310" s="144"/>
      <c r="K310" s="276" t="e">
        <f>VLOOKUP(B310,'Erection Completed '!$B$2:$K$62,10,FALSE)</f>
        <v>#N/A</v>
      </c>
      <c r="L310" s="187"/>
    </row>
    <row r="311" spans="1:12" ht="16.399999999999999" customHeight="1" thickBot="1">
      <c r="A311" s="6">
        <v>310</v>
      </c>
      <c r="B311" s="253" t="s">
        <v>209</v>
      </c>
      <c r="C311" s="253" t="s">
        <v>623</v>
      </c>
      <c r="D311" s="192" t="e">
        <f>VLOOKUP(B311,'Erection Completed '!$B$2:$J$62,3,FALSE)</f>
        <v>#N/A</v>
      </c>
      <c r="E311" s="186">
        <v>37.796346</v>
      </c>
      <c r="F311" s="210" t="e">
        <f t="shared" si="4"/>
        <v>#N/A</v>
      </c>
      <c r="G311" s="192" t="e">
        <f>VLOOKUP(B311,'Erection Completed '!$B$2:$J$62,6,FALSE)</f>
        <v>#N/A</v>
      </c>
      <c r="H311" s="192" t="e">
        <f>VLOOKUP(B311,'Erection Completed '!$B$2:$J$62,7,FALSE)</f>
        <v>#N/A</v>
      </c>
      <c r="I311" s="275" t="e">
        <f>VLOOKUP(B311,'Erection Completed '!$B$2:$J$62,8,FALSE)</f>
        <v>#N/A</v>
      </c>
      <c r="J311" s="144"/>
      <c r="K311" s="276" t="e">
        <f>VLOOKUP(B311,'Erection Completed '!$B$2:$K$62,10,FALSE)</f>
        <v>#N/A</v>
      </c>
      <c r="L311" s="187"/>
    </row>
    <row r="312" spans="1:12" ht="16.399999999999999" customHeight="1" thickBot="1">
      <c r="A312" s="6">
        <v>311</v>
      </c>
      <c r="B312" s="253" t="s">
        <v>496</v>
      </c>
      <c r="C312" s="253" t="s">
        <v>2</v>
      </c>
      <c r="D312" s="192" t="e">
        <f>VLOOKUP(B312,'Erection Completed '!$B$2:$J$62,3,FALSE)</f>
        <v>#N/A</v>
      </c>
      <c r="E312" s="186">
        <v>72.237603000000007</v>
      </c>
      <c r="F312" s="210" t="e">
        <f t="shared" si="4"/>
        <v>#N/A</v>
      </c>
      <c r="G312" s="192" t="e">
        <f>VLOOKUP(B312,'Erection Completed '!$B$2:$J$62,6,FALSE)</f>
        <v>#N/A</v>
      </c>
      <c r="H312" s="192" t="e">
        <f>VLOOKUP(B312,'Erection Completed '!$B$2:$J$62,7,FALSE)</f>
        <v>#N/A</v>
      </c>
      <c r="I312" s="275" t="e">
        <f>VLOOKUP(B312,'Erection Completed '!$B$2:$J$62,8,FALSE)</f>
        <v>#N/A</v>
      </c>
      <c r="J312" s="144"/>
      <c r="K312" s="276" t="e">
        <f>VLOOKUP(B312,'Erection Completed '!$B$2:$K$62,10,FALSE)</f>
        <v>#N/A</v>
      </c>
      <c r="L312" s="187"/>
    </row>
    <row r="313" spans="1:12" ht="16.399999999999999" customHeight="1" thickBot="1">
      <c r="A313" s="6">
        <v>312</v>
      </c>
      <c r="B313" s="253" t="s">
        <v>61</v>
      </c>
      <c r="C313" s="253" t="s">
        <v>623</v>
      </c>
      <c r="D313" s="192" t="e">
        <f>VLOOKUP(B313,'Erection Completed '!$B$2:$J$62,3,FALSE)</f>
        <v>#N/A</v>
      </c>
      <c r="E313" s="186">
        <v>37.796346</v>
      </c>
      <c r="F313" s="210" t="e">
        <f t="shared" si="4"/>
        <v>#N/A</v>
      </c>
      <c r="G313" s="192" t="e">
        <f>VLOOKUP(B313,'Erection Completed '!$B$2:$J$62,6,FALSE)</f>
        <v>#N/A</v>
      </c>
      <c r="H313" s="192" t="e">
        <f>VLOOKUP(B313,'Erection Completed '!$B$2:$J$62,7,FALSE)</f>
        <v>#N/A</v>
      </c>
      <c r="I313" s="275" t="e">
        <f>VLOOKUP(B313,'Erection Completed '!$B$2:$J$62,8,FALSE)</f>
        <v>#N/A</v>
      </c>
      <c r="J313" s="144"/>
      <c r="K313" s="276" t="e">
        <f>VLOOKUP(B313,'Erection Completed '!$B$2:$K$62,10,FALSE)</f>
        <v>#N/A</v>
      </c>
      <c r="L313" s="187"/>
    </row>
    <row r="314" spans="1:12" ht="16.399999999999999" customHeight="1" thickBot="1">
      <c r="A314" s="6">
        <v>313</v>
      </c>
      <c r="B314" s="253" t="s">
        <v>497</v>
      </c>
      <c r="C314" s="253" t="s">
        <v>623</v>
      </c>
      <c r="D314" s="192" t="e">
        <f>VLOOKUP(B314,'Erection Completed '!$B$2:$J$62,3,FALSE)</f>
        <v>#N/A</v>
      </c>
      <c r="E314" s="186">
        <v>37.796346</v>
      </c>
      <c r="F314" s="210" t="e">
        <f t="shared" si="4"/>
        <v>#N/A</v>
      </c>
      <c r="G314" s="192" t="e">
        <f>VLOOKUP(B314,'Erection Completed '!$B$2:$J$62,6,FALSE)</f>
        <v>#N/A</v>
      </c>
      <c r="H314" s="192" t="e">
        <f>VLOOKUP(B314,'Erection Completed '!$B$2:$J$62,7,FALSE)</f>
        <v>#N/A</v>
      </c>
      <c r="I314" s="275" t="e">
        <f>VLOOKUP(B314,'Erection Completed '!$B$2:$J$62,8,FALSE)</f>
        <v>#N/A</v>
      </c>
      <c r="J314" s="144"/>
      <c r="K314" s="276" t="e">
        <f>VLOOKUP(B314,'Erection Completed '!$B$2:$K$62,10,FALSE)</f>
        <v>#N/A</v>
      </c>
      <c r="L314" s="187"/>
    </row>
    <row r="315" spans="1:12" ht="16.399999999999999" customHeight="1" thickBot="1">
      <c r="A315" s="6">
        <v>314</v>
      </c>
      <c r="B315" s="253" t="s">
        <v>498</v>
      </c>
      <c r="C315" s="253" t="s">
        <v>642</v>
      </c>
      <c r="D315" s="192" t="e">
        <f>VLOOKUP(B315,'Erection Completed '!$B$2:$J$62,3,FALSE)</f>
        <v>#N/A</v>
      </c>
      <c r="E315" s="186">
        <v>39.458914000000007</v>
      </c>
      <c r="F315" s="210" t="e">
        <f t="shared" si="4"/>
        <v>#N/A</v>
      </c>
      <c r="G315" s="192" t="e">
        <f>VLOOKUP(B315,'Erection Completed '!$B$2:$J$62,6,FALSE)</f>
        <v>#N/A</v>
      </c>
      <c r="H315" s="192" t="e">
        <f>VLOOKUP(B315,'Erection Completed '!$B$2:$J$62,7,FALSE)</f>
        <v>#N/A</v>
      </c>
      <c r="I315" s="275" t="e">
        <f>VLOOKUP(B315,'Erection Completed '!$B$2:$J$62,8,FALSE)</f>
        <v>#N/A</v>
      </c>
      <c r="J315" s="144"/>
      <c r="K315" s="276" t="e">
        <f>VLOOKUP(B315,'Erection Completed '!$B$2:$K$62,10,FALSE)</f>
        <v>#N/A</v>
      </c>
      <c r="L315" s="187"/>
    </row>
    <row r="316" spans="1:12" ht="16.399999999999999" customHeight="1" thickBot="1">
      <c r="A316" s="6">
        <v>315</v>
      </c>
      <c r="B316" s="253" t="s">
        <v>499</v>
      </c>
      <c r="C316" s="253" t="s">
        <v>642</v>
      </c>
      <c r="D316" s="192" t="e">
        <f>VLOOKUP(B316,'Erection Completed '!$B$2:$J$62,3,FALSE)</f>
        <v>#N/A</v>
      </c>
      <c r="E316" s="186">
        <v>39.458914000000007</v>
      </c>
      <c r="F316" s="210" t="e">
        <f t="shared" si="4"/>
        <v>#N/A</v>
      </c>
      <c r="G316" s="192" t="e">
        <f>VLOOKUP(B316,'Erection Completed '!$B$2:$J$62,6,FALSE)</f>
        <v>#N/A</v>
      </c>
      <c r="H316" s="192" t="e">
        <f>VLOOKUP(B316,'Erection Completed '!$B$2:$J$62,7,FALSE)</f>
        <v>#N/A</v>
      </c>
      <c r="I316" s="275" t="e">
        <f>VLOOKUP(B316,'Erection Completed '!$B$2:$J$62,8,FALSE)</f>
        <v>#N/A</v>
      </c>
      <c r="J316" s="144"/>
      <c r="K316" s="276" t="e">
        <f>VLOOKUP(B316,'Erection Completed '!$B$2:$K$62,10,FALSE)</f>
        <v>#N/A</v>
      </c>
      <c r="L316" s="187"/>
    </row>
    <row r="317" spans="1:12" ht="16.399999999999999" customHeight="1" thickBot="1">
      <c r="A317" s="6">
        <v>316</v>
      </c>
      <c r="B317" s="253" t="s">
        <v>196</v>
      </c>
      <c r="C317" s="253" t="s">
        <v>623</v>
      </c>
      <c r="D317" s="192" t="e">
        <f>VLOOKUP(B317,'Erection Completed '!$B$2:$J$62,3,FALSE)</f>
        <v>#N/A</v>
      </c>
      <c r="E317" s="186">
        <v>37.796346</v>
      </c>
      <c r="F317" s="210" t="e">
        <f t="shared" si="4"/>
        <v>#N/A</v>
      </c>
      <c r="G317" s="192" t="e">
        <f>VLOOKUP(B317,'Erection Completed '!$B$2:$J$62,6,FALSE)</f>
        <v>#N/A</v>
      </c>
      <c r="H317" s="192" t="e">
        <f>VLOOKUP(B317,'Erection Completed '!$B$2:$J$62,7,FALSE)</f>
        <v>#N/A</v>
      </c>
      <c r="I317" s="275" t="e">
        <f>VLOOKUP(B317,'Erection Completed '!$B$2:$J$62,8,FALSE)</f>
        <v>#N/A</v>
      </c>
      <c r="J317" s="144"/>
      <c r="K317" s="276" t="e">
        <f>VLOOKUP(B317,'Erection Completed '!$B$2:$K$62,10,FALSE)</f>
        <v>#N/A</v>
      </c>
      <c r="L317" s="187"/>
    </row>
    <row r="318" spans="1:12" ht="16.399999999999999" customHeight="1" thickBot="1">
      <c r="A318" s="6">
        <v>317</v>
      </c>
      <c r="B318" s="253" t="s">
        <v>189</v>
      </c>
      <c r="C318" s="253" t="s">
        <v>642</v>
      </c>
      <c r="D318" s="192" t="e">
        <f>VLOOKUP(B318,'Erection Completed '!$B$2:$J$62,3,FALSE)</f>
        <v>#N/A</v>
      </c>
      <c r="E318" s="186">
        <v>39.458914000000007</v>
      </c>
      <c r="F318" s="210" t="e">
        <f t="shared" si="4"/>
        <v>#N/A</v>
      </c>
      <c r="G318" s="192" t="e">
        <f>VLOOKUP(B318,'Erection Completed '!$B$2:$J$62,6,FALSE)</f>
        <v>#N/A</v>
      </c>
      <c r="H318" s="192" t="e">
        <f>VLOOKUP(B318,'Erection Completed '!$B$2:$J$62,7,FALSE)</f>
        <v>#N/A</v>
      </c>
      <c r="I318" s="275" t="e">
        <f>VLOOKUP(B318,'Erection Completed '!$B$2:$J$62,8,FALSE)</f>
        <v>#N/A</v>
      </c>
      <c r="J318" s="144"/>
      <c r="K318" s="276" t="e">
        <f>VLOOKUP(B318,'Erection Completed '!$B$2:$K$62,10,FALSE)</f>
        <v>#N/A</v>
      </c>
      <c r="L318" s="187"/>
    </row>
    <row r="319" spans="1:12" ht="16.399999999999999" customHeight="1" thickBot="1">
      <c r="A319" s="6">
        <v>318</v>
      </c>
      <c r="B319" s="253" t="s">
        <v>500</v>
      </c>
      <c r="C319" s="253" t="s">
        <v>2</v>
      </c>
      <c r="D319" s="192" t="e">
        <f>VLOOKUP(B319,'Erection Completed '!$B$2:$J$62,3,FALSE)</f>
        <v>#N/A</v>
      </c>
      <c r="E319" s="186">
        <v>72.237603000000007</v>
      </c>
      <c r="F319" s="210" t="e">
        <f t="shared" si="4"/>
        <v>#N/A</v>
      </c>
      <c r="G319" s="192" t="e">
        <f>VLOOKUP(B319,'Erection Completed '!$B$2:$J$62,6,FALSE)</f>
        <v>#N/A</v>
      </c>
      <c r="H319" s="192" t="e">
        <f>VLOOKUP(B319,'Erection Completed '!$B$2:$J$62,7,FALSE)</f>
        <v>#N/A</v>
      </c>
      <c r="I319" s="275" t="e">
        <f>VLOOKUP(B319,'Erection Completed '!$B$2:$J$62,8,FALSE)</f>
        <v>#N/A</v>
      </c>
      <c r="J319" s="144"/>
      <c r="K319" s="276" t="e">
        <f>VLOOKUP(B319,'Erection Completed '!$B$2:$K$62,10,FALSE)</f>
        <v>#N/A</v>
      </c>
      <c r="L319" s="187"/>
    </row>
    <row r="320" spans="1:12" ht="16.399999999999999" customHeight="1" thickBot="1">
      <c r="A320" s="6">
        <v>319</v>
      </c>
      <c r="B320" s="253" t="s">
        <v>501</v>
      </c>
      <c r="C320" s="253" t="s">
        <v>623</v>
      </c>
      <c r="D320" s="192" t="e">
        <f>VLOOKUP(B320,'Erection Completed '!$B$2:$J$62,3,FALSE)</f>
        <v>#N/A</v>
      </c>
      <c r="E320" s="186">
        <v>37.796346</v>
      </c>
      <c r="F320" s="210" t="e">
        <f t="shared" si="4"/>
        <v>#N/A</v>
      </c>
      <c r="G320" s="192" t="e">
        <f>VLOOKUP(B320,'Erection Completed '!$B$2:$J$62,6,FALSE)</f>
        <v>#N/A</v>
      </c>
      <c r="H320" s="192" t="e">
        <f>VLOOKUP(B320,'Erection Completed '!$B$2:$J$62,7,FALSE)</f>
        <v>#N/A</v>
      </c>
      <c r="I320" s="275" t="e">
        <f>VLOOKUP(B320,'Erection Completed '!$B$2:$J$62,8,FALSE)</f>
        <v>#N/A</v>
      </c>
      <c r="J320" s="144"/>
      <c r="K320" s="276" t="e">
        <f>VLOOKUP(B320,'Erection Completed '!$B$2:$K$62,10,FALSE)</f>
        <v>#N/A</v>
      </c>
      <c r="L320" s="187"/>
    </row>
    <row r="321" spans="1:12" ht="16.399999999999999" customHeight="1" thickBot="1">
      <c r="A321" s="6">
        <v>320</v>
      </c>
      <c r="B321" s="253" t="s">
        <v>502</v>
      </c>
      <c r="C321" s="253" t="s">
        <v>659</v>
      </c>
      <c r="D321" s="192" t="e">
        <f>VLOOKUP(B321,'Erection Completed '!$B$2:$J$62,3,FALSE)</f>
        <v>#N/A</v>
      </c>
      <c r="E321" s="186">
        <v>89.142758999999984</v>
      </c>
      <c r="F321" s="210" t="e">
        <f t="shared" si="4"/>
        <v>#N/A</v>
      </c>
      <c r="G321" s="192" t="e">
        <f>VLOOKUP(B321,'Erection Completed '!$B$2:$J$62,6,FALSE)</f>
        <v>#N/A</v>
      </c>
      <c r="H321" s="192" t="e">
        <f>VLOOKUP(B321,'Erection Completed '!$B$2:$J$62,7,FALSE)</f>
        <v>#N/A</v>
      </c>
      <c r="I321" s="275" t="e">
        <f>VLOOKUP(B321,'Erection Completed '!$B$2:$J$62,8,FALSE)</f>
        <v>#N/A</v>
      </c>
      <c r="J321" s="144"/>
      <c r="K321" s="276" t="e">
        <f>VLOOKUP(B321,'Erection Completed '!$B$2:$K$62,10,FALSE)</f>
        <v>#N/A</v>
      </c>
      <c r="L321" s="187"/>
    </row>
    <row r="322" spans="1:12" ht="16.399999999999999" customHeight="1" thickBot="1">
      <c r="A322" s="6">
        <v>321</v>
      </c>
      <c r="B322" s="253" t="s">
        <v>546</v>
      </c>
      <c r="C322" s="253" t="s">
        <v>848</v>
      </c>
      <c r="D322" s="192" t="e">
        <f>VLOOKUP(B322,'Erection Completed '!$B$2:$J$62,3,FALSE)</f>
        <v>#N/A</v>
      </c>
      <c r="E322" s="186" t="e">
        <v>#N/A</v>
      </c>
      <c r="F322" s="210" t="e">
        <f t="shared" si="4"/>
        <v>#N/A</v>
      </c>
      <c r="G322" s="192" t="e">
        <f>VLOOKUP(B322,'Erection Completed '!$B$2:$J$62,6,FALSE)</f>
        <v>#N/A</v>
      </c>
      <c r="H322" s="192" t="e">
        <f>VLOOKUP(B322,'Erection Completed '!$B$2:$J$62,7,FALSE)</f>
        <v>#N/A</v>
      </c>
      <c r="I322" s="275" t="e">
        <f>VLOOKUP(B322,'Erection Completed '!$B$2:$J$62,8,FALSE)</f>
        <v>#N/A</v>
      </c>
      <c r="J322" s="144"/>
      <c r="K322" s="276" t="e">
        <f>VLOOKUP(B322,'Erection Completed '!$B$2:$K$62,10,FALSE)</f>
        <v>#N/A</v>
      </c>
      <c r="L322" s="187"/>
    </row>
    <row r="323" spans="1:12" ht="16.399999999999999" customHeight="1" thickBot="1">
      <c r="A323" s="6">
        <v>322</v>
      </c>
      <c r="B323" s="253" t="s">
        <v>175</v>
      </c>
      <c r="C323" s="253" t="s">
        <v>848</v>
      </c>
      <c r="D323" s="192" t="e">
        <f>VLOOKUP(B323,'Erection Completed '!$B$2:$J$62,3,FALSE)</f>
        <v>#N/A</v>
      </c>
      <c r="E323" s="186" t="e">
        <v>#N/A</v>
      </c>
      <c r="F323" s="210" t="e">
        <f t="shared" ref="F323:F353" si="5">IF(G323&gt;=1-1-2024,"Completed","Not Completed")</f>
        <v>#N/A</v>
      </c>
      <c r="G323" s="192" t="e">
        <f>VLOOKUP(B323,'Erection Completed '!$B$2:$J$62,6,FALSE)</f>
        <v>#N/A</v>
      </c>
      <c r="H323" s="192" t="e">
        <f>VLOOKUP(B323,'Erection Completed '!$B$2:$J$62,7,FALSE)</f>
        <v>#N/A</v>
      </c>
      <c r="I323" s="275" t="e">
        <f>VLOOKUP(B323,'Erection Completed '!$B$2:$J$62,8,FALSE)</f>
        <v>#N/A</v>
      </c>
      <c r="J323" s="144"/>
      <c r="K323" s="276" t="e">
        <f>VLOOKUP(B323,'Erection Completed '!$B$2:$K$62,10,FALSE)</f>
        <v>#N/A</v>
      </c>
      <c r="L323" s="187"/>
    </row>
    <row r="324" spans="1:12" ht="16.399999999999999" customHeight="1" thickBot="1">
      <c r="A324" s="6">
        <v>323</v>
      </c>
      <c r="B324" s="253" t="s">
        <v>127</v>
      </c>
      <c r="C324" s="253" t="s">
        <v>625</v>
      </c>
      <c r="D324" s="192" t="e">
        <f>VLOOKUP(B324,'Erection Completed '!$B$2:$J$62,3,FALSE)</f>
        <v>#N/A</v>
      </c>
      <c r="E324" s="186">
        <v>65.756547999999995</v>
      </c>
      <c r="F324" s="210" t="e">
        <f t="shared" si="5"/>
        <v>#N/A</v>
      </c>
      <c r="G324" s="192" t="e">
        <f>VLOOKUP(B324,'Erection Completed '!$B$2:$J$62,6,FALSE)</f>
        <v>#N/A</v>
      </c>
      <c r="H324" s="192" t="e">
        <f>VLOOKUP(B324,'Erection Completed '!$B$2:$J$62,7,FALSE)</f>
        <v>#N/A</v>
      </c>
      <c r="I324" s="275" t="e">
        <f>VLOOKUP(B324,'Erection Completed '!$B$2:$J$62,8,FALSE)</f>
        <v>#N/A</v>
      </c>
      <c r="J324" s="144"/>
      <c r="K324" s="276" t="e">
        <f>VLOOKUP(B324,'Erection Completed '!$B$2:$K$62,10,FALSE)</f>
        <v>#N/A</v>
      </c>
      <c r="L324" s="187"/>
    </row>
    <row r="325" spans="1:12" ht="16.399999999999999" customHeight="1" thickBot="1">
      <c r="A325" s="6">
        <v>324</v>
      </c>
      <c r="B325" s="253" t="s">
        <v>128</v>
      </c>
      <c r="C325" s="253" t="s">
        <v>643</v>
      </c>
      <c r="D325" s="192" t="e">
        <f>VLOOKUP(B325,'Erection Completed '!$B$2:$J$62,3,FALSE)</f>
        <v>#N/A</v>
      </c>
      <c r="E325" s="186">
        <v>44.794097999999998</v>
      </c>
      <c r="F325" s="210" t="e">
        <f t="shared" si="5"/>
        <v>#N/A</v>
      </c>
      <c r="G325" s="192" t="e">
        <f>VLOOKUP(B325,'Erection Completed '!$B$2:$J$62,6,FALSE)</f>
        <v>#N/A</v>
      </c>
      <c r="H325" s="192" t="e">
        <f>VLOOKUP(B325,'Erection Completed '!$B$2:$J$62,7,FALSE)</f>
        <v>#N/A</v>
      </c>
      <c r="I325" s="275" t="e">
        <f>VLOOKUP(B325,'Erection Completed '!$B$2:$J$62,8,FALSE)</f>
        <v>#N/A</v>
      </c>
      <c r="J325" s="144"/>
      <c r="K325" s="276" t="e">
        <f>VLOOKUP(B325,'Erection Completed '!$B$2:$K$62,10,FALSE)</f>
        <v>#N/A</v>
      </c>
      <c r="L325" s="187"/>
    </row>
    <row r="326" spans="1:12" ht="16.399999999999999" customHeight="1" thickBot="1">
      <c r="A326" s="6">
        <v>325</v>
      </c>
      <c r="B326" s="253" t="s">
        <v>129</v>
      </c>
      <c r="C326" s="253" t="s">
        <v>29</v>
      </c>
      <c r="D326" s="192" t="e">
        <f>VLOOKUP(B326,'Erection Completed '!$B$2:$J$62,3,FALSE)</f>
        <v>#N/A</v>
      </c>
      <c r="E326" s="186">
        <v>84.299299000000005</v>
      </c>
      <c r="F326" s="210" t="e">
        <f t="shared" si="5"/>
        <v>#N/A</v>
      </c>
      <c r="G326" s="192" t="e">
        <f>VLOOKUP(B326,'Erection Completed '!$B$2:$J$62,6,FALSE)</f>
        <v>#N/A</v>
      </c>
      <c r="H326" s="192" t="e">
        <f>VLOOKUP(B326,'Erection Completed '!$B$2:$J$62,7,FALSE)</f>
        <v>#N/A</v>
      </c>
      <c r="I326" s="275" t="e">
        <f>VLOOKUP(B326,'Erection Completed '!$B$2:$J$62,8,FALSE)</f>
        <v>#N/A</v>
      </c>
      <c r="J326" s="144"/>
      <c r="K326" s="276" t="e">
        <f>VLOOKUP(B326,'Erection Completed '!$B$2:$K$62,10,FALSE)</f>
        <v>#N/A</v>
      </c>
      <c r="L326" s="187"/>
    </row>
    <row r="327" spans="1:12" ht="16.399999999999999" customHeight="1" thickBot="1">
      <c r="A327" s="6">
        <v>326</v>
      </c>
      <c r="B327" s="253" t="s">
        <v>62</v>
      </c>
      <c r="C327" s="253" t="s">
        <v>627</v>
      </c>
      <c r="D327" s="192" t="e">
        <f>VLOOKUP(B327,'Erection Completed '!$B$2:$J$62,3,FALSE)</f>
        <v>#N/A</v>
      </c>
      <c r="E327" s="186">
        <v>46.689357999999991</v>
      </c>
      <c r="F327" s="210" t="e">
        <f t="shared" si="5"/>
        <v>#N/A</v>
      </c>
      <c r="G327" s="192" t="e">
        <f>VLOOKUP(B327,'Erection Completed '!$B$2:$J$62,6,FALSE)</f>
        <v>#N/A</v>
      </c>
      <c r="H327" s="192" t="e">
        <f>VLOOKUP(B327,'Erection Completed '!$B$2:$J$62,7,FALSE)</f>
        <v>#N/A</v>
      </c>
      <c r="I327" s="275" t="e">
        <f>VLOOKUP(B327,'Erection Completed '!$B$2:$J$62,8,FALSE)</f>
        <v>#N/A</v>
      </c>
      <c r="J327" s="144"/>
      <c r="K327" s="276" t="e">
        <f>VLOOKUP(B327,'Erection Completed '!$B$2:$K$62,10,FALSE)</f>
        <v>#N/A</v>
      </c>
      <c r="L327" s="187"/>
    </row>
    <row r="328" spans="1:12" ht="16.399999999999999" customHeight="1" thickBot="1">
      <c r="A328" s="6">
        <v>327</v>
      </c>
      <c r="B328" s="253" t="s">
        <v>63</v>
      </c>
      <c r="C328" s="253" t="s">
        <v>642</v>
      </c>
      <c r="D328" s="192" t="e">
        <f>VLOOKUP(B328,'Erection Completed '!$B$2:$J$62,3,FALSE)</f>
        <v>#N/A</v>
      </c>
      <c r="E328" s="186">
        <v>39.458914000000007</v>
      </c>
      <c r="F328" s="210" t="e">
        <f t="shared" si="5"/>
        <v>#N/A</v>
      </c>
      <c r="G328" s="192" t="e">
        <f>VLOOKUP(B328,'Erection Completed '!$B$2:$J$62,6,FALSE)</f>
        <v>#N/A</v>
      </c>
      <c r="H328" s="192" t="e">
        <f>VLOOKUP(B328,'Erection Completed '!$B$2:$J$62,7,FALSE)</f>
        <v>#N/A</v>
      </c>
      <c r="I328" s="275" t="e">
        <f>VLOOKUP(B328,'Erection Completed '!$B$2:$J$62,8,FALSE)</f>
        <v>#N/A</v>
      </c>
      <c r="J328" s="144"/>
      <c r="K328" s="276" t="e">
        <f>VLOOKUP(B328,'Erection Completed '!$B$2:$K$62,10,FALSE)</f>
        <v>#N/A</v>
      </c>
      <c r="L328" s="187"/>
    </row>
    <row r="329" spans="1:12" ht="16.399999999999999" customHeight="1" thickBot="1">
      <c r="A329" s="6">
        <v>328</v>
      </c>
      <c r="B329" s="253" t="s">
        <v>503</v>
      </c>
      <c r="C329" s="253" t="s">
        <v>642</v>
      </c>
      <c r="D329" s="192" t="e">
        <f>VLOOKUP(B329,'Erection Completed '!$B$2:$J$62,3,FALSE)</f>
        <v>#N/A</v>
      </c>
      <c r="E329" s="186">
        <v>39.458914000000007</v>
      </c>
      <c r="F329" s="210" t="e">
        <f t="shared" si="5"/>
        <v>#N/A</v>
      </c>
      <c r="G329" s="192" t="e">
        <f>VLOOKUP(B329,'Erection Completed '!$B$2:$J$62,6,FALSE)</f>
        <v>#N/A</v>
      </c>
      <c r="H329" s="192" t="e">
        <f>VLOOKUP(B329,'Erection Completed '!$B$2:$J$62,7,FALSE)</f>
        <v>#N/A</v>
      </c>
      <c r="I329" s="275" t="e">
        <f>VLOOKUP(B329,'Erection Completed '!$B$2:$J$62,8,FALSE)</f>
        <v>#N/A</v>
      </c>
      <c r="J329" s="144"/>
      <c r="K329" s="276" t="e">
        <f>VLOOKUP(B329,'Erection Completed '!$B$2:$K$62,10,FALSE)</f>
        <v>#N/A</v>
      </c>
      <c r="L329" s="187"/>
    </row>
    <row r="330" spans="1:12" ht="16.399999999999999" customHeight="1" thickBot="1">
      <c r="A330" s="6">
        <v>329</v>
      </c>
      <c r="B330" s="253" t="s">
        <v>64</v>
      </c>
      <c r="C330" s="253" t="s">
        <v>21</v>
      </c>
      <c r="D330" s="192" t="e">
        <f>VLOOKUP(B330,'Erection Completed '!$B$2:$J$62,3,FALSE)</f>
        <v>#N/A</v>
      </c>
      <c r="E330" s="186">
        <v>75.452399</v>
      </c>
      <c r="F330" s="210" t="e">
        <f t="shared" si="5"/>
        <v>#N/A</v>
      </c>
      <c r="G330" s="192" t="e">
        <f>VLOOKUP(B330,'Erection Completed '!$B$2:$J$62,6,FALSE)</f>
        <v>#N/A</v>
      </c>
      <c r="H330" s="192" t="e">
        <f>VLOOKUP(B330,'Erection Completed '!$B$2:$J$62,7,FALSE)</f>
        <v>#N/A</v>
      </c>
      <c r="I330" s="275" t="e">
        <f>VLOOKUP(B330,'Erection Completed '!$B$2:$J$62,8,FALSE)</f>
        <v>#N/A</v>
      </c>
      <c r="J330" s="144"/>
      <c r="K330" s="276" t="e">
        <f>VLOOKUP(B330,'Erection Completed '!$B$2:$K$62,10,FALSE)</f>
        <v>#N/A</v>
      </c>
      <c r="L330" s="187"/>
    </row>
    <row r="331" spans="1:12" ht="16.399999999999999" customHeight="1" thickBot="1">
      <c r="A331" s="6">
        <v>330</v>
      </c>
      <c r="B331" s="253" t="s">
        <v>504</v>
      </c>
      <c r="C331" s="253" t="s">
        <v>849</v>
      </c>
      <c r="D331" s="192" t="e">
        <f>VLOOKUP(B331,'Erection Completed '!$B$2:$J$62,3,FALSE)</f>
        <v>#N/A</v>
      </c>
      <c r="E331" s="186" t="e">
        <v>#N/A</v>
      </c>
      <c r="F331" s="210" t="e">
        <f t="shared" si="5"/>
        <v>#N/A</v>
      </c>
      <c r="G331" s="192" t="e">
        <f>VLOOKUP(B331,'Erection Completed '!$B$2:$J$62,6,FALSE)</f>
        <v>#N/A</v>
      </c>
      <c r="H331" s="192" t="e">
        <f>VLOOKUP(B331,'Erection Completed '!$B$2:$J$62,7,FALSE)</f>
        <v>#N/A</v>
      </c>
      <c r="I331" s="275" t="e">
        <f>VLOOKUP(B331,'Erection Completed '!$B$2:$J$62,8,FALSE)</f>
        <v>#N/A</v>
      </c>
      <c r="J331" s="144"/>
      <c r="K331" s="276" t="e">
        <f>VLOOKUP(B331,'Erection Completed '!$B$2:$K$62,10,FALSE)</f>
        <v>#N/A</v>
      </c>
      <c r="L331" s="187"/>
    </row>
    <row r="332" spans="1:12" ht="16.399999999999999" customHeight="1" thickBot="1">
      <c r="A332" s="6">
        <v>331</v>
      </c>
      <c r="B332" s="253" t="s">
        <v>505</v>
      </c>
      <c r="C332" s="253" t="s">
        <v>623</v>
      </c>
      <c r="D332" s="192" t="e">
        <f>VLOOKUP(B332,'Erection Completed '!$B$2:$J$62,3,FALSE)</f>
        <v>#N/A</v>
      </c>
      <c r="E332" s="186">
        <v>37.796346</v>
      </c>
      <c r="F332" s="210" t="e">
        <f t="shared" si="5"/>
        <v>#N/A</v>
      </c>
      <c r="G332" s="192" t="e">
        <f>VLOOKUP(B332,'Erection Completed '!$B$2:$J$62,6,FALSE)</f>
        <v>#N/A</v>
      </c>
      <c r="H332" s="192" t="e">
        <f>VLOOKUP(B332,'Erection Completed '!$B$2:$J$62,7,FALSE)</f>
        <v>#N/A</v>
      </c>
      <c r="I332" s="275" t="e">
        <f>VLOOKUP(B332,'Erection Completed '!$B$2:$J$62,8,FALSE)</f>
        <v>#N/A</v>
      </c>
      <c r="J332" s="144"/>
      <c r="K332" s="276" t="e">
        <f>VLOOKUP(B332,'Erection Completed '!$B$2:$K$62,10,FALSE)</f>
        <v>#N/A</v>
      </c>
      <c r="L332" s="187"/>
    </row>
    <row r="333" spans="1:12" ht="16.399999999999999" customHeight="1" thickBot="1">
      <c r="A333" s="6">
        <v>332</v>
      </c>
      <c r="B333" s="253" t="s">
        <v>212</v>
      </c>
      <c r="C333" s="253" t="s">
        <v>627</v>
      </c>
      <c r="D333" s="192" t="e">
        <f>VLOOKUP(B333,'Erection Completed '!$B$2:$J$62,3,FALSE)</f>
        <v>#N/A</v>
      </c>
      <c r="E333" s="186">
        <v>46.689357999999991</v>
      </c>
      <c r="F333" s="210" t="e">
        <f t="shared" si="5"/>
        <v>#N/A</v>
      </c>
      <c r="G333" s="192" t="e">
        <f>VLOOKUP(B333,'Erection Completed '!$B$2:$J$62,6,FALSE)</f>
        <v>#N/A</v>
      </c>
      <c r="H333" s="192" t="e">
        <f>VLOOKUP(B333,'Erection Completed '!$B$2:$J$62,7,FALSE)</f>
        <v>#N/A</v>
      </c>
      <c r="I333" s="275" t="e">
        <f>VLOOKUP(B333,'Erection Completed '!$B$2:$J$62,8,FALSE)</f>
        <v>#N/A</v>
      </c>
      <c r="J333" s="144"/>
      <c r="K333" s="276" t="e">
        <f>VLOOKUP(B333,'Erection Completed '!$B$2:$K$62,10,FALSE)</f>
        <v>#N/A</v>
      </c>
      <c r="L333" s="187"/>
    </row>
    <row r="334" spans="1:12" ht="16.399999999999999" customHeight="1" thickBot="1">
      <c r="A334" s="6">
        <v>333</v>
      </c>
      <c r="B334" s="253" t="s">
        <v>506</v>
      </c>
      <c r="C334" s="253" t="s">
        <v>850</v>
      </c>
      <c r="D334" s="192" t="e">
        <f>VLOOKUP(B334,'Erection Completed '!$B$2:$J$62,3,FALSE)</f>
        <v>#N/A</v>
      </c>
      <c r="E334" s="186" t="e">
        <v>#N/A</v>
      </c>
      <c r="F334" s="210" t="e">
        <f t="shared" si="5"/>
        <v>#N/A</v>
      </c>
      <c r="G334" s="192" t="e">
        <f>VLOOKUP(B334,'Erection Completed '!$B$2:$J$62,6,FALSE)</f>
        <v>#N/A</v>
      </c>
      <c r="H334" s="192" t="e">
        <f>VLOOKUP(B334,'Erection Completed '!$B$2:$J$62,7,FALSE)</f>
        <v>#N/A</v>
      </c>
      <c r="I334" s="275" t="e">
        <f>VLOOKUP(B334,'Erection Completed '!$B$2:$J$62,8,FALSE)</f>
        <v>#N/A</v>
      </c>
      <c r="J334" s="144"/>
      <c r="K334" s="276" t="e">
        <f>VLOOKUP(B334,'Erection Completed '!$B$2:$K$62,10,FALSE)</f>
        <v>#N/A</v>
      </c>
      <c r="L334" s="187"/>
    </row>
    <row r="335" spans="1:12" ht="16.399999999999999" customHeight="1" thickBot="1">
      <c r="A335" s="6">
        <v>334</v>
      </c>
      <c r="B335" s="253" t="s">
        <v>507</v>
      </c>
      <c r="C335" s="253" t="s">
        <v>643</v>
      </c>
      <c r="D335" s="192" t="e">
        <f>VLOOKUP(B335,'Erection Completed '!$B$2:$J$62,3,FALSE)</f>
        <v>#N/A</v>
      </c>
      <c r="E335" s="186">
        <v>44.794097999999998</v>
      </c>
      <c r="F335" s="210" t="e">
        <f t="shared" si="5"/>
        <v>#N/A</v>
      </c>
      <c r="G335" s="192" t="e">
        <f>VLOOKUP(B335,'Erection Completed '!$B$2:$J$62,6,FALSE)</f>
        <v>#N/A</v>
      </c>
      <c r="H335" s="192" t="e">
        <f>VLOOKUP(B335,'Erection Completed '!$B$2:$J$62,7,FALSE)</f>
        <v>#N/A</v>
      </c>
      <c r="I335" s="275" t="e">
        <f>VLOOKUP(B335,'Erection Completed '!$B$2:$J$62,8,FALSE)</f>
        <v>#N/A</v>
      </c>
      <c r="J335" s="144"/>
      <c r="K335" s="276" t="e">
        <f>VLOOKUP(B335,'Erection Completed '!$B$2:$K$62,10,FALSE)</f>
        <v>#N/A</v>
      </c>
      <c r="L335" s="187"/>
    </row>
    <row r="336" spans="1:12" ht="16.399999999999999" customHeight="1" thickBot="1">
      <c r="A336" s="6">
        <v>335</v>
      </c>
      <c r="B336" s="253" t="s">
        <v>201</v>
      </c>
      <c r="C336" s="253" t="s">
        <v>623</v>
      </c>
      <c r="D336" s="192" t="e">
        <f>VLOOKUP(B336,'Erection Completed '!$B$2:$J$62,3,FALSE)</f>
        <v>#N/A</v>
      </c>
      <c r="E336" s="186">
        <v>37.796346</v>
      </c>
      <c r="F336" s="210" t="e">
        <f t="shared" si="5"/>
        <v>#N/A</v>
      </c>
      <c r="G336" s="192" t="e">
        <f>VLOOKUP(B336,'Erection Completed '!$B$2:$J$62,6,FALSE)</f>
        <v>#N/A</v>
      </c>
      <c r="H336" s="192" t="e">
        <f>VLOOKUP(B336,'Erection Completed '!$B$2:$J$62,7,FALSE)</f>
        <v>#N/A</v>
      </c>
      <c r="I336" s="275" t="e">
        <f>VLOOKUP(B336,'Erection Completed '!$B$2:$J$62,8,FALSE)</f>
        <v>#N/A</v>
      </c>
      <c r="J336" s="144"/>
      <c r="K336" s="276" t="e">
        <f>VLOOKUP(B336,'Erection Completed '!$B$2:$K$62,10,FALSE)</f>
        <v>#N/A</v>
      </c>
      <c r="L336" s="187"/>
    </row>
    <row r="337" spans="1:12" ht="16.399999999999999" customHeight="1" thickBot="1">
      <c r="A337" s="6">
        <v>336</v>
      </c>
      <c r="B337" s="253" t="s">
        <v>65</v>
      </c>
      <c r="C337" s="253" t="s">
        <v>2</v>
      </c>
      <c r="D337" s="192" t="e">
        <f>VLOOKUP(B337,'Erection Completed '!$B$2:$J$62,3,FALSE)</f>
        <v>#N/A</v>
      </c>
      <c r="E337" s="186">
        <v>72.237603000000007</v>
      </c>
      <c r="F337" s="210" t="e">
        <f t="shared" si="5"/>
        <v>#N/A</v>
      </c>
      <c r="G337" s="192" t="e">
        <f>VLOOKUP(B337,'Erection Completed '!$B$2:$J$62,6,FALSE)</f>
        <v>#N/A</v>
      </c>
      <c r="H337" s="192" t="e">
        <f>VLOOKUP(B337,'Erection Completed '!$B$2:$J$62,7,FALSE)</f>
        <v>#N/A</v>
      </c>
      <c r="I337" s="275" t="e">
        <f>VLOOKUP(B337,'Erection Completed '!$B$2:$J$62,8,FALSE)</f>
        <v>#N/A</v>
      </c>
      <c r="J337" s="144"/>
      <c r="K337" s="276" t="e">
        <f>VLOOKUP(B337,'Erection Completed '!$B$2:$K$62,10,FALSE)</f>
        <v>#N/A</v>
      </c>
      <c r="L337" s="187"/>
    </row>
    <row r="338" spans="1:12" ht="16.399999999999999" customHeight="1" thickBot="1">
      <c r="A338" s="6">
        <v>337</v>
      </c>
      <c r="B338" s="253" t="s">
        <v>508</v>
      </c>
      <c r="C338" s="253" t="s">
        <v>851</v>
      </c>
      <c r="D338" s="192" t="e">
        <f>VLOOKUP(B338,'Erection Completed '!$B$2:$J$62,3,FALSE)</f>
        <v>#N/A</v>
      </c>
      <c r="E338" s="186" t="e">
        <v>#N/A</v>
      </c>
      <c r="F338" s="210" t="e">
        <f t="shared" si="5"/>
        <v>#N/A</v>
      </c>
      <c r="G338" s="192" t="e">
        <f>VLOOKUP(B338,'Erection Completed '!$B$2:$J$62,6,FALSE)</f>
        <v>#N/A</v>
      </c>
      <c r="H338" s="192" t="e">
        <f>VLOOKUP(B338,'Erection Completed '!$B$2:$J$62,7,FALSE)</f>
        <v>#N/A</v>
      </c>
      <c r="I338" s="275" t="e">
        <f>VLOOKUP(B338,'Erection Completed '!$B$2:$J$62,8,FALSE)</f>
        <v>#N/A</v>
      </c>
      <c r="J338" s="144"/>
      <c r="K338" s="276" t="e">
        <f>VLOOKUP(B338,'Erection Completed '!$B$2:$K$62,10,FALSE)</f>
        <v>#N/A</v>
      </c>
      <c r="L338" s="187"/>
    </row>
    <row r="339" spans="1:12" ht="16.399999999999999" customHeight="1" thickBot="1">
      <c r="A339" s="6">
        <v>338</v>
      </c>
      <c r="B339" s="253" t="s">
        <v>66</v>
      </c>
      <c r="C339" s="253" t="s">
        <v>653</v>
      </c>
      <c r="D339" s="192" t="e">
        <f>VLOOKUP(B339,'Erection Completed '!$B$2:$J$62,3,FALSE)</f>
        <v>#N/A</v>
      </c>
      <c r="E339" s="186">
        <v>54.417843999999995</v>
      </c>
      <c r="F339" s="210" t="e">
        <f t="shared" si="5"/>
        <v>#N/A</v>
      </c>
      <c r="G339" s="192" t="e">
        <f>VLOOKUP(B339,'Erection Completed '!$B$2:$J$62,6,FALSE)</f>
        <v>#N/A</v>
      </c>
      <c r="H339" s="192" t="e">
        <f>VLOOKUP(B339,'Erection Completed '!$B$2:$J$62,7,FALSE)</f>
        <v>#N/A</v>
      </c>
      <c r="I339" s="275" t="e">
        <f>VLOOKUP(B339,'Erection Completed '!$B$2:$J$62,8,FALSE)</f>
        <v>#N/A</v>
      </c>
      <c r="J339" s="144"/>
      <c r="K339" s="276" t="e">
        <f>VLOOKUP(B339,'Erection Completed '!$B$2:$K$62,10,FALSE)</f>
        <v>#N/A</v>
      </c>
      <c r="L339" s="187"/>
    </row>
    <row r="340" spans="1:12" ht="16.399999999999999" customHeight="1" thickBot="1">
      <c r="A340" s="6">
        <v>339</v>
      </c>
      <c r="B340" s="253" t="s">
        <v>509</v>
      </c>
      <c r="C340" s="253" t="s">
        <v>623</v>
      </c>
      <c r="D340" s="192" t="e">
        <f>VLOOKUP(B340,'Erection Completed '!$B$2:$J$62,3,FALSE)</f>
        <v>#N/A</v>
      </c>
      <c r="E340" s="186">
        <v>37.796346</v>
      </c>
      <c r="F340" s="210" t="e">
        <f t="shared" si="5"/>
        <v>#N/A</v>
      </c>
      <c r="G340" s="192" t="e">
        <f>VLOOKUP(B340,'Erection Completed '!$B$2:$J$62,6,FALSE)</f>
        <v>#N/A</v>
      </c>
      <c r="H340" s="192" t="e">
        <f>VLOOKUP(B340,'Erection Completed '!$B$2:$J$62,7,FALSE)</f>
        <v>#N/A</v>
      </c>
      <c r="I340" s="275" t="e">
        <f>VLOOKUP(B340,'Erection Completed '!$B$2:$J$62,8,FALSE)</f>
        <v>#N/A</v>
      </c>
      <c r="J340" s="144"/>
      <c r="K340" s="276" t="e">
        <f>VLOOKUP(B340,'Erection Completed '!$B$2:$K$62,10,FALSE)</f>
        <v>#N/A</v>
      </c>
      <c r="L340" s="187"/>
    </row>
    <row r="341" spans="1:12" ht="16.399999999999999" customHeight="1" thickBot="1">
      <c r="A341" s="6">
        <v>340</v>
      </c>
      <c r="B341" s="253" t="s">
        <v>510</v>
      </c>
      <c r="C341" s="253" t="s">
        <v>642</v>
      </c>
      <c r="D341" s="192" t="e">
        <f>VLOOKUP(B341,'Erection Completed '!$B$2:$J$62,3,FALSE)</f>
        <v>#N/A</v>
      </c>
      <c r="E341" s="186">
        <v>39.458914000000007</v>
      </c>
      <c r="F341" s="210" t="e">
        <f t="shared" si="5"/>
        <v>#N/A</v>
      </c>
      <c r="G341" s="192" t="e">
        <f>VLOOKUP(B341,'Erection Completed '!$B$2:$J$62,6,FALSE)</f>
        <v>#N/A</v>
      </c>
      <c r="H341" s="192" t="e">
        <f>VLOOKUP(B341,'Erection Completed '!$B$2:$J$62,7,FALSE)</f>
        <v>#N/A</v>
      </c>
      <c r="I341" s="275" t="e">
        <f>VLOOKUP(B341,'Erection Completed '!$B$2:$J$62,8,FALSE)</f>
        <v>#N/A</v>
      </c>
      <c r="J341" s="144"/>
      <c r="K341" s="276" t="e">
        <f>VLOOKUP(B341,'Erection Completed '!$B$2:$K$62,10,FALSE)</f>
        <v>#N/A</v>
      </c>
      <c r="L341" s="187"/>
    </row>
    <row r="342" spans="1:12" ht="16.399999999999999" customHeight="1" thickBot="1">
      <c r="A342" s="6">
        <v>341</v>
      </c>
      <c r="B342" s="253" t="s">
        <v>199</v>
      </c>
      <c r="C342" s="253" t="s">
        <v>643</v>
      </c>
      <c r="D342" s="192" t="e">
        <f>VLOOKUP(B342,'Erection Completed '!$B$2:$J$62,3,FALSE)</f>
        <v>#N/A</v>
      </c>
      <c r="E342" s="186">
        <v>44.794097999999998</v>
      </c>
      <c r="F342" s="210" t="e">
        <f t="shared" si="5"/>
        <v>#N/A</v>
      </c>
      <c r="G342" s="192" t="e">
        <f>VLOOKUP(B342,'Erection Completed '!$B$2:$J$62,6,FALSE)</f>
        <v>#N/A</v>
      </c>
      <c r="H342" s="192" t="e">
        <f>VLOOKUP(B342,'Erection Completed '!$B$2:$J$62,7,FALSE)</f>
        <v>#N/A</v>
      </c>
      <c r="I342" s="275" t="e">
        <f>VLOOKUP(B342,'Erection Completed '!$B$2:$J$62,8,FALSE)</f>
        <v>#N/A</v>
      </c>
      <c r="J342" s="144"/>
      <c r="K342" s="276" t="e">
        <f>VLOOKUP(B342,'Erection Completed '!$B$2:$K$62,10,FALSE)</f>
        <v>#N/A</v>
      </c>
      <c r="L342" s="187"/>
    </row>
    <row r="343" spans="1:12" ht="16.399999999999999" customHeight="1" thickBot="1">
      <c r="A343" s="6">
        <v>342</v>
      </c>
      <c r="B343" s="253" t="s">
        <v>511</v>
      </c>
      <c r="C343" s="253" t="s">
        <v>623</v>
      </c>
      <c r="D343" s="192" t="e">
        <f>VLOOKUP(B343,'Erection Completed '!$B$2:$J$62,3,FALSE)</f>
        <v>#N/A</v>
      </c>
      <c r="E343" s="186">
        <v>37.796346</v>
      </c>
      <c r="F343" s="210" t="e">
        <f t="shared" si="5"/>
        <v>#N/A</v>
      </c>
      <c r="G343" s="192" t="e">
        <f>VLOOKUP(B343,'Erection Completed '!$B$2:$J$62,6,FALSE)</f>
        <v>#N/A</v>
      </c>
      <c r="H343" s="192" t="e">
        <f>VLOOKUP(B343,'Erection Completed '!$B$2:$J$62,7,FALSE)</f>
        <v>#N/A</v>
      </c>
      <c r="I343" s="275" t="e">
        <f>VLOOKUP(B343,'Erection Completed '!$B$2:$J$62,8,FALSE)</f>
        <v>#N/A</v>
      </c>
      <c r="J343" s="144"/>
      <c r="K343" s="276" t="e">
        <f>VLOOKUP(B343,'Erection Completed '!$B$2:$K$62,10,FALSE)</f>
        <v>#N/A</v>
      </c>
      <c r="L343" s="187"/>
    </row>
    <row r="344" spans="1:12" ht="16.399999999999999" customHeight="1" thickBot="1">
      <c r="A344" s="6">
        <v>343</v>
      </c>
      <c r="B344" s="253" t="s">
        <v>512</v>
      </c>
      <c r="C344" s="253" t="s">
        <v>625</v>
      </c>
      <c r="D344" s="192" t="e">
        <f>VLOOKUP(B344,'Erection Completed '!$B$2:$J$62,3,FALSE)</f>
        <v>#N/A</v>
      </c>
      <c r="E344" s="186">
        <v>65.756547999999995</v>
      </c>
      <c r="F344" s="210" t="e">
        <f t="shared" si="5"/>
        <v>#N/A</v>
      </c>
      <c r="G344" s="192" t="e">
        <f>VLOOKUP(B344,'Erection Completed '!$B$2:$J$62,6,FALSE)</f>
        <v>#N/A</v>
      </c>
      <c r="H344" s="192" t="e">
        <f>VLOOKUP(B344,'Erection Completed '!$B$2:$J$62,7,FALSE)</f>
        <v>#N/A</v>
      </c>
      <c r="I344" s="275" t="e">
        <f>VLOOKUP(B344,'Erection Completed '!$B$2:$J$62,8,FALSE)</f>
        <v>#N/A</v>
      </c>
      <c r="J344" s="144"/>
      <c r="K344" s="276" t="e">
        <f>VLOOKUP(B344,'Erection Completed '!$B$2:$K$62,10,FALSE)</f>
        <v>#N/A</v>
      </c>
      <c r="L344" s="187"/>
    </row>
    <row r="345" spans="1:12" ht="16.399999999999999" customHeight="1" thickBot="1">
      <c r="A345" s="6">
        <v>344</v>
      </c>
      <c r="B345" s="274" t="s">
        <v>513</v>
      </c>
      <c r="C345" s="274" t="s">
        <v>852</v>
      </c>
      <c r="D345" s="192" t="e">
        <f>VLOOKUP(B345,'Erection Completed '!$B$2:$J$62,3,FALSE)</f>
        <v>#N/A</v>
      </c>
      <c r="E345" s="186" t="e">
        <v>#N/A</v>
      </c>
      <c r="F345" s="210" t="e">
        <f t="shared" si="5"/>
        <v>#N/A</v>
      </c>
      <c r="G345" s="192" t="e">
        <f>VLOOKUP(B345,'Erection Completed '!$B$2:$J$62,6,FALSE)</f>
        <v>#N/A</v>
      </c>
      <c r="H345" s="192" t="e">
        <f>VLOOKUP(B345,'Erection Completed '!$B$2:$J$62,7,FALSE)</f>
        <v>#N/A</v>
      </c>
      <c r="I345" s="275" t="e">
        <f>VLOOKUP(B345,'Erection Completed '!$B$2:$J$62,8,FALSE)</f>
        <v>#N/A</v>
      </c>
      <c r="J345" s="144"/>
      <c r="K345" s="276" t="e">
        <f>VLOOKUP(B345,'Erection Completed '!$B$2:$K$62,10,FALSE)</f>
        <v>#N/A</v>
      </c>
      <c r="L345" s="187"/>
    </row>
    <row r="346" spans="1:12" ht="16.399999999999999" customHeight="1" thickBot="1">
      <c r="A346" s="6">
        <v>345</v>
      </c>
      <c r="B346" s="274" t="s">
        <v>514</v>
      </c>
      <c r="C346" s="274" t="s">
        <v>852</v>
      </c>
      <c r="D346" s="192" t="e">
        <f>VLOOKUP(B346,'Erection Completed '!$B$2:$J$62,3,FALSE)</f>
        <v>#N/A</v>
      </c>
      <c r="E346" s="186" t="e">
        <v>#N/A</v>
      </c>
      <c r="F346" s="210" t="e">
        <f t="shared" si="5"/>
        <v>#N/A</v>
      </c>
      <c r="G346" s="192" t="e">
        <f>VLOOKUP(B346,'Erection Completed '!$B$2:$J$62,6,FALSE)</f>
        <v>#N/A</v>
      </c>
      <c r="H346" s="192" t="e">
        <f>VLOOKUP(B346,'Erection Completed '!$B$2:$J$62,7,FALSE)</f>
        <v>#N/A</v>
      </c>
      <c r="I346" s="275" t="e">
        <f>VLOOKUP(B346,'Erection Completed '!$B$2:$J$62,8,FALSE)</f>
        <v>#N/A</v>
      </c>
      <c r="J346" s="144"/>
      <c r="K346" s="276" t="e">
        <f>VLOOKUP(B346,'Erection Completed '!$B$2:$K$62,10,FALSE)</f>
        <v>#N/A</v>
      </c>
      <c r="L346" s="187"/>
    </row>
    <row r="347" spans="1:12" ht="16.399999999999999" customHeight="1" thickBot="1">
      <c r="A347" s="6">
        <v>346</v>
      </c>
      <c r="B347" s="274" t="s">
        <v>515</v>
      </c>
      <c r="C347" s="274" t="s">
        <v>625</v>
      </c>
      <c r="D347" s="192" t="e">
        <f>VLOOKUP(B347,'Erection Completed '!$B$2:$J$62,3,FALSE)</f>
        <v>#N/A</v>
      </c>
      <c r="E347" s="186">
        <v>65.756547999999995</v>
      </c>
      <c r="F347" s="210" t="e">
        <f t="shared" si="5"/>
        <v>#N/A</v>
      </c>
      <c r="G347" s="192" t="e">
        <f>VLOOKUP(B347,'Erection Completed '!$B$2:$J$62,6,FALSE)</f>
        <v>#N/A</v>
      </c>
      <c r="H347" s="192" t="e">
        <f>VLOOKUP(B347,'Erection Completed '!$B$2:$J$62,7,FALSE)</f>
        <v>#N/A</v>
      </c>
      <c r="I347" s="275" t="e">
        <f>VLOOKUP(B347,'Erection Completed '!$B$2:$J$62,8,FALSE)</f>
        <v>#N/A</v>
      </c>
      <c r="J347" s="144"/>
      <c r="K347" s="276" t="e">
        <f>VLOOKUP(B347,'Erection Completed '!$B$2:$K$62,10,FALSE)</f>
        <v>#N/A</v>
      </c>
      <c r="L347" s="187"/>
    </row>
    <row r="348" spans="1:12" ht="16.399999999999999" customHeight="1" thickBot="1">
      <c r="A348" s="6">
        <v>347</v>
      </c>
      <c r="B348" s="253" t="s">
        <v>516</v>
      </c>
      <c r="C348" s="253" t="s">
        <v>5</v>
      </c>
      <c r="D348" s="192" t="e">
        <f>VLOOKUP(B348,'Erection Completed '!$B$2:$J$62,3,FALSE)</f>
        <v>#N/A</v>
      </c>
      <c r="E348" s="186">
        <v>80.408017000000001</v>
      </c>
      <c r="F348" s="210" t="e">
        <f t="shared" si="5"/>
        <v>#N/A</v>
      </c>
      <c r="G348" s="192" t="e">
        <f>VLOOKUP(B348,'Erection Completed '!$B$2:$J$62,6,FALSE)</f>
        <v>#N/A</v>
      </c>
      <c r="H348" s="192" t="e">
        <f>VLOOKUP(B348,'Erection Completed '!$B$2:$J$62,7,FALSE)</f>
        <v>#N/A</v>
      </c>
      <c r="I348" s="275" t="e">
        <f>VLOOKUP(B348,'Erection Completed '!$B$2:$J$62,8,FALSE)</f>
        <v>#N/A</v>
      </c>
      <c r="J348" s="144"/>
      <c r="K348" s="276" t="e">
        <f>VLOOKUP(B348,'Erection Completed '!$B$2:$K$62,10,FALSE)</f>
        <v>#N/A</v>
      </c>
      <c r="L348" s="187"/>
    </row>
    <row r="349" spans="1:12" ht="16.399999999999999" customHeight="1" thickBot="1">
      <c r="A349" s="6">
        <v>348</v>
      </c>
      <c r="B349" s="253" t="s">
        <v>517</v>
      </c>
      <c r="C349" s="253" t="s">
        <v>623</v>
      </c>
      <c r="D349" s="192" t="e">
        <f>VLOOKUP(B349,'Erection Completed '!$B$2:$J$62,3,FALSE)</f>
        <v>#N/A</v>
      </c>
      <c r="E349" s="186">
        <v>37.796346</v>
      </c>
      <c r="F349" s="210" t="e">
        <f t="shared" si="5"/>
        <v>#N/A</v>
      </c>
      <c r="G349" s="192" t="e">
        <f>VLOOKUP(B349,'Erection Completed '!$B$2:$J$62,6,FALSE)</f>
        <v>#N/A</v>
      </c>
      <c r="H349" s="192" t="e">
        <f>VLOOKUP(B349,'Erection Completed '!$B$2:$J$62,7,FALSE)</f>
        <v>#N/A</v>
      </c>
      <c r="I349" s="275" t="e">
        <f>VLOOKUP(B349,'Erection Completed '!$B$2:$J$62,8,FALSE)</f>
        <v>#N/A</v>
      </c>
      <c r="J349" s="144"/>
      <c r="K349" s="276" t="e">
        <f>VLOOKUP(B349,'Erection Completed '!$B$2:$K$62,10,FALSE)</f>
        <v>#N/A</v>
      </c>
      <c r="L349" s="187"/>
    </row>
    <row r="350" spans="1:12" ht="16.399999999999999" customHeight="1" thickBot="1">
      <c r="A350" s="6">
        <v>349</v>
      </c>
      <c r="B350" s="253" t="s">
        <v>518</v>
      </c>
      <c r="C350" s="253" t="s">
        <v>5</v>
      </c>
      <c r="D350" s="192" t="e">
        <f>VLOOKUP(B350,'Erection Completed '!$B$2:$J$62,3,FALSE)</f>
        <v>#N/A</v>
      </c>
      <c r="E350" s="186">
        <v>80.408017000000001</v>
      </c>
      <c r="F350" s="210" t="e">
        <f t="shared" si="5"/>
        <v>#N/A</v>
      </c>
      <c r="G350" s="192" t="e">
        <f>VLOOKUP(B350,'Erection Completed '!$B$2:$J$62,6,FALSE)</f>
        <v>#N/A</v>
      </c>
      <c r="H350" s="192" t="e">
        <f>VLOOKUP(B350,'Erection Completed '!$B$2:$J$62,7,FALSE)</f>
        <v>#N/A</v>
      </c>
      <c r="I350" s="275" t="e">
        <f>VLOOKUP(B350,'Erection Completed '!$B$2:$J$62,8,FALSE)</f>
        <v>#N/A</v>
      </c>
      <c r="J350" s="144"/>
      <c r="K350" s="276" t="e">
        <f>VLOOKUP(B350,'Erection Completed '!$B$2:$K$62,10,FALSE)</f>
        <v>#N/A</v>
      </c>
      <c r="L350" s="187"/>
    </row>
    <row r="351" spans="1:12" ht="16.399999999999999" customHeight="1" thickBot="1">
      <c r="A351" s="6">
        <v>350</v>
      </c>
      <c r="B351" s="253" t="s">
        <v>519</v>
      </c>
      <c r="C351" s="253" t="s">
        <v>627</v>
      </c>
      <c r="D351" s="192" t="e">
        <f>VLOOKUP(B351,'Erection Completed '!$B$2:$J$62,3,FALSE)</f>
        <v>#N/A</v>
      </c>
      <c r="E351" s="186">
        <v>46.689357999999991</v>
      </c>
      <c r="F351" s="210" t="e">
        <f t="shared" si="5"/>
        <v>#N/A</v>
      </c>
      <c r="G351" s="192" t="e">
        <f>VLOOKUP(B351,'Erection Completed '!$B$2:$J$62,6,FALSE)</f>
        <v>#N/A</v>
      </c>
      <c r="H351" s="192" t="e">
        <f>VLOOKUP(B351,'Erection Completed '!$B$2:$J$62,7,FALSE)</f>
        <v>#N/A</v>
      </c>
      <c r="I351" s="275" t="e">
        <f>VLOOKUP(B351,'Erection Completed '!$B$2:$J$62,8,FALSE)</f>
        <v>#N/A</v>
      </c>
      <c r="J351" s="144"/>
      <c r="K351" s="276" t="e">
        <f>VLOOKUP(B351,'Erection Completed '!$B$2:$K$62,10,FALSE)</f>
        <v>#N/A</v>
      </c>
      <c r="L351" s="187"/>
    </row>
    <row r="352" spans="1:12" ht="16.399999999999999" customHeight="1" thickBot="1">
      <c r="A352" s="6">
        <v>351</v>
      </c>
      <c r="B352" s="253" t="s">
        <v>520</v>
      </c>
      <c r="C352" s="253" t="s">
        <v>624</v>
      </c>
      <c r="D352" s="192" t="e">
        <f>VLOOKUP(B352,'Erection Completed '!$B$2:$J$62,3,FALSE)</f>
        <v>#N/A</v>
      </c>
      <c r="E352" s="186">
        <v>77.718057000000002</v>
      </c>
      <c r="F352" s="210" t="e">
        <f t="shared" si="5"/>
        <v>#N/A</v>
      </c>
      <c r="G352" s="192" t="e">
        <f>VLOOKUP(B352,'Erection Completed '!$B$2:$J$62,6,FALSE)</f>
        <v>#N/A</v>
      </c>
      <c r="H352" s="192" t="e">
        <f>VLOOKUP(B352,'Erection Completed '!$B$2:$J$62,7,FALSE)</f>
        <v>#N/A</v>
      </c>
      <c r="I352" s="275" t="e">
        <f>VLOOKUP(B352,'Erection Completed '!$B$2:$J$62,8,FALSE)</f>
        <v>#N/A</v>
      </c>
      <c r="J352" s="144"/>
      <c r="K352" s="276" t="e">
        <f>VLOOKUP(B352,'Erection Completed '!$B$2:$K$62,10,FALSE)</f>
        <v>#N/A</v>
      </c>
      <c r="L352" s="187"/>
    </row>
    <row r="353" spans="1:12" ht="16.399999999999999" customHeight="1">
      <c r="A353" s="6">
        <v>352</v>
      </c>
      <c r="B353" s="253" t="s">
        <v>521</v>
      </c>
      <c r="C353" s="253" t="s">
        <v>853</v>
      </c>
      <c r="D353" s="192" t="e">
        <f>VLOOKUP(B353,'Erection Completed '!$B$2:$J$62,3,FALSE)</f>
        <v>#N/A</v>
      </c>
      <c r="E353" s="186" t="e">
        <v>#N/A</v>
      </c>
      <c r="F353" s="210" t="e">
        <f t="shared" si="5"/>
        <v>#N/A</v>
      </c>
      <c r="G353" s="192" t="e">
        <f>VLOOKUP(B353,'Erection Completed '!$B$2:$J$62,6,FALSE)</f>
        <v>#N/A</v>
      </c>
      <c r="H353" s="192" t="e">
        <f>VLOOKUP(B353,'Erection Completed '!$B$2:$J$62,7,FALSE)</f>
        <v>#N/A</v>
      </c>
      <c r="I353" s="275" t="e">
        <f>VLOOKUP(B353,'Erection Completed '!$B$2:$J$62,8,FALSE)</f>
        <v>#N/A</v>
      </c>
      <c r="J353" s="144"/>
      <c r="K353" s="276" t="e">
        <f>VLOOKUP(B353,'Erection Completed '!$B$2:$K$62,10,FALSE)</f>
        <v>#N/A</v>
      </c>
      <c r="L353" s="187"/>
    </row>
  </sheetData>
  <autoFilter ref="A1:L1" xr:uid="{F2E4FBE2-A4F9-4829-AE05-848F06FDBC65}"/>
  <conditionalFormatting sqref="B1">
    <cfRule type="duplicateValues" dxfId="126" priority="52"/>
    <cfRule type="duplicateValues" dxfId="125" priority="67"/>
  </conditionalFormatting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001E7-EE4C-450E-BFA1-A707FADF1156}">
  <sheetPr codeName="Sheet16" filterMode="1"/>
  <dimension ref="A1:S24"/>
  <sheetViews>
    <sheetView zoomScale="70" zoomScaleNormal="70" zoomScaleSheetLayoutView="80" workbookViewId="0">
      <pane xSplit="2" ySplit="7" topLeftCell="C16" activePane="bottomRight" state="frozen"/>
      <selection pane="topRight" activeCell="C1" sqref="C1"/>
      <selection pane="bottomLeft" activeCell="A8" sqref="A8"/>
      <selection pane="bottomRight" activeCell="K22" sqref="K22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0.45312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25.54296875" bestFit="1" customWidth="1"/>
    <col min="15" max="15" width="16.54296875" bestFit="1" customWidth="1"/>
    <col min="16" max="16" width="19.54296875" bestFit="1" customWidth="1"/>
    <col min="17" max="17" width="10.54296875" bestFit="1" customWidth="1"/>
    <col min="18" max="18" width="14.453125" bestFit="1" customWidth="1"/>
    <col min="19" max="19" width="23.453125" bestFit="1" customWidth="1"/>
  </cols>
  <sheetData>
    <row r="1" spans="1:19" ht="21.65" customHeight="1">
      <c r="A1" s="281" t="s">
        <v>172</v>
      </c>
      <c r="B1" s="282"/>
      <c r="C1" s="282"/>
      <c r="D1" s="288">
        <f>SUBTOTAL(9,D4:D10485)</f>
        <v>12.751649000000002</v>
      </c>
      <c r="E1" s="282"/>
      <c r="F1" s="282"/>
      <c r="G1" s="282"/>
      <c r="H1" s="282"/>
      <c r="I1" s="282"/>
      <c r="J1" s="282"/>
      <c r="K1" s="282"/>
      <c r="L1" s="282"/>
      <c r="M1" s="282"/>
      <c r="N1" s="282"/>
      <c r="O1" s="282"/>
      <c r="P1" s="282"/>
      <c r="Q1" s="282">
        <f>SUBTOTAL(9,Q8:Q119)</f>
        <v>416</v>
      </c>
      <c r="R1" s="282"/>
      <c r="S1" s="283"/>
    </row>
    <row r="2" spans="1:19" ht="21" customHeight="1">
      <c r="A2" s="863" t="s">
        <v>153</v>
      </c>
      <c r="B2" s="859" t="s">
        <v>154</v>
      </c>
      <c r="C2" s="859" t="s">
        <v>746</v>
      </c>
      <c r="D2" s="859" t="s">
        <v>765</v>
      </c>
      <c r="E2" s="859" t="s">
        <v>155</v>
      </c>
      <c r="F2" s="859" t="s">
        <v>760</v>
      </c>
      <c r="G2" s="859" t="s">
        <v>168</v>
      </c>
      <c r="H2" s="865" t="s">
        <v>85</v>
      </c>
      <c r="I2" s="865"/>
      <c r="J2" s="865" t="s">
        <v>87</v>
      </c>
      <c r="K2" s="865"/>
      <c r="L2" s="859" t="s">
        <v>165</v>
      </c>
      <c r="M2" s="859" t="s">
        <v>166</v>
      </c>
      <c r="N2" s="859" t="s">
        <v>167</v>
      </c>
      <c r="O2" s="859" t="s">
        <v>156</v>
      </c>
      <c r="P2" s="859" t="s">
        <v>159</v>
      </c>
      <c r="Q2" s="859" t="s">
        <v>164</v>
      </c>
      <c r="R2" s="859" t="s">
        <v>169</v>
      </c>
      <c r="S2" s="861" t="s">
        <v>121</v>
      </c>
    </row>
    <row r="3" spans="1:19" ht="25.4" customHeight="1">
      <c r="A3" s="864"/>
      <c r="B3" s="860"/>
      <c r="C3" s="860"/>
      <c r="D3" s="860"/>
      <c r="E3" s="860"/>
      <c r="F3" s="860"/>
      <c r="G3" s="860"/>
      <c r="H3" s="56" t="s">
        <v>113</v>
      </c>
      <c r="I3" s="56" t="s">
        <v>114</v>
      </c>
      <c r="J3" s="56" t="s">
        <v>113</v>
      </c>
      <c r="K3" s="56" t="s">
        <v>114</v>
      </c>
      <c r="L3" s="860"/>
      <c r="M3" s="860"/>
      <c r="N3" s="860"/>
      <c r="O3" s="860"/>
      <c r="P3" s="860"/>
      <c r="Q3" s="860"/>
      <c r="R3" s="860"/>
      <c r="S3" s="862"/>
    </row>
    <row r="4" spans="1:19" ht="15.5" hidden="1">
      <c r="A4" s="85">
        <v>1</v>
      </c>
      <c r="B4" s="44" t="s">
        <v>734</v>
      </c>
      <c r="C4" s="44">
        <v>2</v>
      </c>
      <c r="D4" s="200">
        <v>0.44552799999999998</v>
      </c>
      <c r="E4" s="5" t="s">
        <v>740</v>
      </c>
      <c r="F4" s="5" t="s">
        <v>761</v>
      </c>
      <c r="G4" s="43">
        <v>46107</v>
      </c>
      <c r="H4" s="43">
        <v>46118</v>
      </c>
      <c r="I4" s="43">
        <v>46124</v>
      </c>
      <c r="J4" s="43">
        <v>46119</v>
      </c>
      <c r="K4" s="43">
        <v>46124</v>
      </c>
      <c r="L4" s="43">
        <v>46123</v>
      </c>
      <c r="M4" s="43">
        <v>46124</v>
      </c>
      <c r="N4" s="5" t="s">
        <v>771</v>
      </c>
      <c r="O4" s="5" t="s">
        <v>110</v>
      </c>
      <c r="P4" s="44" t="s">
        <v>741</v>
      </c>
      <c r="Q4" s="5">
        <v>27</v>
      </c>
      <c r="R4" s="5"/>
      <c r="S4" s="84"/>
    </row>
    <row r="5" spans="1:19" ht="43.5" hidden="1" customHeight="1">
      <c r="A5" s="85">
        <v>2</v>
      </c>
      <c r="B5" s="44" t="s">
        <v>735</v>
      </c>
      <c r="C5" s="44">
        <v>4</v>
      </c>
      <c r="D5" s="200">
        <v>1.043334</v>
      </c>
      <c r="E5" s="5" t="s">
        <v>739</v>
      </c>
      <c r="F5" s="5" t="s">
        <v>764</v>
      </c>
      <c r="G5" s="43">
        <v>46114</v>
      </c>
      <c r="H5" s="43">
        <v>46136</v>
      </c>
      <c r="I5" s="43">
        <v>46139</v>
      </c>
      <c r="J5" s="43">
        <v>46136</v>
      </c>
      <c r="K5" s="43">
        <v>46140</v>
      </c>
      <c r="L5" s="43">
        <v>46139</v>
      </c>
      <c r="M5" s="43">
        <v>46140</v>
      </c>
      <c r="N5" s="5" t="s">
        <v>818</v>
      </c>
      <c r="O5" s="5" t="s">
        <v>110</v>
      </c>
      <c r="P5" s="5" t="s">
        <v>741</v>
      </c>
      <c r="Q5" s="5">
        <v>27</v>
      </c>
      <c r="R5" s="5"/>
      <c r="S5" s="84"/>
    </row>
    <row r="6" spans="1:19" ht="43.5" hidden="1" customHeight="1">
      <c r="A6" s="85">
        <v>3</v>
      </c>
      <c r="B6" s="44" t="s">
        <v>736</v>
      </c>
      <c r="C6" s="44">
        <v>7</v>
      </c>
      <c r="D6" s="200">
        <v>2.41262</v>
      </c>
      <c r="E6" s="5" t="s">
        <v>739</v>
      </c>
      <c r="F6" s="5" t="s">
        <v>762</v>
      </c>
      <c r="G6" s="43">
        <v>46114</v>
      </c>
      <c r="H6" s="43">
        <v>46118</v>
      </c>
      <c r="I6" s="43">
        <v>46125</v>
      </c>
      <c r="J6" s="43">
        <v>46126</v>
      </c>
      <c r="K6" s="43">
        <v>46128</v>
      </c>
      <c r="L6" s="43">
        <v>46125</v>
      </c>
      <c r="M6" s="43">
        <v>46128</v>
      </c>
      <c r="N6" s="5" t="s">
        <v>782</v>
      </c>
      <c r="O6" s="5" t="s">
        <v>110</v>
      </c>
      <c r="P6" s="5" t="s">
        <v>742</v>
      </c>
      <c r="Q6" s="5">
        <f>30+38</f>
        <v>68</v>
      </c>
      <c r="R6" s="5">
        <v>5</v>
      </c>
      <c r="S6" s="87" t="s">
        <v>766</v>
      </c>
    </row>
    <row r="7" spans="1:19" ht="33.65" hidden="1" customHeight="1">
      <c r="A7" s="86">
        <v>4</v>
      </c>
      <c r="B7" s="44" t="s">
        <v>737</v>
      </c>
      <c r="C7" s="44">
        <v>2</v>
      </c>
      <c r="D7" s="200">
        <v>0.20890900000000001</v>
      </c>
      <c r="E7" s="211" t="s">
        <v>745</v>
      </c>
      <c r="F7" s="5" t="s">
        <v>761</v>
      </c>
      <c r="G7" s="52">
        <v>46113</v>
      </c>
      <c r="H7" s="52">
        <v>46117</v>
      </c>
      <c r="I7" s="52">
        <v>46123</v>
      </c>
      <c r="J7" s="52">
        <v>46117</v>
      </c>
      <c r="K7" s="52">
        <v>46123</v>
      </c>
      <c r="L7" s="43">
        <v>46123</v>
      </c>
      <c r="M7" s="43">
        <v>46123</v>
      </c>
      <c r="N7" s="44" t="s">
        <v>771</v>
      </c>
      <c r="O7" s="5" t="s">
        <v>110</v>
      </c>
      <c r="P7" s="44" t="s">
        <v>743</v>
      </c>
      <c r="Q7" s="44">
        <v>20</v>
      </c>
      <c r="R7" s="44"/>
      <c r="S7" s="201" t="s">
        <v>745</v>
      </c>
    </row>
    <row r="8" spans="1:19" ht="45.65" customHeight="1">
      <c r="A8" s="86">
        <v>5</v>
      </c>
      <c r="B8" s="5" t="s">
        <v>738</v>
      </c>
      <c r="C8" s="44">
        <v>5</v>
      </c>
      <c r="D8" s="200">
        <v>1.4215949999999999</v>
      </c>
      <c r="E8" s="5" t="s">
        <v>739</v>
      </c>
      <c r="F8" s="5" t="s">
        <v>763</v>
      </c>
      <c r="G8" s="52">
        <v>46114</v>
      </c>
      <c r="H8" s="52">
        <v>46128</v>
      </c>
      <c r="I8" s="52">
        <v>46160</v>
      </c>
      <c r="J8" s="52"/>
      <c r="K8" s="52"/>
      <c r="L8" s="52">
        <f t="shared" ref="L8:L10" si="0">I8</f>
        <v>46160</v>
      </c>
      <c r="M8" s="52">
        <f t="shared" ref="M8:M10" si="1">K8</f>
        <v>0</v>
      </c>
      <c r="N8" s="5" t="s">
        <v>922</v>
      </c>
      <c r="O8" s="5" t="s">
        <v>820</v>
      </c>
      <c r="P8" s="44" t="s">
        <v>854</v>
      </c>
      <c r="Q8" s="44">
        <f>45+18</f>
        <v>63</v>
      </c>
      <c r="R8" s="44">
        <v>22</v>
      </c>
      <c r="S8" s="87" t="s">
        <v>821</v>
      </c>
    </row>
    <row r="9" spans="1:19" ht="61.25" customHeight="1">
      <c r="A9" s="205">
        <v>6</v>
      </c>
      <c r="B9" s="197" t="s">
        <v>747</v>
      </c>
      <c r="C9" s="191">
        <v>7</v>
      </c>
      <c r="D9" s="206">
        <v>2.2839999999999998</v>
      </c>
      <c r="E9" s="197" t="s">
        <v>739</v>
      </c>
      <c r="F9" s="197" t="s">
        <v>762</v>
      </c>
      <c r="G9" s="207">
        <v>46118</v>
      </c>
      <c r="H9" s="207">
        <v>46125</v>
      </c>
      <c r="I9" s="207">
        <v>46128</v>
      </c>
      <c r="J9" s="207">
        <v>46161</v>
      </c>
      <c r="K9" s="207">
        <v>46163</v>
      </c>
      <c r="L9" s="52">
        <f t="shared" si="0"/>
        <v>46128</v>
      </c>
      <c r="M9" s="52">
        <f t="shared" si="1"/>
        <v>46163</v>
      </c>
      <c r="N9" s="197" t="s">
        <v>928</v>
      </c>
      <c r="O9" s="5" t="s">
        <v>110</v>
      </c>
      <c r="P9" s="191" t="s">
        <v>744</v>
      </c>
      <c r="Q9" s="191">
        <v>49</v>
      </c>
      <c r="R9" s="191">
        <v>1</v>
      </c>
      <c r="S9" s="208"/>
    </row>
    <row r="10" spans="1:19" ht="105.65" customHeight="1">
      <c r="A10" s="44">
        <v>7</v>
      </c>
      <c r="B10" s="5" t="s">
        <v>767</v>
      </c>
      <c r="C10" s="44">
        <v>4</v>
      </c>
      <c r="D10" s="206">
        <v>0.98372000000000004</v>
      </c>
      <c r="E10" s="5" t="s">
        <v>739</v>
      </c>
      <c r="F10" s="5" t="s">
        <v>775</v>
      </c>
      <c r="G10" s="52">
        <v>46120</v>
      </c>
      <c r="H10" s="52">
        <v>46160</v>
      </c>
      <c r="I10" s="52"/>
      <c r="J10" s="52"/>
      <c r="K10" s="52"/>
      <c r="L10" s="52">
        <f t="shared" si="0"/>
        <v>0</v>
      </c>
      <c r="M10" s="52">
        <f t="shared" si="1"/>
        <v>0</v>
      </c>
      <c r="N10" s="44" t="s">
        <v>933</v>
      </c>
      <c r="O10" s="44" t="s">
        <v>927</v>
      </c>
      <c r="P10" s="44" t="s">
        <v>768</v>
      </c>
      <c r="Q10" s="44">
        <v>20</v>
      </c>
      <c r="R10" s="44">
        <v>4</v>
      </c>
      <c r="S10" s="5" t="s">
        <v>808</v>
      </c>
    </row>
    <row r="11" spans="1:19" ht="37.5" hidden="1" customHeight="1">
      <c r="A11" s="44">
        <v>8</v>
      </c>
      <c r="B11" s="5" t="s">
        <v>769</v>
      </c>
      <c r="C11" s="44">
        <v>5</v>
      </c>
      <c r="D11" s="206">
        <v>1.4794100000000001</v>
      </c>
      <c r="E11" s="5" t="s">
        <v>739</v>
      </c>
      <c r="F11" s="5" t="s">
        <v>763</v>
      </c>
      <c r="G11" s="52">
        <v>46121</v>
      </c>
      <c r="H11" s="52">
        <v>46130</v>
      </c>
      <c r="I11" s="52">
        <v>46133</v>
      </c>
      <c r="J11" s="52">
        <v>46132</v>
      </c>
      <c r="K11" s="52">
        <v>46134</v>
      </c>
      <c r="L11" s="52">
        <v>46133</v>
      </c>
      <c r="M11" s="52">
        <v>46134</v>
      </c>
      <c r="N11" s="44" t="s">
        <v>813</v>
      </c>
      <c r="O11" s="5" t="s">
        <v>110</v>
      </c>
      <c r="P11" s="44" t="s">
        <v>742</v>
      </c>
      <c r="Q11" s="44">
        <v>40</v>
      </c>
      <c r="R11" s="44">
        <v>1</v>
      </c>
      <c r="S11" s="44" t="s">
        <v>809</v>
      </c>
    </row>
    <row r="12" spans="1:19" ht="37.5" hidden="1" customHeight="1">
      <c r="A12" s="44">
        <v>9</v>
      </c>
      <c r="B12" s="5" t="s">
        <v>770</v>
      </c>
      <c r="C12" s="44">
        <v>3</v>
      </c>
      <c r="D12" s="206">
        <v>0.79162599999999994</v>
      </c>
      <c r="E12" s="5" t="s">
        <v>740</v>
      </c>
      <c r="F12" s="5" t="s">
        <v>781</v>
      </c>
      <c r="G12" s="52">
        <v>46121</v>
      </c>
      <c r="H12" s="52">
        <v>46123</v>
      </c>
      <c r="I12" s="52">
        <v>46126</v>
      </c>
      <c r="J12" s="52">
        <v>46126</v>
      </c>
      <c r="K12" s="52">
        <v>46127</v>
      </c>
      <c r="L12" s="52">
        <v>46126</v>
      </c>
      <c r="M12" s="52">
        <v>46127</v>
      </c>
      <c r="N12" s="44" t="s">
        <v>784</v>
      </c>
      <c r="O12" s="5" t="s">
        <v>110</v>
      </c>
      <c r="P12" s="44" t="s">
        <v>783</v>
      </c>
      <c r="Q12" s="44">
        <v>27</v>
      </c>
      <c r="R12" s="44"/>
      <c r="S12" s="5"/>
    </row>
    <row r="13" spans="1:19" ht="53.4" hidden="1" customHeight="1">
      <c r="A13" s="44">
        <v>9</v>
      </c>
      <c r="B13" s="5" t="s">
        <v>773</v>
      </c>
      <c r="C13" s="44">
        <v>9</v>
      </c>
      <c r="D13" s="206">
        <v>2.8616779999999999</v>
      </c>
      <c r="E13" s="5" t="s">
        <v>739</v>
      </c>
      <c r="F13" s="212" t="s">
        <v>812</v>
      </c>
      <c r="G13" s="52">
        <v>46122</v>
      </c>
      <c r="H13" s="52">
        <v>46145</v>
      </c>
      <c r="I13" s="52">
        <v>46150</v>
      </c>
      <c r="J13" s="52">
        <v>46152</v>
      </c>
      <c r="K13" s="52">
        <v>46157</v>
      </c>
      <c r="L13" s="52">
        <f t="shared" ref="L13:L14" si="2">I13</f>
        <v>46150</v>
      </c>
      <c r="M13" s="52">
        <f t="shared" ref="M13:M14" si="3">K13</f>
        <v>46157</v>
      </c>
      <c r="N13" s="44" t="s">
        <v>909</v>
      </c>
      <c r="O13" s="5" t="s">
        <v>110</v>
      </c>
      <c r="P13" s="191" t="s">
        <v>744</v>
      </c>
      <c r="Q13" s="191">
        <v>45</v>
      </c>
      <c r="R13" s="44"/>
      <c r="S13" s="5"/>
    </row>
    <row r="14" spans="1:19" ht="72.5">
      <c r="A14" s="44">
        <v>10</v>
      </c>
      <c r="B14" s="5" t="s">
        <v>774</v>
      </c>
      <c r="C14" s="44">
        <v>5</v>
      </c>
      <c r="D14" s="206">
        <v>1.3265070000000001</v>
      </c>
      <c r="E14" s="5" t="s">
        <v>739</v>
      </c>
      <c r="F14" s="212" t="s">
        <v>763</v>
      </c>
      <c r="G14" s="52">
        <v>46122</v>
      </c>
      <c r="H14" s="52">
        <v>46156</v>
      </c>
      <c r="I14" s="52"/>
      <c r="J14" s="52">
        <v>46159</v>
      </c>
      <c r="K14" s="52"/>
      <c r="L14" s="52">
        <f t="shared" si="2"/>
        <v>0</v>
      </c>
      <c r="M14" s="52">
        <f t="shared" si="3"/>
        <v>0</v>
      </c>
      <c r="N14" s="44" t="s">
        <v>935</v>
      </c>
      <c r="O14" s="44" t="s">
        <v>919</v>
      </c>
      <c r="P14" s="44" t="s">
        <v>889</v>
      </c>
      <c r="Q14" s="44">
        <f>51+23</f>
        <v>74</v>
      </c>
      <c r="R14" s="44">
        <v>2</v>
      </c>
      <c r="S14" s="5" t="s">
        <v>866</v>
      </c>
    </row>
    <row r="15" spans="1:19" ht="43.5" hidden="1">
      <c r="A15" s="86">
        <v>11</v>
      </c>
      <c r="B15" s="5" t="s">
        <v>776</v>
      </c>
      <c r="C15" s="44">
        <v>2</v>
      </c>
      <c r="D15" s="200">
        <v>0.24674000000000001</v>
      </c>
      <c r="E15" s="211" t="s">
        <v>745</v>
      </c>
      <c r="F15" s="5" t="s">
        <v>777</v>
      </c>
      <c r="G15" s="52">
        <v>46125</v>
      </c>
      <c r="H15" s="52">
        <v>46129</v>
      </c>
      <c r="I15" s="52">
        <v>46135</v>
      </c>
      <c r="J15" s="52">
        <v>46129</v>
      </c>
      <c r="K15" s="52">
        <v>46135</v>
      </c>
      <c r="L15" s="43">
        <v>46135</v>
      </c>
      <c r="M15" s="43">
        <v>46135</v>
      </c>
      <c r="N15" s="44" t="s">
        <v>810</v>
      </c>
      <c r="O15" s="5" t="s">
        <v>110</v>
      </c>
      <c r="P15" s="44" t="s">
        <v>743</v>
      </c>
      <c r="Q15" s="44">
        <v>20</v>
      </c>
      <c r="R15" s="44">
        <v>1</v>
      </c>
      <c r="S15" s="201" t="s">
        <v>778</v>
      </c>
    </row>
    <row r="16" spans="1:19" ht="46.4" customHeight="1">
      <c r="A16" s="44">
        <v>12</v>
      </c>
      <c r="B16" s="5" t="s">
        <v>779</v>
      </c>
      <c r="C16" s="44">
        <v>4</v>
      </c>
      <c r="D16" s="200">
        <v>1.14842</v>
      </c>
      <c r="E16" s="5" t="s">
        <v>739</v>
      </c>
      <c r="F16" s="5" t="s">
        <v>915</v>
      </c>
      <c r="G16" s="52">
        <v>46128</v>
      </c>
      <c r="H16" s="52"/>
      <c r="I16" s="52"/>
      <c r="J16" s="52"/>
      <c r="K16" s="52"/>
      <c r="L16" s="52">
        <f t="shared" ref="L16:L18" si="4">I16</f>
        <v>0</v>
      </c>
      <c r="M16" s="52">
        <f t="shared" ref="M16:M18" si="5">K16</f>
        <v>0</v>
      </c>
      <c r="N16" s="44" t="s">
        <v>811</v>
      </c>
      <c r="O16" s="5"/>
      <c r="P16" s="44" t="s">
        <v>768</v>
      </c>
      <c r="Q16" s="44">
        <v>20</v>
      </c>
      <c r="R16" s="44">
        <v>2</v>
      </c>
      <c r="S16" s="5" t="s">
        <v>808</v>
      </c>
    </row>
    <row r="17" spans="1:19" ht="43.5" hidden="1">
      <c r="A17" s="44">
        <v>13</v>
      </c>
      <c r="B17" s="44" t="s">
        <v>814</v>
      </c>
      <c r="C17" s="44">
        <v>2</v>
      </c>
      <c r="D17" s="200">
        <v>0.21017</v>
      </c>
      <c r="E17" s="211" t="s">
        <v>745</v>
      </c>
      <c r="F17" s="5" t="s">
        <v>828</v>
      </c>
      <c r="G17" s="52">
        <v>46137</v>
      </c>
      <c r="H17" s="52">
        <v>46148</v>
      </c>
      <c r="I17" s="52">
        <v>46155</v>
      </c>
      <c r="J17" s="52">
        <v>46148</v>
      </c>
      <c r="K17" s="52">
        <v>46155</v>
      </c>
      <c r="L17" s="52">
        <f t="shared" si="4"/>
        <v>46155</v>
      </c>
      <c r="M17" s="52">
        <f t="shared" si="5"/>
        <v>46155</v>
      </c>
      <c r="N17" s="44" t="s">
        <v>908</v>
      </c>
      <c r="O17" s="5" t="s">
        <v>110</v>
      </c>
      <c r="P17" s="44" t="s">
        <v>890</v>
      </c>
      <c r="Q17" s="44">
        <v>20</v>
      </c>
      <c r="R17" s="44"/>
      <c r="S17" s="5"/>
    </row>
    <row r="18" spans="1:19" ht="72.5">
      <c r="A18" s="44">
        <v>14</v>
      </c>
      <c r="B18" s="44" t="s">
        <v>815</v>
      </c>
      <c r="C18" s="44">
        <v>8</v>
      </c>
      <c r="D18" s="200">
        <v>2.6333690000000001</v>
      </c>
      <c r="E18" s="5" t="s">
        <v>739</v>
      </c>
      <c r="F18" s="5" t="s">
        <v>822</v>
      </c>
      <c r="G18" s="52">
        <v>46138</v>
      </c>
      <c r="H18" s="52">
        <v>46145</v>
      </c>
      <c r="I18" s="52">
        <v>46151</v>
      </c>
      <c r="J18" s="52"/>
      <c r="K18" s="52"/>
      <c r="L18" s="52">
        <f t="shared" si="4"/>
        <v>46151</v>
      </c>
      <c r="M18" s="52">
        <f t="shared" si="5"/>
        <v>0</v>
      </c>
      <c r="N18" s="44" t="s">
        <v>861</v>
      </c>
      <c r="O18" s="44" t="s">
        <v>826</v>
      </c>
      <c r="P18" s="44" t="s">
        <v>742</v>
      </c>
      <c r="Q18" s="44">
        <v>68</v>
      </c>
      <c r="R18" s="44">
        <v>2</v>
      </c>
      <c r="S18" s="254" t="s">
        <v>823</v>
      </c>
    </row>
    <row r="19" spans="1:19" ht="43.5" hidden="1">
      <c r="A19" s="44">
        <v>15</v>
      </c>
      <c r="B19" s="44" t="s">
        <v>819</v>
      </c>
      <c r="C19" s="44">
        <v>2</v>
      </c>
      <c r="D19" s="200">
        <v>0.468001</v>
      </c>
      <c r="E19" s="211" t="s">
        <v>745</v>
      </c>
      <c r="F19" s="5" t="s">
        <v>761</v>
      </c>
      <c r="G19" s="52">
        <v>46139</v>
      </c>
      <c r="H19" s="52">
        <v>46144</v>
      </c>
      <c r="I19" s="52">
        <v>46149</v>
      </c>
      <c r="J19" s="52">
        <v>46145</v>
      </c>
      <c r="K19" s="52">
        <v>46149</v>
      </c>
      <c r="L19" s="52">
        <f>I19</f>
        <v>46149</v>
      </c>
      <c r="M19" s="52">
        <f>K19</f>
        <v>46149</v>
      </c>
      <c r="N19" s="44" t="s">
        <v>862</v>
      </c>
      <c r="O19" s="5" t="s">
        <v>110</v>
      </c>
      <c r="P19" s="44" t="s">
        <v>742</v>
      </c>
      <c r="Q19" s="44">
        <v>40</v>
      </c>
      <c r="R19" s="44">
        <v>1</v>
      </c>
      <c r="S19" s="5" t="s">
        <v>233</v>
      </c>
    </row>
    <row r="20" spans="1:19" ht="29" hidden="1">
      <c r="A20" s="44">
        <v>16</v>
      </c>
      <c r="B20" s="44" t="s">
        <v>910</v>
      </c>
      <c r="C20" s="44">
        <v>2</v>
      </c>
      <c r="D20" s="253">
        <v>0.22800000000000001</v>
      </c>
      <c r="E20" s="211" t="s">
        <v>745</v>
      </c>
      <c r="F20" s="5" t="s">
        <v>761</v>
      </c>
      <c r="G20" s="52">
        <v>46157</v>
      </c>
      <c r="H20" s="52">
        <v>46157</v>
      </c>
      <c r="I20" s="52">
        <v>46162</v>
      </c>
      <c r="J20" s="52">
        <v>46157</v>
      </c>
      <c r="K20" s="52">
        <v>46162</v>
      </c>
      <c r="L20" s="52">
        <f t="shared" ref="L20" si="6">I20</f>
        <v>46162</v>
      </c>
      <c r="M20" s="52">
        <f t="shared" ref="M20" si="7">K20</f>
        <v>46162</v>
      </c>
      <c r="N20" s="44" t="s">
        <v>920</v>
      </c>
      <c r="O20" s="5" t="s">
        <v>110</v>
      </c>
      <c r="P20" s="44" t="s">
        <v>911</v>
      </c>
      <c r="Q20" s="44">
        <v>33</v>
      </c>
      <c r="R20" s="44"/>
      <c r="S20" s="5"/>
    </row>
    <row r="21" spans="1:19" ht="29">
      <c r="A21" s="44">
        <v>17</v>
      </c>
      <c r="B21" s="44" t="s">
        <v>916</v>
      </c>
      <c r="C21" s="44">
        <v>3</v>
      </c>
      <c r="D21" s="286">
        <v>0.85499000000000003</v>
      </c>
      <c r="E21" s="287" t="s">
        <v>740</v>
      </c>
      <c r="F21" s="5" t="s">
        <v>921</v>
      </c>
      <c r="G21" s="52">
        <v>46158</v>
      </c>
      <c r="H21" s="52"/>
      <c r="I21" s="52"/>
      <c r="J21" s="52"/>
      <c r="K21" s="52"/>
      <c r="L21" s="52">
        <f t="shared" ref="L21" si="8">I21</f>
        <v>0</v>
      </c>
      <c r="M21" s="52">
        <f t="shared" ref="M21" si="9">K21</f>
        <v>0</v>
      </c>
      <c r="N21" s="44" t="s">
        <v>929</v>
      </c>
      <c r="O21" s="5"/>
      <c r="P21" s="44" t="s">
        <v>917</v>
      </c>
      <c r="Q21" s="44">
        <v>20</v>
      </c>
      <c r="R21" s="44"/>
      <c r="S21" s="5"/>
    </row>
    <row r="22" spans="1:19" ht="43.5">
      <c r="A22" s="44">
        <v>18</v>
      </c>
      <c r="B22" s="44" t="s">
        <v>918</v>
      </c>
      <c r="C22" s="44">
        <v>5</v>
      </c>
      <c r="D22" s="286">
        <v>1.5842240000000001</v>
      </c>
      <c r="E22" s="287" t="s">
        <v>739</v>
      </c>
      <c r="F22" s="5" t="s">
        <v>925</v>
      </c>
      <c r="G22" s="52">
        <v>46159</v>
      </c>
      <c r="H22" s="52"/>
      <c r="I22" s="52"/>
      <c r="J22" s="52"/>
      <c r="K22" s="52"/>
      <c r="L22" s="52">
        <f t="shared" ref="L22:L24" si="10">I22</f>
        <v>0</v>
      </c>
      <c r="M22" s="52">
        <f t="shared" ref="M22:M24" si="11">K22</f>
        <v>0</v>
      </c>
      <c r="N22" s="44" t="s">
        <v>934</v>
      </c>
      <c r="O22" s="5"/>
      <c r="P22" s="44" t="s">
        <v>744</v>
      </c>
      <c r="Q22" s="44">
        <v>45</v>
      </c>
      <c r="R22" s="44"/>
      <c r="S22" s="5"/>
    </row>
    <row r="23" spans="1:19" ht="43.5">
      <c r="A23" s="86">
        <v>19</v>
      </c>
      <c r="B23" s="5" t="s">
        <v>923</v>
      </c>
      <c r="C23" s="44">
        <v>2</v>
      </c>
      <c r="D23" s="200">
        <v>0.24382400000000001</v>
      </c>
      <c r="E23" s="211" t="s">
        <v>745</v>
      </c>
      <c r="F23" s="5" t="s">
        <v>761</v>
      </c>
      <c r="G23" s="52">
        <v>46162</v>
      </c>
      <c r="H23" s="52">
        <v>46165</v>
      </c>
      <c r="I23" s="52"/>
      <c r="J23" s="52">
        <v>46165</v>
      </c>
      <c r="K23" s="52"/>
      <c r="L23" s="52">
        <f t="shared" si="10"/>
        <v>0</v>
      </c>
      <c r="M23" s="52">
        <f t="shared" si="11"/>
        <v>0</v>
      </c>
      <c r="N23" s="5" t="s">
        <v>932</v>
      </c>
      <c r="O23" s="5"/>
      <c r="P23" s="44" t="s">
        <v>924</v>
      </c>
      <c r="Q23" s="44">
        <v>24</v>
      </c>
      <c r="R23" s="44"/>
      <c r="S23" s="87"/>
    </row>
    <row r="24" spans="1:19" ht="29">
      <c r="A24" s="44">
        <v>20</v>
      </c>
      <c r="B24" s="44" t="s">
        <v>926</v>
      </c>
      <c r="C24" s="44">
        <v>2</v>
      </c>
      <c r="D24" s="253">
        <v>0.27100000000000002</v>
      </c>
      <c r="E24" s="211" t="s">
        <v>745</v>
      </c>
      <c r="F24" s="5" t="s">
        <v>761</v>
      </c>
      <c r="G24" s="52">
        <v>46162</v>
      </c>
      <c r="H24" s="52">
        <v>46166</v>
      </c>
      <c r="I24" s="52"/>
      <c r="J24" s="52"/>
      <c r="K24" s="52"/>
      <c r="L24" s="52">
        <f t="shared" si="10"/>
        <v>0</v>
      </c>
      <c r="M24" s="52">
        <f t="shared" si="11"/>
        <v>0</v>
      </c>
      <c r="N24" s="44" t="s">
        <v>936</v>
      </c>
      <c r="O24" s="5"/>
      <c r="P24" s="44" t="s">
        <v>911</v>
      </c>
      <c r="Q24" s="44">
        <v>33</v>
      </c>
      <c r="R24" s="44"/>
      <c r="S24" s="5"/>
    </row>
  </sheetData>
  <autoFilter ref="A3:S24" xr:uid="{863001E7-EE4C-450E-BFA1-A707FADF1156}">
    <filterColumn colId="14">
      <filters blank="1">
        <filter val="11 kv 3 cable bypass  complete,Conductor paying  out aarengment  complete_x000a_11 kv 4 cable bypass complete"/>
        <filter val="6 Phase Rough sag Complete, E/w rough sag completed"/>
        <filter val="EW paying out, 6 phase paying out 119/0-119/3"/>
        <filter val="right phase pilot wire has been tightened,11kV 2 cable bypass complete"/>
        <filter val="top left phase final sag done,178/0-178/1 top right phase paying out u/p"/>
      </filters>
    </filterColumn>
  </autoFilter>
  <mergeCells count="17">
    <mergeCell ref="A2:A3"/>
    <mergeCell ref="B2:B3"/>
    <mergeCell ref="D2:D3"/>
    <mergeCell ref="L2:L3"/>
    <mergeCell ref="G2:G3"/>
    <mergeCell ref="H2:I2"/>
    <mergeCell ref="J2:K2"/>
    <mergeCell ref="E2:E3"/>
    <mergeCell ref="P2:P3"/>
    <mergeCell ref="Q2:Q3"/>
    <mergeCell ref="S2:S3"/>
    <mergeCell ref="R2:R3"/>
    <mergeCell ref="C2:C3"/>
    <mergeCell ref="F2:F3"/>
    <mergeCell ref="M2:M3"/>
    <mergeCell ref="N2:N3"/>
    <mergeCell ref="O2:O3"/>
  </mergeCells>
  <conditionalFormatting sqref="B1:C3 B62:C1048576 B4:B61">
    <cfRule type="duplicateValues" dxfId="124" priority="4"/>
  </conditionalFormatting>
  <conditionalFormatting sqref="N23">
    <cfRule type="containsText" dxfId="123" priority="2" operator="containsText" text="Complete">
      <formula>NOT(ISERROR(SEARCH("Complete",N23)))</formula>
    </cfRule>
  </conditionalFormatting>
  <conditionalFormatting sqref="O4:O7 N8 O11:O13 O15:O17 O19:O22 O24:O55">
    <cfRule type="containsText" dxfId="122" priority="3" operator="containsText" text="Complete">
      <formula>NOT(ISERROR(SEARCH("Complete",N4)))</formula>
    </cfRule>
  </conditionalFormatting>
  <conditionalFormatting sqref="O9">
    <cfRule type="containsText" dxfId="121" priority="1" operator="containsText" text="Complete">
      <formula>NOT(ISERROR(SEARCH("Complete",O9)))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9FB-D22A-4E19-B2C2-D446FF6D21DB}">
  <sheetPr codeName="Sheet17"/>
  <dimension ref="A1:R16"/>
  <sheetViews>
    <sheetView zoomScale="70" zoomScaleNormal="70" zoomScaleSheetLayoutView="80" workbookViewId="0">
      <selection activeCell="M16" sqref="M16"/>
    </sheetView>
  </sheetViews>
  <sheetFormatPr defaultRowHeight="14.5"/>
  <cols>
    <col min="1" max="1" width="6.54296875" bestFit="1" customWidth="1"/>
    <col min="2" max="2" width="12.453125" bestFit="1" customWidth="1"/>
    <col min="3" max="3" width="12.453125" customWidth="1"/>
    <col min="4" max="4" width="11.08984375" bestFit="1" customWidth="1"/>
    <col min="5" max="5" width="11.453125" customWidth="1"/>
    <col min="6" max="6" width="17.54296875" customWidth="1"/>
    <col min="7" max="7" width="12.54296875" bestFit="1" customWidth="1"/>
    <col min="8" max="8" width="16.453125" bestFit="1" customWidth="1"/>
    <col min="9" max="9" width="15.453125" bestFit="1" customWidth="1"/>
    <col min="10" max="10" width="16.453125" bestFit="1" customWidth="1"/>
    <col min="11" max="11" width="15.453125" bestFit="1" customWidth="1"/>
    <col min="12" max="12" width="14.54296875" bestFit="1" customWidth="1"/>
    <col min="13" max="13" width="14.453125" bestFit="1" customWidth="1"/>
    <col min="14" max="14" width="16.54296875" bestFit="1" customWidth="1"/>
    <col min="15" max="15" width="19.54296875" bestFit="1" customWidth="1"/>
    <col min="16" max="16" width="10.54296875" bestFit="1" customWidth="1"/>
    <col min="17" max="17" width="14.453125" bestFit="1" customWidth="1"/>
    <col min="18" max="18" width="23.453125" bestFit="1" customWidth="1"/>
  </cols>
  <sheetData>
    <row r="1" spans="1:18" ht="21.65" customHeight="1">
      <c r="A1" s="866" t="s">
        <v>172</v>
      </c>
      <c r="B1" s="867"/>
      <c r="C1" s="867"/>
      <c r="D1" s="867"/>
      <c r="E1" s="867"/>
      <c r="F1" s="867"/>
      <c r="G1" s="867"/>
      <c r="H1" s="867"/>
      <c r="I1" s="867"/>
      <c r="J1" s="867"/>
      <c r="K1" s="867"/>
      <c r="L1" s="867"/>
      <c r="M1" s="867"/>
      <c r="N1" s="867"/>
      <c r="O1" s="867"/>
      <c r="P1" s="867"/>
      <c r="Q1" s="867"/>
      <c r="R1" s="868"/>
    </row>
    <row r="2" spans="1:18" ht="21.65" customHeight="1">
      <c r="A2" s="246"/>
      <c r="B2" s="181"/>
      <c r="C2" s="181"/>
      <c r="D2" s="249">
        <f>SUM(D5:D55)</f>
        <v>12.680015999999998</v>
      </c>
      <c r="E2" s="181"/>
      <c r="F2" s="181"/>
      <c r="G2" s="181"/>
      <c r="H2" s="247"/>
      <c r="I2" s="247"/>
      <c r="J2" s="247"/>
      <c r="K2" s="247"/>
      <c r="L2" s="181"/>
      <c r="M2" s="181"/>
      <c r="N2" s="181"/>
      <c r="O2" s="181"/>
      <c r="P2" s="181"/>
      <c r="Q2" s="181"/>
      <c r="R2" s="248"/>
    </row>
    <row r="3" spans="1:18" ht="21" customHeight="1">
      <c r="A3" s="863" t="s">
        <v>153</v>
      </c>
      <c r="B3" s="859" t="s">
        <v>154</v>
      </c>
      <c r="C3" s="859" t="s">
        <v>746</v>
      </c>
      <c r="D3" s="859" t="s">
        <v>765</v>
      </c>
      <c r="E3" s="859" t="s">
        <v>155</v>
      </c>
      <c r="F3" s="859" t="s">
        <v>760</v>
      </c>
      <c r="G3" s="859" t="s">
        <v>168</v>
      </c>
      <c r="H3" s="865" t="s">
        <v>85</v>
      </c>
      <c r="I3" s="865"/>
      <c r="J3" s="865" t="s">
        <v>87</v>
      </c>
      <c r="K3" s="865"/>
      <c r="L3" s="859" t="s">
        <v>165</v>
      </c>
      <c r="M3" s="859" t="s">
        <v>166</v>
      </c>
      <c r="N3" s="859" t="s">
        <v>156</v>
      </c>
      <c r="O3" s="859" t="s">
        <v>159</v>
      </c>
      <c r="P3" s="859" t="s">
        <v>164</v>
      </c>
      <c r="Q3" s="859" t="s">
        <v>169</v>
      </c>
      <c r="R3" s="861" t="s">
        <v>121</v>
      </c>
    </row>
    <row r="4" spans="1:18" ht="25.4" customHeight="1">
      <c r="A4" s="864"/>
      <c r="B4" s="860"/>
      <c r="C4" s="860"/>
      <c r="D4" s="860"/>
      <c r="E4" s="860"/>
      <c r="F4" s="860"/>
      <c r="G4" s="860"/>
      <c r="H4" s="56" t="s">
        <v>113</v>
      </c>
      <c r="I4" s="56" t="s">
        <v>114</v>
      </c>
      <c r="J4" s="56" t="s">
        <v>113</v>
      </c>
      <c r="K4" s="56" t="s">
        <v>114</v>
      </c>
      <c r="L4" s="860"/>
      <c r="M4" s="860"/>
      <c r="N4" s="860"/>
      <c r="O4" s="860"/>
      <c r="P4" s="860"/>
      <c r="Q4" s="860"/>
      <c r="R4" s="862"/>
    </row>
    <row r="5" spans="1:18" ht="15.5">
      <c r="A5" s="86">
        <v>1</v>
      </c>
      <c r="B5" s="44" t="s">
        <v>737</v>
      </c>
      <c r="C5" s="44">
        <v>2</v>
      </c>
      <c r="D5" s="200">
        <v>0.20890900000000001</v>
      </c>
      <c r="E5" s="211" t="s">
        <v>745</v>
      </c>
      <c r="F5" s="5" t="s">
        <v>761</v>
      </c>
      <c r="G5" s="52">
        <v>46113</v>
      </c>
      <c r="H5" s="52">
        <v>46117</v>
      </c>
      <c r="I5" s="52">
        <v>46123</v>
      </c>
      <c r="J5" s="52">
        <v>46117</v>
      </c>
      <c r="K5" s="52">
        <v>46123</v>
      </c>
      <c r="L5" s="43">
        <v>46123</v>
      </c>
      <c r="M5" s="43">
        <v>46123</v>
      </c>
      <c r="N5" s="5" t="s">
        <v>772</v>
      </c>
      <c r="O5" s="44" t="s">
        <v>743</v>
      </c>
      <c r="P5" s="44">
        <v>20</v>
      </c>
      <c r="Q5" s="44"/>
      <c r="R5" s="201" t="s">
        <v>745</v>
      </c>
    </row>
    <row r="6" spans="1:18" ht="43.5" customHeight="1">
      <c r="A6" s="85">
        <f>A5+1</f>
        <v>2</v>
      </c>
      <c r="B6" s="44" t="s">
        <v>734</v>
      </c>
      <c r="C6" s="44">
        <v>2</v>
      </c>
      <c r="D6" s="200">
        <v>0.44552799999999998</v>
      </c>
      <c r="E6" s="5" t="s">
        <v>740</v>
      </c>
      <c r="F6" s="5" t="s">
        <v>761</v>
      </c>
      <c r="G6" s="43">
        <v>46107</v>
      </c>
      <c r="H6" s="43">
        <v>46118</v>
      </c>
      <c r="I6" s="43">
        <v>46124</v>
      </c>
      <c r="J6" s="43">
        <v>46119</v>
      </c>
      <c r="K6" s="43">
        <v>46124</v>
      </c>
      <c r="L6" s="43">
        <v>46123</v>
      </c>
      <c r="M6" s="43">
        <v>46124</v>
      </c>
      <c r="N6" s="5" t="s">
        <v>110</v>
      </c>
      <c r="O6" s="44" t="s">
        <v>741</v>
      </c>
      <c r="P6" s="5">
        <v>27</v>
      </c>
      <c r="Q6" s="5"/>
      <c r="R6" s="84"/>
    </row>
    <row r="7" spans="1:18" ht="33.65" customHeight="1">
      <c r="A7" s="85">
        <f t="shared" ref="A7:A16" si="0">A6+1</f>
        <v>3</v>
      </c>
      <c r="B7" s="5" t="s">
        <v>770</v>
      </c>
      <c r="C7" s="44">
        <v>3</v>
      </c>
      <c r="D7" s="200">
        <v>0.79162600000000005</v>
      </c>
      <c r="E7" s="5" t="s">
        <v>740</v>
      </c>
      <c r="F7" s="5" t="s">
        <v>781</v>
      </c>
      <c r="G7" s="52">
        <v>46121</v>
      </c>
      <c r="H7" s="52">
        <v>46123</v>
      </c>
      <c r="I7" s="52">
        <v>46126</v>
      </c>
      <c r="J7" s="52">
        <v>46126</v>
      </c>
      <c r="K7" s="52">
        <v>46127</v>
      </c>
      <c r="L7" s="52">
        <v>46126</v>
      </c>
      <c r="M7" s="52">
        <v>46127</v>
      </c>
      <c r="N7" s="5" t="s">
        <v>110</v>
      </c>
      <c r="O7" s="44" t="s">
        <v>783</v>
      </c>
      <c r="P7" s="44">
        <v>27</v>
      </c>
      <c r="Q7" s="44"/>
      <c r="R7" s="84"/>
    </row>
    <row r="8" spans="1:18" ht="37.5" customHeight="1">
      <c r="A8" s="85">
        <f t="shared" si="0"/>
        <v>4</v>
      </c>
      <c r="B8" s="44" t="s">
        <v>736</v>
      </c>
      <c r="C8" s="44">
        <v>7</v>
      </c>
      <c r="D8" s="206">
        <v>2.41262</v>
      </c>
      <c r="E8" s="5" t="s">
        <v>739</v>
      </c>
      <c r="F8" s="5" t="s">
        <v>762</v>
      </c>
      <c r="G8" s="43">
        <v>46114</v>
      </c>
      <c r="H8" s="43">
        <v>46118</v>
      </c>
      <c r="I8" s="43">
        <v>46125</v>
      </c>
      <c r="J8" s="43">
        <v>46126</v>
      </c>
      <c r="K8" s="43">
        <v>46128</v>
      </c>
      <c r="L8" s="43">
        <v>46125</v>
      </c>
      <c r="M8" s="43">
        <v>46128</v>
      </c>
      <c r="N8" s="5" t="s">
        <v>772</v>
      </c>
      <c r="O8" s="5" t="s">
        <v>742</v>
      </c>
      <c r="P8" s="5">
        <f>30+38</f>
        <v>68</v>
      </c>
      <c r="Q8" s="5">
        <v>5</v>
      </c>
      <c r="R8" s="44" t="s">
        <v>766</v>
      </c>
    </row>
    <row r="9" spans="1:18" ht="37.5" customHeight="1">
      <c r="A9" s="85">
        <f t="shared" si="0"/>
        <v>5</v>
      </c>
      <c r="B9" s="5" t="s">
        <v>769</v>
      </c>
      <c r="C9" s="44">
        <v>5</v>
      </c>
      <c r="D9" s="206">
        <v>1.4794099999999999</v>
      </c>
      <c r="E9" s="5" t="s">
        <v>739</v>
      </c>
      <c r="F9" s="5" t="s">
        <v>763</v>
      </c>
      <c r="G9" s="52">
        <v>46121</v>
      </c>
      <c r="H9" s="52">
        <v>46130</v>
      </c>
      <c r="I9" s="52">
        <v>46133</v>
      </c>
      <c r="J9" s="52">
        <v>46132</v>
      </c>
      <c r="K9" s="52">
        <v>46134</v>
      </c>
      <c r="L9" s="52">
        <v>46133</v>
      </c>
      <c r="M9" s="52">
        <v>46134</v>
      </c>
      <c r="N9" s="5" t="s">
        <v>772</v>
      </c>
      <c r="O9" s="44" t="s">
        <v>742</v>
      </c>
      <c r="P9" s="44">
        <v>40</v>
      </c>
      <c r="Q9" s="44">
        <v>1</v>
      </c>
      <c r="R9" s="44" t="s">
        <v>809</v>
      </c>
    </row>
    <row r="10" spans="1:18" ht="43.5">
      <c r="A10" s="85">
        <f t="shared" si="0"/>
        <v>6</v>
      </c>
      <c r="B10" s="5" t="s">
        <v>776</v>
      </c>
      <c r="C10" s="44">
        <v>2</v>
      </c>
      <c r="D10" s="200">
        <v>0.24673999999999999</v>
      </c>
      <c r="E10" s="211" t="s">
        <v>745</v>
      </c>
      <c r="F10" s="5" t="s">
        <v>828</v>
      </c>
      <c r="G10" s="52">
        <v>46125</v>
      </c>
      <c r="H10" s="52">
        <v>46129</v>
      </c>
      <c r="I10" s="52">
        <v>46135</v>
      </c>
      <c r="J10" s="52">
        <v>46129</v>
      </c>
      <c r="K10" s="52">
        <v>46135</v>
      </c>
      <c r="L10" s="43">
        <v>46135</v>
      </c>
      <c r="M10" s="43">
        <v>46135</v>
      </c>
      <c r="N10" s="5" t="s">
        <v>110</v>
      </c>
      <c r="O10" s="44" t="s">
        <v>743</v>
      </c>
      <c r="P10" s="44">
        <v>20</v>
      </c>
      <c r="Q10" s="44">
        <v>1</v>
      </c>
      <c r="R10" s="201" t="s">
        <v>778</v>
      </c>
    </row>
    <row r="11" spans="1:18" ht="15.5">
      <c r="A11" s="85">
        <f t="shared" si="0"/>
        <v>7</v>
      </c>
      <c r="B11" s="44" t="s">
        <v>735</v>
      </c>
      <c r="C11" s="44">
        <v>4</v>
      </c>
      <c r="D11" s="200">
        <v>1.043334</v>
      </c>
      <c r="E11" s="5" t="s">
        <v>739</v>
      </c>
      <c r="F11" s="5" t="s">
        <v>858</v>
      </c>
      <c r="G11" s="43">
        <v>46114</v>
      </c>
      <c r="H11" s="43">
        <v>46136</v>
      </c>
      <c r="I11" s="43">
        <v>46139</v>
      </c>
      <c r="J11" s="43">
        <v>46136</v>
      </c>
      <c r="K11" s="43">
        <v>46140</v>
      </c>
      <c r="L11" s="43">
        <v>46139</v>
      </c>
      <c r="M11" s="43">
        <v>46140</v>
      </c>
      <c r="N11" s="5" t="s">
        <v>772</v>
      </c>
      <c r="O11" s="5" t="s">
        <v>742</v>
      </c>
      <c r="P11" s="5">
        <v>40</v>
      </c>
      <c r="Q11" s="5"/>
      <c r="R11" s="84"/>
    </row>
    <row r="12" spans="1:18" ht="15.5">
      <c r="A12" s="85">
        <f t="shared" si="0"/>
        <v>8</v>
      </c>
      <c r="B12" s="44" t="s">
        <v>819</v>
      </c>
      <c r="C12" s="44">
        <v>2</v>
      </c>
      <c r="D12" s="200">
        <v>0.468001</v>
      </c>
      <c r="E12" s="211" t="s">
        <v>745</v>
      </c>
      <c r="F12" s="5" t="s">
        <v>761</v>
      </c>
      <c r="G12" s="43">
        <v>46139</v>
      </c>
      <c r="H12" s="52">
        <v>46144</v>
      </c>
      <c r="I12" s="52">
        <v>46149</v>
      </c>
      <c r="J12" s="52">
        <v>46145</v>
      </c>
      <c r="K12" s="52">
        <v>46149</v>
      </c>
      <c r="L12" s="52">
        <f>I12</f>
        <v>46149</v>
      </c>
      <c r="M12" s="52">
        <f>K12</f>
        <v>46149</v>
      </c>
      <c r="N12" s="5" t="s">
        <v>772</v>
      </c>
      <c r="O12" s="5" t="s">
        <v>742</v>
      </c>
      <c r="P12" s="5">
        <v>40</v>
      </c>
      <c r="Q12" s="5">
        <v>1</v>
      </c>
      <c r="R12" s="278" t="s">
        <v>745</v>
      </c>
    </row>
    <row r="13" spans="1:18" ht="15.5">
      <c r="A13" s="85">
        <f t="shared" si="0"/>
        <v>9</v>
      </c>
      <c r="B13" s="44" t="s">
        <v>814</v>
      </c>
      <c r="C13" s="44">
        <v>2</v>
      </c>
      <c r="D13" s="200">
        <v>0.21017</v>
      </c>
      <c r="E13" s="211" t="s">
        <v>745</v>
      </c>
      <c r="F13" s="5" t="s">
        <v>828</v>
      </c>
      <c r="G13" s="52">
        <v>46137</v>
      </c>
      <c r="H13" s="52">
        <v>46148</v>
      </c>
      <c r="I13" s="52">
        <v>46155</v>
      </c>
      <c r="J13" s="52">
        <v>46148</v>
      </c>
      <c r="K13" s="52">
        <v>46155</v>
      </c>
      <c r="L13" s="52">
        <f t="shared" ref="L13:L16" si="1">I13</f>
        <v>46155</v>
      </c>
      <c r="M13" s="52">
        <f t="shared" ref="M13:M16" si="2">K13</f>
        <v>46155</v>
      </c>
      <c r="N13" s="5" t="s">
        <v>772</v>
      </c>
      <c r="O13" s="44" t="s">
        <v>890</v>
      </c>
      <c r="P13" s="44">
        <v>20</v>
      </c>
      <c r="Q13" s="44"/>
      <c r="R13" s="5"/>
    </row>
    <row r="14" spans="1:18" ht="15.5">
      <c r="A14" s="5">
        <f t="shared" si="0"/>
        <v>10</v>
      </c>
      <c r="B14" s="5" t="s">
        <v>773</v>
      </c>
      <c r="C14" s="44">
        <v>9</v>
      </c>
      <c r="D14" s="200">
        <v>2.8616779999999999</v>
      </c>
      <c r="E14" s="5" t="s">
        <v>739</v>
      </c>
      <c r="F14" s="212" t="s">
        <v>812</v>
      </c>
      <c r="G14" s="52">
        <v>46122</v>
      </c>
      <c r="H14" s="52">
        <v>46145</v>
      </c>
      <c r="I14" s="52">
        <v>46150</v>
      </c>
      <c r="J14" s="52">
        <v>46152</v>
      </c>
      <c r="K14" s="52">
        <v>46157</v>
      </c>
      <c r="L14" s="52">
        <f t="shared" si="1"/>
        <v>46150</v>
      </c>
      <c r="M14" s="52">
        <f t="shared" si="2"/>
        <v>46157</v>
      </c>
      <c r="N14" s="5" t="s">
        <v>110</v>
      </c>
      <c r="O14" s="44" t="s">
        <v>744</v>
      </c>
      <c r="P14" s="44">
        <v>45</v>
      </c>
      <c r="Q14" s="44"/>
      <c r="R14" s="5"/>
    </row>
    <row r="15" spans="1:18" ht="15.5">
      <c r="A15" s="5">
        <f t="shared" si="0"/>
        <v>11</v>
      </c>
      <c r="B15" s="44" t="s">
        <v>910</v>
      </c>
      <c r="C15" s="44">
        <v>2</v>
      </c>
      <c r="D15" s="253">
        <v>0.22800000000000001</v>
      </c>
      <c r="E15" s="211" t="s">
        <v>745</v>
      </c>
      <c r="F15" s="5" t="s">
        <v>761</v>
      </c>
      <c r="G15" s="52">
        <v>46157</v>
      </c>
      <c r="H15" s="52">
        <v>46157</v>
      </c>
      <c r="I15" s="52">
        <v>46162</v>
      </c>
      <c r="J15" s="52">
        <v>46157</v>
      </c>
      <c r="K15" s="52">
        <v>46162</v>
      </c>
      <c r="L15" s="52">
        <f t="shared" si="1"/>
        <v>46162</v>
      </c>
      <c r="M15" s="52">
        <f t="shared" si="2"/>
        <v>46162</v>
      </c>
      <c r="N15" s="5" t="s">
        <v>110</v>
      </c>
      <c r="O15" s="44" t="s">
        <v>911</v>
      </c>
      <c r="P15" s="44">
        <v>33</v>
      </c>
      <c r="Q15" s="44"/>
      <c r="R15" s="5"/>
    </row>
    <row r="16" spans="1:18" ht="15.5">
      <c r="A16" s="5">
        <f t="shared" si="0"/>
        <v>12</v>
      </c>
      <c r="B16" s="44" t="s">
        <v>747</v>
      </c>
      <c r="C16" s="44">
        <v>7</v>
      </c>
      <c r="D16" s="253">
        <v>2.2839999999999998</v>
      </c>
      <c r="E16" s="287" t="s">
        <v>739</v>
      </c>
      <c r="F16" s="5" t="s">
        <v>762</v>
      </c>
      <c r="G16" s="52">
        <v>46118</v>
      </c>
      <c r="H16" s="52">
        <v>46125</v>
      </c>
      <c r="I16" s="52">
        <v>46128</v>
      </c>
      <c r="J16" s="52">
        <v>46161</v>
      </c>
      <c r="K16" s="52">
        <v>46163</v>
      </c>
      <c r="L16" s="52">
        <f t="shared" si="1"/>
        <v>46128</v>
      </c>
      <c r="M16" s="52">
        <f t="shared" si="2"/>
        <v>46163</v>
      </c>
      <c r="N16" s="5" t="s">
        <v>110</v>
      </c>
      <c r="O16" s="44" t="s">
        <v>744</v>
      </c>
      <c r="P16" s="44">
        <v>49</v>
      </c>
      <c r="Q16" s="44">
        <v>1</v>
      </c>
      <c r="R16" s="5"/>
    </row>
  </sheetData>
  <autoFilter ref="A4:R16" xr:uid="{863001E7-EE4C-450E-BFA1-A707FADF1156}">
    <sortState xmlns:xlrd2="http://schemas.microsoft.com/office/spreadsheetml/2017/richdata2" ref="A6:R10">
      <sortCondition ref="M4:M10"/>
    </sortState>
  </autoFilter>
  <mergeCells count="17">
    <mergeCell ref="N3:N4"/>
    <mergeCell ref="O3:O4"/>
    <mergeCell ref="P3:P4"/>
    <mergeCell ref="A1:R1"/>
    <mergeCell ref="A3:A4"/>
    <mergeCell ref="B3:B4"/>
    <mergeCell ref="C3:C4"/>
    <mergeCell ref="D3:D4"/>
    <mergeCell ref="E3:E4"/>
    <mergeCell ref="F3:F4"/>
    <mergeCell ref="G3:G4"/>
    <mergeCell ref="H3:I3"/>
    <mergeCell ref="J3:K3"/>
    <mergeCell ref="Q3:Q4"/>
    <mergeCell ref="R3:R4"/>
    <mergeCell ref="L3:L4"/>
    <mergeCell ref="M3:M4"/>
  </mergeCells>
  <conditionalFormatting sqref="B11">
    <cfRule type="duplicateValues" dxfId="120" priority="10"/>
  </conditionalFormatting>
  <conditionalFormatting sqref="B12">
    <cfRule type="duplicateValues" dxfId="119" priority="8"/>
  </conditionalFormatting>
  <conditionalFormatting sqref="B13">
    <cfRule type="duplicateValues" dxfId="118" priority="7"/>
  </conditionalFormatting>
  <conditionalFormatting sqref="B14">
    <cfRule type="duplicateValues" dxfId="117" priority="6"/>
  </conditionalFormatting>
  <conditionalFormatting sqref="B15:B16">
    <cfRule type="duplicateValues" dxfId="116" priority="4"/>
  </conditionalFormatting>
  <conditionalFormatting sqref="B56:C1048576 B1:C4 B5:B10 B17:B55">
    <cfRule type="duplicateValues" dxfId="115" priority="12"/>
  </conditionalFormatting>
  <conditionalFormatting sqref="N5:N49">
    <cfRule type="containsText" dxfId="114" priority="3" operator="containsText" text="Complete">
      <formula>NOT(ISERROR(SEARCH("Complete",N5)))</formula>
    </cfRule>
  </conditionalFormatting>
  <pageMargins left="0.70866141732283472" right="0.70866141732283472" top="0.74803149606299213" bottom="0.74803149606299213" header="0.31496062992125984" footer="0.31496062992125984"/>
  <pageSetup paperSize="9" scale="57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9BD7A-3F46-4D95-89F2-ECE4012689A6}">
  <sheetPr codeName="Sheet18" filterMode="1"/>
  <dimension ref="A1:X174"/>
  <sheetViews>
    <sheetView zoomScaleNormal="100" zoomScaleSheetLayoutView="7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U9" sqref="U9"/>
    </sheetView>
  </sheetViews>
  <sheetFormatPr defaultRowHeight="14.5"/>
  <cols>
    <col min="1" max="1" width="6.54296875" customWidth="1"/>
    <col min="2" max="2" width="10.81640625" customWidth="1"/>
    <col min="3" max="3" width="11.81640625" bestFit="1" customWidth="1"/>
    <col min="4" max="4" width="14.81640625" bestFit="1" customWidth="1"/>
    <col min="5" max="5" width="37.90625" bestFit="1" customWidth="1"/>
    <col min="6" max="7" width="13.36328125" bestFit="1" customWidth="1"/>
    <col min="8" max="9" width="12.453125" customWidth="1"/>
    <col min="10" max="10" width="14.08984375" style="185" bestFit="1" customWidth="1"/>
    <col min="11" max="11" width="15.08984375" style="185" bestFit="1" customWidth="1"/>
    <col min="12" max="12" width="13.36328125" bestFit="1" customWidth="1"/>
    <col min="13" max="13" width="14.08984375" bestFit="1" customWidth="1"/>
    <col min="14" max="14" width="15.08984375" style="185" bestFit="1" customWidth="1"/>
    <col min="15" max="17" width="15.08984375" style="185" customWidth="1"/>
    <col min="18" max="18" width="12.81640625" bestFit="1" customWidth="1"/>
    <col min="19" max="19" width="9.90625" bestFit="1" customWidth="1"/>
    <col min="20" max="20" width="31.81640625" bestFit="1" customWidth="1"/>
    <col min="21" max="22" width="31.81640625" customWidth="1"/>
    <col min="23" max="23" width="10.453125" bestFit="1" customWidth="1"/>
    <col min="24" max="24" width="8.08984375" bestFit="1" customWidth="1"/>
  </cols>
  <sheetData>
    <row r="1" spans="1:24" ht="16" thickBot="1">
      <c r="A1" s="180"/>
      <c r="B1" s="181"/>
      <c r="C1" s="180"/>
      <c r="D1" s="182" t="s">
        <v>704</v>
      </c>
      <c r="E1" s="183">
        <v>2</v>
      </c>
      <c r="F1" s="3">
        <f>SUBTOTAL(9,F3:F174)/1000</f>
        <v>9.319214999999998</v>
      </c>
      <c r="G1" s="180"/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4"/>
    </row>
    <row r="2" spans="1:24" ht="29">
      <c r="A2" s="256" t="s">
        <v>705</v>
      </c>
      <c r="B2" s="257" t="s">
        <v>706</v>
      </c>
      <c r="C2" s="257" t="s">
        <v>707</v>
      </c>
      <c r="D2" s="257" t="s">
        <v>708</v>
      </c>
      <c r="E2" s="257" t="s">
        <v>830</v>
      </c>
      <c r="F2" s="257" t="s">
        <v>709</v>
      </c>
      <c r="G2" s="258" t="s">
        <v>710</v>
      </c>
      <c r="H2" s="259" t="s">
        <v>711</v>
      </c>
      <c r="I2" s="260" t="s">
        <v>712</v>
      </c>
      <c r="J2" s="261" t="s">
        <v>713</v>
      </c>
      <c r="K2" s="258" t="s">
        <v>714</v>
      </c>
      <c r="L2" s="257" t="s">
        <v>715</v>
      </c>
      <c r="M2" s="258" t="s">
        <v>716</v>
      </c>
      <c r="N2" s="262" t="s">
        <v>717</v>
      </c>
      <c r="O2" s="256" t="s">
        <v>718</v>
      </c>
      <c r="P2" s="263" t="s">
        <v>719</v>
      </c>
      <c r="Q2" s="264" t="s">
        <v>720</v>
      </c>
      <c r="R2" s="265" t="s">
        <v>721</v>
      </c>
      <c r="S2" s="257" t="s">
        <v>109</v>
      </c>
      <c r="T2" s="257" t="s">
        <v>631</v>
      </c>
      <c r="U2" s="257" t="s">
        <v>722</v>
      </c>
      <c r="V2" s="257" t="s">
        <v>723</v>
      </c>
      <c r="W2" s="257" t="s">
        <v>724</v>
      </c>
      <c r="X2" s="264" t="s">
        <v>121</v>
      </c>
    </row>
    <row r="3" spans="1:24" ht="15.5" hidden="1">
      <c r="A3" s="6">
        <v>1</v>
      </c>
      <c r="B3" s="6"/>
      <c r="C3" s="6" t="s">
        <v>294</v>
      </c>
      <c r="D3" s="6" t="s">
        <v>3</v>
      </c>
      <c r="E3" s="6" t="s">
        <v>833</v>
      </c>
      <c r="F3" s="271">
        <v>1142.7619999999999</v>
      </c>
      <c r="G3" s="6" t="s">
        <v>739</v>
      </c>
      <c r="H3" s="270" t="s">
        <v>834</v>
      </c>
      <c r="I3" s="267"/>
      <c r="J3" s="43"/>
      <c r="K3" s="43"/>
      <c r="L3" s="266"/>
      <c r="M3" s="52"/>
      <c r="N3" s="52"/>
      <c r="O3" s="127"/>
      <c r="P3" s="127"/>
      <c r="Q3" s="127"/>
      <c r="R3" s="266"/>
      <c r="S3" s="6"/>
      <c r="T3" s="128"/>
      <c r="U3" s="128"/>
      <c r="V3" s="128"/>
      <c r="W3" s="6"/>
      <c r="X3" s="6"/>
    </row>
    <row r="4" spans="1:24" ht="15.5">
      <c r="A4" s="6">
        <v>2</v>
      </c>
      <c r="B4" s="6"/>
      <c r="C4" s="6" t="s">
        <v>3</v>
      </c>
      <c r="D4" s="6" t="s">
        <v>4</v>
      </c>
      <c r="E4" s="6"/>
      <c r="F4" s="271">
        <v>243.82400000000001</v>
      </c>
      <c r="G4" s="6" t="s">
        <v>740</v>
      </c>
      <c r="H4" s="230" t="s">
        <v>70</v>
      </c>
      <c r="I4" s="267" t="s">
        <v>161</v>
      </c>
      <c r="J4" s="43"/>
      <c r="K4" s="43"/>
      <c r="L4" s="266"/>
      <c r="M4" s="52"/>
      <c r="N4" s="52"/>
      <c r="O4" s="127"/>
      <c r="P4" s="127"/>
      <c r="Q4" s="127"/>
      <c r="R4" s="266"/>
      <c r="S4" s="6"/>
      <c r="T4" s="128"/>
      <c r="U4" s="128"/>
      <c r="V4" s="128"/>
      <c r="W4" s="6"/>
      <c r="X4" s="6"/>
    </row>
    <row r="5" spans="1:24" ht="15.5">
      <c r="A5" s="6">
        <v>3</v>
      </c>
      <c r="B5" s="6"/>
      <c r="C5" s="6" t="s">
        <v>4</v>
      </c>
      <c r="D5" s="6" t="s">
        <v>8</v>
      </c>
      <c r="E5" s="6" t="s">
        <v>859</v>
      </c>
      <c r="F5" s="271">
        <v>1421.595</v>
      </c>
      <c r="G5" s="6" t="s">
        <v>739</v>
      </c>
      <c r="H5" s="230" t="s">
        <v>70</v>
      </c>
      <c r="I5" s="267" t="s">
        <v>161</v>
      </c>
      <c r="J5" s="43"/>
      <c r="K5" s="43"/>
      <c r="L5" s="266"/>
      <c r="M5" s="52"/>
      <c r="N5" s="52"/>
      <c r="O5" s="127"/>
      <c r="P5" s="127"/>
      <c r="Q5" s="127"/>
      <c r="R5" s="266"/>
      <c r="S5" s="6"/>
      <c r="T5" s="128" t="s">
        <v>744</v>
      </c>
      <c r="U5" s="128">
        <v>49</v>
      </c>
      <c r="V5" s="128"/>
      <c r="W5" s="6"/>
      <c r="X5" s="6"/>
    </row>
    <row r="6" spans="1:24" ht="15.5" hidden="1">
      <c r="A6" s="6">
        <v>4</v>
      </c>
      <c r="B6" s="6"/>
      <c r="C6" s="6" t="s">
        <v>8</v>
      </c>
      <c r="D6" s="6" t="s">
        <v>9</v>
      </c>
      <c r="E6" s="6" t="s">
        <v>864</v>
      </c>
      <c r="F6" s="271">
        <v>2861.6779999999999</v>
      </c>
      <c r="G6" s="6" t="s">
        <v>739</v>
      </c>
      <c r="H6" s="230" t="s">
        <v>772</v>
      </c>
      <c r="I6" s="267" t="s">
        <v>161</v>
      </c>
      <c r="J6" s="43">
        <v>46145</v>
      </c>
      <c r="K6" s="43">
        <v>46150</v>
      </c>
      <c r="L6" s="266" t="s">
        <v>110</v>
      </c>
      <c r="M6" s="52">
        <v>46152</v>
      </c>
      <c r="N6" s="52">
        <v>46157</v>
      </c>
      <c r="O6" s="127"/>
      <c r="P6" s="127" t="s">
        <v>161</v>
      </c>
      <c r="Q6" s="127" t="s">
        <v>161</v>
      </c>
      <c r="R6" s="266"/>
      <c r="S6" s="6"/>
      <c r="T6" s="128" t="s">
        <v>744</v>
      </c>
      <c r="U6" s="128">
        <v>49</v>
      </c>
      <c r="V6" s="128"/>
      <c r="W6" s="6"/>
      <c r="X6" s="6"/>
    </row>
    <row r="7" spans="1:24" ht="15.5" hidden="1">
      <c r="A7" s="6">
        <v>5</v>
      </c>
      <c r="B7" s="6"/>
      <c r="C7" s="6" t="s">
        <v>9</v>
      </c>
      <c r="D7" s="6" t="s">
        <v>195</v>
      </c>
      <c r="E7" s="6"/>
      <c r="F7" s="271">
        <v>276.14100000000002</v>
      </c>
      <c r="G7" s="277" t="s">
        <v>745</v>
      </c>
      <c r="H7" s="269" t="s">
        <v>834</v>
      </c>
      <c r="I7" s="267"/>
      <c r="J7" s="43"/>
      <c r="K7" s="43"/>
      <c r="L7" s="266"/>
      <c r="M7" s="52"/>
      <c r="N7" s="52"/>
      <c r="O7" s="127"/>
      <c r="P7" s="127"/>
      <c r="Q7" s="127"/>
      <c r="R7" s="266"/>
      <c r="S7" s="6"/>
      <c r="T7" s="128" t="s">
        <v>744</v>
      </c>
      <c r="U7" s="128">
        <v>49</v>
      </c>
      <c r="V7" s="128"/>
      <c r="W7" s="6"/>
      <c r="X7" s="6"/>
    </row>
    <row r="8" spans="1:24" ht="15.5" hidden="1">
      <c r="A8" s="6">
        <v>6</v>
      </c>
      <c r="B8" s="6"/>
      <c r="C8" s="6" t="s">
        <v>195</v>
      </c>
      <c r="D8" s="6" t="s">
        <v>192</v>
      </c>
      <c r="E8" s="6" t="s">
        <v>865</v>
      </c>
      <c r="F8" s="271">
        <v>2284</v>
      </c>
      <c r="G8" s="6" t="s">
        <v>739</v>
      </c>
      <c r="H8" s="268" t="s">
        <v>772</v>
      </c>
      <c r="I8" s="267" t="s">
        <v>161</v>
      </c>
      <c r="J8" s="43">
        <v>46125</v>
      </c>
      <c r="K8" s="43">
        <v>46128</v>
      </c>
      <c r="L8" s="266" t="s">
        <v>110</v>
      </c>
      <c r="M8" s="52">
        <v>46161</v>
      </c>
      <c r="N8" s="52">
        <v>46163</v>
      </c>
      <c r="O8" s="127"/>
      <c r="P8" s="127"/>
      <c r="Q8" s="127"/>
      <c r="R8" s="266"/>
      <c r="S8" s="6"/>
      <c r="T8" s="128" t="s">
        <v>744</v>
      </c>
      <c r="U8" s="128">
        <v>45</v>
      </c>
      <c r="V8" s="128"/>
      <c r="W8" s="6"/>
      <c r="X8" s="6"/>
    </row>
    <row r="9" spans="1:24" ht="15.5" hidden="1">
      <c r="A9" s="6">
        <v>7</v>
      </c>
      <c r="B9" s="6"/>
      <c r="C9" s="6" t="s">
        <v>192</v>
      </c>
      <c r="D9" s="6" t="s">
        <v>10</v>
      </c>
      <c r="E9" s="6" t="s">
        <v>868</v>
      </c>
      <c r="F9" s="271">
        <v>1937.394</v>
      </c>
      <c r="G9" s="6" t="s">
        <v>739</v>
      </c>
      <c r="H9" s="230" t="s">
        <v>835</v>
      </c>
      <c r="I9" s="267"/>
      <c r="J9" s="43"/>
      <c r="K9" s="43"/>
      <c r="L9" s="266"/>
      <c r="M9" s="52"/>
      <c r="N9" s="52"/>
      <c r="O9" s="127"/>
      <c r="P9" s="127"/>
      <c r="Q9" s="127"/>
      <c r="R9" s="266"/>
      <c r="S9" s="6"/>
      <c r="T9" s="128"/>
      <c r="U9" s="128"/>
      <c r="V9" s="128"/>
      <c r="W9" s="6"/>
      <c r="X9" s="6"/>
    </row>
    <row r="10" spans="1:24" ht="15.5" hidden="1">
      <c r="A10" s="6">
        <v>8</v>
      </c>
      <c r="B10" s="6"/>
      <c r="C10" s="6" t="s">
        <v>10</v>
      </c>
      <c r="D10" s="6" t="s">
        <v>296</v>
      </c>
      <c r="E10" s="6" t="s">
        <v>869</v>
      </c>
      <c r="F10" s="271">
        <v>1472.5889999999999</v>
      </c>
      <c r="G10" s="6" t="s">
        <v>739</v>
      </c>
      <c r="H10" s="230" t="s">
        <v>835</v>
      </c>
      <c r="I10" s="267"/>
      <c r="J10" s="43"/>
      <c r="K10" s="43"/>
      <c r="L10" s="266"/>
      <c r="M10" s="52"/>
      <c r="N10" s="52"/>
      <c r="O10" s="127"/>
      <c r="P10" s="127"/>
      <c r="Q10" s="127"/>
      <c r="R10" s="266"/>
      <c r="S10" s="6"/>
      <c r="T10" s="128"/>
      <c r="U10" s="128"/>
      <c r="V10" s="128"/>
      <c r="W10" s="6"/>
      <c r="X10" s="6"/>
    </row>
    <row r="11" spans="1:24" ht="15.5" hidden="1">
      <c r="A11" s="6">
        <v>9</v>
      </c>
      <c r="B11" s="6"/>
      <c r="C11" s="6" t="s">
        <v>296</v>
      </c>
      <c r="D11" s="6" t="s">
        <v>13</v>
      </c>
      <c r="E11" s="6" t="s">
        <v>875</v>
      </c>
      <c r="F11" s="271">
        <v>1288.931</v>
      </c>
      <c r="G11" s="6" t="s">
        <v>739</v>
      </c>
      <c r="H11" s="230" t="s">
        <v>834</v>
      </c>
      <c r="I11" s="267"/>
      <c r="J11" s="43"/>
      <c r="K11" s="43"/>
      <c r="L11" s="266"/>
      <c r="M11" s="52"/>
      <c r="N11" s="52"/>
      <c r="O11" s="127"/>
      <c r="P11" s="127"/>
      <c r="Q11" s="127"/>
      <c r="R11" s="266"/>
      <c r="S11" s="6"/>
      <c r="T11" s="128"/>
      <c r="U11" s="128"/>
      <c r="V11" s="128"/>
      <c r="W11" s="6"/>
      <c r="X11" s="6"/>
    </row>
    <row r="12" spans="1:24" ht="15.5">
      <c r="A12" s="6">
        <v>10</v>
      </c>
      <c r="B12" s="6"/>
      <c r="C12" s="6" t="s">
        <v>13</v>
      </c>
      <c r="D12" s="6" t="s">
        <v>297</v>
      </c>
      <c r="E12" s="6" t="s">
        <v>870</v>
      </c>
      <c r="F12" s="271">
        <v>1584.22</v>
      </c>
      <c r="G12" s="6" t="s">
        <v>739</v>
      </c>
      <c r="H12" s="230" t="s">
        <v>70</v>
      </c>
      <c r="I12" s="6"/>
      <c r="J12" s="43"/>
      <c r="K12" s="43"/>
      <c r="L12" s="6"/>
      <c r="M12" s="52"/>
      <c r="N12" s="52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 spans="1:24" ht="15.5" hidden="1">
      <c r="A13" s="6">
        <v>11</v>
      </c>
      <c r="B13" s="6"/>
      <c r="C13" s="6" t="s">
        <v>297</v>
      </c>
      <c r="D13" s="6" t="s">
        <v>299</v>
      </c>
      <c r="E13" s="6" t="s">
        <v>298</v>
      </c>
      <c r="F13" s="271">
        <v>709.97900000000004</v>
      </c>
      <c r="G13" s="6" t="s">
        <v>740</v>
      </c>
      <c r="H13" s="230" t="s">
        <v>835</v>
      </c>
      <c r="I13" s="6"/>
      <c r="J13" s="43"/>
      <c r="K13" s="43"/>
      <c r="L13" s="6"/>
      <c r="M13" s="52"/>
      <c r="N13" s="52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 spans="1:24" ht="15.5" hidden="1">
      <c r="A14" s="6">
        <v>12</v>
      </c>
      <c r="B14" s="6"/>
      <c r="C14" s="6" t="s">
        <v>299</v>
      </c>
      <c r="D14" s="6" t="s">
        <v>300</v>
      </c>
      <c r="E14" s="6"/>
      <c r="F14" s="271">
        <v>339.13</v>
      </c>
      <c r="G14" s="6" t="s">
        <v>740</v>
      </c>
      <c r="H14" s="230" t="s">
        <v>835</v>
      </c>
      <c r="I14" s="6"/>
      <c r="J14" s="43"/>
      <c r="K14" s="43"/>
      <c r="L14" s="6"/>
      <c r="M14" s="52"/>
      <c r="N14" s="52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 spans="1:24" ht="15.5" hidden="1">
      <c r="A15" s="6">
        <v>13</v>
      </c>
      <c r="B15" s="6"/>
      <c r="C15" s="6" t="s">
        <v>300</v>
      </c>
      <c r="D15" s="6" t="s">
        <v>15</v>
      </c>
      <c r="E15" s="6"/>
      <c r="F15" s="271">
        <v>620</v>
      </c>
      <c r="G15" s="6" t="s">
        <v>740</v>
      </c>
      <c r="H15" s="230" t="s">
        <v>835</v>
      </c>
      <c r="I15" s="6"/>
      <c r="J15" s="43"/>
      <c r="K15" s="43"/>
      <c r="L15" s="6"/>
      <c r="M15" s="52"/>
      <c r="N15" s="52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 spans="1:24" ht="15.5" hidden="1">
      <c r="A16" s="6">
        <v>14</v>
      </c>
      <c r="B16" s="6"/>
      <c r="C16" s="6" t="s">
        <v>15</v>
      </c>
      <c r="D16" s="6" t="s">
        <v>16</v>
      </c>
      <c r="E16" s="6"/>
      <c r="F16" s="271">
        <v>620.05999999999995</v>
      </c>
      <c r="G16" s="6" t="s">
        <v>740</v>
      </c>
      <c r="H16" s="230" t="s">
        <v>835</v>
      </c>
      <c r="I16" s="6"/>
      <c r="J16" s="43"/>
      <c r="K16" s="43"/>
      <c r="L16" s="6"/>
      <c r="M16" s="52"/>
      <c r="N16" s="52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 spans="1:24" ht="15.5" hidden="1">
      <c r="A17" s="6">
        <v>15</v>
      </c>
      <c r="B17" s="6"/>
      <c r="C17" s="6" t="s">
        <v>16</v>
      </c>
      <c r="D17" s="6" t="s">
        <v>17</v>
      </c>
      <c r="E17" s="6"/>
      <c r="F17" s="271">
        <v>535.07000000000005</v>
      </c>
      <c r="G17" s="6" t="s">
        <v>740</v>
      </c>
      <c r="H17" s="230" t="s">
        <v>835</v>
      </c>
      <c r="I17" s="6"/>
      <c r="J17" s="43"/>
      <c r="K17" s="43"/>
      <c r="L17" s="6"/>
      <c r="M17" s="52"/>
      <c r="N17" s="52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 spans="1:24" ht="15.5" hidden="1">
      <c r="A18" s="6">
        <v>16</v>
      </c>
      <c r="B18" s="6"/>
      <c r="C18" s="6" t="s">
        <v>17</v>
      </c>
      <c r="D18" s="6" t="s">
        <v>18</v>
      </c>
      <c r="E18" s="6" t="s">
        <v>876</v>
      </c>
      <c r="F18" s="271">
        <v>2201.62</v>
      </c>
      <c r="G18" s="6" t="s">
        <v>739</v>
      </c>
      <c r="H18" s="230" t="s">
        <v>835</v>
      </c>
      <c r="I18" s="6"/>
      <c r="J18" s="43"/>
      <c r="K18" s="43"/>
      <c r="L18" s="6"/>
      <c r="M18" s="52"/>
      <c r="N18" s="52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spans="1:24" ht="15.5" hidden="1">
      <c r="A19" s="6">
        <v>17</v>
      </c>
      <c r="B19" s="6"/>
      <c r="C19" s="6" t="s">
        <v>18</v>
      </c>
      <c r="D19" s="6" t="s">
        <v>303</v>
      </c>
      <c r="E19" s="6" t="s">
        <v>871</v>
      </c>
      <c r="F19" s="271">
        <v>1217.54</v>
      </c>
      <c r="G19" s="6" t="s">
        <v>739</v>
      </c>
      <c r="H19" s="230" t="s">
        <v>835</v>
      </c>
      <c r="I19" s="6"/>
      <c r="J19" s="43"/>
      <c r="K19" s="43"/>
      <c r="L19" s="6"/>
      <c r="M19" s="52"/>
      <c r="N19" s="52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spans="1:24" ht="15.5" hidden="1">
      <c r="A20" s="6">
        <v>18</v>
      </c>
      <c r="B20" s="6"/>
      <c r="C20" s="6" t="s">
        <v>303</v>
      </c>
      <c r="D20" s="6" t="s">
        <v>305</v>
      </c>
      <c r="E20" s="6" t="s">
        <v>304</v>
      </c>
      <c r="F20" s="271">
        <v>767</v>
      </c>
      <c r="G20" s="6" t="s">
        <v>740</v>
      </c>
      <c r="H20" s="230" t="s">
        <v>835</v>
      </c>
      <c r="I20" s="6"/>
      <c r="J20" s="43"/>
      <c r="K20" s="43"/>
      <c r="L20" s="6"/>
      <c r="M20" s="52"/>
      <c r="N20" s="52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 spans="1:24" ht="15.5" hidden="1">
      <c r="A21" s="6">
        <v>19</v>
      </c>
      <c r="B21" s="6"/>
      <c r="C21" s="6" t="s">
        <v>305</v>
      </c>
      <c r="D21" s="6" t="s">
        <v>306</v>
      </c>
      <c r="E21" s="6"/>
      <c r="F21" s="271">
        <v>250</v>
      </c>
      <c r="G21" s="277" t="s">
        <v>745</v>
      </c>
      <c r="H21" s="230" t="s">
        <v>834</v>
      </c>
      <c r="I21" s="6"/>
      <c r="J21" s="43"/>
      <c r="K21" s="43"/>
      <c r="L21" s="6"/>
      <c r="M21" s="52"/>
      <c r="N21" s="52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 spans="1:24" ht="15.5" hidden="1">
      <c r="A22" s="6">
        <v>20</v>
      </c>
      <c r="B22" s="6"/>
      <c r="C22" s="6" t="s">
        <v>306</v>
      </c>
      <c r="D22" s="6" t="s">
        <v>308</v>
      </c>
      <c r="E22" s="6" t="s">
        <v>307</v>
      </c>
      <c r="F22" s="271">
        <v>833.85</v>
      </c>
      <c r="G22" s="6" t="s">
        <v>740</v>
      </c>
      <c r="H22" s="230" t="s">
        <v>834</v>
      </c>
      <c r="I22" s="6"/>
      <c r="J22" s="43"/>
      <c r="K22" s="43"/>
      <c r="L22" s="6"/>
      <c r="M22" s="52"/>
      <c r="N22" s="52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 spans="1:24" ht="15.5" hidden="1">
      <c r="A23" s="6">
        <v>21</v>
      </c>
      <c r="B23" s="6"/>
      <c r="C23" s="6" t="s">
        <v>308</v>
      </c>
      <c r="D23" s="6" t="s">
        <v>22</v>
      </c>
      <c r="E23" s="6"/>
      <c r="F23" s="271">
        <v>360.67</v>
      </c>
      <c r="G23" s="6" t="s">
        <v>740</v>
      </c>
      <c r="H23" s="230" t="s">
        <v>835</v>
      </c>
      <c r="I23" s="6"/>
      <c r="J23" s="43"/>
      <c r="K23" s="43"/>
      <c r="L23" s="6"/>
      <c r="M23" s="52"/>
      <c r="N23" s="52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 spans="1:24" ht="15.5" hidden="1">
      <c r="A24" s="6">
        <v>22</v>
      </c>
      <c r="B24" s="6"/>
      <c r="C24" s="6" t="s">
        <v>22</v>
      </c>
      <c r="D24" s="6" t="s">
        <v>309</v>
      </c>
      <c r="E24" s="6"/>
      <c r="F24" s="271">
        <v>247.87100000000001</v>
      </c>
      <c r="G24" s="277" t="s">
        <v>745</v>
      </c>
      <c r="H24" s="230" t="s">
        <v>835</v>
      </c>
      <c r="I24" s="6"/>
      <c r="J24" s="43"/>
      <c r="K24" s="43"/>
      <c r="L24" s="6"/>
      <c r="M24" s="52"/>
      <c r="N24" s="52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 spans="1:24" ht="15.5" hidden="1">
      <c r="A25" s="6">
        <v>23</v>
      </c>
      <c r="B25" s="6"/>
      <c r="C25" s="6" t="s">
        <v>309</v>
      </c>
      <c r="D25" s="6" t="s">
        <v>202</v>
      </c>
      <c r="E25" s="6"/>
      <c r="F25" s="271">
        <v>459.99799999999999</v>
      </c>
      <c r="G25" s="6" t="s">
        <v>740</v>
      </c>
      <c r="H25" s="230" t="s">
        <v>834</v>
      </c>
      <c r="I25" s="6"/>
      <c r="J25" s="43"/>
      <c r="K25" s="43"/>
      <c r="L25" s="6"/>
      <c r="M25" s="52"/>
      <c r="N25" s="52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 spans="1:24" ht="15.5" hidden="1">
      <c r="A26" s="6">
        <v>24</v>
      </c>
      <c r="B26" s="6"/>
      <c r="C26" s="6" t="s">
        <v>202</v>
      </c>
      <c r="D26" s="6" t="s">
        <v>23</v>
      </c>
      <c r="E26" s="6"/>
      <c r="F26" s="271">
        <v>455.96300000000002</v>
      </c>
      <c r="G26" s="277" t="s">
        <v>745</v>
      </c>
      <c r="H26" s="230" t="s">
        <v>834</v>
      </c>
      <c r="I26" s="6"/>
      <c r="J26" s="43"/>
      <c r="K26" s="43"/>
      <c r="L26" s="6"/>
      <c r="M26" s="52"/>
      <c r="N26" s="52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 spans="1:24" ht="15.5" hidden="1">
      <c r="A27" s="6">
        <v>25</v>
      </c>
      <c r="B27" s="6"/>
      <c r="C27" s="6" t="s">
        <v>23</v>
      </c>
      <c r="D27" s="6" t="s">
        <v>310</v>
      </c>
      <c r="E27" s="6" t="s">
        <v>877</v>
      </c>
      <c r="F27" s="271">
        <v>1116.114</v>
      </c>
      <c r="G27" s="6" t="s">
        <v>739</v>
      </c>
      <c r="H27" s="230" t="s">
        <v>834</v>
      </c>
      <c r="I27" s="6"/>
      <c r="J27" s="43"/>
      <c r="K27" s="43"/>
      <c r="L27" s="6"/>
      <c r="M27" s="52"/>
      <c r="N27" s="52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 spans="1:24" ht="15.5" hidden="1">
      <c r="A28" s="6">
        <v>26</v>
      </c>
      <c r="B28" s="6"/>
      <c r="C28" s="6" t="s">
        <v>310</v>
      </c>
      <c r="D28" s="6" t="s">
        <v>311</v>
      </c>
      <c r="E28" s="6"/>
      <c r="F28" s="271">
        <v>460.541</v>
      </c>
      <c r="G28" s="6" t="s">
        <v>740</v>
      </c>
      <c r="H28" s="230" t="s">
        <v>834</v>
      </c>
      <c r="I28" s="6"/>
      <c r="J28" s="43"/>
      <c r="K28" s="43"/>
      <c r="L28" s="6"/>
      <c r="M28" s="52"/>
      <c r="N28" s="52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 spans="1:24" ht="15.5" hidden="1">
      <c r="A29" s="6">
        <v>27</v>
      </c>
      <c r="B29" s="6"/>
      <c r="C29" s="6" t="s">
        <v>311</v>
      </c>
      <c r="D29" s="6" t="s">
        <v>313</v>
      </c>
      <c r="E29" s="6" t="s">
        <v>312</v>
      </c>
      <c r="F29" s="271">
        <v>716.09</v>
      </c>
      <c r="G29" s="6" t="s">
        <v>740</v>
      </c>
      <c r="H29" s="230" t="s">
        <v>834</v>
      </c>
      <c r="I29" s="6"/>
      <c r="J29" s="43"/>
      <c r="K29" s="43"/>
      <c r="L29" s="6"/>
      <c r="M29" s="52"/>
      <c r="N29" s="52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 spans="1:24" ht="15.5" hidden="1">
      <c r="A30" s="6">
        <v>28</v>
      </c>
      <c r="B30" s="6"/>
      <c r="C30" s="6" t="s">
        <v>313</v>
      </c>
      <c r="D30" s="6" t="s">
        <v>342</v>
      </c>
      <c r="E30" s="6"/>
      <c r="F30" s="271">
        <v>340</v>
      </c>
      <c r="G30" s="6" t="s">
        <v>740</v>
      </c>
      <c r="H30" s="230" t="s">
        <v>835</v>
      </c>
      <c r="I30" s="6"/>
      <c r="J30" s="43"/>
      <c r="K30" s="43"/>
      <c r="L30" s="6"/>
      <c r="M30" s="52"/>
      <c r="N30" s="52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 spans="1:24" ht="15.5" hidden="1">
      <c r="A31" s="6">
        <v>29</v>
      </c>
      <c r="B31" s="6"/>
      <c r="C31" s="6" t="s">
        <v>342</v>
      </c>
      <c r="D31" s="6" t="s">
        <v>26</v>
      </c>
      <c r="E31" s="6"/>
      <c r="F31" s="271">
        <v>360.1</v>
      </c>
      <c r="G31" s="6" t="s">
        <v>740</v>
      </c>
      <c r="H31" s="230" t="s">
        <v>835</v>
      </c>
      <c r="I31" s="6"/>
      <c r="J31" s="43"/>
      <c r="K31" s="43"/>
      <c r="L31" s="6"/>
      <c r="M31" s="52"/>
      <c r="N31" s="52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 spans="1:24" ht="15.5" hidden="1">
      <c r="A32" s="6">
        <v>30</v>
      </c>
      <c r="B32" s="6"/>
      <c r="C32" s="6" t="s">
        <v>26</v>
      </c>
      <c r="D32" s="6" t="s">
        <v>314</v>
      </c>
      <c r="E32" s="6"/>
      <c r="F32" s="271">
        <v>204</v>
      </c>
      <c r="G32" s="277" t="s">
        <v>745</v>
      </c>
      <c r="H32" s="230" t="s">
        <v>834</v>
      </c>
      <c r="I32" s="6"/>
      <c r="J32" s="43"/>
      <c r="K32" s="43"/>
      <c r="L32" s="6"/>
      <c r="M32" s="52"/>
      <c r="N32" s="52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 spans="1:24" ht="15.5" hidden="1">
      <c r="A33" s="6">
        <v>31</v>
      </c>
      <c r="B33" s="6"/>
      <c r="C33" s="6" t="s">
        <v>314</v>
      </c>
      <c r="D33" s="6" t="s">
        <v>317</v>
      </c>
      <c r="E33" s="6" t="s">
        <v>878</v>
      </c>
      <c r="F33" s="271">
        <v>2659.63</v>
      </c>
      <c r="G33" s="6" t="s">
        <v>739</v>
      </c>
      <c r="H33" s="230" t="s">
        <v>834</v>
      </c>
      <c r="I33" s="6"/>
      <c r="J33" s="43"/>
      <c r="K33" s="43"/>
      <c r="L33" s="6"/>
      <c r="M33" s="52"/>
      <c r="N33" s="52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 spans="1:24" ht="15.5" hidden="1">
      <c r="A34" s="6">
        <v>32</v>
      </c>
      <c r="B34" s="6"/>
      <c r="C34" s="6" t="s">
        <v>317</v>
      </c>
      <c r="D34" s="6" t="s">
        <v>318</v>
      </c>
      <c r="E34" s="6"/>
      <c r="F34" s="271">
        <v>164.303</v>
      </c>
      <c r="G34" s="6" t="s">
        <v>740</v>
      </c>
      <c r="H34" s="230" t="s">
        <v>834</v>
      </c>
      <c r="I34" s="6"/>
      <c r="J34" s="43"/>
      <c r="K34" s="43"/>
      <c r="L34" s="6"/>
      <c r="M34" s="52"/>
      <c r="N34" s="52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 spans="1:24" ht="15.5" hidden="1">
      <c r="A35" s="6">
        <v>33</v>
      </c>
      <c r="B35" s="6"/>
      <c r="C35" s="6" t="s">
        <v>318</v>
      </c>
      <c r="D35" s="6" t="s">
        <v>28</v>
      </c>
      <c r="E35" s="6"/>
      <c r="F35" s="271">
        <v>277.27</v>
      </c>
      <c r="G35" s="277" t="s">
        <v>745</v>
      </c>
      <c r="H35" s="230" t="s">
        <v>834</v>
      </c>
      <c r="I35" s="6"/>
      <c r="J35" s="43"/>
      <c r="K35" s="43"/>
      <c r="L35" s="6"/>
      <c r="M35" s="52"/>
      <c r="N35" s="52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 spans="1:24" ht="15.5" hidden="1">
      <c r="A36" s="6">
        <v>34</v>
      </c>
      <c r="B36" s="6"/>
      <c r="C36" s="6" t="s">
        <v>28</v>
      </c>
      <c r="D36" s="6" t="s">
        <v>319</v>
      </c>
      <c r="E36" s="6"/>
      <c r="F36" s="271">
        <v>451.67899999999997</v>
      </c>
      <c r="G36" s="277" t="s">
        <v>745</v>
      </c>
      <c r="H36" s="230" t="s">
        <v>834</v>
      </c>
      <c r="I36" s="6"/>
      <c r="J36" s="43"/>
      <c r="K36" s="43"/>
      <c r="L36" s="6"/>
      <c r="M36" s="52"/>
      <c r="N36" s="52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15.5" hidden="1">
      <c r="A37" s="6">
        <v>35</v>
      </c>
      <c r="B37" s="6"/>
      <c r="C37" s="6" t="s">
        <v>319</v>
      </c>
      <c r="D37" s="6" t="s">
        <v>208</v>
      </c>
      <c r="E37" s="6" t="s">
        <v>879</v>
      </c>
      <c r="F37" s="271">
        <v>2776</v>
      </c>
      <c r="G37" s="6" t="s">
        <v>739</v>
      </c>
      <c r="H37" s="230" t="s">
        <v>835</v>
      </c>
      <c r="I37" s="6"/>
      <c r="J37" s="43"/>
      <c r="K37" s="43"/>
      <c r="L37" s="6"/>
      <c r="M37" s="52"/>
      <c r="N37" s="52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15.5" hidden="1">
      <c r="A38" s="6">
        <v>36</v>
      </c>
      <c r="B38" s="6"/>
      <c r="C38" s="6" t="s">
        <v>208</v>
      </c>
      <c r="D38" s="6" t="s">
        <v>30</v>
      </c>
      <c r="E38" s="6"/>
      <c r="F38" s="271">
        <v>344.26799999999997</v>
      </c>
      <c r="G38" s="6" t="s">
        <v>740</v>
      </c>
      <c r="H38" s="230" t="s">
        <v>834</v>
      </c>
      <c r="I38" s="6"/>
      <c r="J38" s="43"/>
      <c r="K38" s="43"/>
      <c r="L38" s="6"/>
      <c r="M38" s="52"/>
      <c r="N38" s="52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15.5" hidden="1">
      <c r="A39" s="6">
        <v>37</v>
      </c>
      <c r="B39" s="6"/>
      <c r="C39" s="6" t="s">
        <v>30</v>
      </c>
      <c r="D39" s="6" t="s">
        <v>32</v>
      </c>
      <c r="E39" s="6"/>
      <c r="F39" s="271">
        <v>251.64500000000001</v>
      </c>
      <c r="G39" s="277" t="s">
        <v>745</v>
      </c>
      <c r="H39" s="230" t="s">
        <v>834</v>
      </c>
      <c r="I39" s="6"/>
      <c r="J39" s="43"/>
      <c r="K39" s="43"/>
      <c r="L39" s="6"/>
      <c r="M39" s="52"/>
      <c r="N39" s="52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15.5" hidden="1">
      <c r="A40" s="6">
        <v>38</v>
      </c>
      <c r="B40" s="6"/>
      <c r="C40" s="6" t="s">
        <v>32</v>
      </c>
      <c r="D40" s="6" t="s">
        <v>323</v>
      </c>
      <c r="E40" s="6" t="s">
        <v>880</v>
      </c>
      <c r="F40" s="271">
        <v>2077.9969999999998</v>
      </c>
      <c r="G40" s="6" t="s">
        <v>739</v>
      </c>
      <c r="H40" s="230" t="s">
        <v>834</v>
      </c>
      <c r="I40" s="6"/>
      <c r="J40" s="43"/>
      <c r="K40" s="43"/>
      <c r="L40" s="6"/>
      <c r="M40" s="52"/>
      <c r="N40" s="52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15.5" hidden="1">
      <c r="A41" s="6">
        <v>39</v>
      </c>
      <c r="B41" s="6"/>
      <c r="C41" s="6" t="s">
        <v>323</v>
      </c>
      <c r="D41" s="6" t="s">
        <v>324</v>
      </c>
      <c r="E41" s="6"/>
      <c r="F41" s="271">
        <v>508.08800000000002</v>
      </c>
      <c r="G41" s="6" t="s">
        <v>740</v>
      </c>
      <c r="H41" s="230" t="s">
        <v>834</v>
      </c>
      <c r="I41" s="6"/>
      <c r="J41" s="43"/>
      <c r="K41" s="43"/>
      <c r="L41" s="6"/>
      <c r="M41" s="52"/>
      <c r="N41" s="52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15.5" hidden="1">
      <c r="A42" s="6">
        <v>40</v>
      </c>
      <c r="B42" s="6"/>
      <c r="C42" s="6" t="s">
        <v>324</v>
      </c>
      <c r="D42" s="6" t="s">
        <v>34</v>
      </c>
      <c r="E42" s="6"/>
      <c r="F42" s="271">
        <v>258.00200000000001</v>
      </c>
      <c r="G42" s="277" t="s">
        <v>745</v>
      </c>
      <c r="H42" s="230" t="s">
        <v>835</v>
      </c>
      <c r="I42" s="6"/>
      <c r="J42" s="43"/>
      <c r="K42" s="43"/>
      <c r="L42" s="6"/>
      <c r="M42" s="52"/>
      <c r="N42" s="52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5.5" hidden="1">
      <c r="A43" s="6">
        <v>41</v>
      </c>
      <c r="B43" s="6"/>
      <c r="C43" s="6" t="s">
        <v>34</v>
      </c>
      <c r="D43" s="6" t="s">
        <v>325</v>
      </c>
      <c r="E43" s="6"/>
      <c r="F43" s="271">
        <v>281</v>
      </c>
      <c r="G43" s="6" t="s">
        <v>740</v>
      </c>
      <c r="H43" s="230" t="s">
        <v>835</v>
      </c>
      <c r="I43" s="6"/>
      <c r="J43" s="43"/>
      <c r="K43" s="43"/>
      <c r="L43" s="6"/>
      <c r="M43" s="52"/>
      <c r="N43" s="52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5.5" hidden="1">
      <c r="A44" s="6">
        <v>42</v>
      </c>
      <c r="B44" s="6"/>
      <c r="C44" s="6" t="s">
        <v>325</v>
      </c>
      <c r="D44" s="6" t="s">
        <v>326</v>
      </c>
      <c r="E44" s="6"/>
      <c r="F44" s="271">
        <v>367.61</v>
      </c>
      <c r="G44" s="6" t="s">
        <v>740</v>
      </c>
      <c r="H44" s="230" t="s">
        <v>835</v>
      </c>
      <c r="I44" s="6"/>
      <c r="J44" s="43"/>
      <c r="K44" s="43"/>
      <c r="L44" s="6"/>
      <c r="M44" s="52"/>
      <c r="N44" s="52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5.5" hidden="1">
      <c r="A45" s="6">
        <v>43</v>
      </c>
      <c r="B45" s="6"/>
      <c r="C45" s="6" t="s">
        <v>326</v>
      </c>
      <c r="D45" s="6" t="s">
        <v>647</v>
      </c>
      <c r="E45" s="6"/>
      <c r="F45" s="271">
        <v>266.99</v>
      </c>
      <c r="G45" s="6" t="s">
        <v>740</v>
      </c>
      <c r="H45" s="230" t="s">
        <v>835</v>
      </c>
      <c r="I45" s="6"/>
      <c r="J45" s="43"/>
      <c r="K45" s="43"/>
      <c r="L45" s="6"/>
      <c r="M45" s="52"/>
      <c r="N45" s="52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 spans="1:24" ht="15.5" hidden="1">
      <c r="A46" s="6">
        <v>44</v>
      </c>
      <c r="B46" s="6"/>
      <c r="C46" s="6" t="s">
        <v>647</v>
      </c>
      <c r="D46" s="6" t="s">
        <v>327</v>
      </c>
      <c r="E46" s="6"/>
      <c r="F46" s="271">
        <v>500.05</v>
      </c>
      <c r="G46" s="6" t="s">
        <v>740</v>
      </c>
      <c r="H46" s="230" t="s">
        <v>835</v>
      </c>
      <c r="I46" s="6"/>
      <c r="J46" s="43"/>
      <c r="K46" s="43"/>
      <c r="L46" s="6"/>
      <c r="M46" s="52"/>
      <c r="N46" s="52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 spans="1:24" ht="15.5" hidden="1">
      <c r="A47" s="6">
        <v>45</v>
      </c>
      <c r="B47" s="6"/>
      <c r="C47" s="6" t="s">
        <v>327</v>
      </c>
      <c r="D47" s="6" t="s">
        <v>35</v>
      </c>
      <c r="E47" s="6"/>
      <c r="F47" s="271">
        <v>295</v>
      </c>
      <c r="G47" s="277" t="s">
        <v>745</v>
      </c>
      <c r="H47" s="230" t="s">
        <v>835</v>
      </c>
      <c r="I47" s="6"/>
      <c r="J47" s="43"/>
      <c r="K47" s="43"/>
      <c r="L47" s="6"/>
      <c r="M47" s="52"/>
      <c r="N47" s="52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 spans="1:24" ht="15.5" hidden="1">
      <c r="A48" s="6">
        <v>46</v>
      </c>
      <c r="B48" s="6"/>
      <c r="C48" s="6" t="s">
        <v>35</v>
      </c>
      <c r="D48" s="6" t="s">
        <v>650</v>
      </c>
      <c r="E48" s="6" t="s">
        <v>881</v>
      </c>
      <c r="F48" s="271">
        <v>1184.01</v>
      </c>
      <c r="G48" s="6" t="s">
        <v>739</v>
      </c>
      <c r="H48" s="230" t="s">
        <v>835</v>
      </c>
      <c r="I48" s="6"/>
      <c r="J48" s="43"/>
      <c r="K48" s="43"/>
      <c r="L48" s="6"/>
      <c r="M48" s="52"/>
      <c r="N48" s="52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5.5" hidden="1">
      <c r="A49" s="6">
        <v>47</v>
      </c>
      <c r="B49" s="6"/>
      <c r="C49" s="6" t="s">
        <v>650</v>
      </c>
      <c r="D49" s="6" t="s">
        <v>347</v>
      </c>
      <c r="E49" s="6"/>
      <c r="F49" s="271">
        <v>490.15</v>
      </c>
      <c r="G49" s="6" t="s">
        <v>740</v>
      </c>
      <c r="H49" s="230" t="s">
        <v>835</v>
      </c>
      <c r="I49" s="6"/>
      <c r="J49" s="43"/>
      <c r="K49" s="43"/>
      <c r="L49" s="6"/>
      <c r="M49" s="52"/>
      <c r="N49" s="52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5.5" hidden="1">
      <c r="A50" s="6">
        <v>48</v>
      </c>
      <c r="B50" s="6"/>
      <c r="C50" s="6" t="s">
        <v>347</v>
      </c>
      <c r="D50" s="6" t="s">
        <v>348</v>
      </c>
      <c r="E50" s="6"/>
      <c r="F50" s="271">
        <v>295.36</v>
      </c>
      <c r="G50" s="6" t="s">
        <v>740</v>
      </c>
      <c r="H50" s="230" t="s">
        <v>835</v>
      </c>
      <c r="I50" s="6"/>
      <c r="J50" s="43"/>
      <c r="K50" s="43"/>
      <c r="L50" s="6"/>
      <c r="M50" s="52"/>
      <c r="N50" s="52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5.5" hidden="1">
      <c r="A51" s="6">
        <v>49</v>
      </c>
      <c r="B51" s="6"/>
      <c r="C51" s="6" t="s">
        <v>348</v>
      </c>
      <c r="D51" s="6" t="s">
        <v>349</v>
      </c>
      <c r="E51" s="6"/>
      <c r="F51" s="271">
        <v>257.33999999999997</v>
      </c>
      <c r="G51" s="277" t="s">
        <v>745</v>
      </c>
      <c r="H51" s="230" t="s">
        <v>835</v>
      </c>
      <c r="I51" s="6"/>
      <c r="J51" s="43"/>
      <c r="K51" s="43"/>
      <c r="L51" s="6"/>
      <c r="M51" s="52"/>
      <c r="N51" s="52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5.5" hidden="1">
      <c r="A52" s="6">
        <v>50</v>
      </c>
      <c r="B52" s="6"/>
      <c r="C52" s="6" t="s">
        <v>349</v>
      </c>
      <c r="D52" s="6" t="s">
        <v>350</v>
      </c>
      <c r="E52" s="6"/>
      <c r="F52" s="271">
        <v>342.99</v>
      </c>
      <c r="G52" s="6" t="s">
        <v>740</v>
      </c>
      <c r="H52" s="230" t="s">
        <v>835</v>
      </c>
      <c r="I52" s="6"/>
      <c r="J52" s="43"/>
      <c r="K52" s="43"/>
      <c r="L52" s="6"/>
      <c r="M52" s="52"/>
      <c r="N52" s="52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5.5" hidden="1">
      <c r="A53" s="6">
        <v>51</v>
      </c>
      <c r="B53" s="6"/>
      <c r="C53" s="6" t="s">
        <v>350</v>
      </c>
      <c r="D53" s="6" t="s">
        <v>540</v>
      </c>
      <c r="E53" s="6"/>
      <c r="F53" s="271">
        <v>335.33</v>
      </c>
      <c r="G53" s="6" t="s">
        <v>740</v>
      </c>
      <c r="H53" s="230" t="s">
        <v>835</v>
      </c>
      <c r="I53" s="6"/>
      <c r="J53" s="43"/>
      <c r="K53" s="43"/>
      <c r="L53" s="6"/>
      <c r="M53" s="52"/>
      <c r="N53" s="52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5.5" hidden="1">
      <c r="A54" s="6">
        <v>52</v>
      </c>
      <c r="B54" s="6"/>
      <c r="C54" s="6" t="s">
        <v>540</v>
      </c>
      <c r="D54" s="6" t="s">
        <v>541</v>
      </c>
      <c r="E54" s="6"/>
      <c r="F54" s="271">
        <v>230</v>
      </c>
      <c r="G54" s="277" t="s">
        <v>745</v>
      </c>
      <c r="H54" s="230" t="s">
        <v>835</v>
      </c>
      <c r="I54" s="6"/>
      <c r="J54" s="43"/>
      <c r="K54" s="43"/>
      <c r="L54" s="6"/>
      <c r="M54" s="52"/>
      <c r="N54" s="52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5.5" hidden="1">
      <c r="A55" s="6">
        <v>53</v>
      </c>
      <c r="B55" s="6"/>
      <c r="C55" s="6" t="s">
        <v>541</v>
      </c>
      <c r="D55" s="6" t="s">
        <v>542</v>
      </c>
      <c r="E55" s="6"/>
      <c r="F55" s="271">
        <v>253.62</v>
      </c>
      <c r="G55" s="6" t="s">
        <v>740</v>
      </c>
      <c r="H55" s="230" t="s">
        <v>835</v>
      </c>
      <c r="I55" s="6"/>
      <c r="J55" s="43"/>
      <c r="K55" s="43"/>
      <c r="L55" s="6"/>
      <c r="M55" s="52"/>
      <c r="N55" s="52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5.5" hidden="1">
      <c r="A56" s="6">
        <v>54</v>
      </c>
      <c r="B56" s="6"/>
      <c r="C56" s="6" t="s">
        <v>542</v>
      </c>
      <c r="D56" s="6" t="s">
        <v>351</v>
      </c>
      <c r="E56" s="6"/>
      <c r="F56" s="271">
        <v>333.34</v>
      </c>
      <c r="G56" s="277" t="s">
        <v>745</v>
      </c>
      <c r="H56" s="230" t="s">
        <v>835</v>
      </c>
      <c r="I56" s="6"/>
      <c r="J56" s="43"/>
      <c r="K56" s="43"/>
      <c r="L56" s="6"/>
      <c r="M56" s="52"/>
      <c r="N56" s="52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5.5" hidden="1">
      <c r="A57" s="6">
        <v>55</v>
      </c>
      <c r="B57" s="6"/>
      <c r="C57" s="6" t="s">
        <v>351</v>
      </c>
      <c r="D57" s="6" t="s">
        <v>352</v>
      </c>
      <c r="E57" s="6"/>
      <c r="F57" s="271">
        <v>392.23</v>
      </c>
      <c r="G57" s="6" t="s">
        <v>740</v>
      </c>
      <c r="H57" s="230" t="s">
        <v>834</v>
      </c>
      <c r="I57" s="6"/>
      <c r="J57" s="43"/>
      <c r="K57" s="43"/>
      <c r="L57" s="6"/>
      <c r="M57" s="52"/>
      <c r="N57" s="52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5.5" hidden="1">
      <c r="A58" s="6">
        <v>56</v>
      </c>
      <c r="B58" s="6"/>
      <c r="C58" s="6" t="s">
        <v>352</v>
      </c>
      <c r="D58" s="6" t="s">
        <v>38</v>
      </c>
      <c r="E58" s="6"/>
      <c r="F58" s="271">
        <v>248.00200000000001</v>
      </c>
      <c r="G58" s="277" t="s">
        <v>745</v>
      </c>
      <c r="H58" s="230" t="s">
        <v>835</v>
      </c>
      <c r="I58" s="6"/>
      <c r="J58" s="43"/>
      <c r="K58" s="43"/>
      <c r="L58" s="6"/>
      <c r="M58" s="52"/>
      <c r="N58" s="52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5.5" hidden="1">
      <c r="A59" s="6">
        <v>57</v>
      </c>
      <c r="B59" s="6"/>
      <c r="C59" s="6" t="s">
        <v>38</v>
      </c>
      <c r="D59" s="6" t="s">
        <v>353</v>
      </c>
      <c r="E59" s="6"/>
      <c r="F59" s="271">
        <v>328.49599999999998</v>
      </c>
      <c r="G59" s="277" t="s">
        <v>745</v>
      </c>
      <c r="H59" s="230" t="s">
        <v>835</v>
      </c>
      <c r="I59" s="6"/>
      <c r="J59" s="43"/>
      <c r="K59" s="43"/>
      <c r="L59" s="6"/>
      <c r="M59" s="52"/>
      <c r="N59" s="52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5.5" hidden="1">
      <c r="A60" s="6">
        <v>58</v>
      </c>
      <c r="B60" s="6"/>
      <c r="C60" s="6" t="s">
        <v>353</v>
      </c>
      <c r="D60" s="6" t="s">
        <v>651</v>
      </c>
      <c r="E60" s="6"/>
      <c r="F60" s="271">
        <v>382.995</v>
      </c>
      <c r="G60" s="277" t="s">
        <v>745</v>
      </c>
      <c r="H60" s="230" t="s">
        <v>835</v>
      </c>
      <c r="I60" s="6"/>
      <c r="J60" s="43"/>
      <c r="K60" s="43"/>
      <c r="L60" s="6"/>
      <c r="M60" s="52"/>
      <c r="N60" s="52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5.5" hidden="1">
      <c r="A61" s="6">
        <v>59</v>
      </c>
      <c r="B61" s="6"/>
      <c r="C61" s="6" t="s">
        <v>651</v>
      </c>
      <c r="D61" s="6" t="s">
        <v>354</v>
      </c>
      <c r="E61" s="6"/>
      <c r="F61" s="271">
        <v>401.589</v>
      </c>
      <c r="G61" s="6" t="s">
        <v>740</v>
      </c>
      <c r="H61" s="230" t="s">
        <v>835</v>
      </c>
      <c r="I61" s="6"/>
      <c r="J61" s="43"/>
      <c r="K61" s="43"/>
      <c r="L61" s="6"/>
      <c r="M61" s="52"/>
      <c r="N61" s="52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5.5" hidden="1">
      <c r="A62" s="6">
        <v>60</v>
      </c>
      <c r="B62" s="6"/>
      <c r="C62" s="6" t="s">
        <v>354</v>
      </c>
      <c r="D62" s="6" t="s">
        <v>355</v>
      </c>
      <c r="E62" s="6"/>
      <c r="F62" s="271">
        <v>285.05500000000001</v>
      </c>
      <c r="G62" s="277" t="s">
        <v>745</v>
      </c>
      <c r="H62" s="230" t="s">
        <v>835</v>
      </c>
      <c r="I62" s="6"/>
      <c r="J62" s="43"/>
      <c r="K62" s="43"/>
      <c r="L62" s="6"/>
      <c r="M62" s="52"/>
      <c r="N62" s="52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5.5" hidden="1">
      <c r="A63" s="6">
        <v>61</v>
      </c>
      <c r="B63" s="6"/>
      <c r="C63" s="6" t="s">
        <v>355</v>
      </c>
      <c r="D63" s="6" t="s">
        <v>360</v>
      </c>
      <c r="E63" s="6" t="s">
        <v>882</v>
      </c>
      <c r="F63" s="271">
        <v>2297.9960000000001</v>
      </c>
      <c r="G63" s="6" t="s">
        <v>739</v>
      </c>
      <c r="H63" s="230" t="s">
        <v>835</v>
      </c>
      <c r="I63" s="6"/>
      <c r="J63" s="43"/>
      <c r="K63" s="43"/>
      <c r="L63" s="6"/>
      <c r="M63" s="52"/>
      <c r="N63" s="52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5.5" hidden="1">
      <c r="A64" s="6">
        <v>62</v>
      </c>
      <c r="B64" s="6"/>
      <c r="C64" s="6" t="s">
        <v>360</v>
      </c>
      <c r="D64" s="6" t="s">
        <v>39</v>
      </c>
      <c r="E64" s="6" t="s">
        <v>225</v>
      </c>
      <c r="F64" s="271">
        <v>730.096</v>
      </c>
      <c r="G64" s="6" t="s">
        <v>740</v>
      </c>
      <c r="H64" s="230" t="s">
        <v>835</v>
      </c>
      <c r="I64" s="6"/>
      <c r="J64" s="43"/>
      <c r="K64" s="43"/>
      <c r="L64" s="6"/>
      <c r="M64" s="52"/>
      <c r="N64" s="52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5.5" hidden="1">
      <c r="A65" s="6">
        <v>63</v>
      </c>
      <c r="B65" s="6"/>
      <c r="C65" s="6" t="s">
        <v>39</v>
      </c>
      <c r="D65" s="6" t="s">
        <v>361</v>
      </c>
      <c r="E65" s="6"/>
      <c r="F65" s="271">
        <v>280</v>
      </c>
      <c r="G65" s="6" t="s">
        <v>740</v>
      </c>
      <c r="H65" s="230" t="s">
        <v>834</v>
      </c>
      <c r="I65" s="6"/>
      <c r="J65" s="43"/>
      <c r="K65" s="43"/>
      <c r="L65" s="6"/>
      <c r="M65" s="52"/>
      <c r="N65" s="52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5.5" hidden="1">
      <c r="A66" s="6">
        <v>64</v>
      </c>
      <c r="B66" s="6"/>
      <c r="C66" s="6" t="s">
        <v>361</v>
      </c>
      <c r="D66" s="6" t="s">
        <v>362</v>
      </c>
      <c r="E66" s="6"/>
      <c r="F66" s="271">
        <v>576.14499999999998</v>
      </c>
      <c r="G66" s="6" t="s">
        <v>740</v>
      </c>
      <c r="H66" s="230" t="s">
        <v>835</v>
      </c>
      <c r="I66" s="6"/>
      <c r="J66" s="43"/>
      <c r="K66" s="43"/>
      <c r="L66" s="6"/>
      <c r="M66" s="52"/>
      <c r="N66" s="52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5.5" hidden="1">
      <c r="A67" s="6">
        <v>65</v>
      </c>
      <c r="B67" s="6"/>
      <c r="C67" s="6" t="s">
        <v>362</v>
      </c>
      <c r="D67" s="6" t="s">
        <v>40</v>
      </c>
      <c r="E67" s="6"/>
      <c r="F67" s="271">
        <v>255.601</v>
      </c>
      <c r="G67" s="277" t="s">
        <v>745</v>
      </c>
      <c r="H67" s="230" t="s">
        <v>835</v>
      </c>
      <c r="I67" s="6"/>
      <c r="J67" s="43"/>
      <c r="K67" s="43"/>
      <c r="L67" s="6"/>
      <c r="M67" s="52"/>
      <c r="N67" s="52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5.5" hidden="1">
      <c r="A68" s="6">
        <v>66</v>
      </c>
      <c r="B68" s="6"/>
      <c r="C68" s="6" t="s">
        <v>40</v>
      </c>
      <c r="D68" s="6" t="s">
        <v>363</v>
      </c>
      <c r="E68" s="6"/>
      <c r="F68" s="271">
        <v>521.31200000000001</v>
      </c>
      <c r="G68" s="6" t="s">
        <v>740</v>
      </c>
      <c r="H68" s="230" t="s">
        <v>835</v>
      </c>
      <c r="I68" s="6"/>
      <c r="J68" s="43"/>
      <c r="K68" s="43"/>
      <c r="L68" s="6"/>
      <c r="M68" s="52"/>
      <c r="N68" s="52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5.5" hidden="1">
      <c r="A69" s="6">
        <v>67</v>
      </c>
      <c r="B69" s="6"/>
      <c r="C69" s="6" t="s">
        <v>363</v>
      </c>
      <c r="D69" s="6" t="s">
        <v>41</v>
      </c>
      <c r="E69" s="6"/>
      <c r="F69" s="271">
        <v>261.44600000000003</v>
      </c>
      <c r="G69" s="277" t="s">
        <v>745</v>
      </c>
      <c r="H69" s="230" t="s">
        <v>835</v>
      </c>
      <c r="I69" s="6"/>
      <c r="J69" s="43"/>
      <c r="K69" s="43"/>
      <c r="L69" s="6"/>
      <c r="M69" s="52"/>
      <c r="N69" s="52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5.5" hidden="1">
      <c r="A70" s="6">
        <v>68</v>
      </c>
      <c r="B70" s="6"/>
      <c r="C70" s="6" t="s">
        <v>41</v>
      </c>
      <c r="D70" s="6" t="s">
        <v>42</v>
      </c>
      <c r="E70" s="6"/>
      <c r="F70" s="271">
        <v>186.77199999999999</v>
      </c>
      <c r="G70" s="277" t="s">
        <v>745</v>
      </c>
      <c r="H70" s="230" t="s">
        <v>835</v>
      </c>
      <c r="I70" s="6"/>
      <c r="J70" s="43"/>
      <c r="K70" s="43"/>
      <c r="L70" s="6"/>
      <c r="M70" s="52"/>
      <c r="N70" s="52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5.5" hidden="1">
      <c r="A71" s="6">
        <v>69</v>
      </c>
      <c r="B71" s="6"/>
      <c r="C71" s="6" t="s">
        <v>42</v>
      </c>
      <c r="D71" s="6" t="s">
        <v>364</v>
      </c>
      <c r="E71" s="6" t="s">
        <v>43</v>
      </c>
      <c r="F71" s="271">
        <v>689.62900000000002</v>
      </c>
      <c r="G71" s="6" t="s">
        <v>740</v>
      </c>
      <c r="H71" s="230" t="s">
        <v>835</v>
      </c>
      <c r="I71" s="6"/>
      <c r="J71" s="43"/>
      <c r="K71" s="43"/>
      <c r="L71" s="6"/>
      <c r="M71" s="52"/>
      <c r="N71" s="52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5.5" hidden="1">
      <c r="A72" s="6">
        <v>70</v>
      </c>
      <c r="B72" s="6"/>
      <c r="C72" s="6" t="s">
        <v>364</v>
      </c>
      <c r="D72" s="6" t="s">
        <v>543</v>
      </c>
      <c r="E72" s="6"/>
      <c r="F72" s="271">
        <v>215.227</v>
      </c>
      <c r="G72" s="277" t="s">
        <v>745</v>
      </c>
      <c r="H72" s="230" t="s">
        <v>835</v>
      </c>
      <c r="I72" s="6"/>
      <c r="J72" s="43"/>
      <c r="K72" s="43"/>
      <c r="L72" s="6"/>
      <c r="M72" s="52"/>
      <c r="N72" s="52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5.5">
      <c r="A73" s="6">
        <v>71</v>
      </c>
      <c r="B73" s="6"/>
      <c r="C73" s="6" t="s">
        <v>543</v>
      </c>
      <c r="D73" s="6" t="s">
        <v>45</v>
      </c>
      <c r="E73" s="6" t="s">
        <v>883</v>
      </c>
      <c r="F73" s="271">
        <v>2633.3690000000001</v>
      </c>
      <c r="G73" s="6" t="s">
        <v>739</v>
      </c>
      <c r="H73" s="230" t="s">
        <v>70</v>
      </c>
      <c r="I73" s="6" t="s">
        <v>161</v>
      </c>
      <c r="J73" s="43"/>
      <c r="K73" s="43"/>
      <c r="L73" s="6"/>
      <c r="M73" s="52"/>
      <c r="N73" s="52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5.5" hidden="1">
      <c r="A74" s="6">
        <v>72</v>
      </c>
      <c r="B74" s="6"/>
      <c r="C74" s="6" t="s">
        <v>45</v>
      </c>
      <c r="D74" s="6" t="s">
        <v>367</v>
      </c>
      <c r="E74" s="6"/>
      <c r="F74" s="271">
        <v>468.00099999999998</v>
      </c>
      <c r="G74" s="277" t="s">
        <v>745</v>
      </c>
      <c r="H74" s="230" t="s">
        <v>772</v>
      </c>
      <c r="I74" s="6" t="s">
        <v>161</v>
      </c>
      <c r="J74" s="43">
        <v>46144</v>
      </c>
      <c r="K74" s="43">
        <v>46149</v>
      </c>
      <c r="L74" s="52" t="s">
        <v>110</v>
      </c>
      <c r="M74" s="52">
        <v>46145</v>
      </c>
      <c r="N74" s="52">
        <v>46149</v>
      </c>
      <c r="O74" s="6"/>
      <c r="P74" s="6"/>
      <c r="Q74" s="6"/>
      <c r="R74" s="6"/>
      <c r="S74" s="6"/>
      <c r="T74" s="6" t="s">
        <v>742</v>
      </c>
      <c r="U74" s="6">
        <v>40</v>
      </c>
      <c r="V74" s="6"/>
      <c r="W74" s="6"/>
      <c r="X74" s="277" t="s">
        <v>745</v>
      </c>
    </row>
    <row r="75" spans="1:24" ht="15.5" hidden="1">
      <c r="A75" s="6">
        <v>73</v>
      </c>
      <c r="B75" s="6"/>
      <c r="C75" s="6" t="s">
        <v>367</v>
      </c>
      <c r="D75" s="6" t="s">
        <v>368</v>
      </c>
      <c r="E75" s="6"/>
      <c r="F75" s="271">
        <v>445.52800000000002</v>
      </c>
      <c r="G75" s="6" t="s">
        <v>740</v>
      </c>
      <c r="H75" s="230" t="s">
        <v>772</v>
      </c>
      <c r="I75" s="6" t="s">
        <v>161</v>
      </c>
      <c r="J75" s="43">
        <v>46118</v>
      </c>
      <c r="K75" s="43">
        <v>46124</v>
      </c>
      <c r="L75" s="43" t="s">
        <v>110</v>
      </c>
      <c r="M75" s="52">
        <v>46119</v>
      </c>
      <c r="N75" s="52">
        <v>46124</v>
      </c>
      <c r="O75" s="6"/>
      <c r="P75" s="6" t="s">
        <v>110</v>
      </c>
      <c r="Q75" s="6" t="s">
        <v>110</v>
      </c>
      <c r="R75" s="6"/>
      <c r="S75" s="6" t="s">
        <v>110</v>
      </c>
      <c r="T75" s="6" t="s">
        <v>856</v>
      </c>
      <c r="U75" s="6">
        <v>27</v>
      </c>
      <c r="V75" s="6"/>
      <c r="W75" s="6"/>
      <c r="X75" s="6"/>
    </row>
    <row r="76" spans="1:24" ht="15.5" hidden="1">
      <c r="A76" s="6">
        <v>74</v>
      </c>
      <c r="B76" s="6"/>
      <c r="C76" s="6" t="s">
        <v>368</v>
      </c>
      <c r="D76" s="6" t="s">
        <v>46</v>
      </c>
      <c r="E76" s="6" t="s">
        <v>884</v>
      </c>
      <c r="F76" s="271">
        <v>1043.3340000000001</v>
      </c>
      <c r="G76" s="6" t="s">
        <v>739</v>
      </c>
      <c r="H76" s="230" t="s">
        <v>772</v>
      </c>
      <c r="I76" s="6" t="s">
        <v>161</v>
      </c>
      <c r="J76" s="43">
        <v>46136</v>
      </c>
      <c r="K76" s="43">
        <v>46139</v>
      </c>
      <c r="L76" s="43" t="s">
        <v>110</v>
      </c>
      <c r="M76" s="52">
        <v>46136</v>
      </c>
      <c r="N76" s="52">
        <v>46140</v>
      </c>
      <c r="O76" s="6"/>
      <c r="P76" s="6" t="s">
        <v>110</v>
      </c>
      <c r="Q76" s="6" t="s">
        <v>110</v>
      </c>
      <c r="R76" s="6"/>
      <c r="S76" s="6" t="s">
        <v>110</v>
      </c>
      <c r="T76" s="6" t="s">
        <v>742</v>
      </c>
      <c r="U76" s="6">
        <v>40</v>
      </c>
      <c r="V76" s="6"/>
      <c r="W76" s="6"/>
      <c r="X76" s="6"/>
    </row>
    <row r="77" spans="1:24" ht="15.5" hidden="1">
      <c r="A77" s="6">
        <v>75</v>
      </c>
      <c r="B77" s="6"/>
      <c r="C77" s="6" t="s">
        <v>46</v>
      </c>
      <c r="D77" s="6" t="s">
        <v>47</v>
      </c>
      <c r="E77" s="6"/>
      <c r="F77" s="271">
        <v>228.09</v>
      </c>
      <c r="G77" s="277" t="s">
        <v>745</v>
      </c>
      <c r="H77" s="230" t="s">
        <v>772</v>
      </c>
      <c r="I77" s="6" t="s">
        <v>161</v>
      </c>
      <c r="J77" s="43">
        <v>46157</v>
      </c>
      <c r="K77" s="43">
        <v>46162</v>
      </c>
      <c r="L77" s="6" t="s">
        <v>110</v>
      </c>
      <c r="M77" s="52">
        <v>46162</v>
      </c>
      <c r="N77" s="52">
        <v>46162</v>
      </c>
      <c r="O77" s="6"/>
      <c r="P77" s="6" t="s">
        <v>110</v>
      </c>
      <c r="Q77" s="6"/>
      <c r="R77" s="6"/>
      <c r="S77" s="6"/>
      <c r="T77" s="6" t="s">
        <v>911</v>
      </c>
      <c r="U77" s="6">
        <v>33</v>
      </c>
      <c r="V77" s="6"/>
      <c r="W77" s="6"/>
      <c r="X77" s="6"/>
    </row>
    <row r="78" spans="1:24" ht="15.5">
      <c r="A78" s="6">
        <v>76</v>
      </c>
      <c r="B78" s="6"/>
      <c r="C78" s="6" t="s">
        <v>47</v>
      </c>
      <c r="D78" s="6" t="s">
        <v>371</v>
      </c>
      <c r="E78" s="6" t="s">
        <v>872</v>
      </c>
      <c r="F78" s="271">
        <v>1326.5070000000001</v>
      </c>
      <c r="G78" s="6" t="s">
        <v>739</v>
      </c>
      <c r="H78" s="230" t="s">
        <v>70</v>
      </c>
      <c r="I78" s="6" t="s">
        <v>161</v>
      </c>
      <c r="J78" s="43"/>
      <c r="K78" s="43"/>
      <c r="L78" s="6"/>
      <c r="M78" s="52"/>
      <c r="N78" s="52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5.5" hidden="1">
      <c r="A79" s="6">
        <v>77</v>
      </c>
      <c r="B79" s="6"/>
      <c r="C79" s="6" t="s">
        <v>371</v>
      </c>
      <c r="D79" s="6" t="s">
        <v>373</v>
      </c>
      <c r="E79" s="6" t="s">
        <v>873</v>
      </c>
      <c r="F79" s="271">
        <v>1582.4739999999999</v>
      </c>
      <c r="G79" s="6" t="s">
        <v>739</v>
      </c>
      <c r="H79" s="230" t="s">
        <v>835</v>
      </c>
      <c r="I79" s="6"/>
      <c r="J79" s="43"/>
      <c r="K79" s="43"/>
      <c r="L79" s="6"/>
      <c r="M79" s="52"/>
      <c r="N79" s="52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5.5" hidden="1">
      <c r="A80" s="6">
        <v>78</v>
      </c>
      <c r="B80" s="6"/>
      <c r="C80" s="6" t="s">
        <v>373</v>
      </c>
      <c r="D80" s="6" t="s">
        <v>223</v>
      </c>
      <c r="E80" s="6" t="s">
        <v>374</v>
      </c>
      <c r="F80" s="271">
        <v>821.99699999999996</v>
      </c>
      <c r="G80" s="6" t="s">
        <v>740</v>
      </c>
      <c r="H80" s="223" t="s">
        <v>835</v>
      </c>
      <c r="I80" s="6"/>
      <c r="J80" s="43"/>
      <c r="K80" s="43"/>
      <c r="L80" s="6"/>
      <c r="M80" s="52"/>
      <c r="N80" s="52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5.5" hidden="1">
      <c r="A81" s="6">
        <v>79</v>
      </c>
      <c r="B81" s="6"/>
      <c r="C81" s="6" t="s">
        <v>223</v>
      </c>
      <c r="D81" s="6" t="s">
        <v>48</v>
      </c>
      <c r="E81" s="6" t="s">
        <v>885</v>
      </c>
      <c r="F81" s="271">
        <v>2412.62</v>
      </c>
      <c r="G81" s="6" t="s">
        <v>739</v>
      </c>
      <c r="H81" s="230" t="s">
        <v>772</v>
      </c>
      <c r="I81" s="6" t="s">
        <v>161</v>
      </c>
      <c r="J81" s="43">
        <v>46118</v>
      </c>
      <c r="K81" s="43">
        <v>46125</v>
      </c>
      <c r="L81" s="6" t="s">
        <v>110</v>
      </c>
      <c r="M81" s="52">
        <v>46126</v>
      </c>
      <c r="N81" s="52">
        <v>46128</v>
      </c>
      <c r="O81" s="6"/>
      <c r="P81" s="6" t="s">
        <v>110</v>
      </c>
      <c r="Q81" s="6" t="s">
        <v>110</v>
      </c>
      <c r="R81" s="6"/>
      <c r="S81" s="6" t="s">
        <v>110</v>
      </c>
      <c r="T81" s="6" t="s">
        <v>742</v>
      </c>
      <c r="U81" s="6">
        <v>68</v>
      </c>
      <c r="V81" s="6"/>
      <c r="W81" s="6">
        <v>5</v>
      </c>
      <c r="X81" s="6"/>
    </row>
    <row r="82" spans="1:24" ht="15.5" hidden="1">
      <c r="A82" s="6">
        <v>80</v>
      </c>
      <c r="B82" s="6"/>
      <c r="C82" s="6" t="s">
        <v>48</v>
      </c>
      <c r="D82" s="6" t="s">
        <v>376</v>
      </c>
      <c r="E82" s="6"/>
      <c r="F82" s="271">
        <v>208.90899999999999</v>
      </c>
      <c r="G82" s="277" t="s">
        <v>745</v>
      </c>
      <c r="H82" s="230" t="s">
        <v>772</v>
      </c>
      <c r="I82" s="6" t="s">
        <v>161</v>
      </c>
      <c r="J82" s="43">
        <v>46117</v>
      </c>
      <c r="K82" s="43">
        <v>46123</v>
      </c>
      <c r="L82" s="6" t="s">
        <v>110</v>
      </c>
      <c r="M82" s="52">
        <v>46117</v>
      </c>
      <c r="N82" s="52">
        <v>46123</v>
      </c>
      <c r="O82" s="6"/>
      <c r="P82" s="6" t="s">
        <v>110</v>
      </c>
      <c r="Q82" s="6" t="s">
        <v>110</v>
      </c>
      <c r="R82" s="6"/>
      <c r="S82" s="6" t="s">
        <v>110</v>
      </c>
      <c r="T82" s="6" t="s">
        <v>743</v>
      </c>
      <c r="U82" s="6">
        <v>20</v>
      </c>
      <c r="V82" s="6"/>
      <c r="W82" s="6"/>
      <c r="X82" s="277" t="s">
        <v>745</v>
      </c>
    </row>
    <row r="83" spans="1:24" ht="15.5" hidden="1">
      <c r="A83" s="6">
        <v>81</v>
      </c>
      <c r="B83" s="6"/>
      <c r="C83" s="6" t="s">
        <v>376</v>
      </c>
      <c r="D83" s="6" t="s">
        <v>380</v>
      </c>
      <c r="E83" s="6" t="s">
        <v>874</v>
      </c>
      <c r="F83" s="271">
        <v>1479.41</v>
      </c>
      <c r="G83" s="6" t="s">
        <v>739</v>
      </c>
      <c r="H83" s="230" t="s">
        <v>772</v>
      </c>
      <c r="I83" s="6" t="s">
        <v>161</v>
      </c>
      <c r="J83" s="43">
        <v>46130</v>
      </c>
      <c r="K83" s="43">
        <v>46133</v>
      </c>
      <c r="L83" s="6" t="s">
        <v>110</v>
      </c>
      <c r="M83" s="52">
        <v>46132</v>
      </c>
      <c r="N83" s="52">
        <v>46134</v>
      </c>
      <c r="O83" s="6"/>
      <c r="P83" s="6" t="s">
        <v>110</v>
      </c>
      <c r="Q83" s="6" t="s">
        <v>110</v>
      </c>
      <c r="R83" s="6"/>
      <c r="S83" s="6" t="s">
        <v>110</v>
      </c>
      <c r="T83" s="6" t="s">
        <v>742</v>
      </c>
      <c r="U83" s="6">
        <v>40</v>
      </c>
      <c r="V83" s="6"/>
      <c r="W83" s="6">
        <v>1</v>
      </c>
      <c r="X83" s="6"/>
    </row>
    <row r="84" spans="1:24" ht="15.5" hidden="1">
      <c r="A84" s="6">
        <v>82</v>
      </c>
      <c r="B84" s="6"/>
      <c r="C84" s="6" t="s">
        <v>380</v>
      </c>
      <c r="D84" s="6" t="s">
        <v>381</v>
      </c>
      <c r="E84" s="6"/>
      <c r="F84" s="271">
        <v>210.17</v>
      </c>
      <c r="G84" s="277" t="s">
        <v>745</v>
      </c>
      <c r="H84" s="230" t="s">
        <v>772</v>
      </c>
      <c r="I84" s="6" t="s">
        <v>161</v>
      </c>
      <c r="J84" s="43">
        <v>46148</v>
      </c>
      <c r="K84" s="43">
        <v>46155</v>
      </c>
      <c r="L84" s="6" t="s">
        <v>110</v>
      </c>
      <c r="M84" s="52">
        <v>46148</v>
      </c>
      <c r="N84" s="52">
        <v>46155</v>
      </c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5.5">
      <c r="A85" s="6">
        <v>83</v>
      </c>
      <c r="B85" s="6"/>
      <c r="C85" s="6" t="s">
        <v>381</v>
      </c>
      <c r="D85" s="6" t="s">
        <v>382</v>
      </c>
      <c r="E85" s="6"/>
      <c r="F85" s="271">
        <v>271</v>
      </c>
      <c r="G85" s="277" t="s">
        <v>745</v>
      </c>
      <c r="H85" s="230" t="s">
        <v>70</v>
      </c>
      <c r="I85" s="6" t="s">
        <v>161</v>
      </c>
      <c r="J85" s="43"/>
      <c r="K85" s="43"/>
      <c r="L85" s="6"/>
      <c r="M85" s="52"/>
      <c r="N85" s="52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5.5" hidden="1">
      <c r="A86" s="6">
        <v>84</v>
      </c>
      <c r="B86" s="6"/>
      <c r="C86" s="6" t="s">
        <v>382</v>
      </c>
      <c r="D86" s="6" t="s">
        <v>383</v>
      </c>
      <c r="E86" s="6"/>
      <c r="F86" s="271">
        <v>390.65</v>
      </c>
      <c r="G86" s="277" t="s">
        <v>745</v>
      </c>
      <c r="H86" s="230" t="s">
        <v>834</v>
      </c>
      <c r="I86" s="6" t="s">
        <v>161</v>
      </c>
      <c r="J86" s="43"/>
      <c r="K86" s="43"/>
      <c r="L86" s="6"/>
      <c r="M86" s="52"/>
      <c r="N86" s="52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5.5" hidden="1">
      <c r="A87" s="6">
        <v>85</v>
      </c>
      <c r="B87" s="6"/>
      <c r="C87" s="6" t="s">
        <v>383</v>
      </c>
      <c r="D87" s="6" t="s">
        <v>727</v>
      </c>
      <c r="E87" s="6"/>
      <c r="F87" s="271">
        <v>428.21</v>
      </c>
      <c r="G87" s="6" t="s">
        <v>740</v>
      </c>
      <c r="H87" s="230" t="s">
        <v>835</v>
      </c>
      <c r="I87" s="6"/>
      <c r="J87" s="43"/>
      <c r="K87" s="43"/>
      <c r="L87" s="6"/>
      <c r="M87" s="52"/>
      <c r="N87" s="52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5.5" hidden="1">
      <c r="A88" s="6">
        <v>86</v>
      </c>
      <c r="B88" s="6"/>
      <c r="C88" s="6" t="s">
        <v>727</v>
      </c>
      <c r="D88" s="6" t="s">
        <v>728</v>
      </c>
      <c r="E88" s="6"/>
      <c r="F88" s="271">
        <v>672.59</v>
      </c>
      <c r="G88" s="6" t="s">
        <v>740</v>
      </c>
      <c r="H88" s="230" t="s">
        <v>835</v>
      </c>
      <c r="I88" s="6"/>
      <c r="J88" s="43"/>
      <c r="K88" s="43"/>
      <c r="L88" s="6"/>
      <c r="M88" s="52"/>
      <c r="N88" s="52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5.5" hidden="1">
      <c r="A89" s="6">
        <v>87</v>
      </c>
      <c r="B89" s="6"/>
      <c r="C89" s="6" t="s">
        <v>728</v>
      </c>
      <c r="D89" s="6" t="s">
        <v>385</v>
      </c>
      <c r="E89" s="6" t="s">
        <v>384</v>
      </c>
      <c r="F89" s="271">
        <v>807.98</v>
      </c>
      <c r="G89" s="6" t="s">
        <v>740</v>
      </c>
      <c r="H89" s="230" t="s">
        <v>835</v>
      </c>
      <c r="I89" s="6"/>
      <c r="J89" s="43"/>
      <c r="K89" s="43"/>
      <c r="L89" s="6"/>
      <c r="M89" s="52"/>
      <c r="N89" s="52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5.5" hidden="1">
      <c r="A90" s="6">
        <v>88</v>
      </c>
      <c r="B90" s="6"/>
      <c r="C90" s="6" t="s">
        <v>385</v>
      </c>
      <c r="D90" s="6" t="s">
        <v>49</v>
      </c>
      <c r="E90" s="6"/>
      <c r="F90" s="271">
        <v>226.48</v>
      </c>
      <c r="G90" s="277" t="s">
        <v>745</v>
      </c>
      <c r="H90" s="230" t="s">
        <v>834</v>
      </c>
      <c r="I90" s="6"/>
      <c r="J90" s="43"/>
      <c r="K90" s="43"/>
      <c r="L90" s="6"/>
      <c r="M90" s="52"/>
      <c r="N90" s="52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5.5">
      <c r="A91" s="6">
        <v>89</v>
      </c>
      <c r="B91" s="6"/>
      <c r="C91" s="6" t="s">
        <v>49</v>
      </c>
      <c r="D91" s="6" t="s">
        <v>386</v>
      </c>
      <c r="E91" s="6"/>
      <c r="F91" s="271">
        <v>465.47</v>
      </c>
      <c r="G91" s="6" t="s">
        <v>740</v>
      </c>
      <c r="H91" s="230" t="s">
        <v>70</v>
      </c>
      <c r="I91" s="6" t="s">
        <v>161</v>
      </c>
      <c r="J91" s="43"/>
      <c r="K91" s="43"/>
      <c r="L91" s="6"/>
      <c r="M91" s="52"/>
      <c r="N91" s="52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5.5">
      <c r="A92" s="6">
        <v>90</v>
      </c>
      <c r="B92" s="6"/>
      <c r="C92" s="6" t="s">
        <v>386</v>
      </c>
      <c r="D92" s="6" t="s">
        <v>387</v>
      </c>
      <c r="E92" s="6"/>
      <c r="F92" s="271">
        <v>389.51</v>
      </c>
      <c r="G92" s="6" t="s">
        <v>740</v>
      </c>
      <c r="H92" s="230" t="s">
        <v>70</v>
      </c>
      <c r="I92" s="6" t="s">
        <v>161</v>
      </c>
      <c r="J92" s="43"/>
      <c r="K92" s="43"/>
      <c r="L92" s="6"/>
      <c r="M92" s="52"/>
      <c r="N92" s="52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5.5" hidden="1">
      <c r="A93" s="6">
        <v>91</v>
      </c>
      <c r="B93" s="6"/>
      <c r="C93" s="6" t="s">
        <v>387</v>
      </c>
      <c r="D93" s="6" t="s">
        <v>388</v>
      </c>
      <c r="E93" s="6"/>
      <c r="F93" s="271">
        <v>222.83</v>
      </c>
      <c r="G93" s="277" t="s">
        <v>745</v>
      </c>
      <c r="H93" s="230" t="s">
        <v>835</v>
      </c>
      <c r="I93" s="6"/>
      <c r="J93" s="43"/>
      <c r="K93" s="43"/>
      <c r="L93" s="6"/>
      <c r="M93" s="52"/>
      <c r="N93" s="52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5.5" hidden="1">
      <c r="A94" s="6">
        <v>92</v>
      </c>
      <c r="B94" s="6"/>
      <c r="C94" s="6" t="s">
        <v>388</v>
      </c>
      <c r="D94" s="6" t="s">
        <v>50</v>
      </c>
      <c r="E94" s="6"/>
      <c r="F94" s="271">
        <v>277.42</v>
      </c>
      <c r="G94" s="277" t="s">
        <v>745</v>
      </c>
      <c r="H94" s="230" t="s">
        <v>835</v>
      </c>
      <c r="I94" s="6"/>
      <c r="J94" s="43"/>
      <c r="K94" s="43"/>
      <c r="L94" s="6"/>
      <c r="M94" s="52"/>
      <c r="N94" s="52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5.5" hidden="1">
      <c r="A95" s="6">
        <v>93</v>
      </c>
      <c r="B95" s="6"/>
      <c r="C95" s="6" t="s">
        <v>50</v>
      </c>
      <c r="D95" s="6" t="s">
        <v>389</v>
      </c>
      <c r="E95" s="6"/>
      <c r="F95" s="271">
        <v>470</v>
      </c>
      <c r="G95" s="6" t="s">
        <v>740</v>
      </c>
      <c r="H95" s="230" t="s">
        <v>835</v>
      </c>
      <c r="I95" s="6"/>
      <c r="J95" s="43"/>
      <c r="K95" s="43"/>
      <c r="L95" s="6"/>
      <c r="M95" s="52"/>
      <c r="N95" s="52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5.5" hidden="1">
      <c r="A96" s="6">
        <v>94</v>
      </c>
      <c r="B96" s="6"/>
      <c r="C96" s="6" t="s">
        <v>389</v>
      </c>
      <c r="D96" s="6" t="s">
        <v>390</v>
      </c>
      <c r="E96" s="6"/>
      <c r="F96" s="271">
        <v>479.7</v>
      </c>
      <c r="G96" s="6" t="s">
        <v>740</v>
      </c>
      <c r="H96" s="230" t="s">
        <v>835</v>
      </c>
      <c r="I96" s="6"/>
      <c r="J96" s="43"/>
      <c r="K96" s="43"/>
      <c r="L96" s="6"/>
      <c r="M96" s="52"/>
      <c r="N96" s="52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5.5" hidden="1">
      <c r="A97" s="6">
        <v>95</v>
      </c>
      <c r="B97" s="6"/>
      <c r="C97" s="6" t="s">
        <v>390</v>
      </c>
      <c r="D97" s="6" t="s">
        <v>391</v>
      </c>
      <c r="E97" s="6"/>
      <c r="F97" s="271">
        <v>239.69</v>
      </c>
      <c r="G97" s="277" t="s">
        <v>745</v>
      </c>
      <c r="H97" s="230" t="s">
        <v>835</v>
      </c>
      <c r="I97" s="6"/>
      <c r="J97" s="43"/>
      <c r="K97" s="43"/>
      <c r="L97" s="6"/>
      <c r="M97" s="52"/>
      <c r="N97" s="52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5.5" hidden="1">
      <c r="A98" s="6">
        <v>96</v>
      </c>
      <c r="B98" s="6"/>
      <c r="C98" s="6" t="s">
        <v>391</v>
      </c>
      <c r="D98" s="6" t="s">
        <v>394</v>
      </c>
      <c r="E98" s="6" t="s">
        <v>886</v>
      </c>
      <c r="F98" s="271">
        <v>1148.42</v>
      </c>
      <c r="G98" s="6" t="s">
        <v>739</v>
      </c>
      <c r="H98" s="230" t="s">
        <v>834</v>
      </c>
      <c r="I98" s="6"/>
      <c r="J98" s="43"/>
      <c r="K98" s="43"/>
      <c r="L98" s="6"/>
      <c r="M98" s="52"/>
      <c r="N98" s="52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5.5">
      <c r="A99" s="6">
        <v>97</v>
      </c>
      <c r="B99" s="6"/>
      <c r="C99" s="6" t="s">
        <v>394</v>
      </c>
      <c r="D99" s="6" t="s">
        <v>51</v>
      </c>
      <c r="E99" s="6" t="s">
        <v>887</v>
      </c>
      <c r="F99" s="271">
        <v>983.72</v>
      </c>
      <c r="G99" s="6" t="s">
        <v>740</v>
      </c>
      <c r="H99" s="230" t="s">
        <v>70</v>
      </c>
      <c r="I99" s="6" t="s">
        <v>161</v>
      </c>
      <c r="J99" s="43"/>
      <c r="K99" s="43"/>
      <c r="L99" s="6"/>
      <c r="M99" s="52"/>
      <c r="N99" s="52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5.5" hidden="1">
      <c r="A100" s="6">
        <v>98</v>
      </c>
      <c r="B100" s="6"/>
      <c r="C100" s="6" t="s">
        <v>51</v>
      </c>
      <c r="D100" s="6" t="s">
        <v>397</v>
      </c>
      <c r="E100" s="6"/>
      <c r="F100" s="271">
        <v>246.74</v>
      </c>
      <c r="G100" s="277" t="s">
        <v>745</v>
      </c>
      <c r="H100" s="230" t="s">
        <v>772</v>
      </c>
      <c r="I100" s="6" t="s">
        <v>161</v>
      </c>
      <c r="J100" s="43">
        <v>46129</v>
      </c>
      <c r="K100" s="43">
        <v>46135</v>
      </c>
      <c r="L100" s="52" t="s">
        <v>110</v>
      </c>
      <c r="M100" s="52">
        <v>46129</v>
      </c>
      <c r="N100" s="52">
        <v>46135</v>
      </c>
      <c r="O100" s="6"/>
      <c r="P100" s="6" t="s">
        <v>110</v>
      </c>
      <c r="Q100" s="6" t="s">
        <v>857</v>
      </c>
      <c r="R100" s="6"/>
      <c r="S100" s="6" t="s">
        <v>110</v>
      </c>
      <c r="T100" s="6"/>
      <c r="U100" s="6"/>
      <c r="V100" s="6"/>
      <c r="W100" s="6"/>
      <c r="X100" s="6"/>
    </row>
    <row r="101" spans="1:24" ht="15.5" hidden="1">
      <c r="A101" s="6">
        <v>99</v>
      </c>
      <c r="B101" s="6"/>
      <c r="C101" s="6" t="s">
        <v>397</v>
      </c>
      <c r="D101" s="6" t="s">
        <v>400</v>
      </c>
      <c r="E101" s="6" t="s">
        <v>888</v>
      </c>
      <c r="F101" s="271">
        <v>1266.29</v>
      </c>
      <c r="G101" s="6" t="s">
        <v>739</v>
      </c>
      <c r="H101" s="230" t="s">
        <v>835</v>
      </c>
      <c r="I101" s="6"/>
      <c r="J101" s="43"/>
      <c r="K101" s="43"/>
      <c r="L101" s="6"/>
      <c r="M101" s="52"/>
      <c r="N101" s="52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5.5" hidden="1">
      <c r="A102" s="6">
        <v>100</v>
      </c>
      <c r="B102" s="6"/>
      <c r="C102" s="6" t="s">
        <v>400</v>
      </c>
      <c r="D102" s="6" t="s">
        <v>402</v>
      </c>
      <c r="E102" s="6" t="s">
        <v>401</v>
      </c>
      <c r="F102" s="271">
        <v>709.98</v>
      </c>
      <c r="G102" s="277" t="s">
        <v>745</v>
      </c>
      <c r="H102" s="230" t="s">
        <v>835</v>
      </c>
      <c r="I102" s="6"/>
      <c r="J102" s="43"/>
      <c r="K102" s="43"/>
      <c r="L102" s="6"/>
      <c r="M102" s="52"/>
      <c r="N102" s="52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5.5" hidden="1">
      <c r="A103" s="6">
        <v>101</v>
      </c>
      <c r="B103" s="6"/>
      <c r="C103" s="6" t="s">
        <v>402</v>
      </c>
      <c r="D103" s="6" t="s">
        <v>403</v>
      </c>
      <c r="E103" s="6"/>
      <c r="F103" s="271">
        <v>513.96</v>
      </c>
      <c r="G103" s="6" t="s">
        <v>740</v>
      </c>
      <c r="H103" s="230" t="s">
        <v>835</v>
      </c>
      <c r="I103" s="6"/>
      <c r="J103" s="43"/>
      <c r="K103" s="43"/>
      <c r="L103" s="6"/>
      <c r="M103" s="52"/>
      <c r="N103" s="52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5.5" hidden="1">
      <c r="A104" s="6">
        <v>102</v>
      </c>
      <c r="B104" s="6"/>
      <c r="C104" s="6" t="s">
        <v>403</v>
      </c>
      <c r="D104" s="6" t="s">
        <v>404</v>
      </c>
      <c r="E104" s="6"/>
      <c r="F104" s="271">
        <v>233.14</v>
      </c>
      <c r="G104" s="277" t="s">
        <v>745</v>
      </c>
      <c r="H104" s="230" t="s">
        <v>835</v>
      </c>
      <c r="I104" s="6"/>
      <c r="J104" s="43"/>
      <c r="K104" s="43"/>
      <c r="L104" s="6"/>
      <c r="M104" s="52"/>
      <c r="N104" s="52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5.5" hidden="1">
      <c r="A105" s="6">
        <v>103</v>
      </c>
      <c r="B105" s="6"/>
      <c r="C105" s="6" t="s">
        <v>404</v>
      </c>
      <c r="D105" s="6" t="s">
        <v>831</v>
      </c>
      <c r="E105" s="6"/>
      <c r="F105" s="271">
        <v>128.02000000000001</v>
      </c>
      <c r="G105" s="6" t="s">
        <v>740</v>
      </c>
      <c r="H105" s="230" t="s">
        <v>835</v>
      </c>
      <c r="I105" s="6"/>
      <c r="J105" s="43"/>
      <c r="K105" s="43"/>
      <c r="L105" s="6"/>
      <c r="M105" s="52"/>
      <c r="N105" s="52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5.5" hidden="1">
      <c r="A106" s="6">
        <v>104</v>
      </c>
      <c r="B106" s="6"/>
      <c r="C106" s="6" t="s">
        <v>831</v>
      </c>
      <c r="D106" s="6" t="s">
        <v>832</v>
      </c>
      <c r="E106" s="6"/>
      <c r="F106" s="271">
        <v>282.82</v>
      </c>
      <c r="G106" s="6" t="s">
        <v>740</v>
      </c>
      <c r="H106" s="230" t="s">
        <v>835</v>
      </c>
      <c r="I106" s="6"/>
      <c r="J106" s="43"/>
      <c r="K106" s="43"/>
      <c r="L106" s="6"/>
      <c r="M106" s="52"/>
      <c r="N106" s="52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5.5" hidden="1">
      <c r="A107" s="6">
        <v>105</v>
      </c>
      <c r="B107" s="6"/>
      <c r="C107" s="6" t="s">
        <v>832</v>
      </c>
      <c r="D107" s="6" t="s">
        <v>405</v>
      </c>
      <c r="E107" s="6"/>
      <c r="F107" s="271">
        <v>339.95</v>
      </c>
      <c r="G107" s="6" t="s">
        <v>740</v>
      </c>
      <c r="H107" s="230" t="s">
        <v>835</v>
      </c>
      <c r="I107" s="6"/>
      <c r="J107" s="43"/>
      <c r="K107" s="43"/>
      <c r="L107" s="6"/>
      <c r="M107" s="52"/>
      <c r="N107" s="52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5.5" hidden="1">
      <c r="A108" s="6">
        <v>106</v>
      </c>
      <c r="B108" s="6"/>
      <c r="C108" s="6" t="s">
        <v>405</v>
      </c>
      <c r="D108" s="6" t="s">
        <v>52</v>
      </c>
      <c r="E108" s="6"/>
      <c r="F108" s="271">
        <v>172.64</v>
      </c>
      <c r="G108" s="277" t="s">
        <v>745</v>
      </c>
      <c r="H108" s="230" t="s">
        <v>835</v>
      </c>
      <c r="I108" s="6"/>
      <c r="J108" s="43"/>
      <c r="K108" s="43"/>
      <c r="L108" s="6"/>
      <c r="M108" s="52"/>
      <c r="N108" s="52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5.5" hidden="1">
      <c r="A109" s="6">
        <v>107</v>
      </c>
      <c r="B109" s="6"/>
      <c r="C109" s="6" t="s">
        <v>52</v>
      </c>
      <c r="D109" s="6" t="s">
        <v>406</v>
      </c>
      <c r="E109" s="6"/>
      <c r="F109" s="271">
        <v>555.16999999999996</v>
      </c>
      <c r="G109" s="6" t="s">
        <v>740</v>
      </c>
      <c r="H109" s="230" t="s">
        <v>835</v>
      </c>
      <c r="I109" s="6"/>
      <c r="J109" s="43"/>
      <c r="K109" s="43"/>
      <c r="L109" s="6"/>
      <c r="M109" s="52"/>
      <c r="N109" s="52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5.5" hidden="1">
      <c r="A110" s="6">
        <v>108</v>
      </c>
      <c r="B110" s="6"/>
      <c r="C110" s="6" t="s">
        <v>406</v>
      </c>
      <c r="D110" s="6" t="s">
        <v>408</v>
      </c>
      <c r="E110" s="6" t="s">
        <v>407</v>
      </c>
      <c r="F110" s="271">
        <v>811.52</v>
      </c>
      <c r="G110" s="6" t="s">
        <v>740</v>
      </c>
      <c r="H110" s="230" t="s">
        <v>835</v>
      </c>
      <c r="I110" s="6"/>
      <c r="J110" s="43"/>
      <c r="K110" s="43"/>
      <c r="L110" s="6"/>
      <c r="M110" s="52"/>
      <c r="N110" s="52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5.5" hidden="1">
      <c r="A111" s="6">
        <v>109</v>
      </c>
      <c r="B111" s="6"/>
      <c r="C111" s="6" t="s">
        <v>408</v>
      </c>
      <c r="D111" s="6" t="s">
        <v>652</v>
      </c>
      <c r="E111" s="6"/>
      <c r="F111" s="271">
        <v>184.81</v>
      </c>
      <c r="G111" s="6" t="s">
        <v>740</v>
      </c>
      <c r="H111" s="230" t="s">
        <v>835</v>
      </c>
      <c r="I111" s="6"/>
      <c r="J111" s="43"/>
      <c r="K111" s="43"/>
      <c r="L111" s="6"/>
      <c r="M111" s="52"/>
      <c r="N111" s="52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5.5" hidden="1">
      <c r="A112" s="6">
        <v>110</v>
      </c>
      <c r="B112" s="6"/>
      <c r="C112" s="6" t="s">
        <v>652</v>
      </c>
      <c r="D112" s="6" t="s">
        <v>409</v>
      </c>
      <c r="E112" s="6"/>
      <c r="F112" s="271">
        <v>214.27</v>
      </c>
      <c r="G112" s="6" t="s">
        <v>740</v>
      </c>
      <c r="H112" s="230" t="s">
        <v>835</v>
      </c>
      <c r="I112" s="6"/>
      <c r="J112" s="43"/>
      <c r="K112" s="43"/>
      <c r="L112" s="6"/>
      <c r="M112" s="52"/>
      <c r="N112" s="52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5.5" hidden="1">
      <c r="A113" s="6">
        <v>111</v>
      </c>
      <c r="B113" s="6"/>
      <c r="C113" s="6" t="s">
        <v>409</v>
      </c>
      <c r="D113" s="6" t="s">
        <v>410</v>
      </c>
      <c r="E113" s="6"/>
      <c r="F113" s="271">
        <v>272.3</v>
      </c>
      <c r="G113" s="277" t="s">
        <v>745</v>
      </c>
      <c r="H113" s="230" t="s">
        <v>835</v>
      </c>
      <c r="I113" s="6"/>
      <c r="J113" s="43"/>
      <c r="K113" s="43"/>
      <c r="L113" s="6"/>
      <c r="M113" s="52"/>
      <c r="N113" s="52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5.5" hidden="1">
      <c r="A114" s="6">
        <v>112</v>
      </c>
      <c r="B114" s="6"/>
      <c r="C114" s="6" t="s">
        <v>410</v>
      </c>
      <c r="D114" s="6" t="s">
        <v>411</v>
      </c>
      <c r="E114" s="6"/>
      <c r="F114" s="271">
        <v>284.64</v>
      </c>
      <c r="G114" s="277" t="s">
        <v>745</v>
      </c>
      <c r="H114" s="230" t="s">
        <v>835</v>
      </c>
      <c r="I114" s="6"/>
      <c r="J114" s="43"/>
      <c r="K114" s="43"/>
      <c r="L114" s="6"/>
      <c r="M114" s="52"/>
      <c r="N114" s="52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5.5" hidden="1">
      <c r="A115" s="6">
        <v>113</v>
      </c>
      <c r="B115" s="6"/>
      <c r="C115" s="6" t="s">
        <v>411</v>
      </c>
      <c r="D115" s="6" t="s">
        <v>414</v>
      </c>
      <c r="E115" s="6" t="s">
        <v>891</v>
      </c>
      <c r="F115" s="271">
        <v>1036.29</v>
      </c>
      <c r="G115" s="6" t="s">
        <v>739</v>
      </c>
      <c r="H115" s="230" t="s">
        <v>835</v>
      </c>
      <c r="I115" s="6"/>
      <c r="J115" s="43"/>
      <c r="K115" s="43"/>
      <c r="L115" s="6"/>
      <c r="M115" s="52"/>
      <c r="N115" s="52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5.5" hidden="1">
      <c r="A116" s="6">
        <v>114</v>
      </c>
      <c r="B116" s="6"/>
      <c r="C116" s="6" t="s">
        <v>414</v>
      </c>
      <c r="D116" s="6" t="s">
        <v>415</v>
      </c>
      <c r="E116" s="6"/>
      <c r="F116" s="271">
        <v>397.66</v>
      </c>
      <c r="G116" s="277" t="s">
        <v>745</v>
      </c>
      <c r="H116" s="230" t="s">
        <v>835</v>
      </c>
      <c r="I116" s="6"/>
      <c r="J116" s="43"/>
      <c r="K116" s="43"/>
      <c r="L116" s="6"/>
      <c r="M116" s="52"/>
      <c r="N116" s="52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5.5" hidden="1">
      <c r="A117" s="6">
        <v>115</v>
      </c>
      <c r="B117" s="6"/>
      <c r="C117" s="6" t="s">
        <v>415</v>
      </c>
      <c r="D117" s="6" t="s">
        <v>420</v>
      </c>
      <c r="E117" s="6" t="s">
        <v>892</v>
      </c>
      <c r="F117" s="271">
        <v>1872</v>
      </c>
      <c r="G117" s="6" t="s">
        <v>739</v>
      </c>
      <c r="H117" s="230" t="s">
        <v>835</v>
      </c>
      <c r="I117" s="6"/>
      <c r="J117" s="43"/>
      <c r="K117" s="43"/>
      <c r="L117" s="6"/>
      <c r="M117" s="52"/>
      <c r="N117" s="52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5.5" hidden="1">
      <c r="A118" s="6">
        <v>116</v>
      </c>
      <c r="B118" s="6"/>
      <c r="C118" s="6" t="s">
        <v>420</v>
      </c>
      <c r="D118" s="6" t="s">
        <v>421</v>
      </c>
      <c r="E118" s="6"/>
      <c r="F118" s="271">
        <v>266.96100000000001</v>
      </c>
      <c r="G118" s="6" t="s">
        <v>740</v>
      </c>
      <c r="H118" s="230" t="s">
        <v>835</v>
      </c>
      <c r="I118" s="6"/>
      <c r="J118" s="43"/>
      <c r="K118" s="43"/>
      <c r="L118" s="6"/>
      <c r="M118" s="52"/>
      <c r="N118" s="52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5.5" hidden="1">
      <c r="A119" s="6">
        <v>117</v>
      </c>
      <c r="B119" s="6"/>
      <c r="C119" s="6" t="s">
        <v>421</v>
      </c>
      <c r="D119" s="6" t="s">
        <v>422</v>
      </c>
      <c r="E119" s="6"/>
      <c r="F119" s="271">
        <v>378.221</v>
      </c>
      <c r="G119" s="277" t="s">
        <v>745</v>
      </c>
      <c r="H119" s="230" t="s">
        <v>835</v>
      </c>
      <c r="I119" s="6"/>
      <c r="J119" s="43"/>
      <c r="K119" s="43"/>
      <c r="L119" s="6"/>
      <c r="M119" s="52"/>
      <c r="N119" s="52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5.5" hidden="1">
      <c r="A120" s="6">
        <v>118</v>
      </c>
      <c r="B120" s="6"/>
      <c r="C120" s="6" t="s">
        <v>422</v>
      </c>
      <c r="D120" s="6" t="s">
        <v>53</v>
      </c>
      <c r="E120" s="6"/>
      <c r="F120" s="271">
        <v>325.22899999999998</v>
      </c>
      <c r="G120" s="277" t="s">
        <v>745</v>
      </c>
      <c r="H120" s="230" t="s">
        <v>835</v>
      </c>
      <c r="I120" s="6"/>
      <c r="J120" s="43"/>
      <c r="K120" s="43"/>
      <c r="L120" s="6"/>
      <c r="M120" s="52"/>
      <c r="N120" s="52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5.5" hidden="1">
      <c r="A121" s="6">
        <v>119</v>
      </c>
      <c r="B121" s="6"/>
      <c r="C121" s="6" t="s">
        <v>53</v>
      </c>
      <c r="D121" s="6" t="s">
        <v>430</v>
      </c>
      <c r="E121" s="6" t="s">
        <v>893</v>
      </c>
      <c r="F121" s="271">
        <v>2987.2165</v>
      </c>
      <c r="G121" s="6" t="s">
        <v>739</v>
      </c>
      <c r="H121" s="230" t="s">
        <v>835</v>
      </c>
      <c r="I121" s="6"/>
      <c r="J121" s="43"/>
      <c r="K121" s="43"/>
      <c r="L121" s="6"/>
      <c r="M121" s="52"/>
      <c r="N121" s="52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5.5" hidden="1">
      <c r="A122" s="6">
        <v>120</v>
      </c>
      <c r="B122" s="6"/>
      <c r="C122" s="6" t="s">
        <v>430</v>
      </c>
      <c r="D122" s="6" t="s">
        <v>54</v>
      </c>
      <c r="E122" s="6"/>
      <c r="F122" s="271">
        <v>231.41</v>
      </c>
      <c r="G122" s="277" t="s">
        <v>745</v>
      </c>
      <c r="H122" s="230" t="s">
        <v>834</v>
      </c>
      <c r="I122" s="6"/>
      <c r="J122" s="43"/>
      <c r="K122" s="43"/>
      <c r="L122" s="6"/>
      <c r="M122" s="52"/>
      <c r="N122" s="52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5.5" hidden="1">
      <c r="A123" s="6">
        <v>121</v>
      </c>
      <c r="B123" s="6"/>
      <c r="C123" s="6" t="s">
        <v>54</v>
      </c>
      <c r="D123" s="6" t="s">
        <v>432</v>
      </c>
      <c r="E123" s="6" t="s">
        <v>431</v>
      </c>
      <c r="F123" s="271">
        <v>803</v>
      </c>
      <c r="G123" s="277" t="s">
        <v>745</v>
      </c>
      <c r="H123" s="230" t="s">
        <v>835</v>
      </c>
      <c r="I123" s="6"/>
      <c r="J123" s="43"/>
      <c r="K123" s="43"/>
      <c r="L123" s="6"/>
      <c r="M123" s="52"/>
      <c r="N123" s="52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5.5" hidden="1">
      <c r="A124" s="6">
        <v>122</v>
      </c>
      <c r="B124" s="6"/>
      <c r="C124" s="6" t="s">
        <v>432</v>
      </c>
      <c r="D124" s="6" t="s">
        <v>434</v>
      </c>
      <c r="E124" s="6" t="s">
        <v>433</v>
      </c>
      <c r="F124" s="271">
        <v>749.12</v>
      </c>
      <c r="G124" s="6" t="s">
        <v>740</v>
      </c>
      <c r="H124" s="230" t="s">
        <v>835</v>
      </c>
      <c r="I124" s="6"/>
      <c r="J124" s="43"/>
      <c r="K124" s="43"/>
      <c r="L124" s="6"/>
      <c r="M124" s="52"/>
      <c r="N124" s="52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5.5" hidden="1">
      <c r="A125" s="6">
        <v>123</v>
      </c>
      <c r="B125" s="6"/>
      <c r="C125" s="6" t="s">
        <v>434</v>
      </c>
      <c r="D125" s="6" t="s">
        <v>440</v>
      </c>
      <c r="E125" s="6" t="s">
        <v>894</v>
      </c>
      <c r="F125" s="271">
        <v>2245.8110000000001</v>
      </c>
      <c r="G125" s="6" t="s">
        <v>739</v>
      </c>
      <c r="H125" s="230" t="s">
        <v>835</v>
      </c>
      <c r="I125" s="6"/>
      <c r="J125" s="43"/>
      <c r="K125" s="43"/>
      <c r="L125" s="6"/>
      <c r="M125" s="52"/>
      <c r="N125" s="52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5.5" hidden="1">
      <c r="A126" s="6">
        <v>124</v>
      </c>
      <c r="B126" s="6"/>
      <c r="C126" s="6" t="s">
        <v>440</v>
      </c>
      <c r="D126" s="6" t="s">
        <v>55</v>
      </c>
      <c r="E126" s="6"/>
      <c r="F126" s="271">
        <v>239.47</v>
      </c>
      <c r="G126" s="277" t="s">
        <v>745</v>
      </c>
      <c r="H126" s="230" t="s">
        <v>835</v>
      </c>
      <c r="I126" s="6"/>
      <c r="J126" s="43"/>
      <c r="K126" s="43"/>
      <c r="L126" s="6"/>
      <c r="M126" s="52"/>
      <c r="N126" s="52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5.5" hidden="1">
      <c r="A127" s="6">
        <v>125</v>
      </c>
      <c r="B127" s="6"/>
      <c r="C127" s="6" t="s">
        <v>55</v>
      </c>
      <c r="D127" s="6" t="s">
        <v>442</v>
      </c>
      <c r="E127" s="6" t="s">
        <v>441</v>
      </c>
      <c r="F127" s="271">
        <v>798.41</v>
      </c>
      <c r="G127" s="6" t="s">
        <v>740</v>
      </c>
      <c r="H127" s="230" t="s">
        <v>835</v>
      </c>
      <c r="I127" s="6"/>
      <c r="J127" s="43"/>
      <c r="K127" s="43"/>
      <c r="L127" s="6"/>
      <c r="M127" s="52"/>
      <c r="N127" s="52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5.5" hidden="1">
      <c r="A128" s="6">
        <v>126</v>
      </c>
      <c r="B128" s="6"/>
      <c r="C128" s="6" t="s">
        <v>442</v>
      </c>
      <c r="D128" s="6" t="s">
        <v>444</v>
      </c>
      <c r="E128" s="6" t="s">
        <v>443</v>
      </c>
      <c r="F128" s="271">
        <v>819.27</v>
      </c>
      <c r="G128" s="6" t="s">
        <v>740</v>
      </c>
      <c r="H128" s="230" t="s">
        <v>835</v>
      </c>
      <c r="I128" s="6"/>
      <c r="J128" s="43"/>
      <c r="K128" s="43"/>
      <c r="L128" s="6"/>
      <c r="M128" s="52"/>
      <c r="N128" s="52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5.5" hidden="1">
      <c r="A129" s="6">
        <v>127</v>
      </c>
      <c r="B129" s="6"/>
      <c r="C129" s="6" t="s">
        <v>444</v>
      </c>
      <c r="D129" s="6" t="s">
        <v>445</v>
      </c>
      <c r="E129" s="6"/>
      <c r="F129" s="271">
        <v>191.81</v>
      </c>
      <c r="G129" s="277" t="s">
        <v>745</v>
      </c>
      <c r="H129" s="230" t="s">
        <v>835</v>
      </c>
      <c r="I129" s="6"/>
      <c r="J129" s="43"/>
      <c r="K129" s="43"/>
      <c r="L129" s="6"/>
      <c r="M129" s="52"/>
      <c r="N129" s="52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5.5" hidden="1">
      <c r="A130" s="6">
        <v>128</v>
      </c>
      <c r="B130" s="6"/>
      <c r="C130" s="6" t="s">
        <v>445</v>
      </c>
      <c r="D130" s="6" t="s">
        <v>56</v>
      </c>
      <c r="E130" s="6"/>
      <c r="F130" s="271">
        <v>248.6</v>
      </c>
      <c r="G130" s="277" t="s">
        <v>745</v>
      </c>
      <c r="H130" s="230" t="s">
        <v>834</v>
      </c>
      <c r="I130" s="6"/>
      <c r="J130" s="43"/>
      <c r="K130" s="43"/>
      <c r="L130" s="6"/>
      <c r="M130" s="52"/>
      <c r="N130" s="52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5.5" hidden="1">
      <c r="A131" s="6">
        <v>129</v>
      </c>
      <c r="B131" s="6"/>
      <c r="C131" s="6" t="s">
        <v>56</v>
      </c>
      <c r="D131" s="6" t="s">
        <v>449</v>
      </c>
      <c r="E131" s="6" t="s">
        <v>895</v>
      </c>
      <c r="F131" s="271">
        <v>1386.17</v>
      </c>
      <c r="G131" s="6" t="s">
        <v>739</v>
      </c>
      <c r="H131" s="230" t="s">
        <v>835</v>
      </c>
      <c r="I131" s="6"/>
      <c r="J131" s="43"/>
      <c r="K131" s="43"/>
      <c r="L131" s="6"/>
      <c r="M131" s="52"/>
      <c r="N131" s="52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5.5" hidden="1">
      <c r="A132" s="6">
        <v>130</v>
      </c>
      <c r="B132" s="6"/>
      <c r="C132" s="6" t="s">
        <v>449</v>
      </c>
      <c r="D132" s="6" t="s">
        <v>451</v>
      </c>
      <c r="E132" s="6" t="s">
        <v>450</v>
      </c>
      <c r="F132" s="271">
        <v>714</v>
      </c>
      <c r="G132" s="6" t="s">
        <v>740</v>
      </c>
      <c r="H132" s="230" t="s">
        <v>835</v>
      </c>
      <c r="I132" s="6"/>
      <c r="J132" s="43"/>
      <c r="K132" s="43"/>
      <c r="L132" s="6"/>
      <c r="M132" s="52"/>
      <c r="N132" s="52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5.5" hidden="1">
      <c r="A133" s="6">
        <v>131</v>
      </c>
      <c r="B133" s="6"/>
      <c r="C133" s="6" t="s">
        <v>451</v>
      </c>
      <c r="D133" s="6" t="s">
        <v>452</v>
      </c>
      <c r="E133" s="6"/>
      <c r="F133" s="271">
        <v>431.2</v>
      </c>
      <c r="G133" s="6" t="s">
        <v>740</v>
      </c>
      <c r="H133" s="230" t="s">
        <v>835</v>
      </c>
      <c r="I133" s="6"/>
      <c r="J133" s="43"/>
      <c r="K133" s="43"/>
      <c r="L133" s="6"/>
      <c r="M133" s="52"/>
      <c r="N133" s="52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5.5" hidden="1">
      <c r="A134" s="6">
        <v>132</v>
      </c>
      <c r="B134" s="6"/>
      <c r="C134" s="6" t="s">
        <v>452</v>
      </c>
      <c r="D134" s="6" t="s">
        <v>460</v>
      </c>
      <c r="E134" s="6" t="s">
        <v>896</v>
      </c>
      <c r="F134" s="271">
        <v>2965.43</v>
      </c>
      <c r="G134" s="6" t="s">
        <v>739</v>
      </c>
      <c r="H134" s="230" t="s">
        <v>835</v>
      </c>
      <c r="I134" s="6"/>
      <c r="J134" s="43"/>
      <c r="K134" s="43"/>
      <c r="L134" s="6"/>
      <c r="M134" s="52"/>
      <c r="N134" s="52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5.5" hidden="1">
      <c r="A135" s="6">
        <v>133</v>
      </c>
      <c r="B135" s="6"/>
      <c r="C135" s="6" t="s">
        <v>460</v>
      </c>
      <c r="D135" s="6" t="s">
        <v>464</v>
      </c>
      <c r="E135" s="6" t="s">
        <v>897</v>
      </c>
      <c r="F135" s="271">
        <v>1574.68</v>
      </c>
      <c r="G135" s="6" t="s">
        <v>739</v>
      </c>
      <c r="H135" s="230" t="s">
        <v>834</v>
      </c>
      <c r="I135" s="6"/>
      <c r="J135" s="43"/>
      <c r="K135" s="43"/>
      <c r="L135" s="6"/>
      <c r="M135" s="52"/>
      <c r="N135" s="52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5.5" hidden="1">
      <c r="A136" s="6">
        <v>134</v>
      </c>
      <c r="B136" s="6"/>
      <c r="C136" s="6" t="s">
        <v>464</v>
      </c>
      <c r="D136" s="6" t="s">
        <v>467</v>
      </c>
      <c r="E136" s="6" t="s">
        <v>898</v>
      </c>
      <c r="F136" s="271">
        <v>1238.74</v>
      </c>
      <c r="G136" s="6" t="s">
        <v>739</v>
      </c>
      <c r="H136" s="230" t="s">
        <v>834</v>
      </c>
      <c r="I136" s="6"/>
      <c r="J136" s="43"/>
      <c r="K136" s="43"/>
      <c r="L136" s="6"/>
      <c r="M136" s="52"/>
      <c r="N136" s="52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5.5" hidden="1">
      <c r="A137" s="6">
        <v>135</v>
      </c>
      <c r="B137" s="6"/>
      <c r="C137" s="6" t="s">
        <v>467</v>
      </c>
      <c r="D137" s="6" t="s">
        <v>469</v>
      </c>
      <c r="E137" s="6" t="s">
        <v>468</v>
      </c>
      <c r="F137" s="271">
        <v>767.07</v>
      </c>
      <c r="G137" s="6" t="s">
        <v>740</v>
      </c>
      <c r="H137" s="230" t="s">
        <v>835</v>
      </c>
      <c r="I137" s="6"/>
      <c r="J137" s="43"/>
      <c r="K137" s="43"/>
      <c r="L137" s="6"/>
      <c r="M137" s="52"/>
      <c r="N137" s="52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5.5" hidden="1">
      <c r="A138" s="6">
        <v>136</v>
      </c>
      <c r="B138" s="6"/>
      <c r="C138" s="6" t="s">
        <v>469</v>
      </c>
      <c r="D138" s="6" t="s">
        <v>471</v>
      </c>
      <c r="E138" s="6" t="s">
        <v>470</v>
      </c>
      <c r="F138" s="271">
        <v>791.5</v>
      </c>
      <c r="G138" s="6" t="s">
        <v>740</v>
      </c>
      <c r="H138" s="230" t="s">
        <v>835</v>
      </c>
      <c r="I138" s="6"/>
      <c r="J138" s="43"/>
      <c r="K138" s="43"/>
      <c r="L138" s="6"/>
      <c r="M138" s="52"/>
      <c r="N138" s="52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5.5" hidden="1">
      <c r="A139" s="6">
        <v>137</v>
      </c>
      <c r="B139" s="6"/>
      <c r="C139" s="6" t="s">
        <v>471</v>
      </c>
      <c r="D139" s="6" t="s">
        <v>472</v>
      </c>
      <c r="E139" s="6"/>
      <c r="F139" s="271">
        <v>179.98</v>
      </c>
      <c r="G139" s="277" t="s">
        <v>745</v>
      </c>
      <c r="H139" s="230" t="s">
        <v>835</v>
      </c>
      <c r="I139" s="6"/>
      <c r="J139" s="43"/>
      <c r="K139" s="43"/>
      <c r="L139" s="6"/>
      <c r="M139" s="52"/>
      <c r="N139" s="52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5.5" hidden="1">
      <c r="A140" s="6">
        <v>138</v>
      </c>
      <c r="B140" s="6"/>
      <c r="C140" s="6" t="s">
        <v>472</v>
      </c>
      <c r="D140" s="6" t="s">
        <v>473</v>
      </c>
      <c r="E140" s="6"/>
      <c r="F140" s="271">
        <v>390.65</v>
      </c>
      <c r="G140" s="6" t="s">
        <v>740</v>
      </c>
      <c r="H140" s="230" t="s">
        <v>835</v>
      </c>
      <c r="I140" s="6"/>
      <c r="J140" s="43"/>
      <c r="K140" s="43"/>
      <c r="L140" s="6"/>
      <c r="M140" s="52"/>
      <c r="N140" s="52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5.5" hidden="1">
      <c r="A141" s="6">
        <v>139</v>
      </c>
      <c r="B141" s="6"/>
      <c r="C141" s="6" t="s">
        <v>473</v>
      </c>
      <c r="D141" s="6" t="s">
        <v>475</v>
      </c>
      <c r="E141" s="6" t="s">
        <v>474</v>
      </c>
      <c r="F141" s="271">
        <v>786.67</v>
      </c>
      <c r="G141" s="6" t="s">
        <v>740</v>
      </c>
      <c r="H141" s="230" t="s">
        <v>835</v>
      </c>
      <c r="I141" s="6"/>
      <c r="J141" s="43"/>
      <c r="K141" s="43"/>
      <c r="L141" s="6"/>
      <c r="M141" s="52"/>
      <c r="N141" s="52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5.5" hidden="1">
      <c r="A142" s="6">
        <v>140</v>
      </c>
      <c r="B142" s="6"/>
      <c r="C142" s="6" t="s">
        <v>475</v>
      </c>
      <c r="D142" s="6" t="s">
        <v>476</v>
      </c>
      <c r="E142" s="6"/>
      <c r="F142" s="271">
        <v>239.51</v>
      </c>
      <c r="G142" s="6" t="s">
        <v>740</v>
      </c>
      <c r="H142" s="230" t="s">
        <v>835</v>
      </c>
      <c r="I142" s="6"/>
      <c r="J142" s="43"/>
      <c r="K142" s="43"/>
      <c r="L142" s="6"/>
      <c r="M142" s="52"/>
      <c r="N142" s="52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5.5" hidden="1">
      <c r="A143" s="6">
        <v>141</v>
      </c>
      <c r="B143" s="6"/>
      <c r="C143" s="6" t="s">
        <v>476</v>
      </c>
      <c r="D143" s="6" t="s">
        <v>57</v>
      </c>
      <c r="E143" s="6"/>
      <c r="F143" s="271">
        <v>246.98</v>
      </c>
      <c r="G143" s="277" t="s">
        <v>745</v>
      </c>
      <c r="H143" s="230" t="s">
        <v>835</v>
      </c>
      <c r="I143" s="6"/>
      <c r="J143" s="43"/>
      <c r="K143" s="43"/>
      <c r="L143" s="6"/>
      <c r="M143" s="52"/>
      <c r="N143" s="52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5.5" hidden="1">
      <c r="A144" s="6">
        <v>142</v>
      </c>
      <c r="B144" s="6"/>
      <c r="C144" s="6" t="s">
        <v>57</v>
      </c>
      <c r="D144" s="6" t="s">
        <v>481</v>
      </c>
      <c r="E144" s="6" t="s">
        <v>899</v>
      </c>
      <c r="F144" s="271">
        <v>1728.1849999999999</v>
      </c>
      <c r="G144" s="6" t="s">
        <v>739</v>
      </c>
      <c r="H144" s="230" t="s">
        <v>835</v>
      </c>
      <c r="I144" s="6"/>
      <c r="J144" s="43"/>
      <c r="K144" s="43"/>
      <c r="L144" s="6"/>
      <c r="M144" s="52"/>
      <c r="N144" s="52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5.5" hidden="1">
      <c r="A145" s="6">
        <v>143</v>
      </c>
      <c r="B145" s="6"/>
      <c r="C145" s="6" t="s">
        <v>481</v>
      </c>
      <c r="D145" s="6" t="s">
        <v>482</v>
      </c>
      <c r="E145" s="6"/>
      <c r="F145" s="271">
        <v>411.1429</v>
      </c>
      <c r="G145" s="6" t="s">
        <v>740</v>
      </c>
      <c r="H145" s="230" t="s">
        <v>835</v>
      </c>
      <c r="I145" s="6"/>
      <c r="J145" s="43"/>
      <c r="K145" s="43"/>
      <c r="L145" s="6"/>
      <c r="M145" s="52"/>
      <c r="N145" s="52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5.5" hidden="1">
      <c r="A146" s="6">
        <v>144</v>
      </c>
      <c r="B146" s="6"/>
      <c r="C146" s="6" t="s">
        <v>482</v>
      </c>
      <c r="D146" s="6" t="s">
        <v>58</v>
      </c>
      <c r="E146" s="6"/>
      <c r="F146" s="271">
        <v>295</v>
      </c>
      <c r="G146" s="277" t="s">
        <v>745</v>
      </c>
      <c r="H146" s="230" t="s">
        <v>835</v>
      </c>
      <c r="I146" s="6"/>
      <c r="J146" s="43"/>
      <c r="K146" s="43"/>
      <c r="L146" s="6"/>
      <c r="M146" s="52"/>
      <c r="N146" s="52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5.5" hidden="1">
      <c r="A147" s="6">
        <v>145</v>
      </c>
      <c r="B147" s="6"/>
      <c r="C147" s="6" t="s">
        <v>58</v>
      </c>
      <c r="D147" s="6" t="s">
        <v>486</v>
      </c>
      <c r="E147" s="6" t="s">
        <v>900</v>
      </c>
      <c r="F147" s="271">
        <v>1763.5409999999999</v>
      </c>
      <c r="G147" s="6" t="s">
        <v>739</v>
      </c>
      <c r="H147" s="230" t="s">
        <v>835</v>
      </c>
      <c r="I147" s="6"/>
      <c r="J147" s="43"/>
      <c r="K147" s="43"/>
      <c r="L147" s="6"/>
      <c r="M147" s="52"/>
      <c r="N147" s="52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5.5" hidden="1">
      <c r="A148" s="6">
        <v>146</v>
      </c>
      <c r="B148" s="6"/>
      <c r="C148" s="6" t="s">
        <v>486</v>
      </c>
      <c r="D148" s="6" t="s">
        <v>487</v>
      </c>
      <c r="E148" s="6"/>
      <c r="F148" s="271">
        <v>200.821</v>
      </c>
      <c r="G148" s="277" t="s">
        <v>745</v>
      </c>
      <c r="H148" s="230" t="s">
        <v>835</v>
      </c>
      <c r="I148" s="6"/>
      <c r="J148" s="43"/>
      <c r="K148" s="43"/>
      <c r="L148" s="6"/>
      <c r="M148" s="52"/>
      <c r="N148" s="52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5.5" hidden="1">
      <c r="A149" s="6">
        <v>147</v>
      </c>
      <c r="B149" s="6"/>
      <c r="C149" s="6" t="s">
        <v>487</v>
      </c>
      <c r="D149" s="6" t="s">
        <v>488</v>
      </c>
      <c r="E149" s="6"/>
      <c r="F149" s="271">
        <v>202.27699999999999</v>
      </c>
      <c r="G149" s="277" t="s">
        <v>745</v>
      </c>
      <c r="H149" s="230" t="s">
        <v>835</v>
      </c>
      <c r="I149" s="6"/>
      <c r="J149" s="43"/>
      <c r="K149" s="43"/>
      <c r="L149" s="6"/>
      <c r="M149" s="52"/>
      <c r="N149" s="52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5.5" hidden="1">
      <c r="A150" s="6">
        <v>148</v>
      </c>
      <c r="B150" s="6"/>
      <c r="C150" s="6" t="s">
        <v>488</v>
      </c>
      <c r="D150" s="6" t="s">
        <v>489</v>
      </c>
      <c r="E150" s="6"/>
      <c r="F150" s="271">
        <v>363.32100000000003</v>
      </c>
      <c r="G150" s="6" t="s">
        <v>740</v>
      </c>
      <c r="H150" s="230" t="s">
        <v>835</v>
      </c>
      <c r="I150" s="6"/>
      <c r="J150" s="43"/>
      <c r="K150" s="43"/>
      <c r="L150" s="6"/>
      <c r="M150" s="52"/>
      <c r="N150" s="52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5.5" hidden="1">
      <c r="A151" s="6">
        <v>149</v>
      </c>
      <c r="B151" s="6"/>
      <c r="C151" s="6" t="s">
        <v>489</v>
      </c>
      <c r="D151" s="6" t="s">
        <v>491</v>
      </c>
      <c r="E151" s="6" t="s">
        <v>490</v>
      </c>
      <c r="F151" s="271">
        <v>737.40300000000002</v>
      </c>
      <c r="G151" s="6" t="s">
        <v>740</v>
      </c>
      <c r="H151" s="230" t="s">
        <v>834</v>
      </c>
      <c r="I151" s="6"/>
      <c r="J151" s="43"/>
      <c r="K151" s="43"/>
      <c r="L151" s="6"/>
      <c r="M151" s="52"/>
      <c r="N151" s="52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5.5" hidden="1">
      <c r="A152" s="6">
        <v>150</v>
      </c>
      <c r="B152" s="6"/>
      <c r="C152" s="6" t="s">
        <v>491</v>
      </c>
      <c r="D152" s="6" t="s">
        <v>59</v>
      </c>
      <c r="E152" s="6" t="s">
        <v>492</v>
      </c>
      <c r="F152" s="271">
        <v>734.048</v>
      </c>
      <c r="G152" s="6" t="s">
        <v>740</v>
      </c>
      <c r="H152" s="230" t="s">
        <v>834</v>
      </c>
      <c r="I152" s="6"/>
      <c r="J152" s="43"/>
      <c r="K152" s="43"/>
      <c r="L152" s="6"/>
      <c r="M152" s="52"/>
      <c r="N152" s="52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5.5" hidden="1">
      <c r="A153" s="6">
        <v>151</v>
      </c>
      <c r="B153" s="6"/>
      <c r="C153" s="6" t="s">
        <v>59</v>
      </c>
      <c r="D153" s="6" t="s">
        <v>494</v>
      </c>
      <c r="E153" s="6" t="s">
        <v>901</v>
      </c>
      <c r="F153" s="271">
        <v>1835.7380000000001</v>
      </c>
      <c r="G153" s="6" t="s">
        <v>739</v>
      </c>
      <c r="H153" s="230" t="s">
        <v>834</v>
      </c>
      <c r="I153" s="6"/>
      <c r="J153" s="43"/>
      <c r="K153" s="43"/>
      <c r="L153" s="6"/>
      <c r="M153" s="52"/>
      <c r="N153" s="52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5.5" hidden="1">
      <c r="A154" s="6">
        <v>152</v>
      </c>
      <c r="B154" s="6"/>
      <c r="C154" s="6" t="s">
        <v>494</v>
      </c>
      <c r="D154" s="6" t="s">
        <v>60</v>
      </c>
      <c r="E154" s="6"/>
      <c r="F154" s="271">
        <v>280.01499999999999</v>
      </c>
      <c r="G154" s="277" t="s">
        <v>745</v>
      </c>
      <c r="H154" s="230" t="s">
        <v>834</v>
      </c>
      <c r="I154" s="6"/>
      <c r="J154" s="43"/>
      <c r="K154" s="43"/>
      <c r="L154" s="6"/>
      <c r="M154" s="52"/>
      <c r="N154" s="52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5.5" hidden="1">
      <c r="A155" s="6">
        <v>153</v>
      </c>
      <c r="B155" s="6"/>
      <c r="C155" s="6" t="s">
        <v>60</v>
      </c>
      <c r="D155" s="6" t="s">
        <v>496</v>
      </c>
      <c r="E155" s="6" t="s">
        <v>902</v>
      </c>
      <c r="F155" s="271">
        <v>1372.6</v>
      </c>
      <c r="G155" s="6" t="s">
        <v>739</v>
      </c>
      <c r="H155" s="230" t="s">
        <v>835</v>
      </c>
      <c r="I155" s="6"/>
      <c r="J155" s="43"/>
      <c r="K155" s="43"/>
      <c r="L155" s="6"/>
      <c r="M155" s="52"/>
      <c r="N155" s="52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5.5" hidden="1">
      <c r="A156" s="6">
        <v>154</v>
      </c>
      <c r="B156" s="6"/>
      <c r="C156" s="6" t="s">
        <v>496</v>
      </c>
      <c r="D156" s="6" t="s">
        <v>500</v>
      </c>
      <c r="E156" s="6" t="s">
        <v>903</v>
      </c>
      <c r="F156" s="271">
        <v>2778.1210000000001</v>
      </c>
      <c r="G156" s="6" t="s">
        <v>739</v>
      </c>
      <c r="H156" s="230" t="s">
        <v>835</v>
      </c>
      <c r="I156" s="6"/>
      <c r="J156" s="43"/>
      <c r="K156" s="43"/>
      <c r="L156" s="6"/>
      <c r="M156" s="52"/>
      <c r="N156" s="52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5.5" hidden="1">
      <c r="A157" s="6">
        <v>155</v>
      </c>
      <c r="B157" s="6"/>
      <c r="C157" s="6" t="s">
        <v>500</v>
      </c>
      <c r="D157" s="6" t="s">
        <v>502</v>
      </c>
      <c r="E157" s="6" t="s">
        <v>501</v>
      </c>
      <c r="F157" s="271">
        <v>791.62599999999998</v>
      </c>
      <c r="G157" s="6" t="s">
        <v>740</v>
      </c>
      <c r="H157" s="230" t="s">
        <v>772</v>
      </c>
      <c r="I157" s="6" t="s">
        <v>161</v>
      </c>
      <c r="J157" s="43">
        <v>46123</v>
      </c>
      <c r="K157" s="43">
        <v>46126</v>
      </c>
      <c r="L157" s="52" t="s">
        <v>110</v>
      </c>
      <c r="M157" s="52">
        <v>46126</v>
      </c>
      <c r="N157" s="52">
        <v>46127</v>
      </c>
      <c r="O157" s="6"/>
      <c r="P157" s="6" t="s">
        <v>110</v>
      </c>
      <c r="Q157" s="6" t="s">
        <v>110</v>
      </c>
      <c r="R157" s="6"/>
      <c r="S157" s="6" t="s">
        <v>110</v>
      </c>
      <c r="T157" s="6" t="s">
        <v>855</v>
      </c>
      <c r="U157" s="6">
        <v>30</v>
      </c>
      <c r="V157" s="6"/>
      <c r="W157" s="6"/>
      <c r="X157" s="6"/>
    </row>
    <row r="158" spans="1:24" ht="15.5" hidden="1">
      <c r="A158" s="6">
        <v>156</v>
      </c>
      <c r="B158" s="6"/>
      <c r="C158" s="6" t="s">
        <v>502</v>
      </c>
      <c r="D158" s="6" t="s">
        <v>546</v>
      </c>
      <c r="E158" s="6"/>
      <c r="F158" s="271">
        <v>463.1</v>
      </c>
      <c r="G158" s="6" t="s">
        <v>740</v>
      </c>
      <c r="H158" s="230" t="s">
        <v>835</v>
      </c>
      <c r="I158" s="6"/>
      <c r="J158" s="43"/>
      <c r="K158" s="43"/>
      <c r="L158" s="6"/>
      <c r="M158" s="52"/>
      <c r="N158" s="52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5.5" hidden="1">
      <c r="A159" s="6">
        <v>157</v>
      </c>
      <c r="B159" s="6"/>
      <c r="C159" s="6" t="s">
        <v>546</v>
      </c>
      <c r="D159" s="6" t="s">
        <v>547</v>
      </c>
      <c r="E159" s="6"/>
      <c r="F159" s="271">
        <v>256.45</v>
      </c>
      <c r="G159" s="277" t="s">
        <v>745</v>
      </c>
      <c r="H159" s="230" t="s">
        <v>835</v>
      </c>
      <c r="I159" s="6"/>
      <c r="J159" s="43"/>
      <c r="K159" s="43"/>
      <c r="L159" s="6"/>
      <c r="M159" s="52"/>
      <c r="N159" s="52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5.5" hidden="1">
      <c r="A160" s="6">
        <v>158</v>
      </c>
      <c r="B160" s="6"/>
      <c r="C160" s="6" t="s">
        <v>547</v>
      </c>
      <c r="D160" s="6" t="s">
        <v>127</v>
      </c>
      <c r="E160" s="6"/>
      <c r="F160" s="271">
        <v>425.57</v>
      </c>
      <c r="G160" s="6" t="s">
        <v>740</v>
      </c>
      <c r="H160" s="230" t="s">
        <v>835</v>
      </c>
      <c r="I160" s="6"/>
      <c r="J160" s="43"/>
      <c r="K160" s="43"/>
      <c r="L160" s="6"/>
      <c r="M160" s="52"/>
      <c r="N160" s="52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5.5" hidden="1">
      <c r="A161" s="6">
        <v>159</v>
      </c>
      <c r="B161" s="6"/>
      <c r="C161" s="6" t="s">
        <v>127</v>
      </c>
      <c r="D161" s="6" t="s">
        <v>129</v>
      </c>
      <c r="E161" s="6" t="s">
        <v>128</v>
      </c>
      <c r="F161" s="271">
        <v>566.9</v>
      </c>
      <c r="G161" s="6" t="s">
        <v>740</v>
      </c>
      <c r="H161" s="230" t="s">
        <v>835</v>
      </c>
      <c r="I161" s="6"/>
      <c r="J161" s="43"/>
      <c r="K161" s="43"/>
      <c r="L161" s="6"/>
      <c r="M161" s="52"/>
      <c r="N161" s="52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5.5" hidden="1">
      <c r="A162" s="6">
        <v>160</v>
      </c>
      <c r="B162" s="6"/>
      <c r="C162" s="6" t="s">
        <v>129</v>
      </c>
      <c r="D162" s="6" t="s">
        <v>64</v>
      </c>
      <c r="E162" s="6" t="s">
        <v>904</v>
      </c>
      <c r="F162" s="271">
        <v>1620.626</v>
      </c>
      <c r="G162" s="6" t="s">
        <v>739</v>
      </c>
      <c r="H162" s="230" t="s">
        <v>835</v>
      </c>
      <c r="I162" s="6"/>
      <c r="J162" s="43"/>
      <c r="K162" s="43"/>
      <c r="L162" s="6"/>
      <c r="M162" s="52"/>
      <c r="N162" s="52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5.5" hidden="1">
      <c r="A163" s="6">
        <v>161</v>
      </c>
      <c r="B163" s="6"/>
      <c r="C163" s="6" t="s">
        <v>64</v>
      </c>
      <c r="D163" s="6" t="s">
        <v>506</v>
      </c>
      <c r="E163" s="6" t="s">
        <v>905</v>
      </c>
      <c r="F163" s="271">
        <v>1630.951</v>
      </c>
      <c r="G163" s="6" t="s">
        <v>739</v>
      </c>
      <c r="H163" s="230" t="s">
        <v>835</v>
      </c>
      <c r="I163" s="6"/>
      <c r="J163" s="43"/>
      <c r="K163" s="43"/>
      <c r="L163" s="6"/>
      <c r="M163" s="52"/>
      <c r="N163" s="52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5.5" hidden="1">
      <c r="A164" s="6">
        <v>162</v>
      </c>
      <c r="B164" s="6"/>
      <c r="C164" s="6" t="s">
        <v>506</v>
      </c>
      <c r="D164" s="6" t="s">
        <v>65</v>
      </c>
      <c r="E164" s="6" t="s">
        <v>906</v>
      </c>
      <c r="F164" s="271">
        <v>1133.9739999999999</v>
      </c>
      <c r="G164" s="6" t="s">
        <v>739</v>
      </c>
      <c r="H164" s="230" t="s">
        <v>834</v>
      </c>
      <c r="I164" s="6"/>
      <c r="J164" s="43"/>
      <c r="K164" s="43"/>
      <c r="L164" s="6"/>
      <c r="M164" s="52"/>
      <c r="N164" s="52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5.5" hidden="1">
      <c r="A165" s="6">
        <v>163</v>
      </c>
      <c r="B165" s="6"/>
      <c r="C165" s="6" t="s">
        <v>65</v>
      </c>
      <c r="D165" s="6" t="s">
        <v>66</v>
      </c>
      <c r="E165" s="6" t="s">
        <v>508</v>
      </c>
      <c r="F165" s="271">
        <v>840.86800000000005</v>
      </c>
      <c r="G165" s="6" t="s">
        <v>740</v>
      </c>
      <c r="H165" s="230" t="s">
        <v>834</v>
      </c>
      <c r="I165" s="6"/>
      <c r="J165" s="43"/>
      <c r="K165" s="43"/>
      <c r="L165" s="6"/>
      <c r="M165" s="52"/>
      <c r="N165" s="52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5.5" hidden="1">
      <c r="A166" s="6">
        <v>164</v>
      </c>
      <c r="B166" s="6"/>
      <c r="C166" s="6" t="s">
        <v>66</v>
      </c>
      <c r="D166" s="6" t="s">
        <v>512</v>
      </c>
      <c r="E166" s="6" t="s">
        <v>907</v>
      </c>
      <c r="F166" s="271">
        <v>2021.9960000000001</v>
      </c>
      <c r="G166" s="6" t="s">
        <v>739</v>
      </c>
      <c r="H166" s="230" t="s">
        <v>834</v>
      </c>
      <c r="I166" s="6"/>
      <c r="J166" s="43"/>
      <c r="K166" s="43"/>
      <c r="L166" s="6"/>
      <c r="M166" s="52"/>
      <c r="N166" s="52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5.5" hidden="1">
      <c r="A167" s="6">
        <v>165</v>
      </c>
      <c r="B167" s="6"/>
      <c r="C167" s="6" t="s">
        <v>512</v>
      </c>
      <c r="D167" s="6" t="s">
        <v>513</v>
      </c>
      <c r="E167" s="6"/>
      <c r="F167" s="271">
        <v>487.45400000000001</v>
      </c>
      <c r="G167" s="6" t="s">
        <v>740</v>
      </c>
      <c r="H167" s="230" t="s">
        <v>835</v>
      </c>
      <c r="I167" s="6"/>
      <c r="J167" s="43"/>
      <c r="K167" s="43"/>
      <c r="L167" s="6"/>
      <c r="M167" s="52"/>
      <c r="N167" s="52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5.5" hidden="1">
      <c r="A168" s="6">
        <v>166</v>
      </c>
      <c r="B168" s="6"/>
      <c r="C168" s="6" t="s">
        <v>513</v>
      </c>
      <c r="D168" s="6" t="s">
        <v>514</v>
      </c>
      <c r="E168" s="6"/>
      <c r="F168" s="271">
        <v>304.45999999999998</v>
      </c>
      <c r="G168" s="277" t="s">
        <v>745</v>
      </c>
      <c r="H168" s="230" t="s">
        <v>835</v>
      </c>
      <c r="I168" s="6"/>
      <c r="J168" s="43"/>
      <c r="K168" s="43"/>
      <c r="L168" s="6"/>
      <c r="M168" s="52"/>
      <c r="N168" s="52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5.5" hidden="1">
      <c r="A169" s="6">
        <v>167</v>
      </c>
      <c r="B169" s="6"/>
      <c r="C169" s="6" t="s">
        <v>514</v>
      </c>
      <c r="D169" s="6" t="s">
        <v>515</v>
      </c>
      <c r="E169" s="6"/>
      <c r="F169" s="271">
        <v>353.19</v>
      </c>
      <c r="G169" s="6" t="s">
        <v>740</v>
      </c>
      <c r="H169" s="230" t="s">
        <v>835</v>
      </c>
      <c r="I169" s="6"/>
      <c r="J169" s="43"/>
      <c r="K169" s="43"/>
      <c r="L169" s="6"/>
      <c r="M169" s="52"/>
      <c r="N169" s="52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5.5" hidden="1">
      <c r="A170" s="6">
        <v>168</v>
      </c>
      <c r="B170" s="6"/>
      <c r="C170" s="6" t="s">
        <v>515</v>
      </c>
      <c r="D170" s="6" t="s">
        <v>516</v>
      </c>
      <c r="E170" s="6"/>
      <c r="F170" s="271">
        <v>263.06</v>
      </c>
      <c r="G170" s="6" t="s">
        <v>740</v>
      </c>
      <c r="H170" s="230" t="s">
        <v>834</v>
      </c>
      <c r="I170" s="6"/>
      <c r="J170" s="43"/>
      <c r="K170" s="43"/>
      <c r="L170" s="6"/>
      <c r="M170" s="52"/>
      <c r="N170" s="52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5.5" hidden="1">
      <c r="A171" s="6">
        <v>169</v>
      </c>
      <c r="B171" s="6"/>
      <c r="C171" s="6" t="s">
        <v>516</v>
      </c>
      <c r="D171" s="6" t="s">
        <v>518</v>
      </c>
      <c r="E171" s="6" t="s">
        <v>517</v>
      </c>
      <c r="F171" s="271">
        <v>736.76</v>
      </c>
      <c r="G171" s="6" t="s">
        <v>740</v>
      </c>
      <c r="H171" s="230" t="s">
        <v>835</v>
      </c>
      <c r="I171" s="6"/>
      <c r="J171" s="43"/>
      <c r="K171" s="43"/>
      <c r="L171" s="6"/>
      <c r="M171" s="52"/>
      <c r="N171" s="52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5.5" hidden="1">
      <c r="A172" s="6">
        <v>170</v>
      </c>
      <c r="B172" s="6"/>
      <c r="C172" s="6" t="s">
        <v>518</v>
      </c>
      <c r="D172" s="6" t="s">
        <v>520</v>
      </c>
      <c r="E172" s="6" t="s">
        <v>519</v>
      </c>
      <c r="F172" s="271">
        <v>583.35</v>
      </c>
      <c r="G172" s="277" t="s">
        <v>745</v>
      </c>
      <c r="H172" s="230" t="s">
        <v>835</v>
      </c>
      <c r="I172" s="6"/>
      <c r="J172" s="43"/>
      <c r="K172" s="43"/>
      <c r="L172" s="6"/>
      <c r="M172" s="52"/>
      <c r="N172" s="52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5.5" hidden="1">
      <c r="A173" s="6">
        <v>171</v>
      </c>
      <c r="B173" s="6"/>
      <c r="C173" s="6" t="s">
        <v>520</v>
      </c>
      <c r="D173" s="6" t="s">
        <v>521</v>
      </c>
      <c r="E173" s="6"/>
      <c r="F173" s="271">
        <v>94.77</v>
      </c>
      <c r="G173" s="6" t="s">
        <v>740</v>
      </c>
      <c r="H173" s="230" t="s">
        <v>835</v>
      </c>
      <c r="I173" s="6"/>
      <c r="J173" s="43"/>
      <c r="K173" s="43"/>
      <c r="L173" s="6"/>
      <c r="M173" s="52"/>
      <c r="N173" s="52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5.5" hidden="1">
      <c r="A174" s="6">
        <v>172</v>
      </c>
      <c r="B174" s="6"/>
      <c r="C174" s="6" t="s">
        <v>521</v>
      </c>
      <c r="D174" s="6" t="s">
        <v>522</v>
      </c>
      <c r="E174" s="6"/>
      <c r="F174" s="271">
        <v>79</v>
      </c>
      <c r="G174" s="6" t="s">
        <v>740</v>
      </c>
      <c r="H174" s="230" t="s">
        <v>835</v>
      </c>
      <c r="I174" s="6"/>
      <c r="J174" s="43"/>
      <c r="K174" s="43"/>
      <c r="L174" s="6"/>
      <c r="M174" s="52"/>
      <c r="N174" s="52"/>
      <c r="O174" s="6"/>
      <c r="P174" s="6"/>
      <c r="Q174" s="6"/>
      <c r="R174" s="6"/>
      <c r="S174" s="6"/>
      <c r="T174" s="6"/>
      <c r="U174" s="6"/>
      <c r="V174" s="6"/>
      <c r="W174" s="6"/>
      <c r="X174" s="6"/>
    </row>
  </sheetData>
  <autoFilter ref="A2:X174" xr:uid="{1239BD7A-3F46-4D95-89F2-ECE4012689A6}">
    <filterColumn colId="7">
      <filters>
        <filter val="WIP"/>
      </filters>
    </filterColumn>
  </autoFilter>
  <conditionalFormatting sqref="B12:B173 B1 B175:B1048576">
    <cfRule type="duplicateValues" dxfId="113" priority="1352"/>
  </conditionalFormatting>
  <conditionalFormatting sqref="C2">
    <cfRule type="duplicateValues" dxfId="112" priority="37"/>
  </conditionalFormatting>
  <conditionalFormatting sqref="C3:C11">
    <cfRule type="duplicateValues" dxfId="111" priority="1355"/>
  </conditionalFormatting>
  <conditionalFormatting sqref="C174">
    <cfRule type="duplicateValues" dxfId="110" priority="5"/>
  </conditionalFormatting>
  <conditionalFormatting sqref="D174">
    <cfRule type="duplicateValues" dxfId="109" priority="6"/>
  </conditionalFormatting>
  <conditionalFormatting sqref="D2:E2 D4:E11 D3">
    <cfRule type="duplicateValues" dxfId="108" priority="1356"/>
  </conditionalFormatting>
  <conditionalFormatting sqref="E3">
    <cfRule type="duplicateValues" dxfId="107" priority="7"/>
  </conditionalFormatting>
  <conditionalFormatting sqref="E174">
    <cfRule type="duplicateValues" dxfId="106" priority="4"/>
  </conditionalFormatting>
  <conditionalFormatting sqref="H3:H174">
    <cfRule type="containsText" dxfId="105" priority="1" operator="containsText" text="Complete">
      <formula>NOT(ISERROR(SEARCH("Complete",H3)))</formula>
    </cfRule>
    <cfRule type="containsText" dxfId="104" priority="2" operator="containsText" text="Not Ready">
      <formula>NOT(ISERROR(SEARCH("Not Ready",H3)))</formula>
    </cfRule>
    <cfRule type="containsText" dxfId="103" priority="3" operator="containsText" text="Ready">
      <formula>NOT(ISERROR(SEARCH("Ready",H3)))</formula>
    </cfRule>
  </conditionalFormatting>
  <pageMargins left="0.7" right="0.7" top="0.75" bottom="0.75" header="0.3" footer="0.3"/>
  <pageSetup paperSize="9" scale="38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94E6-D211-4520-A1D0-AE961CE6A952}">
  <sheetPr codeName="Sheet19">
    <pageSetUpPr fitToPage="1"/>
  </sheetPr>
  <dimension ref="A1:BL441"/>
  <sheetViews>
    <sheetView showGridLines="0" topLeftCell="A373" zoomScale="34" zoomScaleNormal="34" zoomScaleSheetLayoutView="32" workbookViewId="0">
      <selection activeCell="AI164" sqref="AI164"/>
    </sheetView>
  </sheetViews>
  <sheetFormatPr defaultColWidth="8.7265625" defaultRowHeight="16.5"/>
  <cols>
    <col min="1" max="1" width="1.1796875" style="327" customWidth="1"/>
    <col min="2" max="5" width="8.7265625" style="327"/>
    <col min="6" max="6" width="13.1796875" style="327" customWidth="1"/>
    <col min="7" max="11" width="8.7265625" style="327"/>
    <col min="12" max="12" width="11.1796875" style="327" customWidth="1"/>
    <col min="13" max="15" width="8.7265625" style="327"/>
    <col min="16" max="16" width="10.7265625" style="327" customWidth="1"/>
    <col min="17" max="20" width="8.7265625" style="327"/>
    <col min="21" max="21" width="10.1796875" style="327" customWidth="1"/>
    <col min="22" max="22" width="8.7265625" style="327"/>
    <col min="23" max="23" width="10" style="327" customWidth="1"/>
    <col min="24" max="29" width="8.7265625" style="327"/>
    <col min="30" max="30" width="10.26953125" style="327" customWidth="1"/>
    <col min="31" max="35" width="8.7265625" style="327"/>
    <col min="36" max="36" width="11.90625" style="327" bestFit="1" customWidth="1"/>
    <col min="37" max="37" width="10.54296875" style="327" customWidth="1"/>
    <col min="38" max="47" width="8.7265625" style="327"/>
    <col min="48" max="48" width="11.1796875" style="327" customWidth="1"/>
    <col min="49" max="49" width="12.90625" style="327" customWidth="1"/>
    <col min="50" max="50" width="13.453125" style="327" customWidth="1"/>
    <col min="51" max="51" width="10.1796875" style="327" customWidth="1"/>
    <col min="52" max="52" width="9.453125" style="327" bestFit="1" customWidth="1"/>
    <col min="53" max="53" width="11.26953125" style="327" customWidth="1"/>
    <col min="54" max="54" width="12.7265625" style="327" customWidth="1"/>
    <col min="55" max="16384" width="8.7265625" style="327"/>
  </cols>
  <sheetData>
    <row r="1" spans="1:64" ht="17.5" thickTop="1" thickBot="1">
      <c r="A1" s="326"/>
      <c r="B1" s="869" t="s">
        <v>67</v>
      </c>
      <c r="C1" s="869"/>
      <c r="D1" s="869"/>
      <c r="E1" s="869"/>
      <c r="F1" s="869"/>
      <c r="G1" s="869"/>
      <c r="H1" s="869"/>
      <c r="I1" s="869"/>
      <c r="J1" s="869"/>
      <c r="K1" s="869"/>
      <c r="L1" s="869"/>
      <c r="M1" s="869"/>
      <c r="N1" s="869"/>
      <c r="O1" s="869"/>
      <c r="P1" s="869"/>
      <c r="Q1" s="869"/>
      <c r="R1" s="869"/>
      <c r="S1" s="869"/>
      <c r="T1" s="869"/>
      <c r="U1" s="869"/>
      <c r="V1" s="869"/>
      <c r="W1" s="869"/>
      <c r="X1" s="869"/>
      <c r="Y1" s="869"/>
      <c r="Z1" s="869"/>
      <c r="AA1" s="869"/>
      <c r="AB1" s="869"/>
      <c r="AC1" s="869"/>
      <c r="AD1" s="869"/>
      <c r="AE1" s="869"/>
      <c r="AF1" s="869"/>
      <c r="AG1" s="869"/>
      <c r="AH1" s="869"/>
      <c r="AI1" s="869"/>
      <c r="AJ1" s="869"/>
      <c r="AK1" s="869"/>
      <c r="AL1" s="869"/>
      <c r="AM1" s="869"/>
      <c r="AN1" s="869"/>
      <c r="AO1" s="869"/>
      <c r="AP1" s="869"/>
      <c r="AQ1" s="869"/>
      <c r="AR1" s="869"/>
      <c r="AS1" s="869"/>
      <c r="AT1" s="869"/>
      <c r="AU1" s="869"/>
      <c r="AV1" s="869"/>
      <c r="AW1" s="869"/>
      <c r="AX1" s="869"/>
      <c r="AY1" s="869"/>
      <c r="AZ1" s="869"/>
      <c r="BA1" s="869"/>
      <c r="BB1" s="326"/>
      <c r="BC1" s="326"/>
      <c r="BD1" s="326"/>
      <c r="BE1" s="326"/>
      <c r="BF1" s="326"/>
      <c r="BG1" s="326"/>
      <c r="BH1" s="326"/>
      <c r="BI1" s="326"/>
      <c r="BJ1" s="326"/>
      <c r="BK1" s="326"/>
      <c r="BL1" s="326"/>
    </row>
    <row r="2" spans="1:64" ht="49.5" customHeight="1" thickTop="1">
      <c r="A2" s="326"/>
      <c r="B2" s="869"/>
      <c r="C2" s="869"/>
      <c r="D2" s="869"/>
      <c r="E2" s="869"/>
      <c r="F2" s="869"/>
      <c r="G2" s="869"/>
      <c r="H2" s="869"/>
      <c r="I2" s="869"/>
      <c r="J2" s="869"/>
      <c r="K2" s="869"/>
      <c r="L2" s="869"/>
      <c r="M2" s="869"/>
      <c r="N2" s="869"/>
      <c r="O2" s="869"/>
      <c r="P2" s="869"/>
      <c r="Q2" s="869"/>
      <c r="R2" s="869"/>
      <c r="S2" s="869"/>
      <c r="T2" s="869"/>
      <c r="U2" s="869"/>
      <c r="V2" s="869"/>
      <c r="W2" s="869"/>
      <c r="X2" s="869"/>
      <c r="Y2" s="869"/>
      <c r="Z2" s="869"/>
      <c r="AA2" s="869"/>
      <c r="AB2" s="869"/>
      <c r="AC2" s="869"/>
      <c r="AD2" s="869"/>
      <c r="AE2" s="869"/>
      <c r="AF2" s="869"/>
      <c r="AG2" s="869"/>
      <c r="AH2" s="869"/>
      <c r="AI2" s="869"/>
      <c r="AJ2" s="869"/>
      <c r="AK2" s="869"/>
      <c r="AL2" s="869"/>
      <c r="AM2" s="869"/>
      <c r="AN2" s="869"/>
      <c r="AO2" s="869"/>
      <c r="AP2" s="869"/>
      <c r="AQ2" s="869"/>
      <c r="AR2" s="869"/>
      <c r="AS2" s="869"/>
      <c r="AT2" s="869"/>
      <c r="AU2" s="869"/>
      <c r="AV2" s="869"/>
      <c r="AW2" s="869"/>
      <c r="AX2" s="869"/>
      <c r="AY2" s="869"/>
      <c r="AZ2" s="869"/>
      <c r="BA2" s="869"/>
      <c r="BB2" s="326"/>
      <c r="BC2" s="326"/>
      <c r="BD2" s="326"/>
      <c r="BE2" s="326"/>
      <c r="BF2" s="326"/>
      <c r="BG2" s="326"/>
      <c r="BH2" s="326"/>
      <c r="BI2" s="326"/>
      <c r="BJ2" s="326"/>
      <c r="BK2" s="326"/>
      <c r="BL2" s="326"/>
    </row>
    <row r="3" spans="1:64">
      <c r="A3" s="326"/>
      <c r="B3" s="328"/>
      <c r="C3" s="329"/>
      <c r="D3" s="330"/>
      <c r="E3" s="330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  <c r="Z3" s="330"/>
      <c r="AA3" s="330"/>
      <c r="AB3" s="330"/>
      <c r="AC3" s="330"/>
      <c r="AD3" s="330"/>
      <c r="AE3" s="330"/>
      <c r="AF3" s="330"/>
      <c r="AG3" s="330"/>
      <c r="AH3" s="330"/>
      <c r="AI3" s="330"/>
      <c r="AJ3" s="330"/>
      <c r="AK3" s="330"/>
      <c r="AL3" s="330"/>
      <c r="AM3" s="330"/>
      <c r="AN3" s="330"/>
      <c r="AO3" s="330"/>
      <c r="AP3" s="330"/>
      <c r="AQ3" s="330"/>
      <c r="AR3" s="330"/>
      <c r="AS3" s="330"/>
      <c r="AT3" s="330"/>
      <c r="AU3" s="330"/>
      <c r="AV3" s="329"/>
      <c r="AW3" s="329"/>
      <c r="AX3" s="329"/>
      <c r="AY3" s="329"/>
      <c r="AZ3" s="329"/>
      <c r="BA3" s="331"/>
      <c r="BB3" s="326"/>
      <c r="BC3" s="326"/>
      <c r="BD3" s="326"/>
      <c r="BE3" s="326"/>
      <c r="BF3" s="326"/>
      <c r="BG3" s="326"/>
      <c r="BH3" s="326"/>
      <c r="BI3" s="326"/>
      <c r="BJ3" s="326"/>
      <c r="BK3" s="326"/>
      <c r="BL3" s="326"/>
    </row>
    <row r="4" spans="1:64">
      <c r="A4" s="326" t="s">
        <v>1128</v>
      </c>
      <c r="B4" s="328"/>
      <c r="C4" s="329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  <c r="AG4" s="332"/>
      <c r="AH4" s="332"/>
      <c r="AI4" s="332"/>
      <c r="AJ4" s="332"/>
      <c r="AK4" s="332"/>
      <c r="AL4" s="332"/>
      <c r="AM4" s="332"/>
      <c r="AN4" s="332"/>
      <c r="AO4" s="332"/>
      <c r="AP4" s="332"/>
      <c r="AQ4" s="332"/>
      <c r="AR4" s="332"/>
      <c r="AS4" s="332"/>
      <c r="AT4" s="332"/>
      <c r="AU4" s="332"/>
      <c r="AV4" s="329"/>
      <c r="AW4" s="329"/>
      <c r="AX4" s="329"/>
      <c r="AY4" s="329"/>
      <c r="AZ4" s="329"/>
      <c r="BA4" s="331"/>
      <c r="BB4" s="326"/>
      <c r="BC4" s="326"/>
      <c r="BD4" s="326"/>
      <c r="BE4" s="326"/>
      <c r="BF4" s="326"/>
      <c r="BG4" s="326"/>
      <c r="BH4" s="326"/>
      <c r="BI4" s="326"/>
      <c r="BJ4" s="326"/>
      <c r="BK4" s="326"/>
      <c r="BL4" s="326"/>
    </row>
    <row r="5" spans="1:64" s="341" customFormat="1" ht="24.75" customHeight="1">
      <c r="A5" s="333"/>
      <c r="B5" s="334" t="s">
        <v>1129</v>
      </c>
      <c r="C5" s="335"/>
      <c r="D5" s="336"/>
      <c r="E5" s="336"/>
      <c r="F5" s="336"/>
      <c r="G5" s="337"/>
      <c r="H5" s="337"/>
      <c r="I5" s="337"/>
      <c r="J5" s="337"/>
      <c r="K5" s="337"/>
      <c r="L5" s="337"/>
      <c r="M5" s="337"/>
      <c r="N5" s="337"/>
      <c r="O5" s="337"/>
      <c r="P5" s="337"/>
      <c r="Q5" s="337"/>
      <c r="R5" s="337"/>
      <c r="S5" s="337"/>
      <c r="T5" s="337"/>
      <c r="U5" s="337"/>
      <c r="V5" s="337"/>
      <c r="W5" s="337"/>
      <c r="X5" s="337"/>
      <c r="Y5" s="337"/>
      <c r="Z5" s="337"/>
      <c r="AA5" s="337"/>
      <c r="AB5" s="337"/>
      <c r="AC5" s="337"/>
      <c r="AD5" s="337"/>
      <c r="AE5" s="337"/>
      <c r="AF5" s="337"/>
      <c r="AG5" s="337"/>
      <c r="AH5" s="337"/>
      <c r="AI5" s="337"/>
      <c r="AJ5" s="337"/>
      <c r="AK5" s="337"/>
      <c r="AL5" s="337"/>
      <c r="AM5" s="337"/>
      <c r="AN5" s="337"/>
      <c r="AO5" s="337"/>
      <c r="AP5" s="337"/>
      <c r="AQ5" s="337"/>
      <c r="AR5" s="337"/>
      <c r="AS5" s="337"/>
      <c r="AT5" s="337"/>
      <c r="AU5" s="337"/>
      <c r="AV5" s="338"/>
      <c r="AW5" s="338"/>
      <c r="AX5" s="338"/>
      <c r="AY5" s="338"/>
      <c r="AZ5" s="338"/>
      <c r="BA5" s="339"/>
      <c r="BB5" s="340"/>
      <c r="BC5" s="333"/>
      <c r="BD5" s="333"/>
      <c r="BE5" s="333"/>
      <c r="BF5" s="333"/>
      <c r="BG5" s="333"/>
      <c r="BH5" s="333"/>
      <c r="BI5" s="333"/>
      <c r="BJ5" s="333"/>
      <c r="BK5" s="333"/>
      <c r="BL5" s="333"/>
    </row>
    <row r="6" spans="1:64" s="341" customFormat="1" ht="24.75" customHeight="1">
      <c r="A6" s="333"/>
      <c r="B6" s="342" t="s">
        <v>1130</v>
      </c>
      <c r="C6" s="343"/>
      <c r="D6" s="336"/>
      <c r="E6" s="336"/>
      <c r="F6" s="336"/>
      <c r="G6" s="337"/>
      <c r="H6" s="337"/>
      <c r="I6" s="337"/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337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337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337"/>
      <c r="AU6" s="337"/>
      <c r="AV6" s="338"/>
      <c r="AW6" s="338"/>
      <c r="AX6" s="338"/>
      <c r="AY6" s="338"/>
      <c r="AZ6" s="338"/>
      <c r="BA6" s="339"/>
      <c r="BB6" s="340"/>
      <c r="BC6" s="333"/>
      <c r="BD6" s="333"/>
      <c r="BE6" s="333"/>
      <c r="BF6" s="333"/>
      <c r="BG6" s="333"/>
      <c r="BH6" s="333"/>
      <c r="BI6" s="333"/>
      <c r="BJ6" s="333"/>
      <c r="BK6" s="333"/>
      <c r="BL6" s="333"/>
    </row>
    <row r="7" spans="1:64" s="341" customFormat="1" ht="24.75" customHeight="1">
      <c r="A7" s="333"/>
      <c r="B7" s="344" t="s">
        <v>1131</v>
      </c>
      <c r="C7" s="345"/>
      <c r="D7" s="345"/>
      <c r="E7" s="345"/>
      <c r="F7" s="345"/>
      <c r="G7" s="345"/>
      <c r="H7" s="345"/>
      <c r="I7" s="345"/>
      <c r="J7" s="345"/>
      <c r="K7" s="345"/>
      <c r="L7" s="345"/>
      <c r="M7" s="345"/>
      <c r="N7" s="338"/>
      <c r="O7" s="345"/>
      <c r="P7" s="345"/>
      <c r="Q7" s="345"/>
      <c r="R7" s="345"/>
      <c r="S7" s="345"/>
      <c r="T7" s="345"/>
      <c r="U7" s="345"/>
      <c r="V7" s="346"/>
      <c r="W7" s="346"/>
      <c r="X7" s="345"/>
      <c r="Y7" s="346"/>
      <c r="Z7" s="346"/>
      <c r="AA7" s="346"/>
      <c r="AB7" s="337"/>
      <c r="AC7" s="337"/>
      <c r="AD7" s="347"/>
      <c r="AE7" s="338"/>
      <c r="AF7" s="345"/>
      <c r="AG7" s="347"/>
      <c r="AH7" s="337"/>
      <c r="AI7" s="337"/>
      <c r="AJ7" s="337"/>
      <c r="AK7" s="337"/>
      <c r="AL7" s="337"/>
      <c r="AM7" s="337"/>
      <c r="AN7" s="337"/>
      <c r="AO7" s="337"/>
      <c r="AP7" s="337"/>
      <c r="AQ7" s="337"/>
      <c r="AR7" s="337"/>
      <c r="AS7" s="337"/>
      <c r="AT7" s="337"/>
      <c r="AU7" s="337"/>
      <c r="AV7" s="345"/>
      <c r="AW7" s="338"/>
      <c r="AX7" s="338"/>
      <c r="AY7" s="338"/>
      <c r="AZ7" s="347"/>
      <c r="BA7" s="339"/>
      <c r="BB7" s="340"/>
      <c r="BC7" s="333"/>
      <c r="BD7" s="333"/>
      <c r="BE7" s="333"/>
      <c r="BF7" s="333"/>
      <c r="BG7" s="333"/>
      <c r="BH7" s="333"/>
      <c r="BI7" s="333"/>
      <c r="BJ7" s="333"/>
      <c r="BK7" s="333"/>
      <c r="BL7" s="333"/>
    </row>
    <row r="8" spans="1:64" ht="17" thickBot="1">
      <c r="A8" s="326"/>
      <c r="B8" s="348"/>
      <c r="C8" s="349"/>
      <c r="D8" s="349"/>
      <c r="E8" s="349"/>
      <c r="F8" s="349"/>
      <c r="G8" s="349"/>
      <c r="H8" s="349"/>
      <c r="I8" s="349"/>
      <c r="J8" s="349"/>
      <c r="K8" s="349"/>
      <c r="L8" s="349"/>
      <c r="M8" s="349"/>
      <c r="N8" s="349"/>
      <c r="O8" s="349"/>
      <c r="P8" s="349"/>
      <c r="Q8" s="349"/>
      <c r="R8" s="349"/>
      <c r="S8" s="349"/>
      <c r="T8" s="349"/>
      <c r="U8" s="349"/>
      <c r="V8" s="349"/>
      <c r="W8" s="349"/>
      <c r="X8" s="349"/>
      <c r="Y8" s="349"/>
      <c r="Z8" s="349"/>
      <c r="AA8" s="349"/>
      <c r="AB8" s="349"/>
      <c r="AC8" s="349"/>
      <c r="AD8" s="349"/>
      <c r="AE8" s="349"/>
      <c r="AF8" s="349"/>
      <c r="AG8" s="349"/>
      <c r="AH8" s="349"/>
      <c r="AI8" s="349"/>
      <c r="AJ8" s="349"/>
      <c r="AK8" s="349"/>
      <c r="AL8" s="349"/>
      <c r="AM8" s="349"/>
      <c r="AN8" s="349"/>
      <c r="AO8" s="349"/>
      <c r="AP8" s="349"/>
      <c r="AQ8" s="349"/>
      <c r="AR8" s="349"/>
      <c r="AS8" s="349"/>
      <c r="AT8" s="349"/>
      <c r="AU8" s="349"/>
      <c r="AV8" s="329"/>
      <c r="AW8" s="329"/>
      <c r="AX8" s="329"/>
      <c r="AY8" s="329"/>
      <c r="AZ8" s="329"/>
      <c r="BA8" s="331"/>
      <c r="BB8" s="326"/>
      <c r="BC8" s="326"/>
      <c r="BD8" s="326"/>
      <c r="BE8" s="326"/>
      <c r="BF8" s="326"/>
      <c r="BG8" s="326"/>
      <c r="BH8" s="326"/>
      <c r="BI8" s="326"/>
      <c r="BJ8" s="326"/>
      <c r="BK8" s="326"/>
      <c r="BL8" s="326"/>
    </row>
    <row r="9" spans="1:64" s="351" customFormat="1" ht="17.5" thickTop="1" thickBot="1">
      <c r="A9" s="350"/>
      <c r="B9" s="870" t="s">
        <v>1132</v>
      </c>
      <c r="C9" s="870"/>
      <c r="D9" s="870"/>
      <c r="E9" s="870"/>
      <c r="F9" s="870"/>
      <c r="G9" s="870"/>
      <c r="H9" s="870"/>
      <c r="I9" s="870"/>
      <c r="J9" s="870"/>
      <c r="K9" s="870"/>
      <c r="L9" s="870"/>
      <c r="M9" s="870"/>
      <c r="N9" s="870"/>
      <c r="O9" s="870"/>
      <c r="P9" s="870"/>
      <c r="Q9" s="870"/>
      <c r="R9" s="870"/>
      <c r="S9" s="870"/>
      <c r="T9" s="870"/>
      <c r="U9" s="870"/>
      <c r="V9" s="870"/>
      <c r="W9" s="870"/>
      <c r="X9" s="870"/>
      <c r="Y9" s="870"/>
      <c r="Z9" s="870"/>
      <c r="AA9" s="870"/>
      <c r="AB9" s="870"/>
      <c r="AC9" s="870"/>
      <c r="AD9" s="870"/>
      <c r="AE9" s="870"/>
      <c r="AF9" s="870"/>
      <c r="AG9" s="870"/>
      <c r="AH9" s="870"/>
      <c r="AI9" s="870"/>
      <c r="AJ9" s="870"/>
      <c r="AK9" s="870"/>
      <c r="AL9" s="870"/>
      <c r="AM9" s="870"/>
      <c r="AN9" s="870"/>
      <c r="AO9" s="870"/>
      <c r="AP9" s="870"/>
      <c r="AQ9" s="870"/>
      <c r="AR9" s="870"/>
      <c r="AS9" s="870"/>
      <c r="AT9" s="870"/>
      <c r="AU9" s="870"/>
      <c r="AV9" s="871" t="s">
        <v>1133</v>
      </c>
      <c r="AW9" s="871"/>
      <c r="AX9" s="871"/>
      <c r="AY9" s="872">
        <f ca="1">+NOW()</f>
        <v>46204.441612962961</v>
      </c>
      <c r="AZ9" s="872"/>
      <c r="BA9" s="873"/>
      <c r="BB9" s="332"/>
      <c r="BC9" s="332"/>
      <c r="BD9" s="332"/>
      <c r="BE9" s="332"/>
      <c r="BF9" s="332"/>
      <c r="BG9" s="332"/>
      <c r="BH9" s="332"/>
      <c r="BI9" s="332"/>
      <c r="BJ9" s="332"/>
      <c r="BK9" s="332"/>
      <c r="BL9" s="332"/>
    </row>
    <row r="10" spans="1:64" s="351" customFormat="1" ht="15.65" customHeight="1" thickTop="1" thickBot="1">
      <c r="A10" s="350"/>
      <c r="B10" s="870"/>
      <c r="C10" s="870"/>
      <c r="D10" s="870"/>
      <c r="E10" s="870"/>
      <c r="F10" s="870"/>
      <c r="G10" s="870"/>
      <c r="H10" s="870"/>
      <c r="I10" s="870"/>
      <c r="J10" s="870"/>
      <c r="K10" s="870"/>
      <c r="L10" s="870"/>
      <c r="M10" s="870"/>
      <c r="N10" s="870"/>
      <c r="O10" s="870"/>
      <c r="P10" s="870"/>
      <c r="Q10" s="870"/>
      <c r="R10" s="870"/>
      <c r="S10" s="870"/>
      <c r="T10" s="870"/>
      <c r="U10" s="870"/>
      <c r="V10" s="870"/>
      <c r="W10" s="870"/>
      <c r="X10" s="870"/>
      <c r="Y10" s="870"/>
      <c r="Z10" s="870"/>
      <c r="AA10" s="870"/>
      <c r="AB10" s="870"/>
      <c r="AC10" s="870"/>
      <c r="AD10" s="870"/>
      <c r="AE10" s="870"/>
      <c r="AF10" s="870"/>
      <c r="AG10" s="870"/>
      <c r="AH10" s="870"/>
      <c r="AI10" s="870"/>
      <c r="AJ10" s="870"/>
      <c r="AK10" s="870"/>
      <c r="AL10" s="870"/>
      <c r="AM10" s="870"/>
      <c r="AN10" s="870"/>
      <c r="AO10" s="870"/>
      <c r="AP10" s="870"/>
      <c r="AQ10" s="870"/>
      <c r="AR10" s="870"/>
      <c r="AS10" s="870"/>
      <c r="AT10" s="870"/>
      <c r="AU10" s="870"/>
      <c r="AV10" s="871"/>
      <c r="AW10" s="871"/>
      <c r="AX10" s="871"/>
      <c r="AY10" s="872"/>
      <c r="AZ10" s="872"/>
      <c r="BA10" s="873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</row>
    <row r="11" spans="1:64" s="351" customFormat="1" ht="15.65" customHeight="1" thickTop="1" thickBot="1">
      <c r="A11" s="350"/>
      <c r="B11" s="874"/>
      <c r="C11" s="352"/>
      <c r="D11" s="353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3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878" t="s">
        <v>1134</v>
      </c>
      <c r="AV11" s="881" t="s">
        <v>1135</v>
      </c>
      <c r="AW11" s="882" t="s">
        <v>1136</v>
      </c>
      <c r="AX11" s="882"/>
      <c r="AY11" s="882"/>
      <c r="AZ11" s="882"/>
      <c r="BA11" s="883"/>
      <c r="BB11" s="332"/>
      <c r="BC11" s="332"/>
      <c r="BD11" s="332"/>
      <c r="BE11" s="332"/>
      <c r="BF11" s="332"/>
      <c r="BG11" s="332"/>
      <c r="BH11" s="332"/>
      <c r="BI11" s="332"/>
      <c r="BJ11" s="332"/>
      <c r="BK11" s="332"/>
      <c r="BL11" s="332"/>
    </row>
    <row r="12" spans="1:64" ht="15.65" customHeight="1" thickTop="1" thickBot="1">
      <c r="A12" s="326"/>
      <c r="B12" s="875"/>
      <c r="C12" s="329"/>
      <c r="D12" s="354"/>
      <c r="E12" s="354"/>
      <c r="F12" s="354"/>
      <c r="G12" s="354"/>
      <c r="H12" s="354"/>
      <c r="I12" s="355"/>
      <c r="J12" s="329"/>
      <c r="K12" s="329"/>
      <c r="L12" s="355"/>
      <c r="M12" s="329"/>
      <c r="N12" s="329"/>
      <c r="O12" s="356"/>
      <c r="P12" s="356"/>
      <c r="Q12" s="356"/>
      <c r="R12" s="356"/>
      <c r="S12" s="356"/>
      <c r="T12" s="356"/>
      <c r="U12" s="355"/>
      <c r="V12" s="329"/>
      <c r="W12" s="329"/>
      <c r="X12" s="355"/>
      <c r="Y12" s="329"/>
      <c r="Z12" s="329"/>
      <c r="AA12" s="357"/>
      <c r="AB12" s="329"/>
      <c r="AC12" s="329"/>
      <c r="AD12" s="355"/>
      <c r="AE12" s="329"/>
      <c r="AF12" s="329"/>
      <c r="AG12" s="354"/>
      <c r="AH12" s="358"/>
      <c r="AI12" s="354"/>
      <c r="AJ12" s="356"/>
      <c r="AK12" s="356"/>
      <c r="AL12" s="356"/>
      <c r="AM12" s="356"/>
      <c r="AN12" s="356"/>
      <c r="AO12" s="356"/>
      <c r="AP12" s="356"/>
      <c r="AQ12" s="356"/>
      <c r="AR12" s="356"/>
      <c r="AS12" s="356"/>
      <c r="AT12" s="355"/>
      <c r="AU12" s="879"/>
      <c r="AV12" s="881"/>
      <c r="AW12" s="881" t="s">
        <v>1137</v>
      </c>
      <c r="AX12" s="881" t="s">
        <v>1138</v>
      </c>
      <c r="AY12" s="881" t="s">
        <v>1139</v>
      </c>
      <c r="AZ12" s="881" t="s">
        <v>1140</v>
      </c>
      <c r="BA12" s="883" t="s">
        <v>1141</v>
      </c>
      <c r="BB12" s="332"/>
      <c r="BC12" s="332"/>
      <c r="BD12" s="332"/>
      <c r="BE12" s="332"/>
      <c r="BF12" s="332"/>
      <c r="BG12" s="332"/>
      <c r="BH12" s="332"/>
      <c r="BI12" s="332"/>
      <c r="BJ12" s="332"/>
      <c r="BK12" s="332"/>
      <c r="BL12" s="332"/>
    </row>
    <row r="13" spans="1:64" ht="40" customHeight="1" thickTop="1" thickBot="1">
      <c r="A13" s="326"/>
      <c r="B13" s="876"/>
      <c r="C13" s="329"/>
      <c r="D13" s="329"/>
      <c r="E13" s="329"/>
      <c r="F13" s="355"/>
      <c r="G13" s="329"/>
      <c r="H13" s="329"/>
      <c r="I13" s="355"/>
      <c r="J13" s="887" t="s">
        <v>1142</v>
      </c>
      <c r="K13" s="888"/>
      <c r="L13" s="888"/>
      <c r="M13" s="888"/>
      <c r="N13" s="888"/>
      <c r="O13" s="888"/>
      <c r="P13" s="888"/>
      <c r="Q13" s="889"/>
      <c r="R13" s="890" t="s">
        <v>1143</v>
      </c>
      <c r="S13" s="891"/>
      <c r="T13" s="891"/>
      <c r="U13" s="891"/>
      <c r="V13" s="891"/>
      <c r="W13" s="891"/>
      <c r="X13" s="891"/>
      <c r="Y13" s="891"/>
      <c r="Z13" s="891"/>
      <c r="AA13" s="891"/>
      <c r="AB13" s="891"/>
      <c r="AC13" s="891"/>
      <c r="AD13" s="891"/>
      <c r="AE13" s="891"/>
      <c r="AF13" s="891"/>
      <c r="AG13" s="891"/>
      <c r="AH13" s="891"/>
      <c r="AI13" s="891"/>
      <c r="AJ13" s="891"/>
      <c r="AK13" s="891"/>
      <c r="AL13" s="891"/>
      <c r="AM13" s="892"/>
      <c r="AN13" s="893" t="s">
        <v>1142</v>
      </c>
      <c r="AO13" s="894"/>
      <c r="AP13" s="894"/>
      <c r="AQ13" s="894"/>
      <c r="AR13" s="894"/>
      <c r="AS13" s="895"/>
      <c r="AT13" s="355"/>
      <c r="AU13" s="879"/>
      <c r="AV13" s="881"/>
      <c r="AW13" s="881"/>
      <c r="AX13" s="881"/>
      <c r="AY13" s="881"/>
      <c r="AZ13" s="881"/>
      <c r="BA13" s="883"/>
      <c r="BB13" s="332"/>
      <c r="BC13" s="332"/>
      <c r="BD13" s="332"/>
      <c r="BE13" s="332"/>
      <c r="BF13" s="332"/>
      <c r="BG13" s="332"/>
      <c r="BH13" s="332"/>
      <c r="BI13" s="332"/>
      <c r="BJ13" s="332"/>
      <c r="BK13" s="332"/>
      <c r="BL13" s="332"/>
    </row>
    <row r="14" spans="1:64" ht="15" customHeight="1" thickTop="1">
      <c r="A14" s="326"/>
      <c r="B14" s="876"/>
      <c r="C14" s="329"/>
      <c r="D14" s="329"/>
      <c r="E14" s="329"/>
      <c r="F14" s="355"/>
      <c r="G14" s="329"/>
      <c r="H14" s="329"/>
      <c r="I14" s="355"/>
      <c r="J14" s="329"/>
      <c r="K14" s="329"/>
      <c r="L14" s="355"/>
      <c r="M14" s="329"/>
      <c r="N14" s="329"/>
      <c r="O14" s="355"/>
      <c r="P14" s="329"/>
      <c r="Q14" s="329"/>
      <c r="R14" s="355"/>
      <c r="S14" s="329"/>
      <c r="T14" s="329"/>
      <c r="U14" s="355"/>
      <c r="V14" s="329"/>
      <c r="W14" s="329"/>
      <c r="X14" s="355"/>
      <c r="Y14" s="329"/>
      <c r="Z14" s="329"/>
      <c r="AA14" s="329"/>
      <c r="AB14" s="329"/>
      <c r="AC14" s="329"/>
      <c r="AD14" s="355"/>
      <c r="AE14" s="329"/>
      <c r="AF14" s="329"/>
      <c r="AG14" s="355"/>
      <c r="AH14" s="329"/>
      <c r="AI14" s="329"/>
      <c r="AJ14" s="355"/>
      <c r="AK14" s="329"/>
      <c r="AL14" s="329"/>
      <c r="AM14" s="355"/>
      <c r="AN14" s="329"/>
      <c r="AO14" s="329"/>
      <c r="AP14" s="355"/>
      <c r="AQ14" s="329"/>
      <c r="AR14" s="329"/>
      <c r="AS14" s="355"/>
      <c r="AT14" s="355"/>
      <c r="AU14" s="879"/>
      <c r="AV14" s="359"/>
      <c r="AW14" s="359"/>
      <c r="AX14" s="359"/>
      <c r="AY14" s="359"/>
      <c r="AZ14" s="360"/>
      <c r="BA14" s="361"/>
      <c r="BB14" s="332"/>
      <c r="BC14" s="332"/>
      <c r="BD14" s="332"/>
      <c r="BE14" s="332"/>
      <c r="BF14" s="332"/>
      <c r="BG14" s="332"/>
      <c r="BH14" s="332"/>
      <c r="BI14" s="332"/>
      <c r="BJ14" s="332"/>
      <c r="BK14" s="332"/>
      <c r="BL14" s="332"/>
    </row>
    <row r="15" spans="1:64" ht="15" customHeight="1" thickBot="1">
      <c r="A15" s="326"/>
      <c r="B15" s="876"/>
      <c r="C15" s="329"/>
      <c r="D15" s="329"/>
      <c r="E15" s="329"/>
      <c r="F15" s="355"/>
      <c r="G15" s="329"/>
      <c r="H15" s="329"/>
      <c r="I15" s="355"/>
      <c r="J15" s="362"/>
      <c r="K15" s="363"/>
      <c r="L15" s="355"/>
      <c r="M15" s="362"/>
      <c r="N15" s="363"/>
      <c r="O15" s="355"/>
      <c r="P15" s="362"/>
      <c r="Q15" s="363"/>
      <c r="R15" s="355"/>
      <c r="S15" s="362"/>
      <c r="T15" s="363"/>
      <c r="U15" s="355"/>
      <c r="V15" s="362"/>
      <c r="W15" s="363"/>
      <c r="X15" s="355"/>
      <c r="Y15" s="362"/>
      <c r="Z15" s="363"/>
      <c r="AA15" s="329"/>
      <c r="AB15" s="362"/>
      <c r="AC15" s="363"/>
      <c r="AD15" s="355"/>
      <c r="AE15" s="362"/>
      <c r="AF15" s="363"/>
      <c r="AG15" s="355"/>
      <c r="AH15" s="362"/>
      <c r="AI15" s="363"/>
      <c r="AJ15" s="355"/>
      <c r="AK15" s="362"/>
      <c r="AL15" s="363"/>
      <c r="AM15" s="355"/>
      <c r="AN15" s="362"/>
      <c r="AO15" s="363"/>
      <c r="AP15" s="355"/>
      <c r="AQ15" s="362"/>
      <c r="AR15" s="363"/>
      <c r="AS15" s="355"/>
      <c r="AT15" s="355"/>
      <c r="AU15" s="879"/>
      <c r="AV15" s="360"/>
      <c r="AW15" s="360"/>
      <c r="AX15" s="360"/>
      <c r="AY15" s="360"/>
      <c r="BA15" s="364"/>
      <c r="BB15" s="332"/>
      <c r="BC15" s="332"/>
      <c r="BD15" s="332"/>
      <c r="BE15" s="332"/>
      <c r="BF15" s="332"/>
      <c r="BG15" s="332"/>
      <c r="BH15" s="332"/>
      <c r="BI15" s="332"/>
      <c r="BJ15" s="332"/>
      <c r="BK15" s="332"/>
      <c r="BL15" s="332"/>
    </row>
    <row r="16" spans="1:64" ht="15.65" customHeight="1" thickTop="1" thickBot="1">
      <c r="A16" s="326"/>
      <c r="B16" s="876"/>
      <c r="C16" s="365"/>
      <c r="D16" s="366"/>
      <c r="E16" s="366"/>
      <c r="F16" s="366"/>
      <c r="G16" s="329"/>
      <c r="H16" s="329"/>
      <c r="I16" s="355"/>
      <c r="J16" s="367" t="s">
        <v>795</v>
      </c>
      <c r="K16" s="367" t="s">
        <v>797</v>
      </c>
      <c r="L16" s="355"/>
      <c r="M16" s="367" t="s">
        <v>795</v>
      </c>
      <c r="N16" s="367" t="s">
        <v>797</v>
      </c>
      <c r="O16" s="355"/>
      <c r="P16" s="367" t="s">
        <v>795</v>
      </c>
      <c r="Q16" s="367" t="s">
        <v>797</v>
      </c>
      <c r="R16" s="355"/>
      <c r="S16" s="367" t="s">
        <v>795</v>
      </c>
      <c r="T16" s="367" t="s">
        <v>797</v>
      </c>
      <c r="U16" s="355"/>
      <c r="V16" s="367" t="s">
        <v>795</v>
      </c>
      <c r="W16" s="367" t="s">
        <v>797</v>
      </c>
      <c r="X16" s="355"/>
      <c r="Y16" s="367" t="s">
        <v>795</v>
      </c>
      <c r="Z16" s="367" t="s">
        <v>797</v>
      </c>
      <c r="AA16" s="355"/>
      <c r="AB16" s="367" t="s">
        <v>795</v>
      </c>
      <c r="AC16" s="367" t="s">
        <v>797</v>
      </c>
      <c r="AD16" s="355"/>
      <c r="AE16" s="367" t="s">
        <v>795</v>
      </c>
      <c r="AF16" s="367" t="s">
        <v>797</v>
      </c>
      <c r="AG16" s="355"/>
      <c r="AH16" s="367" t="s">
        <v>795</v>
      </c>
      <c r="AI16" s="367" t="s">
        <v>797</v>
      </c>
      <c r="AJ16" s="355"/>
      <c r="AK16" s="367" t="s">
        <v>795</v>
      </c>
      <c r="AL16" s="367" t="s">
        <v>797</v>
      </c>
      <c r="AM16" s="355"/>
      <c r="AN16" s="367" t="s">
        <v>795</v>
      </c>
      <c r="AO16" s="367" t="s">
        <v>797</v>
      </c>
      <c r="AP16" s="355"/>
      <c r="AQ16" s="367" t="s">
        <v>1144</v>
      </c>
      <c r="AR16" s="367" t="s">
        <v>1145</v>
      </c>
      <c r="AS16" s="355"/>
      <c r="AT16" s="355"/>
      <c r="AU16" s="879"/>
      <c r="AV16" s="885">
        <v>12</v>
      </c>
      <c r="AW16" s="885">
        <f>COUNTIF(K15:AR15,"FC")</f>
        <v>0</v>
      </c>
      <c r="AX16" s="885">
        <f>COUNTIF(J14:AR14,"EC")</f>
        <v>0</v>
      </c>
      <c r="AY16" s="885">
        <f>COUNTIF(J18:AR18,"E")</f>
        <v>0</v>
      </c>
      <c r="AZ16" s="885">
        <f>COUNTIF(J15:AR15,"TW")</f>
        <v>0</v>
      </c>
      <c r="BA16" s="886"/>
      <c r="BB16" s="332"/>
      <c r="BC16" s="332"/>
      <c r="BD16" s="332"/>
      <c r="BE16" s="332"/>
      <c r="BF16" s="332"/>
      <c r="BG16" s="332"/>
      <c r="BH16" s="332"/>
      <c r="BI16" s="332"/>
      <c r="BJ16" s="332"/>
      <c r="BK16" s="332"/>
      <c r="BL16" s="332"/>
    </row>
    <row r="17" spans="1:64" ht="15.65" customHeight="1" thickTop="1" thickBot="1">
      <c r="A17" s="326"/>
      <c r="B17" s="876"/>
      <c r="C17" s="366"/>
      <c r="D17" s="366"/>
      <c r="E17" s="366"/>
      <c r="F17" s="366"/>
      <c r="G17" s="329"/>
      <c r="H17" s="329"/>
      <c r="I17" s="368"/>
      <c r="J17" s="369" t="s">
        <v>800</v>
      </c>
      <c r="K17" s="370" t="s">
        <v>622</v>
      </c>
      <c r="L17" s="355"/>
      <c r="M17" s="371" t="s">
        <v>800</v>
      </c>
      <c r="N17" s="371" t="s">
        <v>622</v>
      </c>
      <c r="O17" s="355"/>
      <c r="P17" s="371" t="s">
        <v>800</v>
      </c>
      <c r="Q17" s="371" t="s">
        <v>622</v>
      </c>
      <c r="R17" s="355"/>
      <c r="S17" s="371" t="s">
        <v>800</v>
      </c>
      <c r="T17" s="371" t="s">
        <v>622</v>
      </c>
      <c r="U17" s="355"/>
      <c r="V17" s="371" t="s">
        <v>800</v>
      </c>
      <c r="W17" s="371" t="s">
        <v>622</v>
      </c>
      <c r="X17" s="355"/>
      <c r="Y17" s="371" t="s">
        <v>800</v>
      </c>
      <c r="Z17" s="371" t="s">
        <v>622</v>
      </c>
      <c r="AA17" s="355"/>
      <c r="AB17" s="371" t="s">
        <v>800</v>
      </c>
      <c r="AC17" s="371" t="s">
        <v>622</v>
      </c>
      <c r="AD17" s="355"/>
      <c r="AE17" s="371" t="s">
        <v>800</v>
      </c>
      <c r="AF17" s="371" t="s">
        <v>622</v>
      </c>
      <c r="AG17" s="355"/>
      <c r="AH17" s="371" t="s">
        <v>800</v>
      </c>
      <c r="AI17" s="371" t="s">
        <v>622</v>
      </c>
      <c r="AJ17" s="355"/>
      <c r="AK17" s="371" t="s">
        <v>800</v>
      </c>
      <c r="AL17" s="371" t="s">
        <v>622</v>
      </c>
      <c r="AM17" s="355"/>
      <c r="AN17" s="371" t="s">
        <v>800</v>
      </c>
      <c r="AO17" s="371" t="s">
        <v>622</v>
      </c>
      <c r="AP17" s="355"/>
      <c r="AQ17" s="371" t="s">
        <v>1146</v>
      </c>
      <c r="AR17" s="371" t="s">
        <v>1147</v>
      </c>
      <c r="AS17" s="355"/>
      <c r="AT17" s="355"/>
      <c r="AU17" s="879"/>
      <c r="AV17" s="885"/>
      <c r="AW17" s="885"/>
      <c r="AX17" s="885"/>
      <c r="AY17" s="885"/>
      <c r="AZ17" s="885"/>
      <c r="BA17" s="886"/>
      <c r="BB17" s="332"/>
      <c r="BC17" s="332"/>
      <c r="BD17" s="332"/>
      <c r="BE17" s="332"/>
      <c r="BF17" s="332"/>
      <c r="BG17" s="332"/>
      <c r="BH17" s="332"/>
      <c r="BI17" s="332"/>
      <c r="BJ17" s="332"/>
      <c r="BK17" s="332"/>
      <c r="BL17" s="332"/>
    </row>
    <row r="18" spans="1:64" ht="15.65" customHeight="1" thickTop="1" thickBot="1">
      <c r="A18" s="326"/>
      <c r="B18" s="876"/>
      <c r="C18" s="372"/>
      <c r="D18" s="372"/>
      <c r="E18" s="372"/>
      <c r="F18" s="372"/>
      <c r="G18" s="372"/>
      <c r="H18" s="372"/>
      <c r="I18" s="373"/>
      <c r="J18" s="369">
        <v>0</v>
      </c>
      <c r="K18" s="374" t="s">
        <v>945</v>
      </c>
      <c r="L18" s="375">
        <v>337</v>
      </c>
      <c r="M18" s="369">
        <v>0</v>
      </c>
      <c r="N18" s="374" t="s">
        <v>945</v>
      </c>
      <c r="O18" s="375">
        <v>404</v>
      </c>
      <c r="P18" s="369">
        <v>0</v>
      </c>
      <c r="Q18" s="374" t="s">
        <v>945</v>
      </c>
      <c r="R18" s="375">
        <v>309</v>
      </c>
      <c r="S18" s="369">
        <v>0</v>
      </c>
      <c r="T18" s="374" t="s">
        <v>945</v>
      </c>
      <c r="U18" s="375">
        <v>317</v>
      </c>
      <c r="V18" s="369">
        <v>0</v>
      </c>
      <c r="W18" s="374" t="s">
        <v>945</v>
      </c>
      <c r="X18" s="375">
        <v>395</v>
      </c>
      <c r="Y18" s="369">
        <v>0</v>
      </c>
      <c r="Z18" s="374" t="s">
        <v>945</v>
      </c>
      <c r="AA18" s="375">
        <v>361</v>
      </c>
      <c r="AB18" s="369">
        <v>0</v>
      </c>
      <c r="AC18" s="374" t="s">
        <v>945</v>
      </c>
      <c r="AD18" s="375">
        <v>434</v>
      </c>
      <c r="AE18" s="369">
        <v>0</v>
      </c>
      <c r="AF18" s="374" t="s">
        <v>945</v>
      </c>
      <c r="AG18" s="375">
        <v>347</v>
      </c>
      <c r="AH18" s="369">
        <v>0</v>
      </c>
      <c r="AI18" s="374" t="s">
        <v>945</v>
      </c>
      <c r="AJ18" s="375">
        <v>344</v>
      </c>
      <c r="AK18" s="369">
        <v>0</v>
      </c>
      <c r="AL18" s="374" t="s">
        <v>945</v>
      </c>
      <c r="AM18" s="375">
        <v>379</v>
      </c>
      <c r="AN18" s="369">
        <v>0</v>
      </c>
      <c r="AO18" s="374" t="s">
        <v>945</v>
      </c>
      <c r="AP18" s="375">
        <v>336</v>
      </c>
      <c r="AQ18" s="369">
        <v>0</v>
      </c>
      <c r="AR18" s="374" t="s">
        <v>945</v>
      </c>
      <c r="AS18" s="375">
        <v>439.86</v>
      </c>
      <c r="AT18" s="373"/>
      <c r="AU18" s="879"/>
      <c r="AV18" s="885"/>
      <c r="AW18" s="885"/>
      <c r="AX18" s="885"/>
      <c r="AY18" s="885"/>
      <c r="AZ18" s="885"/>
      <c r="BA18" s="886"/>
      <c r="BB18" s="332">
        <f>SUM(F18:AS18)</f>
        <v>4402.8599999999997</v>
      </c>
      <c r="BC18" s="332"/>
      <c r="BD18" s="332"/>
      <c r="BE18" s="332"/>
      <c r="BF18" s="332"/>
      <c r="BG18" s="332"/>
      <c r="BH18" s="332"/>
      <c r="BI18" s="332"/>
      <c r="BJ18" s="332"/>
      <c r="BK18" s="332"/>
      <c r="BL18" s="332"/>
    </row>
    <row r="19" spans="1:64" ht="16.5" customHeight="1" thickTop="1">
      <c r="A19" s="326"/>
      <c r="B19" s="876"/>
      <c r="C19" s="372"/>
      <c r="D19" s="372"/>
      <c r="E19" s="372"/>
      <c r="F19" s="372"/>
      <c r="G19" s="372"/>
      <c r="H19" s="372"/>
      <c r="I19" s="372"/>
      <c r="J19" s="884" t="s">
        <v>1335</v>
      </c>
      <c r="K19" s="884"/>
      <c r="L19" s="329"/>
      <c r="M19" s="884" t="s">
        <v>1336</v>
      </c>
      <c r="N19" s="884"/>
      <c r="O19" s="355"/>
      <c r="P19" s="884" t="s">
        <v>1337</v>
      </c>
      <c r="Q19" s="884"/>
      <c r="R19" s="355"/>
      <c r="S19" s="884" t="s">
        <v>1338</v>
      </c>
      <c r="T19" s="884"/>
      <c r="U19" s="355"/>
      <c r="V19" s="884" t="s">
        <v>1339</v>
      </c>
      <c r="W19" s="884"/>
      <c r="X19" s="355"/>
      <c r="Y19" s="884" t="s">
        <v>1340</v>
      </c>
      <c r="Z19" s="884"/>
      <c r="AA19" s="329"/>
      <c r="AB19" s="884" t="s">
        <v>1341</v>
      </c>
      <c r="AC19" s="884"/>
      <c r="AD19" s="355"/>
      <c r="AE19" s="884" t="s">
        <v>1342</v>
      </c>
      <c r="AF19" s="884"/>
      <c r="AG19" s="355"/>
      <c r="AH19" s="884" t="s">
        <v>1343</v>
      </c>
      <c r="AI19" s="884"/>
      <c r="AJ19" s="376"/>
      <c r="AK19" s="884" t="s">
        <v>1344</v>
      </c>
      <c r="AL19" s="884"/>
      <c r="AM19" s="355"/>
      <c r="AN19" s="884" t="s">
        <v>1345</v>
      </c>
      <c r="AO19" s="884"/>
      <c r="AP19" s="355"/>
      <c r="AQ19" s="884" t="s">
        <v>1346</v>
      </c>
      <c r="AR19" s="884"/>
      <c r="AS19" s="355"/>
      <c r="AT19" s="355"/>
      <c r="AU19" s="879"/>
      <c r="AV19" s="903"/>
      <c r="AW19" s="903"/>
      <c r="AX19" s="903"/>
      <c r="AY19" s="903"/>
      <c r="AZ19" s="903"/>
      <c r="BA19" s="901"/>
      <c r="BB19" s="332"/>
      <c r="BC19" s="332"/>
      <c r="BD19" s="332"/>
      <c r="BE19" s="332"/>
      <c r="BF19" s="332"/>
      <c r="BG19" s="332"/>
      <c r="BH19" s="332"/>
      <c r="BI19" s="332"/>
      <c r="BJ19" s="332"/>
      <c r="BK19" s="332"/>
      <c r="BL19" s="332"/>
    </row>
    <row r="20" spans="1:64">
      <c r="A20" s="326"/>
      <c r="B20" s="876"/>
      <c r="C20" s="329"/>
      <c r="D20" s="329"/>
      <c r="E20" s="329"/>
      <c r="F20" s="355"/>
      <c r="G20" s="329"/>
      <c r="H20" s="329"/>
      <c r="I20" s="355"/>
      <c r="J20" s="884" t="s">
        <v>1347</v>
      </c>
      <c r="K20" s="884"/>
      <c r="L20" s="355"/>
      <c r="M20" s="884" t="s">
        <v>1096</v>
      </c>
      <c r="N20" s="884"/>
      <c r="O20" s="355"/>
      <c r="P20" s="884" t="s">
        <v>1096</v>
      </c>
      <c r="Q20" s="884"/>
      <c r="R20" s="377"/>
      <c r="S20" s="884" t="s">
        <v>1348</v>
      </c>
      <c r="T20" s="884"/>
      <c r="U20" s="377"/>
      <c r="V20" s="884" t="s">
        <v>1349</v>
      </c>
      <c r="W20" s="884"/>
      <c r="X20" s="377"/>
      <c r="Y20" s="884" t="s">
        <v>1091</v>
      </c>
      <c r="Z20" s="884"/>
      <c r="AA20" s="378"/>
      <c r="AB20" s="884" t="s">
        <v>1322</v>
      </c>
      <c r="AC20" s="884"/>
      <c r="AD20" s="377"/>
      <c r="AE20" s="884" t="s">
        <v>1313</v>
      </c>
      <c r="AF20" s="884"/>
      <c r="AG20" s="377"/>
      <c r="AH20" s="884" t="s">
        <v>1350</v>
      </c>
      <c r="AI20" s="884"/>
      <c r="AJ20" s="377"/>
      <c r="AK20" s="884" t="s">
        <v>1350</v>
      </c>
      <c r="AL20" s="884"/>
      <c r="AM20" s="377"/>
      <c r="AN20" s="884" t="s">
        <v>1351</v>
      </c>
      <c r="AO20" s="884"/>
      <c r="AP20" s="377"/>
      <c r="AQ20" s="884" t="s">
        <v>1323</v>
      </c>
      <c r="AR20" s="884"/>
      <c r="AS20" s="377"/>
      <c r="AT20" s="355"/>
      <c r="AU20" s="879"/>
      <c r="AV20" s="904"/>
      <c r="AW20" s="904"/>
      <c r="AX20" s="904"/>
      <c r="AY20" s="904"/>
      <c r="AZ20" s="904"/>
      <c r="BA20" s="901"/>
      <c r="BB20" s="332"/>
      <c r="BC20" s="332"/>
      <c r="BD20" s="332"/>
      <c r="BE20" s="332"/>
      <c r="BF20" s="332"/>
      <c r="BG20" s="332"/>
      <c r="BH20" s="332"/>
      <c r="BI20" s="332"/>
      <c r="BJ20" s="332"/>
      <c r="BK20" s="332"/>
      <c r="BL20" s="332"/>
    </row>
    <row r="21" spans="1:64" ht="22" customHeight="1">
      <c r="A21" s="326"/>
      <c r="B21" s="876"/>
      <c r="C21" s="329"/>
      <c r="D21" s="329"/>
      <c r="E21" s="329"/>
      <c r="F21" s="355"/>
      <c r="G21" s="329"/>
      <c r="H21" s="329"/>
      <c r="I21" s="355"/>
      <c r="J21" s="379"/>
      <c r="K21" s="379"/>
      <c r="L21" s="373"/>
      <c r="M21" s="379"/>
      <c r="N21" s="379"/>
      <c r="O21" s="373"/>
      <c r="P21" s="379"/>
      <c r="Q21" s="379"/>
      <c r="R21" s="373"/>
      <c r="S21" s="379"/>
      <c r="T21" s="379"/>
      <c r="U21" s="373"/>
      <c r="V21" s="379"/>
      <c r="W21" s="379"/>
      <c r="X21" s="373"/>
      <c r="Y21" s="379"/>
      <c r="Z21" s="379"/>
      <c r="AA21" s="373"/>
      <c r="AB21" s="379"/>
      <c r="AC21" s="379"/>
      <c r="AD21" s="373"/>
      <c r="AE21" s="379"/>
      <c r="AF21" s="379"/>
      <c r="AG21" s="373"/>
      <c r="AH21" s="379"/>
      <c r="AI21" s="379"/>
      <c r="AJ21" s="373"/>
      <c r="AK21" s="379"/>
      <c r="AL21" s="379"/>
      <c r="AM21" s="373"/>
      <c r="AN21" s="379"/>
      <c r="AO21" s="379"/>
      <c r="AP21" s="373"/>
      <c r="AQ21" s="896"/>
      <c r="AR21" s="896"/>
      <c r="AS21" s="373"/>
      <c r="AT21" s="355"/>
      <c r="AU21" s="879"/>
      <c r="AV21" s="904"/>
      <c r="AW21" s="904"/>
      <c r="AX21" s="904"/>
      <c r="AY21" s="904"/>
      <c r="AZ21" s="904"/>
      <c r="BA21" s="901"/>
      <c r="BB21" s="332"/>
      <c r="BC21" s="332"/>
      <c r="BD21" s="332"/>
      <c r="BE21" s="332"/>
      <c r="BF21" s="332"/>
      <c r="BG21" s="332"/>
      <c r="BH21" s="332"/>
      <c r="BI21" s="332"/>
      <c r="BJ21" s="332"/>
      <c r="BK21" s="332"/>
      <c r="BL21" s="332"/>
    </row>
    <row r="22" spans="1:64" ht="14.5" customHeight="1" thickBot="1">
      <c r="A22" s="326"/>
      <c r="B22" s="876"/>
      <c r="C22" s="329"/>
      <c r="D22" s="329"/>
      <c r="E22" s="329"/>
      <c r="F22" s="355"/>
      <c r="G22" s="329"/>
      <c r="H22" s="329"/>
      <c r="I22" s="355"/>
      <c r="J22" s="380">
        <v>1</v>
      </c>
      <c r="K22" s="380"/>
      <c r="L22" s="381"/>
      <c r="M22" s="380">
        <f>J22+1</f>
        <v>2</v>
      </c>
      <c r="N22" s="380"/>
      <c r="O22" s="380"/>
      <c r="P22" s="380">
        <f>M22+1</f>
        <v>3</v>
      </c>
      <c r="Q22" s="380"/>
      <c r="R22" s="381"/>
      <c r="S22" s="380">
        <f>P22+1</f>
        <v>4</v>
      </c>
      <c r="T22" s="380"/>
      <c r="U22" s="381"/>
      <c r="V22" s="380">
        <f>S22+1</f>
        <v>5</v>
      </c>
      <c r="W22" s="380"/>
      <c r="X22" s="381"/>
      <c r="Y22" s="380">
        <f>V22+1</f>
        <v>6</v>
      </c>
      <c r="Z22" s="380"/>
      <c r="AA22" s="381"/>
      <c r="AB22" s="380">
        <f>Y22+1</f>
        <v>7</v>
      </c>
      <c r="AC22" s="380"/>
      <c r="AD22" s="381"/>
      <c r="AE22" s="380">
        <f>AB22+1</f>
        <v>8</v>
      </c>
      <c r="AF22" s="380"/>
      <c r="AG22" s="381"/>
      <c r="AH22" s="380">
        <f>AE22+1</f>
        <v>9</v>
      </c>
      <c r="AI22" s="380"/>
      <c r="AJ22" s="381"/>
      <c r="AK22" s="380">
        <f>AH22+1</f>
        <v>10</v>
      </c>
      <c r="AL22" s="380"/>
      <c r="AM22" s="381"/>
      <c r="AN22" s="380">
        <f>AK22+1</f>
        <v>11</v>
      </c>
      <c r="AO22" s="380"/>
      <c r="AP22" s="381"/>
      <c r="AQ22" s="380">
        <f>AN22+1</f>
        <v>12</v>
      </c>
      <c r="AR22" s="380"/>
      <c r="AS22" s="373"/>
      <c r="AT22" s="355"/>
      <c r="AU22" s="879"/>
      <c r="AV22" s="904"/>
      <c r="AW22" s="904"/>
      <c r="AX22" s="904"/>
      <c r="AY22" s="904"/>
      <c r="AZ22" s="904"/>
      <c r="BA22" s="901"/>
      <c r="BB22" s="332"/>
      <c r="BC22" s="332"/>
      <c r="BD22" s="332"/>
      <c r="BE22" s="332"/>
      <c r="BF22" s="332"/>
      <c r="BG22" s="332"/>
      <c r="BH22" s="332"/>
      <c r="BI22" s="332"/>
      <c r="BJ22" s="332"/>
      <c r="BK22" s="332"/>
      <c r="BL22" s="332"/>
    </row>
    <row r="23" spans="1:64" ht="14.5" customHeight="1" thickBot="1">
      <c r="A23" s="326"/>
      <c r="B23" s="876"/>
      <c r="C23" s="897" t="s">
        <v>1142</v>
      </c>
      <c r="D23" s="898"/>
      <c r="E23" s="898"/>
      <c r="F23" s="898"/>
      <c r="G23" s="898"/>
      <c r="H23" s="898"/>
      <c r="I23" s="898"/>
      <c r="J23" s="898"/>
      <c r="K23" s="898"/>
      <c r="L23" s="898"/>
      <c r="M23" s="898"/>
      <c r="N23" s="898"/>
      <c r="O23" s="898"/>
      <c r="P23" s="898"/>
      <c r="Q23" s="899"/>
      <c r="R23" s="382" t="s">
        <v>1148</v>
      </c>
      <c r="S23" s="897" t="s">
        <v>1149</v>
      </c>
      <c r="T23" s="898"/>
      <c r="U23" s="898"/>
      <c r="V23" s="898"/>
      <c r="W23" s="898"/>
      <c r="X23" s="898"/>
      <c r="Y23" s="898"/>
      <c r="Z23" s="898"/>
      <c r="AA23" s="898"/>
      <c r="AB23" s="898"/>
      <c r="AC23" s="898"/>
      <c r="AD23" s="898"/>
      <c r="AE23" s="898"/>
      <c r="AF23" s="898"/>
      <c r="AG23" s="898"/>
      <c r="AH23" s="898"/>
      <c r="AI23" s="898"/>
      <c r="AJ23" s="898"/>
      <c r="AK23" s="898"/>
      <c r="AL23" s="898"/>
      <c r="AM23" s="898"/>
      <c r="AN23" s="898"/>
      <c r="AO23" s="898"/>
      <c r="AP23" s="898"/>
      <c r="AQ23" s="898"/>
      <c r="AR23" s="898"/>
      <c r="AS23" s="899"/>
      <c r="AT23" s="355"/>
      <c r="AU23" s="879"/>
      <c r="AV23" s="904"/>
      <c r="AW23" s="904"/>
      <c r="AX23" s="904"/>
      <c r="AY23" s="904"/>
      <c r="AZ23" s="904"/>
      <c r="BA23" s="901"/>
      <c r="BB23" s="332"/>
      <c r="BC23" s="332"/>
      <c r="BD23" s="332"/>
      <c r="BE23" s="332"/>
      <c r="BF23" s="332"/>
      <c r="BG23" s="332"/>
      <c r="BH23" s="332"/>
      <c r="BI23" s="332"/>
      <c r="BJ23" s="332"/>
      <c r="BK23" s="332"/>
      <c r="BL23" s="332"/>
    </row>
    <row r="24" spans="1:64" ht="14.5" customHeight="1">
      <c r="A24" s="326"/>
      <c r="B24" s="876"/>
      <c r="C24" s="329"/>
      <c r="D24" s="329"/>
      <c r="E24" s="329"/>
      <c r="F24" s="355"/>
      <c r="G24" s="329"/>
      <c r="H24" s="329"/>
      <c r="I24" s="355"/>
      <c r="J24" s="329"/>
      <c r="K24" s="329"/>
      <c r="L24" s="355"/>
      <c r="M24" s="329"/>
      <c r="N24" s="329"/>
      <c r="O24" s="355"/>
      <c r="P24" s="329"/>
      <c r="Q24" s="329"/>
      <c r="R24" s="355"/>
      <c r="S24" s="329"/>
      <c r="T24" s="329"/>
      <c r="U24" s="355"/>
      <c r="V24" s="329"/>
      <c r="W24" s="329"/>
      <c r="X24" s="355"/>
      <c r="Y24" s="329"/>
      <c r="Z24" s="329"/>
      <c r="AA24" s="355"/>
      <c r="AB24" s="329"/>
      <c r="AC24" s="329"/>
      <c r="AD24" s="355"/>
      <c r="AE24" s="329"/>
      <c r="AF24" s="329"/>
      <c r="AG24" s="355"/>
      <c r="AH24" s="329"/>
      <c r="AI24" s="329"/>
      <c r="AJ24" s="355"/>
      <c r="AK24" s="329"/>
      <c r="AL24" s="329"/>
      <c r="AM24" s="355"/>
      <c r="AN24" s="329"/>
      <c r="AO24" s="329"/>
      <c r="AP24" s="355"/>
      <c r="AQ24" s="329"/>
      <c r="AR24" s="383"/>
      <c r="AS24" s="355"/>
      <c r="AT24" s="355"/>
      <c r="AU24" s="879"/>
      <c r="AV24" s="904"/>
      <c r="AW24" s="904"/>
      <c r="AX24" s="904"/>
      <c r="AY24" s="904"/>
      <c r="AZ24" s="904"/>
      <c r="BA24" s="901"/>
      <c r="BB24" s="332"/>
      <c r="BC24" s="332"/>
      <c r="BD24" s="332"/>
      <c r="BE24" s="332"/>
      <c r="BF24" s="332"/>
      <c r="BG24" s="332"/>
      <c r="BH24" s="332"/>
      <c r="BI24" s="332"/>
      <c r="BJ24" s="332"/>
      <c r="BK24" s="332"/>
      <c r="BL24" s="332"/>
    </row>
    <row r="25" spans="1:64" ht="14.5" customHeight="1">
      <c r="A25" s="326"/>
      <c r="B25" s="875"/>
      <c r="C25" s="329"/>
      <c r="D25" s="329"/>
      <c r="E25" s="329"/>
      <c r="F25" s="355"/>
      <c r="G25" s="329"/>
      <c r="H25" s="329"/>
      <c r="I25" s="355"/>
      <c r="J25" s="329"/>
      <c r="K25" s="329"/>
      <c r="L25" s="355"/>
      <c r="M25" s="329"/>
      <c r="N25" s="329"/>
      <c r="O25" s="355"/>
      <c r="P25" s="329"/>
      <c r="Q25" s="329"/>
      <c r="R25" s="355"/>
      <c r="S25" s="329"/>
      <c r="T25" s="329"/>
      <c r="U25" s="355"/>
      <c r="V25" s="329"/>
      <c r="W25" s="329"/>
      <c r="X25" s="355"/>
      <c r="Y25" s="329"/>
      <c r="Z25" s="329"/>
      <c r="AA25" s="355"/>
      <c r="AB25" s="329"/>
      <c r="AC25" s="329"/>
      <c r="AD25" s="355"/>
      <c r="AE25" s="329"/>
      <c r="AF25" s="329"/>
      <c r="AG25" s="355"/>
      <c r="AH25" s="329"/>
      <c r="AI25" s="329"/>
      <c r="AJ25" s="355"/>
      <c r="AK25" s="329"/>
      <c r="AL25" s="329"/>
      <c r="AM25" s="355"/>
      <c r="AN25" s="329"/>
      <c r="AO25" s="329"/>
      <c r="AP25" s="355"/>
      <c r="AQ25" s="329"/>
      <c r="AR25" s="329"/>
      <c r="AS25" s="355"/>
      <c r="AT25" s="355"/>
      <c r="AU25" s="879"/>
      <c r="AV25" s="904"/>
      <c r="AW25" s="904"/>
      <c r="AX25" s="904"/>
      <c r="AY25" s="904"/>
      <c r="AZ25" s="904"/>
      <c r="BA25" s="901"/>
      <c r="BB25" s="332"/>
      <c r="BC25" s="332"/>
      <c r="BD25" s="332"/>
      <c r="BE25" s="332"/>
      <c r="BF25" s="332"/>
      <c r="BG25" s="332"/>
      <c r="BH25" s="332"/>
      <c r="BI25" s="332"/>
      <c r="BJ25" s="332"/>
      <c r="BK25" s="332"/>
      <c r="BL25" s="332"/>
    </row>
    <row r="26" spans="1:64" ht="15" customHeight="1" thickBot="1">
      <c r="A26" s="326"/>
      <c r="B26" s="875"/>
      <c r="C26" s="329"/>
      <c r="D26" s="362"/>
      <c r="E26" s="363"/>
      <c r="F26" s="355"/>
      <c r="G26" s="900"/>
      <c r="H26" s="900"/>
      <c r="I26" s="355"/>
      <c r="J26" s="362"/>
      <c r="K26" s="384"/>
      <c r="L26" s="355"/>
      <c r="M26" s="362"/>
      <c r="N26" s="363"/>
      <c r="O26" s="355"/>
      <c r="P26" s="362"/>
      <c r="Q26" s="363"/>
      <c r="R26" s="355"/>
      <c r="S26" s="900"/>
      <c r="T26" s="900"/>
      <c r="U26" s="355"/>
      <c r="V26" s="900"/>
      <c r="W26" s="900"/>
      <c r="X26" s="355"/>
      <c r="Y26" s="900"/>
      <c r="Z26" s="900"/>
      <c r="AA26" s="355"/>
      <c r="AB26" s="900"/>
      <c r="AC26" s="900"/>
      <c r="AD26" s="355"/>
      <c r="AE26" s="362"/>
      <c r="AF26" s="363"/>
      <c r="AG26" s="355"/>
      <c r="AH26" s="362"/>
      <c r="AI26" s="363"/>
      <c r="AJ26" s="355"/>
      <c r="AK26" s="900"/>
      <c r="AL26" s="900"/>
      <c r="AM26" s="355"/>
      <c r="AN26" s="362"/>
      <c r="AO26" s="363"/>
      <c r="AP26" s="355"/>
      <c r="AQ26" s="900"/>
      <c r="AR26" s="900"/>
      <c r="AS26" s="355"/>
      <c r="AT26" s="355"/>
      <c r="AU26" s="879"/>
      <c r="AV26" s="905"/>
      <c r="AW26" s="905"/>
      <c r="AX26" s="905"/>
      <c r="AY26" s="905"/>
      <c r="AZ26" s="905"/>
      <c r="BA26" s="902"/>
      <c r="BB26" s="332"/>
      <c r="BC26" s="332"/>
      <c r="BD26" s="332"/>
      <c r="BE26" s="332"/>
      <c r="BF26" s="332"/>
      <c r="BG26" s="332"/>
      <c r="BH26" s="332"/>
      <c r="BI26" s="332"/>
      <c r="BJ26" s="332"/>
      <c r="BK26" s="332"/>
      <c r="BL26" s="332"/>
    </row>
    <row r="27" spans="1:64" ht="15.65" customHeight="1" thickTop="1" thickBot="1">
      <c r="A27" s="326"/>
      <c r="B27" s="875"/>
      <c r="C27" s="355"/>
      <c r="D27" s="367" t="s">
        <v>795</v>
      </c>
      <c r="E27" s="367" t="s">
        <v>797</v>
      </c>
      <c r="F27" s="355"/>
      <c r="G27" s="367" t="s">
        <v>795</v>
      </c>
      <c r="H27" s="367" t="s">
        <v>797</v>
      </c>
      <c r="I27" s="355"/>
      <c r="J27" s="367" t="s">
        <v>795</v>
      </c>
      <c r="K27" s="367" t="s">
        <v>797</v>
      </c>
      <c r="L27" s="355"/>
      <c r="M27" s="367" t="s">
        <v>795</v>
      </c>
      <c r="N27" s="367" t="s">
        <v>797</v>
      </c>
      <c r="O27" s="355"/>
      <c r="P27" s="367" t="s">
        <v>795</v>
      </c>
      <c r="Q27" s="367" t="s">
        <v>797</v>
      </c>
      <c r="R27" s="355"/>
      <c r="S27" s="367" t="s">
        <v>795</v>
      </c>
      <c r="T27" s="367" t="s">
        <v>797</v>
      </c>
      <c r="U27" s="355"/>
      <c r="V27" s="367" t="s">
        <v>795</v>
      </c>
      <c r="W27" s="367" t="s">
        <v>797</v>
      </c>
      <c r="X27" s="355"/>
      <c r="Y27" s="367" t="s">
        <v>795</v>
      </c>
      <c r="Z27" s="367" t="s">
        <v>797</v>
      </c>
      <c r="AA27" s="355"/>
      <c r="AB27" s="367" t="s">
        <v>795</v>
      </c>
      <c r="AC27" s="367" t="s">
        <v>797</v>
      </c>
      <c r="AD27" s="355"/>
      <c r="AE27" s="367" t="s">
        <v>795</v>
      </c>
      <c r="AF27" s="367" t="s">
        <v>797</v>
      </c>
      <c r="AG27" s="355"/>
      <c r="AH27" s="367" t="s">
        <v>795</v>
      </c>
      <c r="AI27" s="367" t="s">
        <v>797</v>
      </c>
      <c r="AJ27" s="355"/>
      <c r="AK27" s="367" t="s">
        <v>795</v>
      </c>
      <c r="AL27" s="367" t="s">
        <v>797</v>
      </c>
      <c r="AM27" s="355"/>
      <c r="AN27" s="367" t="s">
        <v>795</v>
      </c>
      <c r="AO27" s="367" t="s">
        <v>797</v>
      </c>
      <c r="AP27" s="355"/>
      <c r="AQ27" s="367" t="s">
        <v>795</v>
      </c>
      <c r="AR27" s="367" t="s">
        <v>797</v>
      </c>
      <c r="AS27" s="355"/>
      <c r="AT27" s="355"/>
      <c r="AU27" s="879"/>
      <c r="AV27" s="885">
        <f>COUNTA(D30:AR30)</f>
        <v>14</v>
      </c>
      <c r="AW27" s="885">
        <f>COUNTIF(K26:AR26,"FC")</f>
        <v>0</v>
      </c>
      <c r="AX27" s="885">
        <f>COUNTIF(J25:AR25,"EC")</f>
        <v>0</v>
      </c>
      <c r="AY27" s="885">
        <f>COUNTIF(J29:AR29,"E")</f>
        <v>0</v>
      </c>
      <c r="AZ27" s="885">
        <f>COUNTIF(J26:AR26,"TW")</f>
        <v>0</v>
      </c>
      <c r="BA27" s="886"/>
      <c r="BB27" s="332"/>
      <c r="BC27" s="332"/>
      <c r="BD27" s="332"/>
      <c r="BE27" s="332"/>
      <c r="BF27" s="332"/>
      <c r="BG27" s="332"/>
      <c r="BH27" s="332"/>
      <c r="BI27" s="332"/>
      <c r="BJ27" s="332"/>
      <c r="BK27" s="332"/>
      <c r="BL27" s="332"/>
    </row>
    <row r="28" spans="1:64" ht="15.65" customHeight="1" thickTop="1" thickBot="1">
      <c r="A28" s="326"/>
      <c r="B28" s="875"/>
      <c r="C28" s="355"/>
      <c r="D28" s="371" t="s">
        <v>800</v>
      </c>
      <c r="E28" s="371" t="s">
        <v>622</v>
      </c>
      <c r="F28" s="355"/>
      <c r="G28" s="371" t="s">
        <v>800</v>
      </c>
      <c r="H28" s="371" t="s">
        <v>622</v>
      </c>
      <c r="I28" s="355"/>
      <c r="J28" s="371" t="s">
        <v>800</v>
      </c>
      <c r="K28" s="371" t="s">
        <v>622</v>
      </c>
      <c r="L28" s="355"/>
      <c r="M28" s="371" t="s">
        <v>800</v>
      </c>
      <c r="N28" s="371" t="s">
        <v>622</v>
      </c>
      <c r="O28" s="355"/>
      <c r="P28" s="371" t="s">
        <v>800</v>
      </c>
      <c r="Q28" s="371" t="s">
        <v>622</v>
      </c>
      <c r="R28" s="355"/>
      <c r="S28" s="371" t="s">
        <v>800</v>
      </c>
      <c r="T28" s="371" t="s">
        <v>622</v>
      </c>
      <c r="U28" s="355"/>
      <c r="V28" s="371" t="s">
        <v>800</v>
      </c>
      <c r="W28" s="371" t="s">
        <v>622</v>
      </c>
      <c r="X28" s="355"/>
      <c r="Y28" s="371" t="s">
        <v>800</v>
      </c>
      <c r="Z28" s="371" t="s">
        <v>622</v>
      </c>
      <c r="AA28" s="355"/>
      <c r="AB28" s="371" t="s">
        <v>800</v>
      </c>
      <c r="AC28" s="371" t="s">
        <v>622</v>
      </c>
      <c r="AD28" s="355"/>
      <c r="AE28" s="371" t="s">
        <v>800</v>
      </c>
      <c r="AF28" s="371" t="s">
        <v>622</v>
      </c>
      <c r="AG28" s="355"/>
      <c r="AH28" s="371" t="s">
        <v>800</v>
      </c>
      <c r="AI28" s="371" t="s">
        <v>622</v>
      </c>
      <c r="AJ28" s="355"/>
      <c r="AK28" s="371" t="s">
        <v>800</v>
      </c>
      <c r="AL28" s="371" t="s">
        <v>622</v>
      </c>
      <c r="AM28" s="355"/>
      <c r="AN28" s="371" t="s">
        <v>800</v>
      </c>
      <c r="AO28" s="371" t="s">
        <v>622</v>
      </c>
      <c r="AP28" s="355"/>
      <c r="AQ28" s="371" t="s">
        <v>800</v>
      </c>
      <c r="AR28" s="371" t="s">
        <v>622</v>
      </c>
      <c r="AS28" s="355"/>
      <c r="AT28" s="355"/>
      <c r="AU28" s="879"/>
      <c r="AV28" s="885"/>
      <c r="AW28" s="885"/>
      <c r="AX28" s="885"/>
      <c r="AY28" s="885"/>
      <c r="AZ28" s="885"/>
      <c r="BA28" s="886"/>
      <c r="BB28" s="332"/>
      <c r="BC28" s="332"/>
      <c r="BD28" s="332"/>
      <c r="BE28" s="332"/>
      <c r="BF28" s="332"/>
      <c r="BG28" s="332"/>
      <c r="BH28" s="332"/>
      <c r="BI28" s="332"/>
      <c r="BJ28" s="332"/>
      <c r="BK28" s="332"/>
      <c r="BL28" s="332"/>
    </row>
    <row r="29" spans="1:64" ht="15.65" customHeight="1" thickTop="1" thickBot="1">
      <c r="A29" s="326"/>
      <c r="B29" s="875"/>
      <c r="C29" s="329"/>
      <c r="D29" s="369">
        <v>0</v>
      </c>
      <c r="E29" s="374" t="s">
        <v>945</v>
      </c>
      <c r="F29" s="375">
        <v>437</v>
      </c>
      <c r="G29" s="369">
        <v>0</v>
      </c>
      <c r="H29" s="374" t="s">
        <v>945</v>
      </c>
      <c r="I29" s="375">
        <v>335.73399999999998</v>
      </c>
      <c r="J29" s="369">
        <v>0</v>
      </c>
      <c r="K29" s="374" t="s">
        <v>945</v>
      </c>
      <c r="L29" s="375"/>
      <c r="M29" s="369">
        <v>0</v>
      </c>
      <c r="N29" s="374" t="s">
        <v>945</v>
      </c>
      <c r="O29" s="375">
        <v>341.75299999999999</v>
      </c>
      <c r="P29" s="369">
        <v>0</v>
      </c>
      <c r="Q29" s="374" t="s">
        <v>945</v>
      </c>
      <c r="R29" s="375">
        <v>407.786</v>
      </c>
      <c r="S29" s="369">
        <v>0</v>
      </c>
      <c r="T29" s="374" t="s">
        <v>945</v>
      </c>
      <c r="U29" s="375">
        <v>412</v>
      </c>
      <c r="V29" s="369">
        <v>0</v>
      </c>
      <c r="W29" s="374" t="s">
        <v>945</v>
      </c>
      <c r="X29" s="375">
        <v>426.82</v>
      </c>
      <c r="Y29" s="369">
        <v>0</v>
      </c>
      <c r="Z29" s="374" t="s">
        <v>945</v>
      </c>
      <c r="AA29" s="375">
        <v>337</v>
      </c>
      <c r="AB29" s="369">
        <v>0</v>
      </c>
      <c r="AC29" s="374" t="s">
        <v>945</v>
      </c>
      <c r="AD29" s="375">
        <v>454</v>
      </c>
      <c r="AE29" s="369">
        <v>0</v>
      </c>
      <c r="AF29" s="374" t="s">
        <v>945</v>
      </c>
      <c r="AG29" s="375">
        <v>344.90600000000001</v>
      </c>
      <c r="AH29" s="369">
        <v>0</v>
      </c>
      <c r="AI29" s="374" t="s">
        <v>945</v>
      </c>
      <c r="AJ29" s="375">
        <v>399</v>
      </c>
      <c r="AK29" s="369">
        <v>0</v>
      </c>
      <c r="AL29" s="374" t="s">
        <v>945</v>
      </c>
      <c r="AM29" s="375">
        <v>379.98399999999998</v>
      </c>
      <c r="AN29" s="369">
        <v>0</v>
      </c>
      <c r="AO29" s="374" t="s">
        <v>945</v>
      </c>
      <c r="AP29" s="375">
        <v>464</v>
      </c>
      <c r="AQ29" s="369">
        <v>0</v>
      </c>
      <c r="AR29" s="374" t="s">
        <v>945</v>
      </c>
      <c r="AS29" s="375">
        <v>364</v>
      </c>
      <c r="AT29" s="385"/>
      <c r="AU29" s="879"/>
      <c r="AV29" s="885"/>
      <c r="AW29" s="885"/>
      <c r="AX29" s="885"/>
      <c r="AY29" s="885"/>
      <c r="AZ29" s="885"/>
      <c r="BA29" s="886"/>
      <c r="BB29" s="332">
        <f>SUM(F29:AS29)</f>
        <v>5103.9830000000002</v>
      </c>
      <c r="BC29" s="332"/>
      <c r="BD29" s="332"/>
      <c r="BE29" s="332"/>
      <c r="BF29" s="332"/>
      <c r="BG29" s="332"/>
      <c r="BH29" s="332"/>
      <c r="BI29" s="332"/>
      <c r="BJ29" s="332"/>
      <c r="BK29" s="332"/>
      <c r="BL29" s="332"/>
    </row>
    <row r="30" spans="1:64" ht="16.5" customHeight="1" thickTop="1">
      <c r="A30" s="326"/>
      <c r="B30" s="875"/>
      <c r="C30" s="329"/>
      <c r="D30" s="884" t="s">
        <v>1352</v>
      </c>
      <c r="E30" s="884"/>
      <c r="F30" s="355"/>
      <c r="G30" s="884" t="s">
        <v>1353</v>
      </c>
      <c r="H30" s="884"/>
      <c r="I30" s="329"/>
      <c r="J30" s="884" t="s">
        <v>1354</v>
      </c>
      <c r="K30" s="884"/>
      <c r="L30" s="329"/>
      <c r="M30" s="884" t="s">
        <v>1355</v>
      </c>
      <c r="N30" s="884"/>
      <c r="O30" s="329"/>
      <c r="P30" s="884" t="s">
        <v>1356</v>
      </c>
      <c r="Q30" s="884"/>
      <c r="R30" s="355"/>
      <c r="S30" s="884" t="s">
        <v>1357</v>
      </c>
      <c r="T30" s="884"/>
      <c r="U30" s="355"/>
      <c r="V30" s="884" t="s">
        <v>1358</v>
      </c>
      <c r="W30" s="884"/>
      <c r="X30" s="355"/>
      <c r="Y30" s="884" t="s">
        <v>1359</v>
      </c>
      <c r="Z30" s="884"/>
      <c r="AA30" s="355"/>
      <c r="AB30" s="884" t="s">
        <v>1360</v>
      </c>
      <c r="AC30" s="884"/>
      <c r="AD30" s="355"/>
      <c r="AE30" s="884" t="s">
        <v>1361</v>
      </c>
      <c r="AF30" s="884"/>
      <c r="AG30" s="355"/>
      <c r="AH30" s="884" t="s">
        <v>1362</v>
      </c>
      <c r="AI30" s="884"/>
      <c r="AJ30" s="355"/>
      <c r="AK30" s="884" t="s">
        <v>1363</v>
      </c>
      <c r="AL30" s="884"/>
      <c r="AM30" s="355"/>
      <c r="AN30" s="884" t="s">
        <v>1364</v>
      </c>
      <c r="AO30" s="884"/>
      <c r="AP30" s="355"/>
      <c r="AQ30" s="884" t="s">
        <v>1365</v>
      </c>
      <c r="AR30" s="884"/>
      <c r="AS30" s="355"/>
      <c r="AT30" s="355"/>
      <c r="AU30" s="879"/>
      <c r="AV30" s="903"/>
      <c r="AW30" s="903"/>
      <c r="AX30" s="903"/>
      <c r="AY30" s="903"/>
      <c r="AZ30" s="903"/>
      <c r="BA30" s="910"/>
      <c r="BB30" s="332"/>
      <c r="BC30" s="332"/>
      <c r="BD30" s="332"/>
      <c r="BE30" s="332"/>
      <c r="BF30" s="332"/>
      <c r="BG30" s="332"/>
      <c r="BH30" s="332"/>
      <c r="BI30" s="332"/>
      <c r="BJ30" s="332"/>
      <c r="BK30" s="332"/>
      <c r="BL30" s="332"/>
    </row>
    <row r="31" spans="1:64" ht="16.5" customHeight="1">
      <c r="A31" s="326"/>
      <c r="B31" s="875"/>
      <c r="C31" s="329"/>
      <c r="D31" s="884" t="s">
        <v>1349</v>
      </c>
      <c r="E31" s="884"/>
      <c r="F31" s="355"/>
      <c r="G31" s="884" t="s">
        <v>1090</v>
      </c>
      <c r="H31" s="884"/>
      <c r="I31" s="329"/>
      <c r="J31" s="884" t="s">
        <v>1366</v>
      </c>
      <c r="K31" s="884"/>
      <c r="L31" s="329"/>
      <c r="M31" s="884" t="s">
        <v>1320</v>
      </c>
      <c r="N31" s="884"/>
      <c r="O31" s="329"/>
      <c r="P31" s="884" t="s">
        <v>1367</v>
      </c>
      <c r="Q31" s="884"/>
      <c r="R31" s="355"/>
      <c r="S31" s="884" t="s">
        <v>1326</v>
      </c>
      <c r="T31" s="884"/>
      <c r="U31" s="355"/>
      <c r="V31" s="884" t="s">
        <v>1090</v>
      </c>
      <c r="W31" s="884"/>
      <c r="X31" s="355"/>
      <c r="Y31" s="884" t="s">
        <v>1326</v>
      </c>
      <c r="Z31" s="884"/>
      <c r="AA31" s="355"/>
      <c r="AB31" s="884" t="s">
        <v>1090</v>
      </c>
      <c r="AC31" s="884"/>
      <c r="AD31" s="386"/>
      <c r="AE31" s="884" t="s">
        <v>1090</v>
      </c>
      <c r="AF31" s="884"/>
      <c r="AG31" s="355"/>
      <c r="AH31" s="884" t="s">
        <v>1320</v>
      </c>
      <c r="AI31" s="884"/>
      <c r="AJ31" s="355"/>
      <c r="AK31" s="884" t="s">
        <v>1090</v>
      </c>
      <c r="AL31" s="884"/>
      <c r="AM31" s="355"/>
      <c r="AN31" s="884" t="s">
        <v>1368</v>
      </c>
      <c r="AO31" s="884"/>
      <c r="AP31" s="355"/>
      <c r="AQ31" s="884" t="s">
        <v>1096</v>
      </c>
      <c r="AR31" s="884"/>
      <c r="AS31" s="355"/>
      <c r="AT31" s="355"/>
      <c r="AU31" s="879"/>
      <c r="AV31" s="904"/>
      <c r="AW31" s="904"/>
      <c r="AX31" s="904"/>
      <c r="AY31" s="904"/>
      <c r="AZ31" s="904"/>
      <c r="BA31" s="901"/>
      <c r="BB31" s="332"/>
      <c r="BC31" s="332"/>
      <c r="BD31" s="332"/>
      <c r="BE31" s="332"/>
      <c r="BF31" s="332"/>
      <c r="BG31" s="332"/>
      <c r="BH31" s="332"/>
      <c r="BI31" s="332"/>
      <c r="BJ31" s="332"/>
      <c r="BK31" s="332"/>
      <c r="BL31" s="332"/>
    </row>
    <row r="32" spans="1:64" ht="16" customHeight="1">
      <c r="A32" s="326"/>
      <c r="B32" s="875"/>
      <c r="C32" s="329"/>
      <c r="D32" s="329"/>
      <c r="E32" s="329"/>
      <c r="F32" s="355"/>
      <c r="G32" s="329"/>
      <c r="H32" s="329"/>
      <c r="I32" s="355"/>
      <c r="J32" s="329"/>
      <c r="K32" s="329"/>
      <c r="L32" s="355"/>
      <c r="M32" s="329"/>
      <c r="N32" s="329"/>
      <c r="O32" s="355"/>
      <c r="P32" s="329"/>
      <c r="Q32" s="329"/>
      <c r="R32" s="355"/>
      <c r="S32" s="906"/>
      <c r="T32" s="906"/>
      <c r="U32" s="355"/>
      <c r="V32" s="906"/>
      <c r="W32" s="906"/>
      <c r="X32" s="355"/>
      <c r="Y32" s="906"/>
      <c r="Z32" s="906"/>
      <c r="AA32" s="355"/>
      <c r="AB32" s="329"/>
      <c r="AC32" s="329"/>
      <c r="AD32" s="355"/>
      <c r="AE32" s="329"/>
      <c r="AF32" s="329"/>
      <c r="AG32" s="355"/>
      <c r="AH32" s="329"/>
      <c r="AI32" s="329"/>
      <c r="AJ32" s="355"/>
      <c r="AK32" s="329"/>
      <c r="AL32" s="329"/>
      <c r="AM32" s="355"/>
      <c r="AN32" s="329"/>
      <c r="AO32" s="329"/>
      <c r="AP32" s="355"/>
      <c r="AQ32" s="329"/>
      <c r="AR32" s="329"/>
      <c r="AS32" s="355"/>
      <c r="AT32" s="355"/>
      <c r="AU32" s="879"/>
      <c r="AV32" s="904"/>
      <c r="AW32" s="904"/>
      <c r="AX32" s="904"/>
      <c r="AY32" s="904"/>
      <c r="AZ32" s="904"/>
      <c r="BA32" s="901"/>
      <c r="BB32" s="332"/>
      <c r="BC32" s="332"/>
      <c r="BD32" s="332"/>
      <c r="BE32" s="332"/>
      <c r="BF32" s="332"/>
      <c r="BG32" s="332"/>
      <c r="BH32" s="332"/>
      <c r="BI32" s="332"/>
      <c r="BJ32" s="332"/>
      <c r="BK32" s="332"/>
      <c r="BL32" s="332"/>
    </row>
    <row r="33" spans="1:64" ht="16" customHeight="1">
      <c r="A33" s="326"/>
      <c r="B33" s="875"/>
      <c r="C33" s="329"/>
      <c r="D33" s="380">
        <f>AQ22+1</f>
        <v>13</v>
      </c>
      <c r="E33" s="388"/>
      <c r="F33" s="381"/>
      <c r="G33" s="380">
        <f>D33+1</f>
        <v>14</v>
      </c>
      <c r="H33" s="388"/>
      <c r="I33" s="381"/>
      <c r="J33" s="380">
        <f>G33+1</f>
        <v>15</v>
      </c>
      <c r="K33" s="388"/>
      <c r="L33" s="381"/>
      <c r="M33" s="380">
        <f>J33+1</f>
        <v>16</v>
      </c>
      <c r="N33" s="388"/>
      <c r="O33" s="381"/>
      <c r="P33" s="380">
        <f>M33+1</f>
        <v>17</v>
      </c>
      <c r="Q33" s="388"/>
      <c r="R33" s="381"/>
      <c r="S33" s="380">
        <f>P33+1</f>
        <v>18</v>
      </c>
      <c r="T33" s="381"/>
      <c r="U33" s="381"/>
      <c r="V33" s="381">
        <f>S33+1</f>
        <v>19</v>
      </c>
      <c r="W33" s="381"/>
      <c r="X33" s="381"/>
      <c r="Y33" s="381">
        <f>V33+1</f>
        <v>20</v>
      </c>
      <c r="Z33" s="381"/>
      <c r="AA33" s="381"/>
      <c r="AB33" s="381">
        <f>Y33+1</f>
        <v>21</v>
      </c>
      <c r="AC33" s="388"/>
      <c r="AD33" s="381"/>
      <c r="AE33" s="381">
        <f>AB33+1</f>
        <v>22</v>
      </c>
      <c r="AF33" s="388"/>
      <c r="AG33" s="381"/>
      <c r="AH33" s="381">
        <f>AE33+1</f>
        <v>23</v>
      </c>
      <c r="AI33" s="388"/>
      <c r="AJ33" s="381"/>
      <c r="AK33" s="381">
        <f>AH33+1</f>
        <v>24</v>
      </c>
      <c r="AL33" s="388"/>
      <c r="AM33" s="381"/>
      <c r="AN33" s="381">
        <f>AK33+1</f>
        <v>25</v>
      </c>
      <c r="AO33" s="388"/>
      <c r="AP33" s="381"/>
      <c r="AQ33" s="381">
        <f>AN33+1</f>
        <v>26</v>
      </c>
      <c r="AR33" s="329"/>
      <c r="AS33" s="355"/>
      <c r="AT33" s="355"/>
      <c r="AU33" s="879"/>
      <c r="AV33" s="904"/>
      <c r="AW33" s="904"/>
      <c r="AX33" s="904"/>
      <c r="AY33" s="904"/>
      <c r="AZ33" s="904"/>
      <c r="BA33" s="901"/>
      <c r="BB33" s="332"/>
      <c r="BC33" s="332"/>
      <c r="BD33" s="332"/>
      <c r="BE33" s="332"/>
      <c r="BF33" s="332"/>
      <c r="BG33" s="332"/>
      <c r="BH33" s="332"/>
      <c r="BI33" s="332"/>
      <c r="BJ33" s="332"/>
      <c r="BK33" s="332"/>
      <c r="BL33" s="332"/>
    </row>
    <row r="34" spans="1:64" ht="16" customHeight="1">
      <c r="A34" s="326"/>
      <c r="B34" s="875"/>
      <c r="C34" s="907" t="s">
        <v>1142</v>
      </c>
      <c r="D34" s="908"/>
      <c r="E34" s="908"/>
      <c r="F34" s="908"/>
      <c r="G34" s="908"/>
      <c r="H34" s="908"/>
      <c r="I34" s="908"/>
      <c r="J34" s="908"/>
      <c r="K34" s="908"/>
      <c r="L34" s="908"/>
      <c r="M34" s="908"/>
      <c r="N34" s="908"/>
      <c r="O34" s="908"/>
      <c r="P34" s="908"/>
      <c r="Q34" s="908"/>
      <c r="R34" s="908"/>
      <c r="S34" s="908"/>
      <c r="T34" s="908"/>
      <c r="U34" s="909" t="s">
        <v>1150</v>
      </c>
      <c r="V34" s="909"/>
      <c r="W34" s="909"/>
      <c r="X34" s="909"/>
      <c r="Y34" s="909"/>
      <c r="Z34" s="909"/>
      <c r="AA34" s="909"/>
      <c r="AB34" s="909"/>
      <c r="AC34" s="909"/>
      <c r="AD34" s="909"/>
      <c r="AE34" s="909"/>
      <c r="AF34" s="909"/>
      <c r="AG34" s="909"/>
      <c r="AH34" s="909"/>
      <c r="AI34" s="909"/>
      <c r="AJ34" s="909"/>
      <c r="AK34" s="909"/>
      <c r="AL34" s="909"/>
      <c r="AM34" s="909"/>
      <c r="AN34" s="909"/>
      <c r="AO34" s="909"/>
      <c r="AP34" s="389"/>
      <c r="AQ34" s="389"/>
      <c r="AR34" s="389"/>
      <c r="AS34" s="389"/>
      <c r="AT34" s="355"/>
      <c r="AU34" s="879"/>
      <c r="AV34" s="904"/>
      <c r="AW34" s="904"/>
      <c r="AX34" s="904"/>
      <c r="AY34" s="904"/>
      <c r="AZ34" s="904"/>
      <c r="BA34" s="901"/>
      <c r="BB34" s="332"/>
      <c r="BC34" s="332"/>
      <c r="BD34" s="332"/>
      <c r="BE34" s="332"/>
      <c r="BF34" s="332"/>
      <c r="BG34" s="332"/>
      <c r="BH34" s="332"/>
      <c r="BI34" s="332"/>
      <c r="BJ34" s="332"/>
      <c r="BK34" s="332"/>
      <c r="BL34" s="332"/>
    </row>
    <row r="35" spans="1:64" ht="14.5" customHeight="1">
      <c r="A35" s="326"/>
      <c r="B35" s="875"/>
      <c r="C35" s="329"/>
      <c r="D35" s="329"/>
      <c r="E35" s="329"/>
      <c r="F35" s="355"/>
      <c r="G35" s="329"/>
      <c r="H35" s="329"/>
      <c r="I35" s="355"/>
      <c r="J35" s="329"/>
      <c r="K35" s="329"/>
      <c r="L35" s="355"/>
      <c r="M35" s="329"/>
      <c r="N35" s="329"/>
      <c r="O35" s="355"/>
      <c r="P35" s="329"/>
      <c r="Q35" s="329"/>
      <c r="R35" s="355"/>
      <c r="S35" s="329"/>
      <c r="T35" s="329"/>
      <c r="U35" s="355"/>
      <c r="V35" s="329"/>
      <c r="W35" s="329"/>
      <c r="X35" s="355"/>
      <c r="Y35" s="329"/>
      <c r="Z35" s="329"/>
      <c r="AA35" s="355"/>
      <c r="AB35" s="329"/>
      <c r="AC35" s="329"/>
      <c r="AD35" s="355"/>
      <c r="AE35" s="329"/>
      <c r="AF35" s="329"/>
      <c r="AG35" s="355"/>
      <c r="AH35" s="329"/>
      <c r="AI35" s="329"/>
      <c r="AJ35" s="355"/>
      <c r="AK35" s="329"/>
      <c r="AL35" s="329"/>
      <c r="AM35" s="355"/>
      <c r="AN35" s="329"/>
      <c r="AO35" s="329"/>
      <c r="AP35" s="355"/>
      <c r="AQ35" s="329"/>
      <c r="AR35" s="383"/>
      <c r="AS35" s="355"/>
      <c r="AT35" s="355"/>
      <c r="AU35" s="879"/>
      <c r="AV35" s="904"/>
      <c r="AW35" s="904"/>
      <c r="AX35" s="904"/>
      <c r="AY35" s="904"/>
      <c r="AZ35" s="904"/>
      <c r="BA35" s="901"/>
      <c r="BB35" s="332"/>
      <c r="BC35" s="332"/>
      <c r="BD35" s="332"/>
      <c r="BE35" s="332"/>
      <c r="BF35" s="332"/>
      <c r="BG35" s="332"/>
      <c r="BH35" s="332"/>
      <c r="BI35" s="332"/>
      <c r="BJ35" s="332"/>
      <c r="BK35" s="332"/>
      <c r="BL35" s="332"/>
    </row>
    <row r="36" spans="1:64" ht="14.5" customHeight="1">
      <c r="A36" s="326"/>
      <c r="B36" s="875"/>
      <c r="C36" s="329"/>
      <c r="D36" s="329"/>
      <c r="E36" s="329"/>
      <c r="F36" s="355"/>
      <c r="G36" s="329"/>
      <c r="H36" s="329"/>
      <c r="I36" s="355"/>
      <c r="J36" s="329"/>
      <c r="K36" s="329"/>
      <c r="L36" s="355"/>
      <c r="M36" s="329"/>
      <c r="N36" s="329"/>
      <c r="O36" s="355"/>
      <c r="P36" s="329"/>
      <c r="Q36" s="329"/>
      <c r="R36" s="355"/>
      <c r="S36" s="329"/>
      <c r="T36" s="329"/>
      <c r="U36" s="355"/>
      <c r="V36" s="329"/>
      <c r="W36" s="329"/>
      <c r="X36" s="355"/>
      <c r="Y36" s="329"/>
      <c r="Z36" s="329"/>
      <c r="AA36" s="355"/>
      <c r="AB36" s="329"/>
      <c r="AC36" s="329"/>
      <c r="AD36" s="355"/>
      <c r="AE36" s="329"/>
      <c r="AF36" s="329"/>
      <c r="AG36" s="355"/>
      <c r="AH36" s="329"/>
      <c r="AI36" s="329"/>
      <c r="AJ36" s="355"/>
      <c r="AK36" s="329"/>
      <c r="AL36" s="329"/>
      <c r="AM36" s="355"/>
      <c r="AN36" s="329"/>
      <c r="AO36" s="329"/>
      <c r="AP36" s="355"/>
      <c r="AQ36" s="329"/>
      <c r="AR36" s="329"/>
      <c r="AS36" s="355"/>
      <c r="AT36" s="355"/>
      <c r="AU36" s="879"/>
      <c r="AV36" s="904"/>
      <c r="AW36" s="904"/>
      <c r="AX36" s="904"/>
      <c r="AY36" s="904"/>
      <c r="AZ36" s="904"/>
      <c r="BA36" s="901"/>
      <c r="BB36" s="332"/>
      <c r="BC36" s="332"/>
      <c r="BD36" s="332"/>
      <c r="BE36" s="332"/>
      <c r="BF36" s="332"/>
      <c r="BG36" s="332"/>
      <c r="BH36" s="332"/>
      <c r="BI36" s="332"/>
      <c r="BJ36" s="332"/>
      <c r="BK36" s="332"/>
      <c r="BL36" s="332"/>
    </row>
    <row r="37" spans="1:64" ht="15" customHeight="1" thickBot="1">
      <c r="A37" s="326"/>
      <c r="B37" s="875"/>
      <c r="C37" s="329"/>
      <c r="D37" s="390"/>
      <c r="E37" s="363"/>
      <c r="F37" s="355"/>
      <c r="G37" s="362"/>
      <c r="H37" s="363"/>
      <c r="I37" s="355"/>
      <c r="J37" s="900"/>
      <c r="K37" s="900"/>
      <c r="L37" s="355"/>
      <c r="M37" s="900"/>
      <c r="N37" s="900"/>
      <c r="O37" s="355"/>
      <c r="P37" s="900"/>
      <c r="Q37" s="900"/>
      <c r="R37" s="355"/>
      <c r="S37" s="900"/>
      <c r="T37" s="900"/>
      <c r="U37" s="355"/>
      <c r="V37" s="900"/>
      <c r="W37" s="900"/>
      <c r="X37" s="355"/>
      <c r="Y37" s="900"/>
      <c r="Z37" s="900"/>
      <c r="AA37" s="355"/>
      <c r="AB37" s="900"/>
      <c r="AC37" s="900"/>
      <c r="AD37" s="355"/>
      <c r="AE37" s="900"/>
      <c r="AF37" s="900"/>
      <c r="AG37" s="355"/>
      <c r="AH37" s="362"/>
      <c r="AI37" s="363"/>
      <c r="AJ37" s="355"/>
      <c r="AK37" s="362"/>
      <c r="AL37" s="363"/>
      <c r="AM37" s="355"/>
      <c r="AN37" s="900"/>
      <c r="AO37" s="900"/>
      <c r="AP37" s="355"/>
      <c r="AQ37" s="900"/>
      <c r="AR37" s="900"/>
      <c r="AS37" s="355"/>
      <c r="AT37" s="355"/>
      <c r="AU37" s="879"/>
      <c r="AV37" s="905"/>
      <c r="AW37" s="905"/>
      <c r="AX37" s="905"/>
      <c r="AY37" s="905"/>
      <c r="AZ37" s="905"/>
      <c r="BA37" s="902"/>
      <c r="BB37" s="332"/>
      <c r="BC37" s="332"/>
      <c r="BD37" s="332"/>
      <c r="BE37" s="332"/>
      <c r="BF37" s="332"/>
      <c r="BG37" s="332"/>
      <c r="BH37" s="332"/>
      <c r="BI37" s="332"/>
      <c r="BJ37" s="332"/>
      <c r="BK37" s="332"/>
      <c r="BL37" s="332"/>
    </row>
    <row r="38" spans="1:64" ht="15.65" customHeight="1" thickTop="1" thickBot="1">
      <c r="A38" s="326"/>
      <c r="B38" s="875"/>
      <c r="C38" s="355"/>
      <c r="D38" s="367" t="s">
        <v>795</v>
      </c>
      <c r="E38" s="367" t="s">
        <v>797</v>
      </c>
      <c r="F38" s="355"/>
      <c r="G38" s="367" t="s">
        <v>795</v>
      </c>
      <c r="H38" s="367" t="s">
        <v>797</v>
      </c>
      <c r="I38" s="355"/>
      <c r="J38" s="367" t="s">
        <v>795</v>
      </c>
      <c r="K38" s="367" t="s">
        <v>797</v>
      </c>
      <c r="L38" s="355"/>
      <c r="M38" s="367" t="s">
        <v>1144</v>
      </c>
      <c r="N38" s="367" t="s">
        <v>1145</v>
      </c>
      <c r="O38" s="355"/>
      <c r="P38" s="367" t="s">
        <v>795</v>
      </c>
      <c r="Q38" s="367" t="s">
        <v>797</v>
      </c>
      <c r="R38" s="355"/>
      <c r="S38" s="367" t="s">
        <v>795</v>
      </c>
      <c r="T38" s="367" t="s">
        <v>797</v>
      </c>
      <c r="U38" s="355"/>
      <c r="V38" s="367" t="s">
        <v>795</v>
      </c>
      <c r="W38" s="367" t="s">
        <v>797</v>
      </c>
      <c r="X38" s="355"/>
      <c r="Y38" s="367" t="s">
        <v>795</v>
      </c>
      <c r="Z38" s="367" t="s">
        <v>797</v>
      </c>
      <c r="AA38" s="355"/>
      <c r="AB38" s="367" t="s">
        <v>795</v>
      </c>
      <c r="AC38" s="367" t="s">
        <v>797</v>
      </c>
      <c r="AD38" s="355"/>
      <c r="AE38" s="367" t="s">
        <v>1144</v>
      </c>
      <c r="AF38" s="367" t="s">
        <v>1145</v>
      </c>
      <c r="AG38" s="355"/>
      <c r="AH38" s="367" t="s">
        <v>795</v>
      </c>
      <c r="AI38" s="367" t="s">
        <v>797</v>
      </c>
      <c r="AJ38" s="355"/>
      <c r="AK38" s="367" t="s">
        <v>795</v>
      </c>
      <c r="AL38" s="367" t="s">
        <v>797</v>
      </c>
      <c r="AM38" s="355"/>
      <c r="AN38" s="367" t="s">
        <v>795</v>
      </c>
      <c r="AO38" s="367" t="s">
        <v>797</v>
      </c>
      <c r="AP38" s="355"/>
      <c r="AQ38" s="367" t="s">
        <v>795</v>
      </c>
      <c r="AR38" s="367" t="s">
        <v>797</v>
      </c>
      <c r="AS38" s="355"/>
      <c r="AT38" s="355"/>
      <c r="AU38" s="879"/>
      <c r="AV38" s="885">
        <v>14</v>
      </c>
      <c r="AW38" s="885">
        <f>COUNTIF(K37:AR37,"FC")</f>
        <v>0</v>
      </c>
      <c r="AX38" s="885">
        <f>COUNTIF(J36:AR36,"EC")</f>
        <v>0</v>
      </c>
      <c r="AY38" s="885">
        <f>COUNTIF(J40:AR40,"E")</f>
        <v>0</v>
      </c>
      <c r="AZ38" s="885">
        <f>COUNTIF(J37:AR37,"TW")</f>
        <v>0</v>
      </c>
      <c r="BA38" s="886"/>
      <c r="BB38" s="332"/>
      <c r="BC38" s="332"/>
      <c r="BD38" s="332"/>
      <c r="BE38" s="332"/>
      <c r="BF38" s="332"/>
      <c r="BG38" s="332"/>
      <c r="BH38" s="332"/>
      <c r="BI38" s="332"/>
      <c r="BJ38" s="332"/>
      <c r="BK38" s="332"/>
      <c r="BL38" s="332"/>
    </row>
    <row r="39" spans="1:64" ht="15.65" customHeight="1" thickTop="1" thickBot="1">
      <c r="A39" s="326"/>
      <c r="B39" s="875"/>
      <c r="C39" s="355"/>
      <c r="D39" s="371" t="s">
        <v>800</v>
      </c>
      <c r="E39" s="371" t="s">
        <v>622</v>
      </c>
      <c r="F39" s="355"/>
      <c r="G39" s="371" t="s">
        <v>800</v>
      </c>
      <c r="H39" s="371" t="s">
        <v>622</v>
      </c>
      <c r="I39" s="355"/>
      <c r="J39" s="371" t="s">
        <v>800</v>
      </c>
      <c r="K39" s="371" t="s">
        <v>622</v>
      </c>
      <c r="L39" s="355"/>
      <c r="M39" s="371" t="s">
        <v>1146</v>
      </c>
      <c r="N39" s="371" t="s">
        <v>1147</v>
      </c>
      <c r="O39" s="355"/>
      <c r="P39" s="371" t="s">
        <v>800</v>
      </c>
      <c r="Q39" s="371" t="s">
        <v>622</v>
      </c>
      <c r="R39" s="355"/>
      <c r="S39" s="371" t="s">
        <v>800</v>
      </c>
      <c r="T39" s="371" t="s">
        <v>622</v>
      </c>
      <c r="U39" s="355"/>
      <c r="V39" s="371" t="s">
        <v>800</v>
      </c>
      <c r="W39" s="371" t="s">
        <v>622</v>
      </c>
      <c r="X39" s="355"/>
      <c r="Y39" s="371" t="s">
        <v>800</v>
      </c>
      <c r="Z39" s="371" t="s">
        <v>622</v>
      </c>
      <c r="AA39" s="355"/>
      <c r="AB39" s="371" t="s">
        <v>800</v>
      </c>
      <c r="AC39" s="371" t="s">
        <v>622</v>
      </c>
      <c r="AD39" s="355"/>
      <c r="AE39" s="371" t="s">
        <v>1146</v>
      </c>
      <c r="AF39" s="371" t="s">
        <v>1147</v>
      </c>
      <c r="AG39" s="355"/>
      <c r="AH39" s="371" t="s">
        <v>800</v>
      </c>
      <c r="AI39" s="371" t="s">
        <v>622</v>
      </c>
      <c r="AJ39" s="355"/>
      <c r="AK39" s="371" t="s">
        <v>800</v>
      </c>
      <c r="AL39" s="371" t="s">
        <v>622</v>
      </c>
      <c r="AM39" s="355"/>
      <c r="AN39" s="371" t="s">
        <v>800</v>
      </c>
      <c r="AO39" s="371" t="s">
        <v>622</v>
      </c>
      <c r="AP39" s="355"/>
      <c r="AQ39" s="371" t="s">
        <v>800</v>
      </c>
      <c r="AR39" s="371" t="s">
        <v>622</v>
      </c>
      <c r="AS39" s="355"/>
      <c r="AT39" s="355"/>
      <c r="AU39" s="879"/>
      <c r="AV39" s="885"/>
      <c r="AW39" s="885"/>
      <c r="AX39" s="885"/>
      <c r="AY39" s="885"/>
      <c r="AZ39" s="885"/>
      <c r="BA39" s="886"/>
      <c r="BB39" s="332"/>
      <c r="BC39" s="332"/>
      <c r="BD39" s="332"/>
      <c r="BE39" s="332"/>
      <c r="BF39" s="332"/>
      <c r="BG39" s="332"/>
      <c r="BH39" s="332"/>
      <c r="BI39" s="332"/>
      <c r="BJ39" s="332"/>
      <c r="BK39" s="332"/>
      <c r="BL39" s="332"/>
    </row>
    <row r="40" spans="1:64" ht="15.65" customHeight="1" thickTop="1" thickBot="1">
      <c r="A40" s="326"/>
      <c r="B40" s="875"/>
      <c r="C40" s="329"/>
      <c r="D40" s="369">
        <v>0</v>
      </c>
      <c r="E40" s="374" t="s">
        <v>945</v>
      </c>
      <c r="F40" s="375">
        <v>454</v>
      </c>
      <c r="G40" s="369">
        <v>0</v>
      </c>
      <c r="H40" s="374" t="s">
        <v>945</v>
      </c>
      <c r="I40" s="375">
        <v>379.923</v>
      </c>
      <c r="J40" s="369">
        <v>0</v>
      </c>
      <c r="K40" s="374" t="s">
        <v>945</v>
      </c>
      <c r="L40" s="375">
        <v>422.762</v>
      </c>
      <c r="M40" s="369">
        <v>0</v>
      </c>
      <c r="N40" s="374" t="s">
        <v>945</v>
      </c>
      <c r="O40" s="375">
        <v>446</v>
      </c>
      <c r="P40" s="369">
        <v>0</v>
      </c>
      <c r="Q40" s="374" t="s">
        <v>945</v>
      </c>
      <c r="R40" s="375">
        <v>389.71</v>
      </c>
      <c r="S40" s="369">
        <v>0</v>
      </c>
      <c r="T40" s="374" t="s">
        <v>945</v>
      </c>
      <c r="U40" s="375">
        <v>480.74900000000002</v>
      </c>
      <c r="V40" s="369">
        <v>0</v>
      </c>
      <c r="W40" s="374" t="s">
        <v>945</v>
      </c>
      <c r="X40" s="375">
        <v>176</v>
      </c>
      <c r="Y40" s="369">
        <v>0</v>
      </c>
      <c r="Z40" s="374" t="s">
        <v>945</v>
      </c>
      <c r="AA40" s="375">
        <v>212</v>
      </c>
      <c r="AB40" s="369">
        <v>0</v>
      </c>
      <c r="AC40" s="374" t="s">
        <v>945</v>
      </c>
      <c r="AD40" s="375">
        <v>220</v>
      </c>
      <c r="AE40" s="369">
        <v>0</v>
      </c>
      <c r="AF40" s="374" t="s">
        <v>945</v>
      </c>
      <c r="AG40" s="375">
        <v>434</v>
      </c>
      <c r="AH40" s="369">
        <v>0</v>
      </c>
      <c r="AI40" s="374" t="s">
        <v>945</v>
      </c>
      <c r="AJ40" s="375">
        <v>431</v>
      </c>
      <c r="AK40" s="369">
        <v>0</v>
      </c>
      <c r="AL40" s="374" t="s">
        <v>945</v>
      </c>
      <c r="AM40" s="375">
        <v>440</v>
      </c>
      <c r="AN40" s="369">
        <v>0</v>
      </c>
      <c r="AO40" s="374" t="s">
        <v>945</v>
      </c>
      <c r="AP40" s="375" t="s">
        <v>1369</v>
      </c>
      <c r="AQ40" s="369">
        <v>0</v>
      </c>
      <c r="AR40" s="374" t="s">
        <v>945</v>
      </c>
      <c r="AS40" s="375">
        <v>362</v>
      </c>
      <c r="AT40" s="355"/>
      <c r="AU40" s="879"/>
      <c r="AV40" s="885"/>
      <c r="AW40" s="885"/>
      <c r="AX40" s="885"/>
      <c r="AY40" s="885"/>
      <c r="AZ40" s="885"/>
      <c r="BA40" s="886"/>
      <c r="BB40" s="332">
        <f>SUM(F40:AS40)</f>
        <v>4848.1440000000002</v>
      </c>
      <c r="BC40" s="332"/>
      <c r="BD40" s="332"/>
      <c r="BE40" s="332"/>
      <c r="BF40" s="332"/>
      <c r="BG40" s="332"/>
      <c r="BH40" s="332"/>
      <c r="BI40" s="332"/>
      <c r="BJ40" s="332"/>
      <c r="BK40" s="332"/>
      <c r="BL40" s="332"/>
    </row>
    <row r="41" spans="1:64" s="351" customFormat="1" ht="16.5" customHeight="1" thickTop="1">
      <c r="A41" s="350"/>
      <c r="B41" s="875"/>
      <c r="C41" s="383"/>
      <c r="D41" s="884" t="s">
        <v>1370</v>
      </c>
      <c r="E41" s="884"/>
      <c r="F41" s="355"/>
      <c r="G41" s="884" t="s">
        <v>1371</v>
      </c>
      <c r="H41" s="884"/>
      <c r="I41" s="376"/>
      <c r="J41" s="884" t="s">
        <v>1372</v>
      </c>
      <c r="K41" s="884"/>
      <c r="L41" s="376"/>
      <c r="M41" s="884" t="s">
        <v>1373</v>
      </c>
      <c r="N41" s="884"/>
      <c r="O41" s="383"/>
      <c r="P41" s="884" t="s">
        <v>1374</v>
      </c>
      <c r="Q41" s="884"/>
      <c r="R41" s="355"/>
      <c r="S41" s="884" t="s">
        <v>1375</v>
      </c>
      <c r="T41" s="884"/>
      <c r="U41" s="355"/>
      <c r="V41" s="884" t="s">
        <v>1376</v>
      </c>
      <c r="W41" s="884"/>
      <c r="X41" s="355"/>
      <c r="Y41" s="884" t="s">
        <v>1377</v>
      </c>
      <c r="Z41" s="884"/>
      <c r="AA41" s="355" t="s">
        <v>1151</v>
      </c>
      <c r="AB41" s="884" t="s">
        <v>1378</v>
      </c>
      <c r="AC41" s="884"/>
      <c r="AE41" s="884" t="s">
        <v>1379</v>
      </c>
      <c r="AF41" s="884"/>
      <c r="AG41" s="355"/>
      <c r="AH41" s="884" t="s">
        <v>1380</v>
      </c>
      <c r="AI41" s="884"/>
      <c r="AJ41" s="355"/>
      <c r="AK41" s="884" t="s">
        <v>1381</v>
      </c>
      <c r="AL41" s="884"/>
      <c r="AM41" s="391"/>
      <c r="AN41" s="884" t="s">
        <v>1382</v>
      </c>
      <c r="AO41" s="884"/>
      <c r="AP41" s="355"/>
      <c r="AQ41" s="884" t="s">
        <v>1383</v>
      </c>
      <c r="AR41" s="884"/>
      <c r="AS41" s="355"/>
      <c r="AT41" s="355"/>
      <c r="AU41" s="879"/>
      <c r="AV41" s="903"/>
      <c r="AW41" s="903"/>
      <c r="AX41" s="903"/>
      <c r="AY41" s="903"/>
      <c r="AZ41" s="903"/>
      <c r="BA41" s="910"/>
      <c r="BB41" s="332"/>
      <c r="BC41" s="332"/>
      <c r="BD41" s="332"/>
      <c r="BE41" s="332"/>
      <c r="BF41" s="332"/>
      <c r="BG41" s="332"/>
      <c r="BH41" s="332"/>
      <c r="BI41" s="332"/>
      <c r="BJ41" s="332"/>
      <c r="BK41" s="332"/>
      <c r="BL41" s="332"/>
    </row>
    <row r="42" spans="1:64" s="351" customFormat="1" ht="16" customHeight="1">
      <c r="A42" s="350"/>
      <c r="B42" s="875"/>
      <c r="C42" s="383"/>
      <c r="D42" s="884" t="s">
        <v>1090</v>
      </c>
      <c r="E42" s="884"/>
      <c r="F42" s="355"/>
      <c r="G42" s="884" t="s">
        <v>1090</v>
      </c>
      <c r="H42" s="884"/>
      <c r="I42" s="355"/>
      <c r="J42" s="884" t="s">
        <v>1349</v>
      </c>
      <c r="K42" s="884"/>
      <c r="L42" s="355"/>
      <c r="M42" s="884" t="s">
        <v>1315</v>
      </c>
      <c r="N42" s="884"/>
      <c r="O42" s="355"/>
      <c r="P42" s="884" t="s">
        <v>1088</v>
      </c>
      <c r="Q42" s="884"/>
      <c r="R42" s="355"/>
      <c r="S42" s="884" t="s">
        <v>1384</v>
      </c>
      <c r="T42" s="884"/>
      <c r="U42" s="355"/>
      <c r="V42" s="884" t="s">
        <v>1349</v>
      </c>
      <c r="W42" s="884"/>
      <c r="X42" s="355"/>
      <c r="Y42" s="884" t="s">
        <v>1368</v>
      </c>
      <c r="Z42" s="884"/>
      <c r="AA42" s="355"/>
      <c r="AB42" s="884" t="s">
        <v>1348</v>
      </c>
      <c r="AC42" s="884"/>
      <c r="AD42" s="355"/>
      <c r="AE42" s="884" t="s">
        <v>1329</v>
      </c>
      <c r="AF42" s="884"/>
      <c r="AG42" s="355"/>
      <c r="AH42" s="884" t="s">
        <v>1318</v>
      </c>
      <c r="AI42" s="884"/>
      <c r="AJ42" s="355"/>
      <c r="AK42" s="884" t="s">
        <v>1351</v>
      </c>
      <c r="AL42" s="884"/>
      <c r="AM42" s="355"/>
      <c r="AN42" s="884" t="s">
        <v>1385</v>
      </c>
      <c r="AO42" s="884"/>
      <c r="AP42" s="355"/>
      <c r="AQ42" s="884" t="s">
        <v>1091</v>
      </c>
      <c r="AR42" s="884"/>
      <c r="AS42" s="355"/>
      <c r="AT42" s="355"/>
      <c r="AU42" s="879"/>
      <c r="AV42" s="904"/>
      <c r="AW42" s="904"/>
      <c r="AX42" s="904"/>
      <c r="AY42" s="904"/>
      <c r="AZ42" s="904"/>
      <c r="BA42" s="901"/>
      <c r="BB42" s="332"/>
      <c r="BC42" s="332"/>
      <c r="BD42" s="332"/>
      <c r="BE42" s="332"/>
      <c r="BF42" s="332"/>
      <c r="BG42" s="332"/>
      <c r="BH42" s="332"/>
      <c r="BI42" s="332"/>
      <c r="BJ42" s="332"/>
      <c r="BK42" s="332"/>
      <c r="BL42" s="332"/>
    </row>
    <row r="43" spans="1:64" ht="25.5" customHeight="1">
      <c r="A43" s="326"/>
      <c r="B43" s="875"/>
      <c r="C43" s="329"/>
      <c r="D43" s="379"/>
      <c r="E43" s="379"/>
      <c r="F43" s="355"/>
      <c r="G43" s="379"/>
      <c r="H43" s="379"/>
      <c r="I43" s="387"/>
      <c r="J43" s="379"/>
      <c r="K43" s="379"/>
      <c r="L43" s="355"/>
      <c r="M43" s="896"/>
      <c r="N43" s="896"/>
      <c r="O43" s="355"/>
      <c r="P43" s="906"/>
      <c r="Q43" s="906"/>
      <c r="R43" s="387"/>
      <c r="S43" s="906"/>
      <c r="T43" s="906"/>
      <c r="U43" s="387"/>
      <c r="V43" s="906"/>
      <c r="W43" s="906"/>
      <c r="X43" s="329"/>
      <c r="Y43" s="906"/>
      <c r="Z43" s="906"/>
      <c r="AA43" s="355"/>
      <c r="AB43" s="379"/>
      <c r="AC43" s="379"/>
      <c r="AD43" s="355"/>
      <c r="AE43" s="896"/>
      <c r="AF43" s="896"/>
      <c r="AG43" s="355"/>
      <c r="AH43" s="392"/>
      <c r="AI43" s="392"/>
      <c r="AJ43" s="392"/>
      <c r="AK43" s="392"/>
      <c r="AL43" s="392"/>
      <c r="AM43" s="392"/>
      <c r="AN43" s="392"/>
      <c r="AO43" s="392"/>
      <c r="AP43" s="392"/>
      <c r="AQ43" s="392"/>
      <c r="AR43" s="392"/>
      <c r="AS43" s="392"/>
      <c r="AT43" s="393"/>
      <c r="AU43" s="879"/>
      <c r="AV43" s="904"/>
      <c r="AW43" s="904"/>
      <c r="AX43" s="904"/>
      <c r="AY43" s="904"/>
      <c r="AZ43" s="904"/>
      <c r="BA43" s="901"/>
      <c r="BB43" s="332"/>
      <c r="BC43" s="332"/>
      <c r="BD43" s="332"/>
      <c r="BE43" s="332"/>
      <c r="BF43" s="332"/>
      <c r="BG43" s="332"/>
      <c r="BH43" s="332"/>
      <c r="BI43" s="332"/>
      <c r="BJ43" s="332"/>
      <c r="BK43" s="332"/>
      <c r="BL43" s="332"/>
    </row>
    <row r="44" spans="1:64" ht="25.5" customHeight="1" thickBot="1">
      <c r="A44" s="326"/>
      <c r="B44" s="875"/>
      <c r="C44" s="329"/>
      <c r="D44" s="381">
        <f>AQ33+1</f>
        <v>27</v>
      </c>
      <c r="E44" s="380"/>
      <c r="F44" s="381"/>
      <c r="G44" s="381">
        <f>D44+1</f>
        <v>28</v>
      </c>
      <c r="H44" s="380"/>
      <c r="I44" s="381"/>
      <c r="J44" s="381">
        <f>G44+1</f>
        <v>29</v>
      </c>
      <c r="K44" s="380"/>
      <c r="L44" s="381"/>
      <c r="M44" s="381">
        <f>J44+1</f>
        <v>30</v>
      </c>
      <c r="N44" s="380"/>
      <c r="O44" s="381"/>
      <c r="P44" s="381">
        <f>M44+1</f>
        <v>31</v>
      </c>
      <c r="Q44" s="381"/>
      <c r="R44" s="381"/>
      <c r="S44" s="381">
        <f>P44+1</f>
        <v>32</v>
      </c>
      <c r="T44" s="381"/>
      <c r="U44" s="381"/>
      <c r="V44" s="381">
        <f>S44+1</f>
        <v>33</v>
      </c>
      <c r="W44" s="381"/>
      <c r="X44" s="388"/>
      <c r="Y44" s="381">
        <f>V44+1</f>
        <v>34</v>
      </c>
      <c r="Z44" s="381"/>
      <c r="AA44" s="381"/>
      <c r="AB44" s="381">
        <f>Y44+1</f>
        <v>35</v>
      </c>
      <c r="AC44" s="380"/>
      <c r="AD44" s="381"/>
      <c r="AE44" s="381">
        <f>AB44+1</f>
        <v>36</v>
      </c>
      <c r="AF44" s="380"/>
      <c r="AG44" s="381"/>
      <c r="AH44" s="381">
        <f>AE44+1</f>
        <v>37</v>
      </c>
      <c r="AI44" s="394"/>
      <c r="AJ44" s="394"/>
      <c r="AK44" s="381">
        <f>AH44+1</f>
        <v>38</v>
      </c>
      <c r="AL44" s="394"/>
      <c r="AM44" s="394"/>
      <c r="AN44" s="381">
        <f>AK44+1</f>
        <v>39</v>
      </c>
      <c r="AO44" s="394"/>
      <c r="AP44" s="394"/>
      <c r="AQ44" s="381">
        <f>AN44+1</f>
        <v>40</v>
      </c>
      <c r="AR44" s="392"/>
      <c r="AS44" s="392"/>
      <c r="AT44" s="392"/>
      <c r="AU44" s="879"/>
      <c r="AV44" s="904"/>
      <c r="AW44" s="904"/>
      <c r="AX44" s="904"/>
      <c r="AY44" s="904"/>
      <c r="AZ44" s="904"/>
      <c r="BA44" s="901"/>
      <c r="BB44" s="332"/>
      <c r="BC44" s="332"/>
      <c r="BD44" s="332"/>
      <c r="BE44" s="332"/>
      <c r="BF44" s="332"/>
      <c r="BG44" s="332"/>
      <c r="BH44" s="332"/>
      <c r="BI44" s="332"/>
      <c r="BJ44" s="332"/>
      <c r="BK44" s="332"/>
      <c r="BL44" s="332"/>
    </row>
    <row r="45" spans="1:64" ht="14.5" customHeight="1" thickBot="1">
      <c r="A45" s="326"/>
      <c r="B45" s="875"/>
      <c r="C45" s="395"/>
      <c r="AQ45" s="911" t="s">
        <v>1152</v>
      </c>
      <c r="AR45" s="912"/>
      <c r="AS45" s="913"/>
      <c r="AT45" s="355"/>
      <c r="AU45" s="879"/>
      <c r="AV45" s="904"/>
      <c r="AW45" s="904"/>
      <c r="AX45" s="904"/>
      <c r="AY45" s="904"/>
      <c r="AZ45" s="904"/>
      <c r="BA45" s="901"/>
      <c r="BB45" s="332"/>
      <c r="BC45" s="332"/>
      <c r="BD45" s="332"/>
      <c r="BE45" s="332"/>
      <c r="BF45" s="332"/>
      <c r="BG45" s="332"/>
      <c r="BH45" s="332"/>
      <c r="BI45" s="332"/>
      <c r="BJ45" s="332"/>
      <c r="BK45" s="332"/>
      <c r="BL45" s="332"/>
    </row>
    <row r="46" spans="1:64" ht="14.5" customHeight="1">
      <c r="A46" s="326"/>
      <c r="B46" s="875"/>
      <c r="C46" s="329"/>
      <c r="D46" s="329"/>
      <c r="E46" s="329"/>
      <c r="F46" s="355"/>
      <c r="G46" s="329"/>
      <c r="H46" s="329"/>
      <c r="I46" s="355"/>
      <c r="J46" s="329"/>
      <c r="K46" s="329"/>
      <c r="L46" s="355"/>
      <c r="M46" s="329"/>
      <c r="N46" s="329"/>
      <c r="O46" s="355"/>
      <c r="P46" s="329"/>
      <c r="Q46" s="329"/>
      <c r="R46" s="355"/>
      <c r="S46" s="329"/>
      <c r="T46" s="329"/>
      <c r="U46" s="355"/>
      <c r="V46" s="329"/>
      <c r="W46" s="329"/>
      <c r="X46" s="355"/>
      <c r="Y46" s="329"/>
      <c r="Z46" s="329"/>
      <c r="AA46" s="355"/>
      <c r="AB46" s="329"/>
      <c r="AC46" s="329"/>
      <c r="AD46" s="355"/>
      <c r="AE46" s="329"/>
      <c r="AF46" s="329"/>
      <c r="AG46" s="355"/>
      <c r="AH46" s="329"/>
      <c r="AI46" s="329"/>
      <c r="AJ46" s="355"/>
      <c r="AK46" s="329"/>
      <c r="AL46" s="329"/>
      <c r="AM46" s="355"/>
      <c r="AN46" s="329"/>
      <c r="AO46" s="329"/>
      <c r="AP46" s="355"/>
      <c r="AQ46" s="329"/>
      <c r="AR46" s="383"/>
      <c r="AS46" s="355"/>
      <c r="AT46" s="355"/>
      <c r="AU46" s="879"/>
      <c r="AV46" s="904"/>
      <c r="AW46" s="904"/>
      <c r="AX46" s="904"/>
      <c r="AY46" s="904"/>
      <c r="AZ46" s="904"/>
      <c r="BA46" s="901"/>
      <c r="BB46" s="332"/>
      <c r="BC46" s="332"/>
      <c r="BD46" s="332"/>
      <c r="BE46" s="332"/>
      <c r="BF46" s="332"/>
      <c r="BG46" s="332"/>
      <c r="BH46" s="332"/>
      <c r="BI46" s="332"/>
      <c r="BJ46" s="332"/>
      <c r="BK46" s="332"/>
      <c r="BL46" s="332"/>
    </row>
    <row r="47" spans="1:64" ht="14.5" customHeight="1">
      <c r="A47" s="326"/>
      <c r="B47" s="875"/>
      <c r="C47" s="329"/>
      <c r="D47" s="329"/>
      <c r="E47" s="329"/>
      <c r="F47" s="355"/>
      <c r="G47" s="329"/>
      <c r="H47" s="329"/>
      <c r="I47" s="355"/>
      <c r="J47" s="329"/>
      <c r="K47" s="329"/>
      <c r="L47" s="355"/>
      <c r="M47" s="329"/>
      <c r="N47" s="329"/>
      <c r="O47" s="355"/>
      <c r="P47" s="329"/>
      <c r="Q47" s="329"/>
      <c r="R47" s="355"/>
      <c r="S47" s="329"/>
      <c r="T47" s="329"/>
      <c r="U47" s="355"/>
      <c r="V47" s="329"/>
      <c r="W47" s="329"/>
      <c r="X47" s="355"/>
      <c r="Y47" s="329"/>
      <c r="Z47" s="329"/>
      <c r="AA47" s="355"/>
      <c r="AB47" s="329"/>
      <c r="AC47" s="329"/>
      <c r="AD47" s="355"/>
      <c r="AE47" s="329"/>
      <c r="AF47" s="329"/>
      <c r="AG47" s="355"/>
      <c r="AH47" s="329"/>
      <c r="AI47" s="329"/>
      <c r="AJ47" s="355"/>
      <c r="AK47" s="329"/>
      <c r="AL47" s="329"/>
      <c r="AM47" s="355"/>
      <c r="AN47" s="329"/>
      <c r="AO47" s="329"/>
      <c r="AP47" s="355"/>
      <c r="AQ47" s="329"/>
      <c r="AR47" s="329"/>
      <c r="AS47" s="355"/>
      <c r="AT47" s="355"/>
      <c r="AU47" s="879"/>
      <c r="AV47" s="904"/>
      <c r="AW47" s="904"/>
      <c r="AX47" s="904"/>
      <c r="AY47" s="904"/>
      <c r="AZ47" s="904"/>
      <c r="BA47" s="901"/>
      <c r="BB47" s="332"/>
      <c r="BC47" s="332"/>
      <c r="BD47" s="332"/>
      <c r="BE47" s="332"/>
      <c r="BF47" s="332"/>
      <c r="BG47" s="332"/>
      <c r="BH47" s="332"/>
      <c r="BI47" s="332"/>
      <c r="BJ47" s="332"/>
      <c r="BK47" s="332"/>
      <c r="BL47" s="332"/>
    </row>
    <row r="48" spans="1:64" ht="15" customHeight="1" thickBot="1">
      <c r="A48" s="326"/>
      <c r="B48" s="875"/>
      <c r="C48" s="329"/>
      <c r="D48" s="390"/>
      <c r="E48" s="363"/>
      <c r="F48" s="355"/>
      <c r="G48" s="900"/>
      <c r="H48" s="900"/>
      <c r="I48" s="355"/>
      <c r="J48" s="900"/>
      <c r="K48" s="900"/>
      <c r="L48" s="355"/>
      <c r="M48" s="900"/>
      <c r="N48" s="900"/>
      <c r="O48" s="355"/>
      <c r="P48" s="900"/>
      <c r="Q48" s="900"/>
      <c r="R48" s="355"/>
      <c r="S48" s="900"/>
      <c r="T48" s="900"/>
      <c r="U48" s="355"/>
      <c r="V48" s="900"/>
      <c r="W48" s="900"/>
      <c r="X48" s="355"/>
      <c r="Y48" s="900"/>
      <c r="Z48" s="900"/>
      <c r="AA48" s="355"/>
      <c r="AB48" s="900"/>
      <c r="AC48" s="900"/>
      <c r="AD48" s="355"/>
      <c r="AE48" s="900"/>
      <c r="AF48" s="900"/>
      <c r="AG48" s="355"/>
      <c r="AH48" s="900"/>
      <c r="AI48" s="900"/>
      <c r="AJ48" s="355"/>
      <c r="AK48" s="900"/>
      <c r="AL48" s="900"/>
      <c r="AM48" s="355"/>
      <c r="AN48" s="900"/>
      <c r="AO48" s="900"/>
      <c r="AP48" s="355"/>
      <c r="AQ48" s="914"/>
      <c r="AR48" s="915"/>
      <c r="AS48" s="355"/>
      <c r="AT48" s="355"/>
      <c r="AU48" s="879"/>
      <c r="AV48" s="905"/>
      <c r="AW48" s="905"/>
      <c r="AX48" s="905"/>
      <c r="AY48" s="905"/>
      <c r="AZ48" s="905"/>
      <c r="BA48" s="902"/>
      <c r="BB48" s="332"/>
      <c r="BC48" s="332"/>
      <c r="BD48" s="332"/>
      <c r="BE48" s="332"/>
      <c r="BF48" s="332"/>
      <c r="BG48" s="332"/>
      <c r="BH48" s="332"/>
      <c r="BI48" s="332"/>
      <c r="BJ48" s="332"/>
      <c r="BK48" s="332"/>
      <c r="BL48" s="332"/>
    </row>
    <row r="49" spans="1:64" ht="15.65" customHeight="1" thickTop="1" thickBot="1">
      <c r="A49" s="326"/>
      <c r="B49" s="875"/>
      <c r="C49" s="355"/>
      <c r="D49" s="367" t="s">
        <v>1153</v>
      </c>
      <c r="E49" s="367" t="s">
        <v>1154</v>
      </c>
      <c r="F49" s="355"/>
      <c r="G49" s="367" t="s">
        <v>1153</v>
      </c>
      <c r="H49" s="367" t="s">
        <v>1154</v>
      </c>
      <c r="I49" s="355"/>
      <c r="J49" s="367" t="s">
        <v>1153</v>
      </c>
      <c r="K49" s="367" t="s">
        <v>1154</v>
      </c>
      <c r="L49" s="355"/>
      <c r="M49" s="367" t="s">
        <v>795</v>
      </c>
      <c r="N49" s="367" t="s">
        <v>797</v>
      </c>
      <c r="O49" s="355"/>
      <c r="P49" s="367" t="s">
        <v>795</v>
      </c>
      <c r="Q49" s="367" t="s">
        <v>797</v>
      </c>
      <c r="R49" s="355"/>
      <c r="S49" s="367" t="s">
        <v>795</v>
      </c>
      <c r="T49" s="367" t="s">
        <v>797</v>
      </c>
      <c r="U49" s="355"/>
      <c r="V49" s="367" t="s">
        <v>795</v>
      </c>
      <c r="W49" s="367" t="s">
        <v>797</v>
      </c>
      <c r="X49" s="355"/>
      <c r="Y49" s="367" t="s">
        <v>795</v>
      </c>
      <c r="Z49" s="367" t="s">
        <v>797</v>
      </c>
      <c r="AA49" s="355"/>
      <c r="AB49" s="367" t="s">
        <v>795</v>
      </c>
      <c r="AC49" s="367" t="s">
        <v>797</v>
      </c>
      <c r="AD49" s="355"/>
      <c r="AE49" s="367" t="s">
        <v>795</v>
      </c>
      <c r="AF49" s="367" t="s">
        <v>797</v>
      </c>
      <c r="AG49" s="355"/>
      <c r="AH49" s="367" t="s">
        <v>795</v>
      </c>
      <c r="AI49" s="367" t="s">
        <v>797</v>
      </c>
      <c r="AJ49" s="355"/>
      <c r="AK49" s="367" t="s">
        <v>795</v>
      </c>
      <c r="AL49" s="367" t="s">
        <v>797</v>
      </c>
      <c r="AM49" s="355"/>
      <c r="AN49" s="367" t="s">
        <v>795</v>
      </c>
      <c r="AO49" s="367" t="s">
        <v>797</v>
      </c>
      <c r="AP49" s="355"/>
      <c r="AQ49" s="367" t="s">
        <v>795</v>
      </c>
      <c r="AR49" s="367" t="s">
        <v>797</v>
      </c>
      <c r="AS49" s="355"/>
      <c r="AT49" s="355"/>
      <c r="AU49" s="879"/>
      <c r="AV49" s="885">
        <f>COUNTA(D52:AR52)</f>
        <v>14</v>
      </c>
      <c r="AW49" s="885">
        <f>COUNTIF(K48:AR48,"FC")</f>
        <v>0</v>
      </c>
      <c r="AX49" s="885">
        <f>COUNTIF(J47:AR47,"EC")</f>
        <v>0</v>
      </c>
      <c r="AY49" s="885">
        <f>COUNTIF(J51:AR51,"E")</f>
        <v>0</v>
      </c>
      <c r="AZ49" s="885">
        <f>COUNTIF(J48:AR48,"TW")</f>
        <v>0</v>
      </c>
      <c r="BA49" s="886"/>
      <c r="BB49" s="332"/>
      <c r="BC49" s="332"/>
      <c r="BD49" s="332"/>
      <c r="BE49" s="332"/>
      <c r="BF49" s="332"/>
      <c r="BG49" s="332"/>
      <c r="BH49" s="332"/>
      <c r="BI49" s="332"/>
      <c r="BJ49" s="332"/>
      <c r="BK49" s="332"/>
      <c r="BL49" s="332"/>
    </row>
    <row r="50" spans="1:64" ht="15.65" customHeight="1" thickTop="1" thickBot="1">
      <c r="A50" s="326"/>
      <c r="B50" s="875"/>
      <c r="C50" s="355"/>
      <c r="D50" s="371" t="s">
        <v>1155</v>
      </c>
      <c r="E50" s="371" t="s">
        <v>1156</v>
      </c>
      <c r="F50" s="355"/>
      <c r="G50" s="371" t="s">
        <v>1155</v>
      </c>
      <c r="H50" s="371" t="s">
        <v>1156</v>
      </c>
      <c r="I50" s="355"/>
      <c r="J50" s="371" t="s">
        <v>1155</v>
      </c>
      <c r="K50" s="371" t="s">
        <v>1156</v>
      </c>
      <c r="L50" s="355"/>
      <c r="M50" s="371" t="s">
        <v>800</v>
      </c>
      <c r="N50" s="371" t="s">
        <v>622</v>
      </c>
      <c r="O50" s="355"/>
      <c r="P50" s="371" t="s">
        <v>800</v>
      </c>
      <c r="Q50" s="371" t="s">
        <v>622</v>
      </c>
      <c r="R50" s="355"/>
      <c r="S50" s="371" t="s">
        <v>800</v>
      </c>
      <c r="T50" s="371" t="s">
        <v>622</v>
      </c>
      <c r="U50" s="355"/>
      <c r="V50" s="371" t="s">
        <v>800</v>
      </c>
      <c r="W50" s="371" t="s">
        <v>622</v>
      </c>
      <c r="X50" s="355"/>
      <c r="Y50" s="371" t="s">
        <v>800</v>
      </c>
      <c r="Z50" s="371" t="s">
        <v>622</v>
      </c>
      <c r="AA50" s="355"/>
      <c r="AB50" s="371" t="s">
        <v>800</v>
      </c>
      <c r="AC50" s="371" t="s">
        <v>622</v>
      </c>
      <c r="AD50" s="355"/>
      <c r="AE50" s="371" t="s">
        <v>800</v>
      </c>
      <c r="AF50" s="371" t="s">
        <v>622</v>
      </c>
      <c r="AG50" s="355"/>
      <c r="AH50" s="371" t="s">
        <v>800</v>
      </c>
      <c r="AI50" s="371" t="s">
        <v>622</v>
      </c>
      <c r="AJ50" s="355"/>
      <c r="AK50" s="371" t="s">
        <v>800</v>
      </c>
      <c r="AL50" s="371" t="s">
        <v>622</v>
      </c>
      <c r="AM50" s="355"/>
      <c r="AN50" s="371" t="s">
        <v>800</v>
      </c>
      <c r="AO50" s="371" t="s">
        <v>622</v>
      </c>
      <c r="AP50" s="355"/>
      <c r="AQ50" s="371" t="s">
        <v>800</v>
      </c>
      <c r="AR50" s="371" t="s">
        <v>622</v>
      </c>
      <c r="AS50" s="355"/>
      <c r="AT50" s="355"/>
      <c r="AU50" s="879"/>
      <c r="AV50" s="885"/>
      <c r="AW50" s="885"/>
      <c r="AX50" s="885"/>
      <c r="AY50" s="885"/>
      <c r="AZ50" s="885"/>
      <c r="BA50" s="886"/>
      <c r="BB50" s="332"/>
      <c r="BC50" s="332"/>
      <c r="BD50" s="332"/>
      <c r="BE50" s="332"/>
      <c r="BF50" s="332"/>
      <c r="BG50" s="332"/>
      <c r="BH50" s="332"/>
      <c r="BI50" s="332"/>
      <c r="BJ50" s="332"/>
      <c r="BK50" s="332"/>
      <c r="BL50" s="332"/>
    </row>
    <row r="51" spans="1:64" ht="16.5" customHeight="1" thickTop="1" thickBot="1">
      <c r="A51" s="326"/>
      <c r="B51" s="875"/>
      <c r="C51" s="391"/>
      <c r="D51" s="369">
        <v>0</v>
      </c>
      <c r="E51" s="374" t="s">
        <v>945</v>
      </c>
      <c r="F51" s="375">
        <v>365</v>
      </c>
      <c r="G51" s="369">
        <v>0</v>
      </c>
      <c r="H51" s="374" t="s">
        <v>945</v>
      </c>
      <c r="I51" s="375">
        <v>365</v>
      </c>
      <c r="J51" s="369">
        <v>0</v>
      </c>
      <c r="K51" s="374" t="s">
        <v>945</v>
      </c>
      <c r="L51" s="375">
        <v>390</v>
      </c>
      <c r="M51" s="369">
        <v>0</v>
      </c>
      <c r="N51" s="374" t="s">
        <v>945</v>
      </c>
      <c r="O51" s="375">
        <v>390</v>
      </c>
      <c r="P51" s="369">
        <v>0</v>
      </c>
      <c r="Q51" s="374" t="s">
        <v>945</v>
      </c>
      <c r="R51" s="375">
        <v>381</v>
      </c>
      <c r="S51" s="369">
        <v>0</v>
      </c>
      <c r="T51" s="374" t="s">
        <v>945</v>
      </c>
      <c r="U51" s="375">
        <v>390</v>
      </c>
      <c r="V51" s="369">
        <v>0</v>
      </c>
      <c r="W51" s="374" t="s">
        <v>945</v>
      </c>
      <c r="X51" s="375">
        <v>369</v>
      </c>
      <c r="Y51" s="369">
        <v>0</v>
      </c>
      <c r="Z51" s="374" t="s">
        <v>945</v>
      </c>
      <c r="AA51" s="375">
        <v>432</v>
      </c>
      <c r="AB51" s="369">
        <v>0</v>
      </c>
      <c r="AC51" s="374" t="s">
        <v>945</v>
      </c>
      <c r="AD51" s="375">
        <v>446</v>
      </c>
      <c r="AE51" s="369">
        <v>0</v>
      </c>
      <c r="AF51" s="374" t="s">
        <v>945</v>
      </c>
      <c r="AG51" s="375">
        <v>395</v>
      </c>
      <c r="AH51" s="369">
        <v>0</v>
      </c>
      <c r="AI51" s="374" t="s">
        <v>945</v>
      </c>
      <c r="AJ51" s="375">
        <v>400</v>
      </c>
      <c r="AK51" s="369">
        <v>0</v>
      </c>
      <c r="AL51" s="374" t="s">
        <v>945</v>
      </c>
      <c r="AM51" s="375">
        <v>440</v>
      </c>
      <c r="AN51" s="369">
        <v>0</v>
      </c>
      <c r="AO51" s="374" t="s">
        <v>945</v>
      </c>
      <c r="AP51" s="375">
        <v>439</v>
      </c>
      <c r="AQ51" s="369">
        <v>0</v>
      </c>
      <c r="AR51" s="374" t="s">
        <v>945</v>
      </c>
      <c r="AS51" s="375">
        <v>372</v>
      </c>
      <c r="AT51" s="355"/>
      <c r="AU51" s="879"/>
      <c r="AV51" s="885"/>
      <c r="AW51" s="885"/>
      <c r="AX51" s="885"/>
      <c r="AY51" s="885"/>
      <c r="AZ51" s="885"/>
      <c r="BA51" s="886"/>
      <c r="BB51" s="332">
        <f>SUM(F51:AS51)</f>
        <v>5574</v>
      </c>
      <c r="BC51" s="332"/>
      <c r="BD51" s="332"/>
      <c r="BE51" s="332"/>
      <c r="BF51" s="332"/>
      <c r="BG51" s="332"/>
      <c r="BH51" s="332"/>
      <c r="BI51" s="332"/>
      <c r="BJ51" s="332"/>
      <c r="BK51" s="332"/>
      <c r="BL51" s="332"/>
    </row>
    <row r="52" spans="1:64" s="351" customFormat="1" ht="16.5" customHeight="1" thickTop="1">
      <c r="A52" s="350"/>
      <c r="B52" s="875"/>
      <c r="C52" s="383"/>
      <c r="D52" s="884" t="s">
        <v>1386</v>
      </c>
      <c r="E52" s="884"/>
      <c r="F52" s="355"/>
      <c r="G52" s="884" t="s">
        <v>1387</v>
      </c>
      <c r="H52" s="884"/>
      <c r="I52" s="383"/>
      <c r="J52" s="884" t="s">
        <v>1388</v>
      </c>
      <c r="K52" s="884"/>
      <c r="L52" s="383"/>
      <c r="M52" s="884" t="s">
        <v>1389</v>
      </c>
      <c r="N52" s="884"/>
      <c r="O52" s="383"/>
      <c r="P52" s="884" t="s">
        <v>1390</v>
      </c>
      <c r="Q52" s="884"/>
      <c r="R52" s="355"/>
      <c r="S52" s="884" t="s">
        <v>1391</v>
      </c>
      <c r="T52" s="884"/>
      <c r="U52" s="355"/>
      <c r="V52" s="884" t="s">
        <v>1392</v>
      </c>
      <c r="W52" s="884"/>
      <c r="X52" s="355"/>
      <c r="Y52" s="884" t="s">
        <v>1393</v>
      </c>
      <c r="Z52" s="884"/>
      <c r="AA52" s="355"/>
      <c r="AB52" s="884" t="s">
        <v>1394</v>
      </c>
      <c r="AC52" s="884"/>
      <c r="AD52" s="355"/>
      <c r="AE52" s="884" t="s">
        <v>1395</v>
      </c>
      <c r="AF52" s="884"/>
      <c r="AG52" s="355"/>
      <c r="AH52" s="884" t="s">
        <v>1396</v>
      </c>
      <c r="AI52" s="884"/>
      <c r="AJ52" s="355"/>
      <c r="AK52" s="884" t="s">
        <v>1397</v>
      </c>
      <c r="AL52" s="884"/>
      <c r="AM52" s="355"/>
      <c r="AN52" s="884" t="s">
        <v>1398</v>
      </c>
      <c r="AO52" s="884"/>
      <c r="AP52" s="355"/>
      <c r="AQ52" s="884" t="s">
        <v>1399</v>
      </c>
      <c r="AR52" s="884"/>
      <c r="AS52" s="355"/>
      <c r="AT52" s="355"/>
      <c r="AU52" s="879"/>
      <c r="AV52" s="903"/>
      <c r="AW52" s="903"/>
      <c r="AX52" s="903"/>
      <c r="AY52" s="903"/>
      <c r="AZ52" s="903"/>
      <c r="BA52" s="910"/>
      <c r="BB52" s="332"/>
      <c r="BC52" s="332"/>
      <c r="BD52" s="332"/>
      <c r="BE52" s="332"/>
      <c r="BF52" s="332"/>
      <c r="BG52" s="332"/>
      <c r="BH52" s="332"/>
      <c r="BI52" s="332"/>
      <c r="BJ52" s="332"/>
      <c r="BK52" s="332"/>
      <c r="BL52" s="332"/>
    </row>
    <row r="53" spans="1:64" s="351" customFormat="1" ht="16" customHeight="1">
      <c r="A53" s="350"/>
      <c r="B53" s="875"/>
      <c r="C53" s="383"/>
      <c r="D53" s="884" t="s">
        <v>1091</v>
      </c>
      <c r="E53" s="884"/>
      <c r="F53" s="355"/>
      <c r="G53" s="884" t="s">
        <v>1091</v>
      </c>
      <c r="H53" s="884"/>
      <c r="I53" s="355"/>
      <c r="J53" s="884" t="s">
        <v>1368</v>
      </c>
      <c r="K53" s="884"/>
      <c r="L53" s="355"/>
      <c r="M53" s="884" t="s">
        <v>1090</v>
      </c>
      <c r="N53" s="884"/>
      <c r="O53" s="355"/>
      <c r="P53" s="884" t="s">
        <v>1088</v>
      </c>
      <c r="Q53" s="884"/>
      <c r="R53" s="355"/>
      <c r="S53" s="884" t="s">
        <v>1090</v>
      </c>
      <c r="T53" s="884"/>
      <c r="U53" s="355"/>
      <c r="V53" s="884" t="s">
        <v>1322</v>
      </c>
      <c r="W53" s="884"/>
      <c r="X53" s="355"/>
      <c r="Y53" s="884" t="s">
        <v>1368</v>
      </c>
      <c r="Z53" s="884"/>
      <c r="AA53" s="355"/>
      <c r="AB53" s="884" t="s">
        <v>1368</v>
      </c>
      <c r="AC53" s="884"/>
      <c r="AD53" s="355"/>
      <c r="AE53" s="884" t="s">
        <v>1327</v>
      </c>
      <c r="AF53" s="884"/>
      <c r="AG53" s="355"/>
      <c r="AH53" s="884" t="s">
        <v>1088</v>
      </c>
      <c r="AI53" s="884"/>
      <c r="AJ53" s="355"/>
      <c r="AK53" s="884" t="s">
        <v>1400</v>
      </c>
      <c r="AL53" s="884"/>
      <c r="AM53" s="355"/>
      <c r="AN53" s="884" t="s">
        <v>1401</v>
      </c>
      <c r="AO53" s="884"/>
      <c r="AQ53" s="884" t="s">
        <v>1402</v>
      </c>
      <c r="AR53" s="884"/>
      <c r="AS53" s="355"/>
      <c r="AT53" s="355"/>
      <c r="AU53" s="879"/>
      <c r="AV53" s="904"/>
      <c r="AW53" s="904"/>
      <c r="AX53" s="904"/>
      <c r="AY53" s="904"/>
      <c r="AZ53" s="904"/>
      <c r="BA53" s="901"/>
      <c r="BB53" s="332"/>
      <c r="BC53" s="332"/>
      <c r="BD53" s="332"/>
      <c r="BE53" s="332"/>
      <c r="BF53" s="332"/>
      <c r="BG53" s="332"/>
      <c r="BH53" s="332"/>
      <c r="BI53" s="332"/>
      <c r="BJ53" s="332"/>
      <c r="BK53" s="332"/>
      <c r="BL53" s="332"/>
    </row>
    <row r="54" spans="1:64" ht="25.5" customHeight="1">
      <c r="A54" s="326"/>
      <c r="B54" s="875"/>
      <c r="C54" s="329"/>
      <c r="D54" s="896"/>
      <c r="E54" s="896"/>
      <c r="F54" s="355"/>
      <c r="G54" s="896"/>
      <c r="H54" s="896"/>
      <c r="I54" s="387"/>
      <c r="J54" s="896"/>
      <c r="K54" s="896"/>
      <c r="L54" s="355"/>
      <c r="M54" s="379"/>
      <c r="N54" s="379"/>
      <c r="O54" s="355"/>
      <c r="P54" s="379"/>
      <c r="Q54" s="379"/>
      <c r="R54" s="387"/>
      <c r="S54" s="392"/>
      <c r="T54" s="392"/>
      <c r="U54" s="387"/>
      <c r="V54" s="379"/>
      <c r="W54" s="379"/>
      <c r="X54" s="329"/>
      <c r="Y54" s="379"/>
      <c r="Z54" s="379"/>
      <c r="AA54" s="355"/>
      <c r="AB54" s="379"/>
      <c r="AC54" s="379"/>
      <c r="AD54" s="355"/>
      <c r="AE54" s="379"/>
      <c r="AF54" s="379"/>
      <c r="AG54" s="355"/>
      <c r="AH54" s="392"/>
      <c r="AI54" s="392"/>
      <c r="AJ54" s="392"/>
      <c r="AK54" s="392"/>
      <c r="AL54" s="392"/>
      <c r="AM54" s="392"/>
      <c r="AN54" s="906"/>
      <c r="AO54" s="906"/>
      <c r="AP54" s="355"/>
      <c r="AQ54" s="906"/>
      <c r="AR54" s="906"/>
      <c r="AS54" s="392"/>
      <c r="AT54" s="392"/>
      <c r="AU54" s="879"/>
      <c r="AV54" s="904"/>
      <c r="AW54" s="904"/>
      <c r="AX54" s="904"/>
      <c r="AY54" s="904"/>
      <c r="AZ54" s="904"/>
      <c r="BA54" s="901"/>
      <c r="BB54" s="332"/>
      <c r="BC54" s="332"/>
      <c r="BD54" s="332"/>
      <c r="BE54" s="332"/>
      <c r="BF54" s="332"/>
      <c r="BG54" s="332"/>
      <c r="BH54" s="332"/>
      <c r="BI54" s="332"/>
      <c r="BJ54" s="332"/>
      <c r="BK54" s="332"/>
      <c r="BL54" s="332"/>
    </row>
    <row r="55" spans="1:64" ht="25.5" customHeight="1" thickBot="1">
      <c r="A55" s="326"/>
      <c r="B55" s="875"/>
      <c r="C55" s="329"/>
      <c r="D55" s="381">
        <f>AQ44+1</f>
        <v>41</v>
      </c>
      <c r="E55" s="380"/>
      <c r="F55" s="381"/>
      <c r="G55" s="380">
        <f>D55+1</f>
        <v>42</v>
      </c>
      <c r="H55" s="380"/>
      <c r="I55" s="381"/>
      <c r="J55" s="380">
        <f>G55+1</f>
        <v>43</v>
      </c>
      <c r="K55" s="380"/>
      <c r="L55" s="381"/>
      <c r="M55" s="380">
        <f>J55+1</f>
        <v>44</v>
      </c>
      <c r="N55" s="380"/>
      <c r="O55" s="381"/>
      <c r="P55" s="380">
        <f>M55+1</f>
        <v>45</v>
      </c>
      <c r="Q55" s="380"/>
      <c r="R55" s="381"/>
      <c r="S55" s="380">
        <f>P55+1</f>
        <v>46</v>
      </c>
      <c r="T55" s="394"/>
      <c r="U55" s="381"/>
      <c r="V55" s="380">
        <f>S55+1</f>
        <v>47</v>
      </c>
      <c r="W55" s="380"/>
      <c r="X55" s="388"/>
      <c r="Y55" s="380">
        <f>V55+1</f>
        <v>48</v>
      </c>
      <c r="Z55" s="380"/>
      <c r="AA55" s="381"/>
      <c r="AB55" s="380">
        <f>Y55+1</f>
        <v>49</v>
      </c>
      <c r="AC55" s="380"/>
      <c r="AD55" s="381"/>
      <c r="AE55" s="380">
        <f>AB55+1</f>
        <v>50</v>
      </c>
      <c r="AF55" s="380"/>
      <c r="AG55" s="381"/>
      <c r="AH55" s="380">
        <f>AE55+1</f>
        <v>51</v>
      </c>
      <c r="AI55" s="394"/>
      <c r="AJ55" s="394"/>
      <c r="AK55" s="380">
        <f>AH55+1</f>
        <v>52</v>
      </c>
      <c r="AL55" s="394"/>
      <c r="AM55" s="394"/>
      <c r="AN55" s="380">
        <f>AK55+1</f>
        <v>53</v>
      </c>
      <c r="AO55" s="381"/>
      <c r="AP55" s="394"/>
      <c r="AQ55" s="380">
        <f>AN55+1</f>
        <v>54</v>
      </c>
      <c r="AR55" s="387"/>
      <c r="AS55" s="392"/>
      <c r="AT55" s="392"/>
      <c r="AU55" s="879"/>
      <c r="AV55" s="904"/>
      <c r="AW55" s="904"/>
      <c r="AX55" s="904"/>
      <c r="AY55" s="904"/>
      <c r="AZ55" s="904"/>
      <c r="BA55" s="901"/>
      <c r="BB55" s="332"/>
      <c r="BC55" s="332"/>
      <c r="BD55" s="332"/>
      <c r="BE55" s="332"/>
      <c r="BF55" s="332"/>
      <c r="BG55" s="332"/>
      <c r="BH55" s="332"/>
      <c r="BI55" s="332"/>
      <c r="BJ55" s="332"/>
      <c r="BK55" s="332"/>
      <c r="BL55" s="332"/>
    </row>
    <row r="56" spans="1:64" ht="14.5" customHeight="1" thickBot="1">
      <c r="A56" s="326"/>
      <c r="B56" s="875"/>
      <c r="C56" s="395"/>
      <c r="D56" s="916" t="s">
        <v>1142</v>
      </c>
      <c r="E56" s="917"/>
      <c r="F56" s="917"/>
      <c r="G56" s="917"/>
      <c r="H56" s="917"/>
      <c r="I56" s="917"/>
      <c r="J56" s="917"/>
      <c r="K56" s="917"/>
      <c r="L56" s="917"/>
      <c r="M56" s="917"/>
      <c r="N56" s="917"/>
      <c r="O56" s="917"/>
      <c r="P56" s="917"/>
      <c r="Q56" s="917"/>
      <c r="R56" s="917"/>
      <c r="S56" s="917"/>
      <c r="T56" s="917"/>
      <c r="U56" s="917"/>
      <c r="V56" s="917"/>
      <c r="W56" s="917"/>
      <c r="X56" s="917"/>
      <c r="Y56" s="917"/>
      <c r="Z56" s="917"/>
      <c r="AA56" s="917"/>
      <c r="AB56" s="917"/>
      <c r="AC56" s="917"/>
      <c r="AD56" s="918"/>
      <c r="AE56" s="919" t="s">
        <v>1157</v>
      </c>
      <c r="AF56" s="920"/>
      <c r="AG56" s="920"/>
      <c r="AH56" s="920"/>
      <c r="AI56" s="920"/>
      <c r="AJ56" s="920"/>
      <c r="AK56" s="920"/>
      <c r="AL56" s="920"/>
      <c r="AM56" s="920"/>
      <c r="AN56" s="920"/>
      <c r="AO56" s="920"/>
      <c r="AP56" s="920"/>
      <c r="AQ56" s="920"/>
      <c r="AR56" s="920"/>
      <c r="AS56" s="920"/>
      <c r="AT56" s="355"/>
      <c r="AU56" s="879"/>
      <c r="AV56" s="904"/>
      <c r="AW56" s="904"/>
      <c r="AX56" s="904"/>
      <c r="AY56" s="904"/>
      <c r="AZ56" s="904"/>
      <c r="BA56" s="901"/>
      <c r="BB56" s="332"/>
      <c r="BC56" s="332"/>
      <c r="BD56" s="332"/>
      <c r="BE56" s="332"/>
      <c r="BF56" s="332"/>
      <c r="BG56" s="332"/>
      <c r="BH56" s="332"/>
      <c r="BI56" s="332"/>
      <c r="BJ56" s="332"/>
      <c r="BK56" s="332"/>
      <c r="BL56" s="332"/>
    </row>
    <row r="57" spans="1:64" ht="14.5" customHeight="1">
      <c r="A57" s="326"/>
      <c r="B57" s="875"/>
      <c r="C57" s="329"/>
      <c r="D57" s="329"/>
      <c r="E57" s="329"/>
      <c r="F57" s="355"/>
      <c r="G57" s="329"/>
      <c r="H57" s="329"/>
      <c r="I57" s="355"/>
      <c r="J57" s="329"/>
      <c r="K57" s="329"/>
      <c r="L57" s="355"/>
      <c r="M57" s="329"/>
      <c r="N57" s="329"/>
      <c r="O57" s="355"/>
      <c r="P57" s="329"/>
      <c r="Q57" s="329"/>
      <c r="R57" s="355"/>
      <c r="S57" s="329"/>
      <c r="T57" s="329"/>
      <c r="U57" s="355"/>
      <c r="V57" s="329"/>
      <c r="W57" s="329"/>
      <c r="X57" s="355"/>
      <c r="Y57" s="329"/>
      <c r="Z57" s="329"/>
      <c r="AA57" s="355"/>
      <c r="AB57" s="329"/>
      <c r="AC57" s="329"/>
      <c r="AD57" s="355"/>
      <c r="AE57" s="329"/>
      <c r="AF57" s="329"/>
      <c r="AG57" s="355"/>
      <c r="AH57" s="329"/>
      <c r="AI57" s="329"/>
      <c r="AJ57" s="355"/>
      <c r="AK57" s="329"/>
      <c r="AL57" s="329"/>
      <c r="AM57" s="355"/>
      <c r="AN57" s="329"/>
      <c r="AO57" s="329"/>
      <c r="AP57" s="355"/>
      <c r="AQ57" s="329"/>
      <c r="AR57" s="383"/>
      <c r="AS57" s="355"/>
      <c r="AT57" s="355"/>
      <c r="AU57" s="879"/>
      <c r="AV57" s="904"/>
      <c r="AW57" s="904"/>
      <c r="AX57" s="904"/>
      <c r="AY57" s="904"/>
      <c r="AZ57" s="904"/>
      <c r="BA57" s="901"/>
      <c r="BB57" s="332"/>
      <c r="BC57" s="332"/>
      <c r="BD57" s="332"/>
      <c r="BE57" s="332"/>
      <c r="BF57" s="332"/>
      <c r="BG57" s="332"/>
      <c r="BH57" s="332"/>
      <c r="BI57" s="332"/>
      <c r="BJ57" s="332"/>
      <c r="BK57" s="332"/>
      <c r="BL57" s="332"/>
    </row>
    <row r="58" spans="1:64" ht="14.5" customHeight="1">
      <c r="A58" s="326"/>
      <c r="B58" s="875"/>
      <c r="C58" s="329"/>
      <c r="D58" s="329"/>
      <c r="E58" s="329"/>
      <c r="F58" s="355"/>
      <c r="G58" s="329"/>
      <c r="H58" s="329"/>
      <c r="I58" s="355"/>
      <c r="J58" s="329"/>
      <c r="K58" s="329"/>
      <c r="L58" s="355"/>
      <c r="M58" s="329"/>
      <c r="N58" s="329"/>
      <c r="O58" s="355"/>
      <c r="P58" s="329"/>
      <c r="Q58" s="329"/>
      <c r="R58" s="355"/>
      <c r="S58" s="329"/>
      <c r="T58" s="329"/>
      <c r="U58" s="355"/>
      <c r="V58" s="329"/>
      <c r="W58" s="329"/>
      <c r="X58" s="355"/>
      <c r="Y58" s="329"/>
      <c r="Z58" s="329"/>
      <c r="AA58" s="355"/>
      <c r="AB58" s="329"/>
      <c r="AC58" s="329"/>
      <c r="AD58" s="355"/>
      <c r="AE58" s="329"/>
      <c r="AF58" s="329"/>
      <c r="AG58" s="355"/>
      <c r="AH58" s="329"/>
      <c r="AI58" s="329"/>
      <c r="AJ58" s="355"/>
      <c r="AK58" s="329"/>
      <c r="AL58" s="329"/>
      <c r="AM58" s="355"/>
      <c r="AN58" s="329"/>
      <c r="AO58" s="329"/>
      <c r="AP58" s="355"/>
      <c r="AQ58" s="329"/>
      <c r="AR58" s="329"/>
      <c r="AS58" s="355"/>
      <c r="AT58" s="355"/>
      <c r="AU58" s="879"/>
      <c r="AV58" s="904"/>
      <c r="AW58" s="904"/>
      <c r="AX58" s="904"/>
      <c r="AY58" s="904"/>
      <c r="AZ58" s="904"/>
      <c r="BA58" s="901"/>
      <c r="BB58" s="332"/>
      <c r="BC58" s="332"/>
      <c r="BD58" s="332"/>
      <c r="BE58" s="332"/>
      <c r="BF58" s="332"/>
      <c r="BG58" s="332"/>
      <c r="BH58" s="332"/>
      <c r="BI58" s="332"/>
      <c r="BJ58" s="332"/>
      <c r="BK58" s="332"/>
      <c r="BL58" s="332"/>
    </row>
    <row r="59" spans="1:64" ht="15" customHeight="1" thickBot="1">
      <c r="A59" s="326"/>
      <c r="B59" s="875"/>
      <c r="C59" s="329"/>
      <c r="D59" s="390"/>
      <c r="E59" s="363"/>
      <c r="F59" s="355"/>
      <c r="G59" s="900"/>
      <c r="H59" s="900"/>
      <c r="I59" s="355"/>
      <c r="J59" s="900"/>
      <c r="K59" s="900"/>
      <c r="L59" s="355"/>
      <c r="M59" s="900"/>
      <c r="N59" s="900"/>
      <c r="O59" s="355"/>
      <c r="P59" s="900"/>
      <c r="Q59" s="900"/>
      <c r="R59" s="355"/>
      <c r="S59" s="900"/>
      <c r="T59" s="900"/>
      <c r="U59" s="355"/>
      <c r="V59" s="900"/>
      <c r="W59" s="900"/>
      <c r="X59" s="355"/>
      <c r="Y59" s="900"/>
      <c r="Z59" s="900"/>
      <c r="AA59" s="355"/>
      <c r="AB59" s="900"/>
      <c r="AC59" s="900"/>
      <c r="AD59" s="355"/>
      <c r="AE59" s="900"/>
      <c r="AF59" s="900"/>
      <c r="AG59" s="355"/>
      <c r="AH59" s="900"/>
      <c r="AI59" s="900"/>
      <c r="AJ59" s="355"/>
      <c r="AK59" s="900"/>
      <c r="AL59" s="900"/>
      <c r="AM59" s="355"/>
      <c r="AN59" s="900"/>
      <c r="AO59" s="900"/>
      <c r="AP59" s="355"/>
      <c r="AQ59" s="900"/>
      <c r="AR59" s="900"/>
      <c r="AS59" s="355"/>
      <c r="AT59" s="355"/>
      <c r="AU59" s="879"/>
      <c r="AV59" s="905"/>
      <c r="AW59" s="905"/>
      <c r="AX59" s="905"/>
      <c r="AY59" s="905"/>
      <c r="AZ59" s="905"/>
      <c r="BA59" s="902"/>
      <c r="BB59" s="332"/>
      <c r="BC59" s="332"/>
      <c r="BD59" s="332"/>
      <c r="BE59" s="332"/>
      <c r="BF59" s="332"/>
      <c r="BG59" s="332"/>
      <c r="BH59" s="332"/>
      <c r="BI59" s="332"/>
      <c r="BJ59" s="332"/>
      <c r="BK59" s="332"/>
      <c r="BL59" s="332"/>
    </row>
    <row r="60" spans="1:64" ht="15.65" customHeight="1" thickTop="1" thickBot="1">
      <c r="A60" s="326"/>
      <c r="B60" s="875"/>
      <c r="C60" s="355"/>
      <c r="D60" s="367" t="s">
        <v>795</v>
      </c>
      <c r="E60" s="367" t="s">
        <v>797</v>
      </c>
      <c r="F60" s="355"/>
      <c r="G60" s="367" t="s">
        <v>795</v>
      </c>
      <c r="H60" s="367" t="s">
        <v>797</v>
      </c>
      <c r="I60" s="355"/>
      <c r="J60" s="367" t="s">
        <v>795</v>
      </c>
      <c r="K60" s="367" t="s">
        <v>797</v>
      </c>
      <c r="L60" s="355"/>
      <c r="M60" s="367" t="s">
        <v>795</v>
      </c>
      <c r="N60" s="367" t="s">
        <v>797</v>
      </c>
      <c r="O60" s="355"/>
      <c r="P60" s="367" t="s">
        <v>795</v>
      </c>
      <c r="Q60" s="367" t="s">
        <v>797</v>
      </c>
      <c r="R60" s="355"/>
      <c r="S60" s="367" t="s">
        <v>795</v>
      </c>
      <c r="T60" s="367" t="s">
        <v>797</v>
      </c>
      <c r="U60" s="355"/>
      <c r="V60" s="367" t="s">
        <v>795</v>
      </c>
      <c r="W60" s="367" t="s">
        <v>797</v>
      </c>
      <c r="X60" s="355"/>
      <c r="Y60" s="367" t="s">
        <v>795</v>
      </c>
      <c r="Z60" s="367" t="s">
        <v>797</v>
      </c>
      <c r="AA60" s="355"/>
      <c r="AB60" s="367" t="s">
        <v>795</v>
      </c>
      <c r="AC60" s="367" t="s">
        <v>797</v>
      </c>
      <c r="AD60" s="355"/>
      <c r="AE60" s="367" t="s">
        <v>795</v>
      </c>
      <c r="AF60" s="367" t="s">
        <v>797</v>
      </c>
      <c r="AG60" s="355"/>
      <c r="AH60" s="367" t="s">
        <v>795</v>
      </c>
      <c r="AI60" s="367" t="s">
        <v>797</v>
      </c>
      <c r="AJ60" s="355"/>
      <c r="AK60" s="367" t="s">
        <v>795</v>
      </c>
      <c r="AL60" s="367" t="s">
        <v>797</v>
      </c>
      <c r="AM60" s="355"/>
      <c r="AN60" s="367" t="s">
        <v>795</v>
      </c>
      <c r="AO60" s="367" t="s">
        <v>797</v>
      </c>
      <c r="AP60" s="355"/>
      <c r="AQ60" s="367" t="s">
        <v>795</v>
      </c>
      <c r="AR60" s="367" t="s">
        <v>797</v>
      </c>
      <c r="AS60" s="355"/>
      <c r="AT60" s="355"/>
      <c r="AU60" s="879"/>
      <c r="AV60" s="885">
        <f>COUNTA(D63:AR63)</f>
        <v>14</v>
      </c>
      <c r="AW60" s="885">
        <f>COUNTIF(K59:AR59,"FC")</f>
        <v>0</v>
      </c>
      <c r="AX60" s="885">
        <f>COUNTIF(J58:AR58,"EC")</f>
        <v>0</v>
      </c>
      <c r="AY60" s="885">
        <f>COUNTIF(J62:AR62,"E")</f>
        <v>0</v>
      </c>
      <c r="AZ60" s="885">
        <f>COUNTIF(J59:AR59,"TW")</f>
        <v>0</v>
      </c>
      <c r="BA60" s="886"/>
      <c r="BB60" s="332"/>
      <c r="BC60" s="332"/>
      <c r="BD60" s="332"/>
      <c r="BE60" s="332"/>
      <c r="BF60" s="332"/>
      <c r="BG60" s="332"/>
      <c r="BH60" s="332"/>
      <c r="BI60" s="332"/>
      <c r="BJ60" s="332"/>
      <c r="BK60" s="332"/>
      <c r="BL60" s="332"/>
    </row>
    <row r="61" spans="1:64" ht="15.65" customHeight="1" thickTop="1" thickBot="1">
      <c r="A61" s="326"/>
      <c r="B61" s="875"/>
      <c r="C61" s="355"/>
      <c r="D61" s="371" t="s">
        <v>800</v>
      </c>
      <c r="E61" s="371" t="s">
        <v>622</v>
      </c>
      <c r="F61" s="355"/>
      <c r="G61" s="371" t="s">
        <v>800</v>
      </c>
      <c r="H61" s="371" t="s">
        <v>622</v>
      </c>
      <c r="I61" s="355"/>
      <c r="J61" s="371" t="s">
        <v>800</v>
      </c>
      <c r="K61" s="371" t="s">
        <v>622</v>
      </c>
      <c r="L61" s="355"/>
      <c r="M61" s="371" t="s">
        <v>800</v>
      </c>
      <c r="N61" s="371" t="s">
        <v>622</v>
      </c>
      <c r="O61" s="355"/>
      <c r="P61" s="371" t="s">
        <v>800</v>
      </c>
      <c r="Q61" s="371" t="s">
        <v>622</v>
      </c>
      <c r="R61" s="355"/>
      <c r="S61" s="371" t="s">
        <v>800</v>
      </c>
      <c r="T61" s="371" t="s">
        <v>622</v>
      </c>
      <c r="U61" s="355"/>
      <c r="V61" s="371" t="s">
        <v>800</v>
      </c>
      <c r="W61" s="371" t="s">
        <v>622</v>
      </c>
      <c r="X61" s="355"/>
      <c r="Y61" s="371" t="s">
        <v>800</v>
      </c>
      <c r="Z61" s="371" t="s">
        <v>622</v>
      </c>
      <c r="AA61" s="355"/>
      <c r="AB61" s="371" t="s">
        <v>800</v>
      </c>
      <c r="AC61" s="371" t="s">
        <v>622</v>
      </c>
      <c r="AD61" s="355"/>
      <c r="AE61" s="371" t="s">
        <v>800</v>
      </c>
      <c r="AF61" s="371" t="s">
        <v>622</v>
      </c>
      <c r="AG61" s="355"/>
      <c r="AH61" s="371" t="s">
        <v>800</v>
      </c>
      <c r="AI61" s="371" t="s">
        <v>622</v>
      </c>
      <c r="AJ61" s="355"/>
      <c r="AK61" s="371" t="s">
        <v>800</v>
      </c>
      <c r="AL61" s="371" t="s">
        <v>622</v>
      </c>
      <c r="AM61" s="355"/>
      <c r="AN61" s="371" t="s">
        <v>800</v>
      </c>
      <c r="AO61" s="371" t="s">
        <v>622</v>
      </c>
      <c r="AP61" s="355"/>
      <c r="AQ61" s="371" t="s">
        <v>800</v>
      </c>
      <c r="AR61" s="371" t="s">
        <v>622</v>
      </c>
      <c r="AS61" s="355"/>
      <c r="AT61" s="355"/>
      <c r="AU61" s="879"/>
      <c r="AV61" s="885"/>
      <c r="AW61" s="885"/>
      <c r="AX61" s="885"/>
      <c r="AY61" s="885"/>
      <c r="AZ61" s="885"/>
      <c r="BA61" s="886"/>
      <c r="BB61" s="332"/>
      <c r="BC61" s="332"/>
      <c r="BD61" s="332"/>
      <c r="BE61" s="332"/>
      <c r="BF61" s="332"/>
      <c r="BG61" s="332"/>
      <c r="BH61" s="332"/>
      <c r="BI61" s="332"/>
      <c r="BJ61" s="332"/>
      <c r="BK61" s="332"/>
      <c r="BL61" s="332"/>
    </row>
    <row r="62" spans="1:64" ht="15.65" customHeight="1" thickTop="1" thickBot="1">
      <c r="A62" s="326"/>
      <c r="B62" s="875"/>
      <c r="C62" s="329"/>
      <c r="D62" s="369">
        <v>0</v>
      </c>
      <c r="E62" s="374" t="s">
        <v>945</v>
      </c>
      <c r="F62" s="375">
        <v>372</v>
      </c>
      <c r="G62" s="369">
        <v>0</v>
      </c>
      <c r="H62" s="374" t="s">
        <v>945</v>
      </c>
      <c r="I62" s="375">
        <v>370</v>
      </c>
      <c r="J62" s="369">
        <v>0</v>
      </c>
      <c r="K62" s="374" t="s">
        <v>945</v>
      </c>
      <c r="L62" s="375">
        <v>400</v>
      </c>
      <c r="M62" s="369">
        <v>0</v>
      </c>
      <c r="N62" s="374" t="s">
        <v>945</v>
      </c>
      <c r="O62" s="375">
        <v>360</v>
      </c>
      <c r="P62" s="369">
        <v>0</v>
      </c>
      <c r="Q62" s="374" t="s">
        <v>945</v>
      </c>
      <c r="R62" s="375">
        <v>365</v>
      </c>
      <c r="S62" s="369">
        <v>0</v>
      </c>
      <c r="T62" s="374" t="s">
        <v>945</v>
      </c>
      <c r="U62" s="375">
        <v>428</v>
      </c>
      <c r="V62" s="369">
        <v>0</v>
      </c>
      <c r="W62" s="374" t="s">
        <v>945</v>
      </c>
      <c r="X62" s="375">
        <v>360.72300000000001</v>
      </c>
      <c r="Y62" s="369">
        <v>0</v>
      </c>
      <c r="Z62" s="374" t="s">
        <v>945</v>
      </c>
      <c r="AA62" s="375">
        <v>260.00200000000001</v>
      </c>
      <c r="AB62" s="369">
        <v>0</v>
      </c>
      <c r="AC62" s="374" t="s">
        <v>945</v>
      </c>
      <c r="AD62" s="375">
        <v>456.80599999999998</v>
      </c>
      <c r="AE62" s="369">
        <v>0</v>
      </c>
      <c r="AF62" s="374" t="s">
        <v>945</v>
      </c>
      <c r="AG62" s="375">
        <v>444.77800000000002</v>
      </c>
      <c r="AH62" s="369">
        <v>0</v>
      </c>
      <c r="AI62" s="374" t="s">
        <v>945</v>
      </c>
      <c r="AJ62" s="375">
        <v>407</v>
      </c>
      <c r="AK62" s="369">
        <v>0</v>
      </c>
      <c r="AL62" s="374" t="s">
        <v>945</v>
      </c>
      <c r="AM62" s="375">
        <v>400.91199999999998</v>
      </c>
      <c r="AN62" s="369">
        <v>0</v>
      </c>
      <c r="AO62" s="374" t="s">
        <v>945</v>
      </c>
      <c r="AP62" s="375">
        <v>407</v>
      </c>
      <c r="AQ62" s="369">
        <v>0</v>
      </c>
      <c r="AR62" s="374" t="s">
        <v>945</v>
      </c>
      <c r="AS62" s="375">
        <v>378</v>
      </c>
      <c r="AT62" s="355"/>
      <c r="AU62" s="879"/>
      <c r="AV62" s="885"/>
      <c r="AW62" s="885"/>
      <c r="AX62" s="885"/>
      <c r="AY62" s="885"/>
      <c r="AZ62" s="885"/>
      <c r="BA62" s="886"/>
      <c r="BB62" s="332">
        <f>SUM(F62:AS62)</f>
        <v>5410.2210000000005</v>
      </c>
      <c r="BC62" s="332"/>
      <c r="BD62" s="332"/>
      <c r="BE62" s="332"/>
      <c r="BF62" s="332"/>
      <c r="BG62" s="332"/>
      <c r="BH62" s="332"/>
      <c r="BI62" s="332"/>
      <c r="BJ62" s="332"/>
      <c r="BK62" s="332"/>
      <c r="BL62" s="332"/>
    </row>
    <row r="63" spans="1:64" s="351" customFormat="1" ht="16.5" customHeight="1" thickTop="1">
      <c r="A63" s="350"/>
      <c r="B63" s="875"/>
      <c r="C63" s="383"/>
      <c r="D63" s="884" t="s">
        <v>1403</v>
      </c>
      <c r="E63" s="884"/>
      <c r="F63" s="355"/>
      <c r="G63" s="884" t="s">
        <v>1404</v>
      </c>
      <c r="H63" s="884"/>
      <c r="I63" s="383"/>
      <c r="J63" s="884" t="s">
        <v>1405</v>
      </c>
      <c r="K63" s="884"/>
      <c r="L63" s="383"/>
      <c r="M63" s="884" t="s">
        <v>1406</v>
      </c>
      <c r="N63" s="884"/>
      <c r="O63" s="383"/>
      <c r="P63" s="884" t="s">
        <v>1407</v>
      </c>
      <c r="Q63" s="884"/>
      <c r="R63" s="355"/>
      <c r="S63" s="884" t="s">
        <v>1408</v>
      </c>
      <c r="T63" s="884"/>
      <c r="U63" s="355"/>
      <c r="V63" s="884" t="s">
        <v>1409</v>
      </c>
      <c r="W63" s="884"/>
      <c r="X63" s="355"/>
      <c r="Y63" s="884" t="s">
        <v>1410</v>
      </c>
      <c r="Z63" s="884"/>
      <c r="AA63" s="355"/>
      <c r="AB63" s="884" t="s">
        <v>1411</v>
      </c>
      <c r="AC63" s="884"/>
      <c r="AD63" s="355"/>
      <c r="AE63" s="884" t="s">
        <v>1412</v>
      </c>
      <c r="AF63" s="884"/>
      <c r="AG63" s="355"/>
      <c r="AH63" s="884" t="s">
        <v>1413</v>
      </c>
      <c r="AI63" s="884"/>
      <c r="AJ63" s="355"/>
      <c r="AK63" s="884" t="s">
        <v>1414</v>
      </c>
      <c r="AL63" s="884"/>
      <c r="AM63" s="355"/>
      <c r="AN63" s="884" t="s">
        <v>1415</v>
      </c>
      <c r="AO63" s="884"/>
      <c r="AP63" s="355"/>
      <c r="AQ63" s="884" t="s">
        <v>1416</v>
      </c>
      <c r="AR63" s="884"/>
      <c r="AS63" s="355"/>
      <c r="AT63" s="355"/>
      <c r="AU63" s="879"/>
      <c r="AV63" s="903"/>
      <c r="AW63" s="903"/>
      <c r="AX63" s="903"/>
      <c r="AY63" s="903"/>
      <c r="AZ63" s="903"/>
      <c r="BA63" s="910"/>
      <c r="BB63" s="332"/>
      <c r="BC63" s="332"/>
      <c r="BD63" s="332"/>
      <c r="BE63" s="332"/>
      <c r="BF63" s="332"/>
      <c r="BG63" s="332"/>
      <c r="BH63" s="332"/>
      <c r="BI63" s="332"/>
      <c r="BJ63" s="332"/>
      <c r="BK63" s="332"/>
      <c r="BL63" s="332"/>
    </row>
    <row r="64" spans="1:64" s="351" customFormat="1" ht="16" customHeight="1">
      <c r="A64" s="350"/>
      <c r="B64" s="875"/>
      <c r="C64" s="383"/>
      <c r="D64" s="884" t="s">
        <v>1091</v>
      </c>
      <c r="E64" s="884"/>
      <c r="F64" s="355"/>
      <c r="G64" s="884" t="s">
        <v>1091</v>
      </c>
      <c r="H64" s="884"/>
      <c r="I64" s="355"/>
      <c r="J64" s="884" t="s">
        <v>1326</v>
      </c>
      <c r="K64" s="884"/>
      <c r="L64" s="355"/>
      <c r="M64" s="884" t="s">
        <v>1349</v>
      </c>
      <c r="N64" s="884"/>
      <c r="O64" s="355"/>
      <c r="P64" s="884" t="s">
        <v>1091</v>
      </c>
      <c r="Q64" s="884"/>
      <c r="R64" s="355"/>
      <c r="S64" s="884" t="s">
        <v>1417</v>
      </c>
      <c r="T64" s="884"/>
      <c r="U64" s="355"/>
      <c r="V64" s="884" t="s">
        <v>1091</v>
      </c>
      <c r="W64" s="884"/>
      <c r="X64" s="355"/>
      <c r="Y64" s="884" t="s">
        <v>1322</v>
      </c>
      <c r="Z64" s="884"/>
      <c r="AA64" s="355"/>
      <c r="AB64" s="884" t="s">
        <v>1090</v>
      </c>
      <c r="AC64" s="884"/>
      <c r="AD64" s="355"/>
      <c r="AE64" s="884" t="s">
        <v>1317</v>
      </c>
      <c r="AF64" s="884"/>
      <c r="AG64" s="355"/>
      <c r="AH64" s="884" t="s">
        <v>1326</v>
      </c>
      <c r="AI64" s="884"/>
      <c r="AJ64" s="355"/>
      <c r="AK64" s="884" t="s">
        <v>1091</v>
      </c>
      <c r="AL64" s="884"/>
      <c r="AM64" s="355"/>
      <c r="AN64" s="884" t="s">
        <v>1326</v>
      </c>
      <c r="AO64" s="884"/>
      <c r="AP64" s="355"/>
      <c r="AQ64" s="884" t="s">
        <v>1090</v>
      </c>
      <c r="AR64" s="884"/>
      <c r="AS64" s="355"/>
      <c r="AT64" s="355"/>
      <c r="AU64" s="879"/>
      <c r="AV64" s="904"/>
      <c r="AW64" s="904"/>
      <c r="AX64" s="904"/>
      <c r="AY64" s="904"/>
      <c r="AZ64" s="904"/>
      <c r="BA64" s="901"/>
      <c r="BB64" s="332"/>
      <c r="BC64" s="332"/>
      <c r="BD64" s="332"/>
      <c r="BE64" s="332"/>
      <c r="BF64" s="332"/>
      <c r="BG64" s="332"/>
      <c r="BH64" s="332"/>
      <c r="BI64" s="332"/>
      <c r="BJ64" s="332"/>
      <c r="BK64" s="332"/>
      <c r="BL64" s="332"/>
    </row>
    <row r="65" spans="1:64" s="351" customFormat="1" ht="14.5" customHeight="1">
      <c r="A65" s="350"/>
      <c r="B65" s="875"/>
      <c r="C65" s="383"/>
      <c r="D65" s="373"/>
      <c r="E65" s="373"/>
      <c r="F65" s="355"/>
      <c r="G65" s="373"/>
      <c r="H65" s="373"/>
      <c r="I65" s="387"/>
      <c r="J65" s="373"/>
      <c r="K65" s="373"/>
      <c r="L65" s="355"/>
      <c r="M65" s="373"/>
      <c r="N65" s="373"/>
      <c r="O65" s="355"/>
      <c r="P65" s="906"/>
      <c r="Q65" s="906"/>
      <c r="R65" s="387"/>
      <c r="S65" s="392"/>
      <c r="T65" s="392"/>
      <c r="U65" s="387"/>
      <c r="V65" s="373"/>
      <c r="W65" s="373"/>
      <c r="X65" s="383"/>
      <c r="Y65" s="373"/>
      <c r="Z65" s="373"/>
      <c r="AA65" s="355"/>
      <c r="AB65" s="373"/>
      <c r="AC65" s="373"/>
      <c r="AD65" s="355"/>
      <c r="AE65" s="373"/>
      <c r="AF65" s="373"/>
      <c r="AG65" s="355"/>
      <c r="AH65" s="392"/>
      <c r="AI65" s="392"/>
      <c r="AJ65" s="392"/>
      <c r="AK65" s="392"/>
      <c r="AL65" s="392"/>
      <c r="AM65" s="392"/>
      <c r="AN65" s="392"/>
      <c r="AO65" s="392"/>
      <c r="AP65" s="392"/>
      <c r="AQ65" s="392"/>
      <c r="AR65" s="392"/>
      <c r="AS65" s="392"/>
      <c r="AT65" s="392"/>
      <c r="AU65" s="879"/>
      <c r="AV65" s="904"/>
      <c r="AW65" s="904"/>
      <c r="AX65" s="904"/>
      <c r="AY65" s="904"/>
      <c r="AZ65" s="904"/>
      <c r="BA65" s="901"/>
      <c r="BB65" s="332"/>
      <c r="BC65" s="332"/>
      <c r="BD65" s="332"/>
      <c r="BE65" s="332"/>
      <c r="BF65" s="332"/>
      <c r="BG65" s="332"/>
      <c r="BH65" s="332"/>
      <c r="BI65" s="332"/>
      <c r="BJ65" s="332"/>
      <c r="BK65" s="332"/>
      <c r="BL65" s="332"/>
    </row>
    <row r="66" spans="1:64" ht="14.5" customHeight="1" thickBot="1">
      <c r="A66" s="326"/>
      <c r="B66" s="875"/>
      <c r="C66" s="329"/>
      <c r="D66" s="381">
        <f>AQ55+1</f>
        <v>55</v>
      </c>
      <c r="E66" s="380"/>
      <c r="F66" s="381"/>
      <c r="G66" s="381">
        <f>D66+1</f>
        <v>56</v>
      </c>
      <c r="H66" s="380"/>
      <c r="I66" s="381"/>
      <c r="J66" s="381">
        <f>G66+1</f>
        <v>57</v>
      </c>
      <c r="K66" s="380"/>
      <c r="L66" s="381"/>
      <c r="M66" s="381">
        <f>J66+1</f>
        <v>58</v>
      </c>
      <c r="N66" s="380"/>
      <c r="O66" s="381"/>
      <c r="P66" s="381">
        <f>M66+1</f>
        <v>59</v>
      </c>
      <c r="Q66" s="381"/>
      <c r="R66" s="381"/>
      <c r="S66" s="381">
        <f>P66+1</f>
        <v>60</v>
      </c>
      <c r="T66" s="394"/>
      <c r="U66" s="381"/>
      <c r="V66" s="381">
        <f>S66+1</f>
        <v>61</v>
      </c>
      <c r="W66" s="380"/>
      <c r="X66" s="388"/>
      <c r="Y66" s="381">
        <f>V66+1</f>
        <v>62</v>
      </c>
      <c r="Z66" s="380"/>
      <c r="AA66" s="381"/>
      <c r="AB66" s="381">
        <f>Y66+1</f>
        <v>63</v>
      </c>
      <c r="AC66" s="380"/>
      <c r="AD66" s="381"/>
      <c r="AE66" s="381">
        <f>AB66+1</f>
        <v>64</v>
      </c>
      <c r="AF66" s="380"/>
      <c r="AG66" s="381"/>
      <c r="AH66" s="381">
        <f>AE66+1</f>
        <v>65</v>
      </c>
      <c r="AI66" s="394"/>
      <c r="AJ66" s="394"/>
      <c r="AK66" s="381">
        <f>AH66+1</f>
        <v>66</v>
      </c>
      <c r="AL66" s="394"/>
      <c r="AM66" s="394"/>
      <c r="AN66" s="381">
        <f>AK66+1</f>
        <v>67</v>
      </c>
      <c r="AO66" s="394"/>
      <c r="AP66" s="394"/>
      <c r="AQ66" s="381">
        <f>AN66+1</f>
        <v>68</v>
      </c>
      <c r="AR66" s="392"/>
      <c r="AS66" s="392"/>
      <c r="AT66" s="392"/>
      <c r="AU66" s="879"/>
      <c r="AV66" s="904"/>
      <c r="AW66" s="904"/>
      <c r="AX66" s="904"/>
      <c r="AY66" s="904"/>
      <c r="AZ66" s="904"/>
      <c r="BA66" s="901"/>
      <c r="BB66" s="332"/>
      <c r="BC66" s="332"/>
      <c r="BD66" s="332"/>
      <c r="BE66" s="332"/>
      <c r="BF66" s="332"/>
      <c r="BG66" s="332"/>
      <c r="BH66" s="332"/>
      <c r="BI66" s="332"/>
      <c r="BJ66" s="332"/>
      <c r="BK66" s="332"/>
      <c r="BL66" s="332"/>
    </row>
    <row r="67" spans="1:64" ht="14.5" customHeight="1" thickBot="1">
      <c r="A67" s="326"/>
      <c r="B67" s="875"/>
      <c r="C67" s="921" t="s">
        <v>1148</v>
      </c>
      <c r="D67" s="922"/>
      <c r="E67" s="922"/>
      <c r="F67" s="922"/>
      <c r="G67" s="922"/>
      <c r="H67" s="922"/>
      <c r="I67" s="922"/>
      <c r="J67" s="922"/>
      <c r="K67" s="922"/>
      <c r="L67" s="922"/>
      <c r="M67" s="922"/>
      <c r="N67" s="922"/>
      <c r="O67" s="922"/>
      <c r="P67" s="922"/>
      <c r="Q67" s="922"/>
      <c r="R67" s="922"/>
      <c r="S67" s="922"/>
      <c r="T67" s="922"/>
      <c r="U67" s="922"/>
      <c r="V67" s="922"/>
      <c r="W67" s="922"/>
      <c r="X67" s="922"/>
      <c r="Y67" s="922"/>
      <c r="Z67" s="922"/>
      <c r="AA67" s="922"/>
      <c r="AB67" s="922"/>
      <c r="AC67" s="922"/>
      <c r="AD67" s="922"/>
      <c r="AE67" s="922"/>
      <c r="AF67" s="922"/>
      <c r="AG67" s="922"/>
      <c r="AH67" s="922"/>
      <c r="AI67" s="922"/>
      <c r="AJ67" s="923"/>
      <c r="AK67" s="924" t="s">
        <v>1142</v>
      </c>
      <c r="AL67" s="925"/>
      <c r="AM67" s="925"/>
      <c r="AN67" s="925"/>
      <c r="AO67" s="925"/>
      <c r="AP67" s="925"/>
      <c r="AQ67" s="925"/>
      <c r="AR67" s="925"/>
      <c r="AS67" s="926"/>
      <c r="AT67" s="355"/>
      <c r="AU67" s="879"/>
      <c r="AV67" s="904"/>
      <c r="AW67" s="904"/>
      <c r="AX67" s="904"/>
      <c r="AY67" s="904"/>
      <c r="AZ67" s="904"/>
      <c r="BA67" s="901"/>
      <c r="BB67" s="332"/>
      <c r="BC67" s="332"/>
      <c r="BD67" s="332"/>
      <c r="BE67" s="332"/>
      <c r="BF67" s="332"/>
      <c r="BG67" s="332"/>
      <c r="BH67" s="332"/>
      <c r="BI67" s="332"/>
      <c r="BJ67" s="332"/>
      <c r="BK67" s="332"/>
      <c r="BL67" s="332"/>
    </row>
    <row r="68" spans="1:64" ht="14.5" customHeight="1">
      <c r="A68" s="326"/>
      <c r="B68" s="875"/>
      <c r="C68" s="329"/>
      <c r="D68" s="329"/>
      <c r="E68" s="329"/>
      <c r="F68" s="355"/>
      <c r="G68" s="329"/>
      <c r="H68" s="329"/>
      <c r="I68" s="355"/>
      <c r="J68" s="329"/>
      <c r="K68" s="329"/>
      <c r="L68" s="355"/>
      <c r="M68" s="329"/>
      <c r="N68" s="329"/>
      <c r="O68" s="355"/>
      <c r="P68" s="329"/>
      <c r="Q68" s="329"/>
      <c r="R68" s="355"/>
      <c r="S68" s="329"/>
      <c r="T68" s="329"/>
      <c r="U68" s="355"/>
      <c r="V68" s="329"/>
      <c r="W68" s="329"/>
      <c r="X68" s="355"/>
      <c r="Y68" s="329"/>
      <c r="Z68" s="329"/>
      <c r="AA68" s="355"/>
      <c r="AB68" s="329"/>
      <c r="AC68" s="329"/>
      <c r="AD68" s="355"/>
      <c r="AE68" s="329"/>
      <c r="AF68" s="329"/>
      <c r="AG68" s="355"/>
      <c r="AH68" s="329"/>
      <c r="AI68" s="329"/>
      <c r="AJ68" s="355"/>
      <c r="AK68" s="329"/>
      <c r="AL68" s="329"/>
      <c r="AM68" s="355"/>
      <c r="AN68" s="329"/>
      <c r="AO68" s="329"/>
      <c r="AP68" s="355"/>
      <c r="AQ68" s="329"/>
      <c r="AR68" s="383"/>
      <c r="AS68" s="355"/>
      <c r="AT68" s="355"/>
      <c r="AU68" s="879"/>
      <c r="AV68" s="904"/>
      <c r="AW68" s="904"/>
      <c r="AX68" s="904"/>
      <c r="AY68" s="904"/>
      <c r="AZ68" s="904"/>
      <c r="BA68" s="901"/>
      <c r="BB68" s="332"/>
      <c r="BC68" s="332"/>
      <c r="BD68" s="332"/>
      <c r="BE68" s="332"/>
      <c r="BF68" s="332"/>
      <c r="BG68" s="332"/>
      <c r="BH68" s="332"/>
      <c r="BI68" s="332"/>
      <c r="BJ68" s="332"/>
      <c r="BK68" s="332"/>
      <c r="BL68" s="332"/>
    </row>
    <row r="69" spans="1:64" ht="14.5" customHeight="1">
      <c r="A69" s="326"/>
      <c r="B69" s="875"/>
      <c r="C69" s="329"/>
      <c r="D69" s="329"/>
      <c r="E69" s="329"/>
      <c r="F69" s="355"/>
      <c r="G69" s="329"/>
      <c r="H69" s="329"/>
      <c r="I69" s="355"/>
      <c r="J69" s="329"/>
      <c r="K69" s="329"/>
      <c r="L69" s="355"/>
      <c r="M69" s="329"/>
      <c r="N69" s="329"/>
      <c r="O69" s="355"/>
      <c r="P69" s="329"/>
      <c r="Q69" s="329"/>
      <c r="R69" s="355"/>
      <c r="S69" s="329"/>
      <c r="T69" s="329"/>
      <c r="U69" s="355"/>
      <c r="V69" s="329"/>
      <c r="W69" s="329"/>
      <c r="X69" s="355"/>
      <c r="Y69" s="329"/>
      <c r="Z69" s="329"/>
      <c r="AA69" s="355"/>
      <c r="AB69" s="329"/>
      <c r="AC69" s="329"/>
      <c r="AD69" s="355"/>
      <c r="AE69" s="329"/>
      <c r="AF69" s="329"/>
      <c r="AG69" s="355"/>
      <c r="AH69" s="329"/>
      <c r="AI69" s="329"/>
      <c r="AJ69" s="355"/>
      <c r="AK69" s="329"/>
      <c r="AL69" s="329"/>
      <c r="AM69" s="355"/>
      <c r="AN69" s="329"/>
      <c r="AO69" s="329"/>
      <c r="AP69" s="355"/>
      <c r="AQ69" s="329"/>
      <c r="AR69" s="329"/>
      <c r="AS69" s="355"/>
      <c r="AT69" s="355"/>
      <c r="AU69" s="879"/>
      <c r="AV69" s="904"/>
      <c r="AW69" s="904"/>
      <c r="AX69" s="904"/>
      <c r="AY69" s="904"/>
      <c r="AZ69" s="904"/>
      <c r="BA69" s="901"/>
      <c r="BB69" s="332"/>
      <c r="BC69" s="332"/>
      <c r="BD69" s="332"/>
      <c r="BE69" s="332"/>
      <c r="BF69" s="332"/>
      <c r="BG69" s="332"/>
      <c r="BH69" s="332"/>
      <c r="BI69" s="332"/>
      <c r="BJ69" s="332"/>
      <c r="BK69" s="332"/>
      <c r="BL69" s="332"/>
    </row>
    <row r="70" spans="1:64" ht="15" customHeight="1" thickBot="1">
      <c r="A70" s="326"/>
      <c r="B70" s="875"/>
      <c r="C70" s="329"/>
      <c r="D70" s="390"/>
      <c r="E70" s="363"/>
      <c r="F70" s="355"/>
      <c r="G70" s="900"/>
      <c r="H70" s="900"/>
      <c r="I70" s="355"/>
      <c r="J70" s="900"/>
      <c r="K70" s="900"/>
      <c r="L70" s="355"/>
      <c r="M70" s="900"/>
      <c r="N70" s="900"/>
      <c r="O70" s="355"/>
      <c r="P70" s="900"/>
      <c r="Q70" s="900"/>
      <c r="R70" s="355"/>
      <c r="S70" s="900"/>
      <c r="T70" s="900"/>
      <c r="U70" s="355"/>
      <c r="V70" s="900"/>
      <c r="W70" s="900"/>
      <c r="X70" s="355"/>
      <c r="Y70" s="900"/>
      <c r="Z70" s="900"/>
      <c r="AA70" s="355"/>
      <c r="AB70" s="900"/>
      <c r="AC70" s="900"/>
      <c r="AD70" s="355"/>
      <c r="AE70" s="900"/>
      <c r="AF70" s="900"/>
      <c r="AG70" s="355"/>
      <c r="AH70" s="900"/>
      <c r="AI70" s="900"/>
      <c r="AJ70" s="355"/>
      <c r="AK70" s="900"/>
      <c r="AL70" s="900"/>
      <c r="AM70" s="355"/>
      <c r="AN70" s="900"/>
      <c r="AO70" s="900"/>
      <c r="AP70" s="355"/>
      <c r="AQ70" s="900"/>
      <c r="AR70" s="900"/>
      <c r="AS70" s="355"/>
      <c r="AT70" s="355"/>
      <c r="AU70" s="879"/>
      <c r="AV70" s="905"/>
      <c r="AW70" s="905"/>
      <c r="AX70" s="905"/>
      <c r="AY70" s="905"/>
      <c r="AZ70" s="905"/>
      <c r="BA70" s="902"/>
      <c r="BB70" s="332"/>
      <c r="BC70" s="332"/>
      <c r="BD70" s="332"/>
      <c r="BE70" s="332"/>
      <c r="BF70" s="332"/>
      <c r="BG70" s="332"/>
      <c r="BH70" s="332"/>
      <c r="BI70" s="332"/>
      <c r="BJ70" s="332"/>
      <c r="BK70" s="332"/>
      <c r="BL70" s="332"/>
    </row>
    <row r="71" spans="1:64" ht="15.65" customHeight="1" thickTop="1" thickBot="1">
      <c r="A71" s="326"/>
      <c r="B71" s="875"/>
      <c r="C71" s="355"/>
      <c r="D71" s="367" t="s">
        <v>795</v>
      </c>
      <c r="E71" s="367" t="s">
        <v>797</v>
      </c>
      <c r="F71" s="355"/>
      <c r="G71" s="367" t="s">
        <v>795</v>
      </c>
      <c r="H71" s="367" t="s">
        <v>797</v>
      </c>
      <c r="I71" s="355"/>
      <c r="J71" s="367" t="s">
        <v>795</v>
      </c>
      <c r="K71" s="367" t="s">
        <v>797</v>
      </c>
      <c r="L71" s="355"/>
      <c r="M71" s="367" t="s">
        <v>795</v>
      </c>
      <c r="N71" s="367" t="s">
        <v>797</v>
      </c>
      <c r="O71" s="355"/>
      <c r="P71" s="367" t="s">
        <v>795</v>
      </c>
      <c r="Q71" s="367" t="s">
        <v>797</v>
      </c>
      <c r="R71" s="355"/>
      <c r="S71" s="367" t="s">
        <v>795</v>
      </c>
      <c r="T71" s="367" t="s">
        <v>797</v>
      </c>
      <c r="U71" s="355"/>
      <c r="V71" s="367" t="s">
        <v>795</v>
      </c>
      <c r="W71" s="367" t="s">
        <v>797</v>
      </c>
      <c r="X71" s="355"/>
      <c r="Y71" s="367" t="s">
        <v>795</v>
      </c>
      <c r="Z71" s="367" t="s">
        <v>797</v>
      </c>
      <c r="AA71" s="355"/>
      <c r="AB71" s="367" t="s">
        <v>795</v>
      </c>
      <c r="AC71" s="367" t="s">
        <v>797</v>
      </c>
      <c r="AD71" s="355"/>
      <c r="AE71" s="367" t="s">
        <v>795</v>
      </c>
      <c r="AF71" s="367" t="s">
        <v>797</v>
      </c>
      <c r="AG71" s="355"/>
      <c r="AH71" s="367" t="s">
        <v>795</v>
      </c>
      <c r="AI71" s="367" t="s">
        <v>797</v>
      </c>
      <c r="AJ71" s="355"/>
      <c r="AK71" s="367" t="s">
        <v>795</v>
      </c>
      <c r="AL71" s="367" t="s">
        <v>797</v>
      </c>
      <c r="AM71" s="355"/>
      <c r="AN71" s="367" t="s">
        <v>795</v>
      </c>
      <c r="AO71" s="367" t="s">
        <v>797</v>
      </c>
      <c r="AP71" s="355"/>
      <c r="AQ71" s="367" t="s">
        <v>795</v>
      </c>
      <c r="AR71" s="367" t="s">
        <v>797</v>
      </c>
      <c r="AS71" s="355"/>
      <c r="AT71" s="355"/>
      <c r="AU71" s="879"/>
      <c r="AV71" s="885">
        <f>COUNTA(D74:AR74)</f>
        <v>14</v>
      </c>
      <c r="AW71" s="885">
        <f>COUNTIF(K70:AR70,"FC")</f>
        <v>0</v>
      </c>
      <c r="AX71" s="885">
        <f>COUNTIF(J69:AR69,"EC")</f>
        <v>0</v>
      </c>
      <c r="AY71" s="885">
        <f>COUNTIF(J73:AR73,"E")</f>
        <v>0</v>
      </c>
      <c r="AZ71" s="885">
        <f>COUNTIF(J70:AR70,"TW")</f>
        <v>0</v>
      </c>
      <c r="BA71" s="886"/>
      <c r="BB71" s="332"/>
      <c r="BC71" s="332"/>
      <c r="BD71" s="332"/>
      <c r="BE71" s="332"/>
      <c r="BF71" s="332"/>
      <c r="BG71" s="332"/>
      <c r="BH71" s="332"/>
      <c r="BI71" s="332"/>
      <c r="BJ71" s="332"/>
      <c r="BK71" s="332"/>
      <c r="BL71" s="332"/>
    </row>
    <row r="72" spans="1:64" ht="15.65" customHeight="1" thickTop="1" thickBot="1">
      <c r="A72" s="326"/>
      <c r="B72" s="875"/>
      <c r="C72" s="355"/>
      <c r="D72" s="371" t="s">
        <v>800</v>
      </c>
      <c r="E72" s="371" t="s">
        <v>622</v>
      </c>
      <c r="F72" s="355"/>
      <c r="G72" s="371" t="s">
        <v>800</v>
      </c>
      <c r="H72" s="371" t="s">
        <v>622</v>
      </c>
      <c r="I72" s="355"/>
      <c r="J72" s="371" t="s">
        <v>800</v>
      </c>
      <c r="K72" s="371" t="s">
        <v>622</v>
      </c>
      <c r="L72" s="355"/>
      <c r="M72" s="371" t="s">
        <v>800</v>
      </c>
      <c r="N72" s="371" t="s">
        <v>622</v>
      </c>
      <c r="O72" s="355"/>
      <c r="P72" s="371" t="s">
        <v>800</v>
      </c>
      <c r="Q72" s="371" t="s">
        <v>622</v>
      </c>
      <c r="R72" s="355"/>
      <c r="S72" s="371" t="s">
        <v>800</v>
      </c>
      <c r="T72" s="371" t="s">
        <v>622</v>
      </c>
      <c r="U72" s="355"/>
      <c r="V72" s="371" t="s">
        <v>800</v>
      </c>
      <c r="W72" s="371" t="s">
        <v>622</v>
      </c>
      <c r="X72" s="355"/>
      <c r="Y72" s="371" t="s">
        <v>800</v>
      </c>
      <c r="Z72" s="371" t="s">
        <v>622</v>
      </c>
      <c r="AA72" s="355"/>
      <c r="AB72" s="371" t="s">
        <v>800</v>
      </c>
      <c r="AC72" s="371" t="s">
        <v>622</v>
      </c>
      <c r="AD72" s="355"/>
      <c r="AE72" s="371" t="s">
        <v>800</v>
      </c>
      <c r="AF72" s="371" t="s">
        <v>622</v>
      </c>
      <c r="AG72" s="355"/>
      <c r="AH72" s="371" t="s">
        <v>800</v>
      </c>
      <c r="AI72" s="371" t="s">
        <v>622</v>
      </c>
      <c r="AJ72" s="355"/>
      <c r="AK72" s="371" t="s">
        <v>800</v>
      </c>
      <c r="AL72" s="371" t="s">
        <v>622</v>
      </c>
      <c r="AM72" s="355"/>
      <c r="AN72" s="371" t="s">
        <v>800</v>
      </c>
      <c r="AO72" s="371" t="s">
        <v>622</v>
      </c>
      <c r="AP72" s="355"/>
      <c r="AQ72" s="371" t="s">
        <v>800</v>
      </c>
      <c r="AR72" s="371" t="s">
        <v>622</v>
      </c>
      <c r="AS72" s="355"/>
      <c r="AT72" s="355"/>
      <c r="AU72" s="879"/>
      <c r="AV72" s="885"/>
      <c r="AW72" s="885"/>
      <c r="AX72" s="885"/>
      <c r="AY72" s="885"/>
      <c r="AZ72" s="885"/>
      <c r="BA72" s="886"/>
      <c r="BB72" s="332"/>
      <c r="BC72" s="332"/>
      <c r="BD72" s="332"/>
      <c r="BE72" s="332"/>
      <c r="BF72" s="332"/>
      <c r="BG72" s="332"/>
      <c r="BH72" s="332"/>
      <c r="BI72" s="332"/>
      <c r="BJ72" s="332"/>
      <c r="BK72" s="332"/>
      <c r="BL72" s="332"/>
    </row>
    <row r="73" spans="1:64" ht="15.65" customHeight="1" thickTop="1" thickBot="1">
      <c r="A73" s="326"/>
      <c r="B73" s="875"/>
      <c r="C73" s="329"/>
      <c r="D73" s="369">
        <v>0</v>
      </c>
      <c r="E73" s="374" t="s">
        <v>945</v>
      </c>
      <c r="F73" s="375">
        <v>468</v>
      </c>
      <c r="G73" s="369">
        <v>0</v>
      </c>
      <c r="H73" s="374" t="s">
        <v>945</v>
      </c>
      <c r="I73" s="375">
        <v>379</v>
      </c>
      <c r="J73" s="369">
        <v>0</v>
      </c>
      <c r="K73" s="374" t="s">
        <v>945</v>
      </c>
      <c r="L73" s="375">
        <v>354</v>
      </c>
      <c r="M73" s="369">
        <v>0</v>
      </c>
      <c r="N73" s="374" t="s">
        <v>945</v>
      </c>
      <c r="O73" s="375">
        <v>388</v>
      </c>
      <c r="P73" s="369">
        <v>0</v>
      </c>
      <c r="Q73" s="374" t="s">
        <v>945</v>
      </c>
      <c r="R73" s="375">
        <v>442.971</v>
      </c>
      <c r="S73" s="369">
        <v>0</v>
      </c>
      <c r="T73" s="374" t="s">
        <v>945</v>
      </c>
      <c r="U73" s="375">
        <v>508</v>
      </c>
      <c r="V73" s="369">
        <v>0</v>
      </c>
      <c r="W73" s="374" t="s">
        <v>945</v>
      </c>
      <c r="X73" s="375">
        <v>313.96199999999999</v>
      </c>
      <c r="Y73" s="369">
        <v>0</v>
      </c>
      <c r="Z73" s="374" t="s">
        <v>945</v>
      </c>
      <c r="AA73" s="375">
        <v>386</v>
      </c>
      <c r="AB73" s="369">
        <v>0</v>
      </c>
      <c r="AC73" s="374" t="s">
        <v>945</v>
      </c>
      <c r="AD73" s="375">
        <v>439</v>
      </c>
      <c r="AE73" s="369">
        <v>0</v>
      </c>
      <c r="AF73" s="374" t="s">
        <v>945</v>
      </c>
      <c r="AG73" s="375">
        <v>362</v>
      </c>
      <c r="AH73" s="369">
        <v>0</v>
      </c>
      <c r="AI73" s="374" t="s">
        <v>945</v>
      </c>
      <c r="AJ73" s="375">
        <v>477.96199999999999</v>
      </c>
      <c r="AK73" s="369">
        <v>0</v>
      </c>
      <c r="AL73" s="374" t="s">
        <v>945</v>
      </c>
      <c r="AM73" s="375">
        <v>350</v>
      </c>
      <c r="AN73" s="369">
        <v>0</v>
      </c>
      <c r="AO73" s="374" t="s">
        <v>945</v>
      </c>
      <c r="AP73" s="375">
        <v>350</v>
      </c>
      <c r="AQ73" s="369">
        <v>0</v>
      </c>
      <c r="AR73" s="374" t="s">
        <v>945</v>
      </c>
      <c r="AS73" s="375">
        <v>325</v>
      </c>
      <c r="AT73" s="355"/>
      <c r="AU73" s="879"/>
      <c r="AV73" s="885"/>
      <c r="AW73" s="885"/>
      <c r="AX73" s="885"/>
      <c r="AY73" s="885"/>
      <c r="AZ73" s="885"/>
      <c r="BA73" s="886"/>
      <c r="BB73" s="332">
        <f>SUM(F73:AS73)</f>
        <v>5543.8950000000004</v>
      </c>
      <c r="BC73" s="332"/>
      <c r="BD73" s="332"/>
      <c r="BE73" s="332"/>
      <c r="BF73" s="332"/>
      <c r="BG73" s="332"/>
      <c r="BH73" s="332"/>
      <c r="BI73" s="332"/>
      <c r="BJ73" s="332"/>
      <c r="BK73" s="332"/>
      <c r="BL73" s="332"/>
    </row>
    <row r="74" spans="1:64" s="351" customFormat="1" ht="16.5" customHeight="1" thickTop="1">
      <c r="A74" s="350"/>
      <c r="B74" s="875"/>
      <c r="C74" s="383"/>
      <c r="D74" s="884" t="s">
        <v>1418</v>
      </c>
      <c r="E74" s="884"/>
      <c r="F74" s="355"/>
      <c r="G74" s="884" t="s">
        <v>1419</v>
      </c>
      <c r="H74" s="884"/>
      <c r="I74" s="383"/>
      <c r="J74" s="884" t="s">
        <v>1420</v>
      </c>
      <c r="K74" s="884"/>
      <c r="L74" s="383"/>
      <c r="M74" s="884" t="s">
        <v>1421</v>
      </c>
      <c r="N74" s="884"/>
      <c r="O74" s="383"/>
      <c r="P74" s="884" t="s">
        <v>1422</v>
      </c>
      <c r="Q74" s="884"/>
      <c r="R74" s="355"/>
      <c r="S74" s="884" t="s">
        <v>1423</v>
      </c>
      <c r="T74" s="884"/>
      <c r="U74" s="355"/>
      <c r="V74" s="884" t="s">
        <v>1424</v>
      </c>
      <c r="W74" s="884"/>
      <c r="X74" s="355"/>
      <c r="Y74" s="884" t="s">
        <v>1425</v>
      </c>
      <c r="Z74" s="884"/>
      <c r="AA74" s="355"/>
      <c r="AB74" s="884" t="s">
        <v>1426</v>
      </c>
      <c r="AC74" s="884"/>
      <c r="AD74" s="355"/>
      <c r="AE74" s="884" t="s">
        <v>1427</v>
      </c>
      <c r="AF74" s="884"/>
      <c r="AG74" s="355"/>
      <c r="AH74" s="884" t="s">
        <v>1428</v>
      </c>
      <c r="AI74" s="884"/>
      <c r="AJ74" s="355"/>
      <c r="AK74" s="884" t="s">
        <v>1429</v>
      </c>
      <c r="AL74" s="884"/>
      <c r="AM74" s="355"/>
      <c r="AN74" s="884" t="s">
        <v>1430</v>
      </c>
      <c r="AO74" s="884"/>
      <c r="AP74" s="355"/>
      <c r="AQ74" s="884" t="s">
        <v>1431</v>
      </c>
      <c r="AR74" s="884"/>
      <c r="AS74" s="355"/>
      <c r="AT74" s="355"/>
      <c r="AU74" s="879"/>
      <c r="AV74" s="903"/>
      <c r="AW74" s="903"/>
      <c r="AX74" s="903"/>
      <c r="AY74" s="903"/>
      <c r="AZ74" s="903"/>
      <c r="BA74" s="910"/>
      <c r="BB74" s="332"/>
      <c r="BC74" s="332"/>
      <c r="BD74" s="332"/>
      <c r="BE74" s="332"/>
      <c r="BF74" s="332"/>
      <c r="BG74" s="332"/>
      <c r="BH74" s="332"/>
      <c r="BI74" s="332"/>
      <c r="BJ74" s="332"/>
      <c r="BK74" s="332"/>
      <c r="BL74" s="332"/>
    </row>
    <row r="75" spans="1:64" s="351" customFormat="1" ht="16" customHeight="1">
      <c r="A75" s="350"/>
      <c r="B75" s="875"/>
      <c r="C75" s="383"/>
      <c r="D75" s="884" t="s">
        <v>1314</v>
      </c>
      <c r="E75" s="884"/>
      <c r="F75" s="355"/>
      <c r="G75" s="884" t="s">
        <v>1314</v>
      </c>
      <c r="H75" s="884"/>
      <c r="I75" s="355"/>
      <c r="J75" s="884" t="s">
        <v>1102</v>
      </c>
      <c r="K75" s="884"/>
      <c r="L75" s="355"/>
      <c r="M75" s="884" t="s">
        <v>1314</v>
      </c>
      <c r="N75" s="884"/>
      <c r="O75" s="355"/>
      <c r="P75" s="884" t="s">
        <v>1096</v>
      </c>
      <c r="Q75" s="884"/>
      <c r="R75" s="355"/>
      <c r="S75" s="884" t="s">
        <v>1384</v>
      </c>
      <c r="T75" s="884"/>
      <c r="U75" s="355"/>
      <c r="V75" s="884" t="s">
        <v>1090</v>
      </c>
      <c r="W75" s="884"/>
      <c r="X75" s="355"/>
      <c r="Y75" s="884" t="s">
        <v>1321</v>
      </c>
      <c r="Z75" s="884"/>
      <c r="AA75" s="355"/>
      <c r="AB75" s="884" t="s">
        <v>1096</v>
      </c>
      <c r="AC75" s="884"/>
      <c r="AD75" s="355"/>
      <c r="AE75" s="884" t="s">
        <v>1091</v>
      </c>
      <c r="AF75" s="884"/>
      <c r="AG75" s="355"/>
      <c r="AH75" s="884" t="s">
        <v>1096</v>
      </c>
      <c r="AI75" s="884"/>
      <c r="AJ75" s="355"/>
      <c r="AK75" s="884" t="s">
        <v>1320</v>
      </c>
      <c r="AL75" s="884"/>
      <c r="AM75" s="355"/>
      <c r="AN75" s="884" t="s">
        <v>1313</v>
      </c>
      <c r="AO75" s="884"/>
      <c r="AP75" s="355"/>
      <c r="AQ75" s="884" t="s">
        <v>1091</v>
      </c>
      <c r="AR75" s="884"/>
      <c r="AS75" s="355"/>
      <c r="AT75" s="355"/>
      <c r="AU75" s="879"/>
      <c r="AV75" s="904"/>
      <c r="AW75" s="904"/>
      <c r="AX75" s="904"/>
      <c r="AY75" s="904"/>
      <c r="AZ75" s="904"/>
      <c r="BA75" s="901"/>
      <c r="BB75" s="332"/>
      <c r="BC75" s="332"/>
      <c r="BD75" s="332"/>
      <c r="BE75" s="332"/>
      <c r="BF75" s="332"/>
      <c r="BG75" s="332"/>
      <c r="BH75" s="332"/>
      <c r="BI75" s="332"/>
      <c r="BJ75" s="332"/>
      <c r="BK75" s="332"/>
      <c r="BL75" s="332"/>
    </row>
    <row r="76" spans="1:64" s="351" customFormat="1" ht="15.65" customHeight="1">
      <c r="A76" s="350"/>
      <c r="B76" s="875"/>
      <c r="C76" s="383"/>
      <c r="D76" s="373"/>
      <c r="E76" s="373"/>
      <c r="F76" s="355"/>
      <c r="G76" s="373"/>
      <c r="H76" s="373"/>
      <c r="I76" s="387"/>
      <c r="J76" s="373"/>
      <c r="K76" s="373"/>
      <c r="L76" s="355"/>
      <c r="M76" s="373"/>
      <c r="N76" s="373"/>
      <c r="O76" s="355"/>
      <c r="P76" s="373"/>
      <c r="Q76" s="373"/>
      <c r="R76" s="387"/>
      <c r="S76" s="392"/>
      <c r="T76" s="392"/>
      <c r="U76" s="387"/>
      <c r="V76" s="906"/>
      <c r="W76" s="906"/>
      <c r="X76" s="383"/>
      <c r="Y76" s="906"/>
      <c r="Z76" s="906"/>
      <c r="AA76" s="355"/>
      <c r="AB76" s="906"/>
      <c r="AC76" s="906"/>
      <c r="AD76" s="355"/>
      <c r="AE76" s="906"/>
      <c r="AF76" s="906"/>
      <c r="AG76" s="355"/>
      <c r="AH76" s="392"/>
      <c r="AI76" s="392"/>
      <c r="AJ76" s="392"/>
      <c r="AK76" s="392"/>
      <c r="AL76" s="392"/>
      <c r="AM76" s="392"/>
      <c r="AN76" s="392"/>
      <c r="AO76" s="392"/>
      <c r="AP76" s="392"/>
      <c r="AQ76" s="392"/>
      <c r="AR76" s="392"/>
      <c r="AS76" s="392"/>
      <c r="AT76" s="392"/>
      <c r="AU76" s="879"/>
      <c r="AV76" s="904"/>
      <c r="AW76" s="904"/>
      <c r="AX76" s="904"/>
      <c r="AY76" s="904"/>
      <c r="AZ76" s="904"/>
      <c r="BA76" s="901"/>
      <c r="BB76" s="332"/>
      <c r="BC76" s="332"/>
      <c r="BD76" s="332"/>
      <c r="BE76" s="332"/>
      <c r="BF76" s="332"/>
      <c r="BG76" s="332"/>
      <c r="BH76" s="332"/>
      <c r="BI76" s="332"/>
      <c r="BJ76" s="332"/>
      <c r="BK76" s="332"/>
      <c r="BL76" s="332"/>
    </row>
    <row r="77" spans="1:64" ht="15.65" customHeight="1" thickBot="1">
      <c r="A77" s="326"/>
      <c r="B77" s="875"/>
      <c r="C77" s="329"/>
      <c r="D77" s="381">
        <f>AQ66+1</f>
        <v>69</v>
      </c>
      <c r="E77" s="380"/>
      <c r="F77" s="381"/>
      <c r="G77" s="381">
        <f>D77+1</f>
        <v>70</v>
      </c>
      <c r="H77" s="380"/>
      <c r="I77" s="381"/>
      <c r="J77" s="381">
        <f>G77+1</f>
        <v>71</v>
      </c>
      <c r="K77" s="380"/>
      <c r="L77" s="381"/>
      <c r="M77" s="381">
        <f>J77+1</f>
        <v>72</v>
      </c>
      <c r="N77" s="380"/>
      <c r="O77" s="381"/>
      <c r="P77" s="381">
        <f>M77+1</f>
        <v>73</v>
      </c>
      <c r="Q77" s="380"/>
      <c r="R77" s="381"/>
      <c r="S77" s="381">
        <f>P77+1</f>
        <v>74</v>
      </c>
      <c r="T77" s="394"/>
      <c r="U77" s="381"/>
      <c r="V77" s="381">
        <f>S77+1</f>
        <v>75</v>
      </c>
      <c r="W77" s="381"/>
      <c r="X77" s="388"/>
      <c r="Y77" s="381">
        <f>V77+1</f>
        <v>76</v>
      </c>
      <c r="Z77" s="381"/>
      <c r="AA77" s="381"/>
      <c r="AB77" s="381">
        <f>Y77+1</f>
        <v>77</v>
      </c>
      <c r="AC77" s="381"/>
      <c r="AD77" s="381"/>
      <c r="AE77" s="381">
        <f>AB77+1</f>
        <v>78</v>
      </c>
      <c r="AF77" s="381"/>
      <c r="AG77" s="381"/>
      <c r="AH77" s="381">
        <f>AE77+1</f>
        <v>79</v>
      </c>
      <c r="AI77" s="394"/>
      <c r="AJ77" s="394"/>
      <c r="AK77" s="381">
        <f>AH77+1</f>
        <v>80</v>
      </c>
      <c r="AL77" s="394"/>
      <c r="AM77" s="394"/>
      <c r="AN77" s="381">
        <f>AK77+1</f>
        <v>81</v>
      </c>
      <c r="AO77" s="394"/>
      <c r="AP77" s="394"/>
      <c r="AQ77" s="381">
        <f>AN77+1</f>
        <v>82</v>
      </c>
      <c r="AR77" s="392"/>
      <c r="AS77" s="392"/>
      <c r="AT77" s="392"/>
      <c r="AU77" s="879"/>
      <c r="AV77" s="904"/>
      <c r="AW77" s="904"/>
      <c r="AX77" s="904"/>
      <c r="AY77" s="904"/>
      <c r="AZ77" s="904"/>
      <c r="BA77" s="901"/>
      <c r="BB77" s="332"/>
      <c r="BC77" s="332"/>
      <c r="BD77" s="332"/>
      <c r="BE77" s="332"/>
      <c r="BF77" s="332"/>
      <c r="BG77" s="332"/>
      <c r="BH77" s="332"/>
      <c r="BI77" s="332"/>
      <c r="BJ77" s="332"/>
      <c r="BK77" s="332"/>
      <c r="BL77" s="332"/>
    </row>
    <row r="78" spans="1:64" ht="14.5" customHeight="1" thickBot="1">
      <c r="A78" s="326"/>
      <c r="B78" s="876"/>
      <c r="C78" s="916" t="s">
        <v>1142</v>
      </c>
      <c r="D78" s="917"/>
      <c r="E78" s="917"/>
      <c r="F78" s="917"/>
      <c r="G78" s="917"/>
      <c r="H78" s="917"/>
      <c r="I78" s="917"/>
      <c r="J78" s="917"/>
      <c r="K78" s="917"/>
      <c r="L78" s="917"/>
      <c r="M78" s="917"/>
      <c r="N78" s="917"/>
      <c r="O78" s="917"/>
      <c r="P78" s="917"/>
      <c r="Q78" s="917"/>
      <c r="R78" s="917"/>
      <c r="S78" s="917"/>
      <c r="T78" s="917"/>
      <c r="U78" s="917"/>
      <c r="V78" s="917"/>
      <c r="W78" s="917"/>
      <c r="X78" s="917"/>
      <c r="Y78" s="917"/>
      <c r="Z78" s="917"/>
      <c r="AA78" s="917"/>
      <c r="AB78" s="917"/>
      <c r="AC78" s="917"/>
      <c r="AD78" s="917"/>
      <c r="AE78" s="917"/>
      <c r="AF78" s="917"/>
      <c r="AG78" s="917"/>
      <c r="AH78" s="917"/>
      <c r="AI78" s="917"/>
      <c r="AJ78" s="917"/>
      <c r="AK78" s="917"/>
      <c r="AL78" s="917"/>
      <c r="AM78" s="917"/>
      <c r="AN78" s="917"/>
      <c r="AO78" s="917"/>
      <c r="AP78" s="917"/>
      <c r="AQ78" s="917"/>
      <c r="AR78" s="917"/>
      <c r="AS78" s="918"/>
      <c r="AT78" s="355"/>
      <c r="AU78" s="879"/>
      <c r="AV78" s="904"/>
      <c r="AW78" s="904"/>
      <c r="AX78" s="904"/>
      <c r="AY78" s="904"/>
      <c r="AZ78" s="904"/>
      <c r="BA78" s="901"/>
      <c r="BB78" s="332"/>
      <c r="BC78" s="332"/>
      <c r="BD78" s="332"/>
      <c r="BE78" s="332"/>
      <c r="BF78" s="332"/>
      <c r="BG78" s="332"/>
      <c r="BH78" s="332"/>
      <c r="BI78" s="332"/>
      <c r="BJ78" s="332"/>
      <c r="BK78" s="332"/>
      <c r="BL78" s="332"/>
    </row>
    <row r="79" spans="1:64">
      <c r="A79" s="326"/>
      <c r="B79" s="875"/>
      <c r="C79" s="329"/>
      <c r="D79" s="329"/>
      <c r="E79" s="329"/>
      <c r="F79" s="355"/>
      <c r="G79" s="329"/>
      <c r="H79" s="329"/>
      <c r="I79" s="355"/>
      <c r="J79" s="329"/>
      <c r="K79" s="329"/>
      <c r="L79" s="355"/>
      <c r="M79" s="329"/>
      <c r="N79" s="329"/>
      <c r="O79" s="355"/>
      <c r="P79" s="329"/>
      <c r="Q79" s="329"/>
      <c r="R79" s="355"/>
      <c r="S79" s="329"/>
      <c r="T79" s="329"/>
      <c r="U79" s="355"/>
      <c r="V79" s="329"/>
      <c r="W79" s="329"/>
      <c r="X79" s="355"/>
      <c r="Y79" s="329"/>
      <c r="Z79" s="329"/>
      <c r="AA79" s="355"/>
      <c r="AB79" s="329"/>
      <c r="AC79" s="329"/>
      <c r="AD79" s="355"/>
      <c r="AE79" s="329"/>
      <c r="AF79" s="329"/>
      <c r="AG79" s="355"/>
      <c r="AH79" s="329"/>
      <c r="AI79" s="329"/>
      <c r="AJ79" s="355"/>
      <c r="AK79" s="329"/>
      <c r="AL79" s="329"/>
      <c r="AM79" s="355"/>
      <c r="AN79" s="329"/>
      <c r="AO79" s="329"/>
      <c r="AP79" s="355"/>
      <c r="AQ79" s="329"/>
      <c r="AR79" s="383"/>
      <c r="AS79" s="355"/>
      <c r="AT79" s="355"/>
      <c r="AU79" s="879"/>
      <c r="AV79" s="904"/>
      <c r="AW79" s="904"/>
      <c r="AX79" s="904"/>
      <c r="AY79" s="904"/>
      <c r="AZ79" s="904"/>
      <c r="BA79" s="901"/>
      <c r="BB79" s="329"/>
      <c r="BC79" s="326"/>
      <c r="BD79" s="326"/>
      <c r="BE79" s="326"/>
      <c r="BF79" s="326"/>
      <c r="BG79" s="326"/>
      <c r="BH79" s="326"/>
      <c r="BI79" s="326"/>
      <c r="BJ79" s="326"/>
      <c r="BK79" s="326"/>
      <c r="BL79" s="326"/>
    </row>
    <row r="80" spans="1:64">
      <c r="A80" s="326"/>
      <c r="B80" s="875"/>
      <c r="C80" s="329"/>
      <c r="D80" s="329"/>
      <c r="E80" s="329"/>
      <c r="F80" s="355"/>
      <c r="G80" s="329"/>
      <c r="H80" s="329"/>
      <c r="I80" s="355"/>
      <c r="J80" s="329"/>
      <c r="K80" s="329"/>
      <c r="L80" s="355"/>
      <c r="M80" s="329"/>
      <c r="N80" s="329"/>
      <c r="O80" s="355"/>
      <c r="P80" s="329"/>
      <c r="Q80" s="329"/>
      <c r="R80" s="355"/>
      <c r="S80" s="329"/>
      <c r="T80" s="329"/>
      <c r="U80" s="355"/>
      <c r="V80" s="329"/>
      <c r="W80" s="329"/>
      <c r="X80" s="355"/>
      <c r="Y80" s="329"/>
      <c r="Z80" s="329"/>
      <c r="AA80" s="355"/>
      <c r="AB80" s="329"/>
      <c r="AC80" s="329"/>
      <c r="AD80" s="355"/>
      <c r="AE80" s="329"/>
      <c r="AF80" s="329"/>
      <c r="AG80" s="355"/>
      <c r="AH80" s="329"/>
      <c r="AI80" s="329"/>
      <c r="AJ80" s="355"/>
      <c r="AK80" s="329"/>
      <c r="AL80" s="329"/>
      <c r="AM80" s="355"/>
      <c r="AN80" s="329"/>
      <c r="AO80" s="329"/>
      <c r="AP80" s="355"/>
      <c r="AQ80" s="329"/>
      <c r="AR80" s="329"/>
      <c r="AS80" s="355"/>
      <c r="AT80" s="355"/>
      <c r="AU80" s="879"/>
      <c r="AV80" s="904"/>
      <c r="AW80" s="904"/>
      <c r="AX80" s="904"/>
      <c r="AY80" s="904"/>
      <c r="AZ80" s="904"/>
      <c r="BA80" s="901"/>
      <c r="BB80" s="326"/>
      <c r="BC80" s="326"/>
      <c r="BD80" s="326"/>
      <c r="BE80" s="326"/>
      <c r="BF80" s="326"/>
      <c r="BG80" s="326"/>
      <c r="BH80" s="326"/>
      <c r="BI80" s="326"/>
      <c r="BJ80" s="326"/>
      <c r="BK80" s="326"/>
      <c r="BL80" s="326"/>
    </row>
    <row r="81" spans="1:64" ht="17" thickBot="1">
      <c r="A81" s="326"/>
      <c r="B81" s="875"/>
      <c r="C81" s="329"/>
      <c r="D81" s="390"/>
      <c r="E81" s="363"/>
      <c r="F81" s="355"/>
      <c r="G81" s="900"/>
      <c r="H81" s="900"/>
      <c r="I81" s="355"/>
      <c r="J81" s="900"/>
      <c r="K81" s="900"/>
      <c r="L81" s="355"/>
      <c r="M81" s="900"/>
      <c r="N81" s="900"/>
      <c r="O81" s="355"/>
      <c r="P81" s="900"/>
      <c r="Q81" s="900"/>
      <c r="R81" s="355"/>
      <c r="S81" s="900"/>
      <c r="T81" s="900"/>
      <c r="U81" s="355"/>
      <c r="V81" s="900"/>
      <c r="W81" s="900"/>
      <c r="X81" s="355"/>
      <c r="Y81" s="900"/>
      <c r="Z81" s="900"/>
      <c r="AA81" s="355"/>
      <c r="AB81" s="900"/>
      <c r="AC81" s="900"/>
      <c r="AD81" s="355"/>
      <c r="AE81" s="900"/>
      <c r="AF81" s="900"/>
      <c r="AG81" s="355"/>
      <c r="AH81" s="900"/>
      <c r="AI81" s="900"/>
      <c r="AJ81" s="355"/>
      <c r="AK81" s="900"/>
      <c r="AL81" s="900"/>
      <c r="AM81" s="355"/>
      <c r="AN81" s="900"/>
      <c r="AO81" s="900"/>
      <c r="AP81" s="355"/>
      <c r="AQ81" s="900"/>
      <c r="AR81" s="900"/>
      <c r="AS81" s="355"/>
      <c r="AT81" s="355"/>
      <c r="AU81" s="879"/>
      <c r="AV81" s="905"/>
      <c r="AW81" s="905"/>
      <c r="AX81" s="905"/>
      <c r="AY81" s="905"/>
      <c r="AZ81" s="905"/>
      <c r="BA81" s="902"/>
      <c r="BB81" s="326"/>
      <c r="BC81" s="326"/>
      <c r="BD81" s="326"/>
      <c r="BE81" s="326"/>
      <c r="BF81" s="326"/>
      <c r="BG81" s="326"/>
      <c r="BH81" s="326"/>
      <c r="BI81" s="326"/>
      <c r="BJ81" s="326"/>
      <c r="BK81" s="326"/>
      <c r="BL81" s="326"/>
    </row>
    <row r="82" spans="1:64" ht="18" customHeight="1" thickTop="1" thickBot="1">
      <c r="A82" s="326"/>
      <c r="B82" s="875"/>
      <c r="C82" s="355"/>
      <c r="D82" s="367" t="s">
        <v>795</v>
      </c>
      <c r="E82" s="367" t="s">
        <v>797</v>
      </c>
      <c r="F82" s="355"/>
      <c r="G82" s="367" t="s">
        <v>795</v>
      </c>
      <c r="H82" s="367" t="s">
        <v>797</v>
      </c>
      <c r="I82" s="355"/>
      <c r="J82" s="367" t="s">
        <v>795</v>
      </c>
      <c r="K82" s="367" t="s">
        <v>797</v>
      </c>
      <c r="L82" s="355"/>
      <c r="M82" s="367" t="s">
        <v>795</v>
      </c>
      <c r="N82" s="367" t="s">
        <v>797</v>
      </c>
      <c r="O82" s="355"/>
      <c r="P82" s="367" t="s">
        <v>1153</v>
      </c>
      <c r="Q82" s="367" t="s">
        <v>1154</v>
      </c>
      <c r="R82" s="355"/>
      <c r="S82" s="367" t="s">
        <v>795</v>
      </c>
      <c r="T82" s="367" t="s">
        <v>797</v>
      </c>
      <c r="U82" s="355"/>
      <c r="V82" s="367" t="s">
        <v>795</v>
      </c>
      <c r="W82" s="367" t="s">
        <v>797</v>
      </c>
      <c r="X82" s="355"/>
      <c r="Y82" s="367" t="s">
        <v>795</v>
      </c>
      <c r="Z82" s="367" t="s">
        <v>797</v>
      </c>
      <c r="AA82" s="355"/>
      <c r="AB82" s="367" t="s">
        <v>795</v>
      </c>
      <c r="AC82" s="367" t="s">
        <v>797</v>
      </c>
      <c r="AD82" s="355"/>
      <c r="AE82" s="367" t="s">
        <v>1158</v>
      </c>
      <c r="AF82" s="367" t="s">
        <v>1159</v>
      </c>
      <c r="AG82" s="355"/>
      <c r="AH82" s="367" t="s">
        <v>795</v>
      </c>
      <c r="AI82" s="367" t="s">
        <v>797</v>
      </c>
      <c r="AJ82" s="355"/>
      <c r="AK82" s="367" t="s">
        <v>795</v>
      </c>
      <c r="AL82" s="367" t="s">
        <v>797</v>
      </c>
      <c r="AM82" s="355"/>
      <c r="AN82" s="367" t="s">
        <v>795</v>
      </c>
      <c r="AO82" s="367" t="s">
        <v>797</v>
      </c>
      <c r="AP82" s="355"/>
      <c r="AQ82" s="367" t="s">
        <v>795</v>
      </c>
      <c r="AR82" s="367" t="s">
        <v>797</v>
      </c>
      <c r="AS82" s="355"/>
      <c r="AT82" s="355"/>
      <c r="AU82" s="879"/>
      <c r="AV82" s="885">
        <v>14</v>
      </c>
      <c r="AW82" s="885">
        <f>COUNTIF(K81:AR81,"FC")</f>
        <v>0</v>
      </c>
      <c r="AX82" s="885">
        <f>COUNTIF(J80:AR80,"EC")</f>
        <v>0</v>
      </c>
      <c r="AY82" s="885">
        <f>COUNTIF(J84:AR84,"E")</f>
        <v>0</v>
      </c>
      <c r="AZ82" s="885">
        <f>COUNTIF(J81:AR81,"TW")</f>
        <v>0</v>
      </c>
      <c r="BA82" s="886"/>
      <c r="BB82" s="326"/>
      <c r="BC82" s="329"/>
      <c r="BD82" s="326"/>
      <c r="BE82" s="326"/>
      <c r="BF82" s="326"/>
      <c r="BG82" s="326"/>
      <c r="BH82" s="326"/>
      <c r="BI82" s="326"/>
      <c r="BJ82" s="326"/>
      <c r="BK82" s="326"/>
      <c r="BL82" s="326"/>
    </row>
    <row r="83" spans="1:64" ht="18" customHeight="1" thickTop="1" thickBot="1">
      <c r="A83" s="326"/>
      <c r="B83" s="875"/>
      <c r="C83" s="355"/>
      <c r="D83" s="371" t="s">
        <v>800</v>
      </c>
      <c r="E83" s="371" t="s">
        <v>622</v>
      </c>
      <c r="F83" s="355"/>
      <c r="G83" s="371" t="s">
        <v>800</v>
      </c>
      <c r="H83" s="371" t="s">
        <v>622</v>
      </c>
      <c r="I83" s="355"/>
      <c r="J83" s="371" t="s">
        <v>800</v>
      </c>
      <c r="K83" s="371" t="s">
        <v>622</v>
      </c>
      <c r="L83" s="355"/>
      <c r="M83" s="371" t="s">
        <v>800</v>
      </c>
      <c r="N83" s="371" t="s">
        <v>622</v>
      </c>
      <c r="O83" s="355"/>
      <c r="P83" s="371" t="s">
        <v>1155</v>
      </c>
      <c r="Q83" s="371" t="s">
        <v>1156</v>
      </c>
      <c r="R83" s="355"/>
      <c r="S83" s="371" t="s">
        <v>800</v>
      </c>
      <c r="T83" s="371" t="s">
        <v>622</v>
      </c>
      <c r="U83" s="355"/>
      <c r="V83" s="371" t="s">
        <v>800</v>
      </c>
      <c r="W83" s="371" t="s">
        <v>622</v>
      </c>
      <c r="X83" s="355"/>
      <c r="Y83" s="371" t="s">
        <v>800</v>
      </c>
      <c r="Z83" s="371" t="s">
        <v>622</v>
      </c>
      <c r="AA83" s="355"/>
      <c r="AB83" s="371" t="s">
        <v>800</v>
      </c>
      <c r="AC83" s="371" t="s">
        <v>622</v>
      </c>
      <c r="AD83" s="355"/>
      <c r="AE83" s="371" t="s">
        <v>1160</v>
      </c>
      <c r="AF83" s="371" t="s">
        <v>1161</v>
      </c>
      <c r="AG83" s="355"/>
      <c r="AH83" s="371" t="s">
        <v>800</v>
      </c>
      <c r="AI83" s="371" t="s">
        <v>622</v>
      </c>
      <c r="AJ83" s="355"/>
      <c r="AK83" s="371" t="s">
        <v>800</v>
      </c>
      <c r="AL83" s="371" t="s">
        <v>622</v>
      </c>
      <c r="AM83" s="355"/>
      <c r="AN83" s="371" t="s">
        <v>800</v>
      </c>
      <c r="AO83" s="371" t="s">
        <v>622</v>
      </c>
      <c r="AP83" s="355"/>
      <c r="AQ83" s="371" t="s">
        <v>800</v>
      </c>
      <c r="AR83" s="371" t="s">
        <v>622</v>
      </c>
      <c r="AS83" s="355"/>
      <c r="AT83" s="355"/>
      <c r="AU83" s="879"/>
      <c r="AV83" s="885"/>
      <c r="AW83" s="885"/>
      <c r="AX83" s="885"/>
      <c r="AY83" s="885"/>
      <c r="AZ83" s="885"/>
      <c r="BA83" s="886"/>
      <c r="BB83" s="326"/>
      <c r="BC83" s="326"/>
      <c r="BD83" s="326"/>
      <c r="BE83" s="326"/>
      <c r="BF83" s="326"/>
      <c r="BG83" s="326"/>
      <c r="BH83" s="326"/>
      <c r="BI83" s="326"/>
      <c r="BJ83" s="326"/>
      <c r="BK83" s="326"/>
      <c r="BL83" s="326"/>
    </row>
    <row r="84" spans="1:64" ht="17.5" thickTop="1" thickBot="1">
      <c r="A84" s="326"/>
      <c r="B84" s="875"/>
      <c r="C84" s="329"/>
      <c r="D84" s="369">
        <v>0</v>
      </c>
      <c r="E84" s="374" t="s">
        <v>945</v>
      </c>
      <c r="F84" s="375">
        <v>386</v>
      </c>
      <c r="G84" s="369">
        <v>0</v>
      </c>
      <c r="H84" s="374" t="s">
        <v>945</v>
      </c>
      <c r="I84" s="375">
        <v>458.96699999999998</v>
      </c>
      <c r="J84" s="369">
        <v>0</v>
      </c>
      <c r="K84" s="374" t="s">
        <v>945</v>
      </c>
      <c r="L84" s="375">
        <v>329.87299999999999</v>
      </c>
      <c r="M84" s="369">
        <v>0</v>
      </c>
      <c r="N84" s="374" t="s">
        <v>945</v>
      </c>
      <c r="O84" s="375">
        <v>369</v>
      </c>
      <c r="P84" s="369">
        <v>0</v>
      </c>
      <c r="Q84" s="374" t="s">
        <v>945</v>
      </c>
      <c r="R84" s="375">
        <v>466.935</v>
      </c>
      <c r="S84" s="369">
        <v>0</v>
      </c>
      <c r="T84" s="374" t="s">
        <v>945</v>
      </c>
      <c r="U84" s="375">
        <v>304.85399999999998</v>
      </c>
      <c r="V84" s="369">
        <v>0</v>
      </c>
      <c r="W84" s="374" t="s">
        <v>945</v>
      </c>
      <c r="X84" s="375">
        <v>214.00299999999999</v>
      </c>
      <c r="Y84" s="369">
        <v>0</v>
      </c>
      <c r="Z84" s="374" t="s">
        <v>945</v>
      </c>
      <c r="AA84" s="375">
        <v>433.99900000000002</v>
      </c>
      <c r="AB84" s="369">
        <v>0</v>
      </c>
      <c r="AC84" s="374" t="s">
        <v>945</v>
      </c>
      <c r="AD84" s="375">
        <v>414</v>
      </c>
      <c r="AE84" s="369">
        <v>0</v>
      </c>
      <c r="AF84" s="374" t="s">
        <v>945</v>
      </c>
      <c r="AG84" s="375">
        <v>416</v>
      </c>
      <c r="AH84" s="369">
        <v>0</v>
      </c>
      <c r="AI84" s="374" t="s">
        <v>945</v>
      </c>
      <c r="AJ84" s="375">
        <v>334.88099999999997</v>
      </c>
      <c r="AK84" s="369">
        <v>0</v>
      </c>
      <c r="AL84" s="374" t="s">
        <v>945</v>
      </c>
      <c r="AM84" s="375">
        <v>356</v>
      </c>
      <c r="AN84" s="369">
        <v>0</v>
      </c>
      <c r="AO84" s="374" t="s">
        <v>945</v>
      </c>
      <c r="AP84" s="375">
        <v>385</v>
      </c>
      <c r="AQ84" s="369">
        <v>0</v>
      </c>
      <c r="AR84" s="374" t="s">
        <v>945</v>
      </c>
      <c r="AS84" s="375">
        <v>379.87700000000001</v>
      </c>
      <c r="AT84" s="355"/>
      <c r="AU84" s="879"/>
      <c r="AV84" s="885"/>
      <c r="AW84" s="885"/>
      <c r="AX84" s="885"/>
      <c r="AY84" s="885"/>
      <c r="AZ84" s="885"/>
      <c r="BA84" s="886"/>
      <c r="BB84" s="332">
        <f>SUM(F84:AS84)</f>
        <v>5249.389000000001</v>
      </c>
      <c r="BC84" s="326"/>
      <c r="BD84" s="326"/>
      <c r="BE84" s="326"/>
      <c r="BF84" s="326"/>
      <c r="BG84" s="326"/>
      <c r="BH84" s="326"/>
      <c r="BI84" s="326"/>
      <c r="BJ84" s="326"/>
      <c r="BK84" s="326"/>
      <c r="BL84" s="326"/>
    </row>
    <row r="85" spans="1:64" s="351" customFormat="1" ht="17.25" customHeight="1" thickTop="1">
      <c r="A85" s="350"/>
      <c r="B85" s="875"/>
      <c r="C85" s="383"/>
      <c r="D85" s="884" t="s">
        <v>1432</v>
      </c>
      <c r="E85" s="884"/>
      <c r="F85" s="355"/>
      <c r="G85" s="884" t="s">
        <v>1433</v>
      </c>
      <c r="H85" s="884"/>
      <c r="I85" s="383"/>
      <c r="J85" s="884" t="s">
        <v>1434</v>
      </c>
      <c r="K85" s="884"/>
      <c r="L85" s="383"/>
      <c r="M85" s="884" t="s">
        <v>1435</v>
      </c>
      <c r="N85" s="884"/>
      <c r="O85" s="383"/>
      <c r="P85" s="884" t="s">
        <v>1436</v>
      </c>
      <c r="Q85" s="884"/>
      <c r="R85" s="355"/>
      <c r="S85" s="884" t="s">
        <v>1437</v>
      </c>
      <c r="T85" s="884"/>
      <c r="U85" s="355" t="s">
        <v>1162</v>
      </c>
      <c r="V85" s="884" t="s">
        <v>1438</v>
      </c>
      <c r="W85" s="884"/>
      <c r="X85" s="396" t="s">
        <v>1163</v>
      </c>
      <c r="Y85" s="884" t="s">
        <v>1439</v>
      </c>
      <c r="Z85" s="884"/>
      <c r="AA85" s="391"/>
      <c r="AB85" s="884" t="s">
        <v>1440</v>
      </c>
      <c r="AC85" s="884"/>
      <c r="AE85" s="884" t="s">
        <v>1441</v>
      </c>
      <c r="AF85" s="884"/>
      <c r="AG85" s="355"/>
      <c r="AH85" s="884" t="s">
        <v>1442</v>
      </c>
      <c r="AI85" s="884"/>
      <c r="AJ85" s="355"/>
      <c r="AK85" s="884" t="s">
        <v>1443</v>
      </c>
      <c r="AL85" s="884"/>
      <c r="AM85" s="355"/>
      <c r="AN85" s="884" t="s">
        <v>1444</v>
      </c>
      <c r="AO85" s="884"/>
      <c r="AP85" s="355"/>
      <c r="AQ85" s="884" t="s">
        <v>1445</v>
      </c>
      <c r="AR85" s="884"/>
      <c r="AS85" s="355"/>
      <c r="AT85" s="355"/>
      <c r="AU85" s="879"/>
      <c r="AV85" s="903"/>
      <c r="AW85" s="903"/>
      <c r="AX85" s="903"/>
      <c r="AY85" s="903"/>
      <c r="AZ85" s="903"/>
      <c r="BA85" s="910"/>
      <c r="BB85" s="350"/>
      <c r="BC85" s="350"/>
      <c r="BD85" s="350"/>
      <c r="BE85" s="350"/>
      <c r="BF85" s="350"/>
      <c r="BG85" s="350"/>
      <c r="BH85" s="350"/>
      <c r="BI85" s="350"/>
      <c r="BJ85" s="350"/>
      <c r="BK85" s="350"/>
      <c r="BL85" s="350"/>
    </row>
    <row r="86" spans="1:64" s="351" customFormat="1">
      <c r="A86" s="350"/>
      <c r="B86" s="875"/>
      <c r="C86" s="383"/>
      <c r="D86" s="884" t="s">
        <v>1102</v>
      </c>
      <c r="E86" s="884"/>
      <c r="F86" s="355"/>
      <c r="G86" s="884" t="s">
        <v>1096</v>
      </c>
      <c r="H86" s="884"/>
      <c r="I86" s="355"/>
      <c r="J86" s="884" t="s">
        <v>1446</v>
      </c>
      <c r="K86" s="884"/>
      <c r="L86" s="355"/>
      <c r="M86" s="884" t="s">
        <v>1447</v>
      </c>
      <c r="N86" s="884"/>
      <c r="O86" s="355"/>
      <c r="P86" s="884" t="s">
        <v>1090</v>
      </c>
      <c r="Q86" s="884"/>
      <c r="R86" s="355"/>
      <c r="S86" s="884" t="s">
        <v>1400</v>
      </c>
      <c r="T86" s="884"/>
      <c r="U86" s="355"/>
      <c r="V86" s="884" t="s">
        <v>1448</v>
      </c>
      <c r="W86" s="884"/>
      <c r="X86" s="355"/>
      <c r="Y86" s="884" t="s">
        <v>1449</v>
      </c>
      <c r="Z86" s="884"/>
      <c r="AA86" s="355"/>
      <c r="AB86" s="884" t="s">
        <v>1088</v>
      </c>
      <c r="AC86" s="884"/>
      <c r="AE86" s="884" t="s">
        <v>1096</v>
      </c>
      <c r="AF86" s="884"/>
      <c r="AG86" s="355"/>
      <c r="AH86" s="884" t="s">
        <v>1088</v>
      </c>
      <c r="AI86" s="884"/>
      <c r="AJ86" s="355"/>
      <c r="AK86" s="884" t="s">
        <v>1327</v>
      </c>
      <c r="AL86" s="884"/>
      <c r="AM86" s="355"/>
      <c r="AN86" s="884" t="s">
        <v>1091</v>
      </c>
      <c r="AO86" s="884"/>
      <c r="AP86" s="355"/>
      <c r="AQ86" s="884" t="s">
        <v>1088</v>
      </c>
      <c r="AR86" s="884"/>
      <c r="AS86" s="355"/>
      <c r="AT86" s="355"/>
      <c r="AU86" s="879"/>
      <c r="AV86" s="904"/>
      <c r="AW86" s="904"/>
      <c r="AX86" s="904"/>
      <c r="AY86" s="904"/>
      <c r="AZ86" s="904"/>
      <c r="BA86" s="901"/>
      <c r="BB86" s="350"/>
      <c r="BC86" s="350"/>
      <c r="BD86" s="350"/>
      <c r="BE86" s="350"/>
      <c r="BF86" s="350"/>
      <c r="BG86" s="350"/>
      <c r="BH86" s="350"/>
      <c r="BI86" s="350"/>
      <c r="BJ86" s="350"/>
      <c r="BK86" s="350"/>
      <c r="BL86" s="350"/>
    </row>
    <row r="87" spans="1:64">
      <c r="A87" s="326"/>
      <c r="B87" s="875"/>
      <c r="C87" s="329"/>
      <c r="D87" s="379"/>
      <c r="E87" s="379"/>
      <c r="F87" s="355"/>
      <c r="G87" s="379"/>
      <c r="H87" s="379"/>
      <c r="I87" s="387"/>
      <c r="J87" s="387"/>
      <c r="K87" s="387"/>
      <c r="L87" s="355"/>
      <c r="M87" s="387"/>
      <c r="N87" s="387"/>
      <c r="O87" s="355"/>
      <c r="P87" s="896"/>
      <c r="Q87" s="896"/>
      <c r="R87" s="387"/>
      <c r="S87" s="392"/>
      <c r="T87" s="392"/>
      <c r="U87" s="387"/>
      <c r="V87" s="379"/>
      <c r="W87" s="379"/>
      <c r="X87" s="329"/>
      <c r="Y87" s="379"/>
      <c r="Z87" s="379"/>
      <c r="AA87" s="355"/>
      <c r="AB87" s="379"/>
      <c r="AC87" s="379"/>
      <c r="AD87" s="927"/>
      <c r="AE87" s="896"/>
      <c r="AF87" s="896"/>
      <c r="AG87" s="355"/>
      <c r="AH87" s="392"/>
      <c r="AI87" s="392"/>
      <c r="AJ87" s="392"/>
      <c r="AK87" s="392"/>
      <c r="AL87" s="392"/>
      <c r="AM87" s="392"/>
      <c r="AP87" s="392"/>
      <c r="AQ87" s="392"/>
      <c r="AR87" s="392"/>
      <c r="AS87" s="392"/>
      <c r="AT87" s="392"/>
      <c r="AU87" s="879"/>
      <c r="AV87" s="904"/>
      <c r="AW87" s="904"/>
      <c r="AX87" s="904"/>
      <c r="AY87" s="904"/>
      <c r="AZ87" s="904"/>
      <c r="BA87" s="901"/>
      <c r="BB87" s="326"/>
      <c r="BC87" s="326"/>
      <c r="BD87" s="326"/>
      <c r="BE87" s="326"/>
      <c r="BF87" s="326"/>
      <c r="BG87" s="326"/>
      <c r="BH87" s="326"/>
      <c r="BI87" s="326"/>
      <c r="BJ87" s="326"/>
      <c r="BK87" s="326"/>
      <c r="BL87" s="326"/>
    </row>
    <row r="88" spans="1:64" s="399" customFormat="1" ht="17" thickBot="1">
      <c r="A88" s="398"/>
      <c r="B88" s="875"/>
      <c r="C88" s="388"/>
      <c r="D88" s="381">
        <f>AQ77+11</f>
        <v>93</v>
      </c>
      <c r="E88" s="380"/>
      <c r="F88" s="381"/>
      <c r="G88" s="380">
        <f>D88+1</f>
        <v>94</v>
      </c>
      <c r="H88" s="380"/>
      <c r="I88" s="381"/>
      <c r="J88" s="380">
        <f>G88+1</f>
        <v>95</v>
      </c>
      <c r="K88" s="394"/>
      <c r="L88" s="381"/>
      <c r="M88" s="380">
        <f>J88+1</f>
        <v>96</v>
      </c>
      <c r="N88" s="394"/>
      <c r="O88" s="381"/>
      <c r="P88" s="380">
        <f>M88+1</f>
        <v>97</v>
      </c>
      <c r="Q88" s="394"/>
      <c r="R88" s="381"/>
      <c r="S88" s="380">
        <f>P88+1</f>
        <v>98</v>
      </c>
      <c r="T88" s="394"/>
      <c r="U88" s="381"/>
      <c r="V88" s="380">
        <f>S88+1</f>
        <v>99</v>
      </c>
      <c r="W88" s="380"/>
      <c r="X88" s="388"/>
      <c r="Y88" s="380">
        <f>V88+1</f>
        <v>100</v>
      </c>
      <c r="Z88" s="380"/>
      <c r="AA88" s="381"/>
      <c r="AB88" s="380">
        <f>Y88+1</f>
        <v>101</v>
      </c>
      <c r="AC88" s="380"/>
      <c r="AD88" s="927"/>
      <c r="AE88" s="380">
        <f>AB88+1</f>
        <v>102</v>
      </c>
      <c r="AF88" s="394"/>
      <c r="AG88" s="381"/>
      <c r="AH88" s="380">
        <f>AE88+1</f>
        <v>103</v>
      </c>
      <c r="AI88" s="394"/>
      <c r="AJ88" s="394"/>
      <c r="AK88" s="380">
        <f>AH88+1</f>
        <v>104</v>
      </c>
      <c r="AL88" s="394"/>
      <c r="AM88" s="394"/>
      <c r="AN88" s="380">
        <f>AK88+1</f>
        <v>105</v>
      </c>
      <c r="AP88" s="394"/>
      <c r="AQ88" s="380">
        <f>AN88+1</f>
        <v>106</v>
      </c>
      <c r="AR88" s="394"/>
      <c r="AS88" s="394"/>
      <c r="AT88" s="394"/>
      <c r="AU88" s="879"/>
      <c r="AV88" s="904"/>
      <c r="AW88" s="904"/>
      <c r="AX88" s="904"/>
      <c r="AY88" s="904"/>
      <c r="AZ88" s="904"/>
      <c r="BA88" s="901"/>
      <c r="BB88" s="398"/>
      <c r="BC88" s="398"/>
      <c r="BD88" s="398"/>
      <c r="BE88" s="398"/>
      <c r="BF88" s="398"/>
      <c r="BG88" s="398"/>
      <c r="BH88" s="398"/>
      <c r="BI88" s="398"/>
      <c r="BJ88" s="398"/>
      <c r="BK88" s="398"/>
      <c r="BL88" s="398"/>
    </row>
    <row r="89" spans="1:64" ht="17" thickBot="1">
      <c r="A89" s="326"/>
      <c r="B89" s="876"/>
      <c r="C89" s="928" t="s">
        <v>1142</v>
      </c>
      <c r="D89" s="929"/>
      <c r="E89" s="929"/>
      <c r="F89" s="929"/>
      <c r="G89" s="929"/>
      <c r="H89" s="929"/>
      <c r="I89" s="929"/>
      <c r="J89" s="929"/>
      <c r="K89" s="929"/>
      <c r="L89" s="929"/>
      <c r="M89" s="929"/>
      <c r="N89" s="929"/>
      <c r="O89" s="929"/>
      <c r="P89" s="929"/>
      <c r="Q89" s="929"/>
      <c r="R89" s="929"/>
      <c r="S89" s="930"/>
      <c r="T89" s="931" t="s">
        <v>1164</v>
      </c>
      <c r="U89" s="932"/>
      <c r="V89" s="932"/>
      <c r="W89" s="932"/>
      <c r="X89" s="932"/>
      <c r="Y89" s="932"/>
      <c r="Z89" s="932"/>
      <c r="AA89" s="932"/>
      <c r="AB89" s="932"/>
      <c r="AC89" s="932"/>
      <c r="AD89" s="932"/>
      <c r="AE89" s="932"/>
      <c r="AF89" s="932"/>
      <c r="AG89" s="932"/>
      <c r="AH89" s="932"/>
      <c r="AI89" s="932"/>
      <c r="AJ89" s="932"/>
      <c r="AK89" s="932"/>
      <c r="AL89" s="932"/>
      <c r="AM89" s="932"/>
      <c r="AN89" s="932"/>
      <c r="AO89" s="932"/>
      <c r="AP89" s="932"/>
      <c r="AQ89" s="932"/>
      <c r="AR89" s="932"/>
      <c r="AS89" s="932"/>
      <c r="AT89" s="355"/>
      <c r="AU89" s="879"/>
      <c r="AV89" s="904"/>
      <c r="AW89" s="904"/>
      <c r="AX89" s="904"/>
      <c r="AY89" s="904"/>
      <c r="AZ89" s="904"/>
      <c r="BA89" s="901"/>
      <c r="BB89" s="326"/>
      <c r="BC89" s="326"/>
      <c r="BD89" s="326"/>
      <c r="BE89" s="326"/>
      <c r="BF89" s="326"/>
      <c r="BG89" s="326"/>
      <c r="BH89" s="326"/>
      <c r="BI89" s="326"/>
      <c r="BJ89" s="326"/>
      <c r="BK89" s="326"/>
      <c r="BL89" s="326"/>
    </row>
    <row r="90" spans="1:64">
      <c r="A90" s="326"/>
      <c r="B90" s="875"/>
      <c r="C90" s="329"/>
      <c r="D90" s="329"/>
      <c r="E90" s="329"/>
      <c r="F90" s="355"/>
      <c r="G90" s="329"/>
      <c r="H90" s="329"/>
      <c r="I90" s="355"/>
      <c r="J90" s="329"/>
      <c r="K90" s="329"/>
      <c r="L90" s="355"/>
      <c r="M90" s="329"/>
      <c r="N90" s="329"/>
      <c r="O90" s="355"/>
      <c r="P90" s="329"/>
      <c r="Q90" s="329"/>
      <c r="R90" s="355"/>
      <c r="S90" s="329"/>
      <c r="T90" s="329"/>
      <c r="U90" s="355"/>
      <c r="V90" s="329"/>
      <c r="W90" s="329"/>
      <c r="X90" s="355"/>
      <c r="Y90" s="329"/>
      <c r="Z90" s="329"/>
      <c r="AA90" s="355"/>
      <c r="AB90" s="329"/>
      <c r="AC90" s="329"/>
      <c r="AD90" s="355"/>
      <c r="AE90" s="329"/>
      <c r="AF90" s="329"/>
      <c r="AG90" s="355"/>
      <c r="AH90" s="329"/>
      <c r="AI90" s="329"/>
      <c r="AJ90" s="355"/>
      <c r="AK90" s="933"/>
      <c r="AL90" s="933"/>
      <c r="AM90" s="355"/>
      <c r="AN90" s="329"/>
      <c r="AO90" s="329"/>
      <c r="AP90" s="355"/>
      <c r="AQ90" s="329"/>
      <c r="AR90" s="383"/>
      <c r="AS90" s="355"/>
      <c r="AT90" s="355"/>
      <c r="AU90" s="879"/>
      <c r="AV90" s="904"/>
      <c r="AW90" s="904"/>
      <c r="AX90" s="904"/>
      <c r="AY90" s="904"/>
      <c r="AZ90" s="904"/>
      <c r="BA90" s="901"/>
      <c r="BB90" s="326"/>
      <c r="BC90" s="326"/>
      <c r="BD90" s="326"/>
      <c r="BE90" s="326"/>
      <c r="BF90" s="326"/>
      <c r="BG90" s="326"/>
      <c r="BH90" s="326"/>
      <c r="BI90" s="326"/>
      <c r="BJ90" s="326"/>
      <c r="BK90" s="326"/>
      <c r="BL90" s="326"/>
    </row>
    <row r="91" spans="1:64">
      <c r="A91" s="326"/>
      <c r="B91" s="875"/>
      <c r="C91" s="329"/>
      <c r="D91" s="329"/>
      <c r="E91" s="329"/>
      <c r="G91" s="329"/>
      <c r="H91" s="329"/>
      <c r="I91" s="355"/>
      <c r="J91" s="329"/>
      <c r="K91" s="329"/>
      <c r="L91" s="355"/>
      <c r="M91" s="329"/>
      <c r="N91" s="329"/>
      <c r="O91" s="355"/>
      <c r="P91" s="329"/>
      <c r="Q91" s="329"/>
      <c r="R91" s="355"/>
      <c r="S91" s="329"/>
      <c r="T91" s="329"/>
      <c r="U91" s="355"/>
      <c r="V91" s="329"/>
      <c r="W91" s="329"/>
      <c r="X91" s="355"/>
      <c r="Y91" s="329"/>
      <c r="Z91" s="329"/>
      <c r="AA91" s="355"/>
      <c r="AB91" s="329"/>
      <c r="AC91" s="329"/>
      <c r="AD91" s="355"/>
      <c r="AE91" s="400"/>
      <c r="AF91" s="400"/>
      <c r="AG91" s="355"/>
      <c r="AH91" s="329"/>
      <c r="AI91" s="329"/>
      <c r="AJ91" s="355"/>
      <c r="AK91" s="933"/>
      <c r="AL91" s="933"/>
      <c r="AM91" s="355"/>
      <c r="AN91" s="329"/>
      <c r="AO91" s="329"/>
      <c r="AP91" s="355"/>
      <c r="AQ91" s="329"/>
      <c r="AR91" s="329"/>
      <c r="AS91" s="355"/>
      <c r="AT91" s="355"/>
      <c r="AU91" s="879"/>
      <c r="AV91" s="904"/>
      <c r="AW91" s="904"/>
      <c r="AX91" s="904"/>
      <c r="AY91" s="904"/>
      <c r="AZ91" s="904"/>
      <c r="BA91" s="901"/>
      <c r="BB91" s="326"/>
      <c r="BC91" s="326"/>
      <c r="BD91" s="326"/>
      <c r="BE91" s="326"/>
      <c r="BF91" s="326"/>
      <c r="BG91" s="326"/>
      <c r="BH91" s="326"/>
      <c r="BI91" s="326"/>
      <c r="BJ91" s="326"/>
      <c r="BK91" s="326"/>
      <c r="BL91" s="326"/>
    </row>
    <row r="92" spans="1:64" ht="17" thickBot="1">
      <c r="A92" s="326"/>
      <c r="B92" s="875"/>
      <c r="C92" s="329"/>
      <c r="D92" s="390"/>
      <c r="E92" s="363"/>
      <c r="F92" s="355"/>
      <c r="G92" s="900"/>
      <c r="H92" s="900"/>
      <c r="I92" s="355"/>
      <c r="J92" s="900"/>
      <c r="K92" s="900"/>
      <c r="L92" s="355"/>
      <c r="M92" s="900"/>
      <c r="N92" s="900"/>
      <c r="O92" s="355"/>
      <c r="P92" s="900"/>
      <c r="Q92" s="900"/>
      <c r="R92" s="355"/>
      <c r="S92" s="900"/>
      <c r="T92" s="900"/>
      <c r="U92" s="355"/>
      <c r="V92" s="900"/>
      <c r="W92" s="900"/>
      <c r="X92" s="355"/>
      <c r="Y92" s="900"/>
      <c r="Z92" s="900"/>
      <c r="AA92" s="355"/>
      <c r="AB92" s="900"/>
      <c r="AC92" s="900"/>
      <c r="AD92" s="355"/>
      <c r="AE92" s="900"/>
      <c r="AF92" s="900"/>
      <c r="AG92" s="355"/>
      <c r="AH92" s="900"/>
      <c r="AI92" s="900"/>
      <c r="AJ92" s="355"/>
      <c r="AK92" s="900"/>
      <c r="AL92" s="900"/>
      <c r="AM92" s="355"/>
      <c r="AN92" s="900"/>
      <c r="AO92" s="900"/>
      <c r="AP92" s="355"/>
      <c r="AQ92" s="900"/>
      <c r="AR92" s="900"/>
      <c r="AS92" s="355"/>
      <c r="AT92" s="355"/>
      <c r="AU92" s="879"/>
      <c r="AV92" s="905"/>
      <c r="AW92" s="905"/>
      <c r="AX92" s="905"/>
      <c r="AY92" s="905"/>
      <c r="AZ92" s="905"/>
      <c r="BA92" s="902"/>
      <c r="BB92" s="326"/>
      <c r="BC92" s="326"/>
      <c r="BD92" s="326"/>
      <c r="BE92" s="326"/>
      <c r="BF92" s="326"/>
      <c r="BG92" s="326"/>
      <c r="BH92" s="326"/>
      <c r="BI92" s="326"/>
      <c r="BJ92" s="326"/>
      <c r="BK92" s="326"/>
      <c r="BL92" s="326"/>
    </row>
    <row r="93" spans="1:64" ht="18" customHeight="1" thickTop="1" thickBot="1">
      <c r="A93" s="326"/>
      <c r="B93" s="875"/>
      <c r="C93" s="355"/>
      <c r="D93" s="367" t="s">
        <v>795</v>
      </c>
      <c r="E93" s="367" t="s">
        <v>797</v>
      </c>
      <c r="F93" s="355"/>
      <c r="G93" s="367" t="s">
        <v>795</v>
      </c>
      <c r="H93" s="367" t="s">
        <v>797</v>
      </c>
      <c r="I93" s="355"/>
      <c r="J93" s="367" t="s">
        <v>795</v>
      </c>
      <c r="K93" s="367" t="s">
        <v>797</v>
      </c>
      <c r="L93" s="355"/>
      <c r="M93" s="367" t="s">
        <v>795</v>
      </c>
      <c r="N93" s="367" t="s">
        <v>797</v>
      </c>
      <c r="O93" s="355"/>
      <c r="P93" s="367" t="s">
        <v>795</v>
      </c>
      <c r="Q93" s="367" t="s">
        <v>797</v>
      </c>
      <c r="R93" s="355"/>
      <c r="S93" s="367" t="s">
        <v>795</v>
      </c>
      <c r="T93" s="367" t="s">
        <v>797</v>
      </c>
      <c r="U93" s="355"/>
      <c r="V93" s="367" t="s">
        <v>795</v>
      </c>
      <c r="W93" s="367" t="s">
        <v>797</v>
      </c>
      <c r="X93" s="355"/>
      <c r="Y93" s="367" t="s">
        <v>795</v>
      </c>
      <c r="Z93" s="367" t="s">
        <v>797</v>
      </c>
      <c r="AA93" s="355"/>
      <c r="AB93" s="401" t="s">
        <v>795</v>
      </c>
      <c r="AC93" s="402" t="s">
        <v>797</v>
      </c>
      <c r="AD93" s="355"/>
      <c r="AE93" s="401" t="s">
        <v>795</v>
      </c>
      <c r="AF93" s="402" t="s">
        <v>797</v>
      </c>
      <c r="AG93" s="355"/>
      <c r="AH93" s="401" t="s">
        <v>795</v>
      </c>
      <c r="AI93" s="402" t="s">
        <v>797</v>
      </c>
      <c r="AJ93" s="355"/>
      <c r="AK93" s="401" t="s">
        <v>795</v>
      </c>
      <c r="AL93" s="402" t="s">
        <v>797</v>
      </c>
      <c r="AM93" s="355"/>
      <c r="AN93" s="401" t="s">
        <v>795</v>
      </c>
      <c r="AO93" s="402" t="s">
        <v>797</v>
      </c>
      <c r="AP93" s="355"/>
      <c r="AQ93" s="401" t="s">
        <v>795</v>
      </c>
      <c r="AR93" s="402" t="s">
        <v>797</v>
      </c>
      <c r="AS93" s="355"/>
      <c r="AT93" s="355"/>
      <c r="AU93" s="879"/>
      <c r="AV93" s="934">
        <f>COUNTA(D96:AR96)</f>
        <v>15</v>
      </c>
      <c r="AW93" s="885">
        <f>COUNTIF(K92:AR92,"FC")</f>
        <v>0</v>
      </c>
      <c r="AX93" s="885">
        <f>COUNTIF(J91:AR91,"EC")</f>
        <v>0</v>
      </c>
      <c r="AY93" s="885">
        <f>COUNTIF(J95:AR95,"E")</f>
        <v>0</v>
      </c>
      <c r="AZ93" s="885">
        <f>COUNTIF(J92:AR92,"TW")</f>
        <v>0</v>
      </c>
      <c r="BA93" s="886"/>
      <c r="BB93" s="326"/>
      <c r="BC93" s="326"/>
      <c r="BD93" s="326"/>
      <c r="BE93" s="326"/>
      <c r="BF93" s="326"/>
      <c r="BG93" s="326"/>
      <c r="BH93" s="326"/>
      <c r="BI93" s="326"/>
      <c r="BJ93" s="326"/>
      <c r="BK93" s="326"/>
      <c r="BL93" s="326"/>
    </row>
    <row r="94" spans="1:64" ht="18" customHeight="1" thickTop="1" thickBot="1">
      <c r="A94" s="326"/>
      <c r="B94" s="875"/>
      <c r="C94" s="355"/>
      <c r="D94" s="371" t="s">
        <v>800</v>
      </c>
      <c r="E94" s="371" t="s">
        <v>622</v>
      </c>
      <c r="F94" s="355"/>
      <c r="G94" s="371" t="s">
        <v>800</v>
      </c>
      <c r="H94" s="371" t="s">
        <v>622</v>
      </c>
      <c r="I94" s="355"/>
      <c r="J94" s="371" t="s">
        <v>800</v>
      </c>
      <c r="K94" s="371" t="s">
        <v>622</v>
      </c>
      <c r="L94" s="355"/>
      <c r="M94" s="371" t="s">
        <v>800</v>
      </c>
      <c r="N94" s="371" t="s">
        <v>622</v>
      </c>
      <c r="O94" s="355"/>
      <c r="P94" s="371" t="s">
        <v>800</v>
      </c>
      <c r="Q94" s="371" t="s">
        <v>622</v>
      </c>
      <c r="R94" s="355"/>
      <c r="S94" s="371" t="s">
        <v>800</v>
      </c>
      <c r="T94" s="371" t="s">
        <v>622</v>
      </c>
      <c r="U94" s="355"/>
      <c r="V94" s="371" t="s">
        <v>800</v>
      </c>
      <c r="W94" s="371" t="s">
        <v>622</v>
      </c>
      <c r="X94" s="355"/>
      <c r="Y94" s="371" t="s">
        <v>800</v>
      </c>
      <c r="Z94" s="403" t="s">
        <v>622</v>
      </c>
      <c r="AA94" s="355"/>
      <c r="AB94" s="404" t="s">
        <v>800</v>
      </c>
      <c r="AC94" s="405" t="s">
        <v>622</v>
      </c>
      <c r="AD94" s="355"/>
      <c r="AE94" s="404" t="s">
        <v>800</v>
      </c>
      <c r="AF94" s="405" t="s">
        <v>622</v>
      </c>
      <c r="AG94" s="355"/>
      <c r="AH94" s="404" t="s">
        <v>800</v>
      </c>
      <c r="AI94" s="405" t="s">
        <v>622</v>
      </c>
      <c r="AJ94" s="355"/>
      <c r="AK94" s="404" t="s">
        <v>800</v>
      </c>
      <c r="AL94" s="405" t="s">
        <v>622</v>
      </c>
      <c r="AM94" s="355"/>
      <c r="AN94" s="404" t="s">
        <v>800</v>
      </c>
      <c r="AO94" s="405" t="s">
        <v>622</v>
      </c>
      <c r="AP94" s="355"/>
      <c r="AQ94" s="404" t="s">
        <v>800</v>
      </c>
      <c r="AR94" s="405" t="s">
        <v>622</v>
      </c>
      <c r="AS94" s="355"/>
      <c r="AT94" s="355"/>
      <c r="AU94" s="879"/>
      <c r="AV94" s="935"/>
      <c r="AW94" s="885"/>
      <c r="AX94" s="885"/>
      <c r="AY94" s="885"/>
      <c r="AZ94" s="885"/>
      <c r="BA94" s="886"/>
      <c r="BB94" s="326"/>
      <c r="BC94" s="326"/>
      <c r="BD94" s="326"/>
      <c r="BE94" s="326"/>
      <c r="BF94" s="326"/>
      <c r="BG94" s="326"/>
      <c r="BH94" s="326"/>
      <c r="BI94" s="326"/>
      <c r="BJ94" s="326"/>
      <c r="BK94" s="326"/>
      <c r="BL94" s="326"/>
    </row>
    <row r="95" spans="1:64" ht="17.5" thickTop="1" thickBot="1">
      <c r="A95" s="326"/>
      <c r="B95" s="875"/>
      <c r="C95" s="329"/>
      <c r="D95" s="369">
        <v>0</v>
      </c>
      <c r="E95" s="374" t="s">
        <v>945</v>
      </c>
      <c r="F95" s="375">
        <v>357.96600000000001</v>
      </c>
      <c r="G95" s="369">
        <v>0</v>
      </c>
      <c r="H95" s="374" t="s">
        <v>945</v>
      </c>
      <c r="I95" s="375">
        <v>323.99799999999999</v>
      </c>
      <c r="J95" s="369">
        <v>0</v>
      </c>
      <c r="K95" s="374" t="s">
        <v>945</v>
      </c>
      <c r="L95" s="375">
        <v>412</v>
      </c>
      <c r="M95" s="369">
        <v>0</v>
      </c>
      <c r="N95" s="374" t="s">
        <v>945</v>
      </c>
      <c r="O95" s="375">
        <v>430.86900000000003</v>
      </c>
      <c r="P95" s="369">
        <v>0</v>
      </c>
      <c r="Q95" s="374" t="s">
        <v>945</v>
      </c>
      <c r="R95" s="375">
        <v>230</v>
      </c>
      <c r="S95" s="369">
        <v>0</v>
      </c>
      <c r="T95" s="374" t="s">
        <v>945</v>
      </c>
      <c r="U95" s="375">
        <v>523</v>
      </c>
      <c r="V95" s="369">
        <v>0</v>
      </c>
      <c r="W95" s="374" t="s">
        <v>945</v>
      </c>
      <c r="X95" s="375">
        <v>464</v>
      </c>
      <c r="Y95" s="369">
        <v>0</v>
      </c>
      <c r="Z95" s="374" t="s">
        <v>945</v>
      </c>
      <c r="AA95" s="375">
        <v>397</v>
      </c>
      <c r="AB95" s="369">
        <v>0</v>
      </c>
      <c r="AC95" s="374" t="s">
        <v>945</v>
      </c>
      <c r="AD95" s="375">
        <v>372.20800000000003</v>
      </c>
      <c r="AE95" s="369">
        <v>0</v>
      </c>
      <c r="AF95" s="374" t="s">
        <v>945</v>
      </c>
      <c r="AG95" s="375">
        <v>456.27800000000002</v>
      </c>
      <c r="AH95" s="369">
        <v>0</v>
      </c>
      <c r="AI95" s="374" t="s">
        <v>945</v>
      </c>
      <c r="AJ95" s="375">
        <v>424.23700000000002</v>
      </c>
      <c r="AK95" s="369">
        <v>0</v>
      </c>
      <c r="AL95" s="374" t="s">
        <v>945</v>
      </c>
      <c r="AM95" s="375">
        <v>363</v>
      </c>
      <c r="AN95" s="369">
        <v>0</v>
      </c>
      <c r="AO95" s="374" t="s">
        <v>945</v>
      </c>
      <c r="AP95" s="375">
        <v>384.00299999999999</v>
      </c>
      <c r="AQ95" s="369">
        <v>0</v>
      </c>
      <c r="AR95" s="374" t="s">
        <v>945</v>
      </c>
      <c r="AS95" s="375">
        <v>450.00099999999998</v>
      </c>
      <c r="AT95" s="355"/>
      <c r="AU95" s="879"/>
      <c r="AV95" s="936"/>
      <c r="AW95" s="885"/>
      <c r="AX95" s="885"/>
      <c r="AY95" s="885"/>
      <c r="AZ95" s="885"/>
      <c r="BA95" s="886"/>
      <c r="BB95" s="332">
        <f>SUM(F95:AS95)</f>
        <v>5588.56</v>
      </c>
      <c r="BC95" s="326"/>
      <c r="BD95" s="326"/>
      <c r="BE95" s="326"/>
      <c r="BF95" s="326"/>
      <c r="BG95" s="326"/>
      <c r="BH95" s="326"/>
      <c r="BI95" s="326"/>
      <c r="BJ95" s="326"/>
      <c r="BK95" s="326"/>
      <c r="BL95" s="326"/>
    </row>
    <row r="96" spans="1:64" s="351" customFormat="1" ht="17.25" customHeight="1" thickTop="1">
      <c r="A96" s="350"/>
      <c r="B96" s="875"/>
      <c r="C96" s="383"/>
      <c r="D96" s="884" t="s">
        <v>1450</v>
      </c>
      <c r="E96" s="884"/>
      <c r="F96" s="355"/>
      <c r="G96" s="884" t="s">
        <v>1451</v>
      </c>
      <c r="H96" s="884"/>
      <c r="I96" s="383"/>
      <c r="J96" s="884" t="s">
        <v>1452</v>
      </c>
      <c r="K96" s="884"/>
      <c r="L96" s="383"/>
      <c r="M96" s="884" t="s">
        <v>1453</v>
      </c>
      <c r="N96" s="884"/>
      <c r="O96" s="383"/>
      <c r="P96" s="884" t="s">
        <v>1454</v>
      </c>
      <c r="Q96" s="884"/>
      <c r="R96" s="355" t="s">
        <v>1165</v>
      </c>
      <c r="S96" s="884" t="s">
        <v>1455</v>
      </c>
      <c r="T96" s="884"/>
      <c r="U96" s="355"/>
      <c r="V96" s="884" t="s">
        <v>1456</v>
      </c>
      <c r="W96" s="884"/>
      <c r="X96" s="355"/>
      <c r="Y96" s="884" t="s">
        <v>1457</v>
      </c>
      <c r="Z96" s="884"/>
      <c r="AA96" s="355"/>
      <c r="AB96" s="884" t="s">
        <v>1458</v>
      </c>
      <c r="AC96" s="884"/>
      <c r="AD96" s="355"/>
      <c r="AE96" s="884" t="s">
        <v>1459</v>
      </c>
      <c r="AF96" s="884"/>
      <c r="AG96" s="355"/>
      <c r="AH96" s="884" t="s">
        <v>1460</v>
      </c>
      <c r="AI96" s="884"/>
      <c r="AJ96" s="355"/>
      <c r="AK96" s="884" t="s">
        <v>1461</v>
      </c>
      <c r="AL96" s="884"/>
      <c r="AM96" s="355"/>
      <c r="AN96" s="884" t="s">
        <v>1462</v>
      </c>
      <c r="AO96" s="884"/>
      <c r="AP96" s="355"/>
      <c r="AQ96" s="884" t="s">
        <v>1463</v>
      </c>
      <c r="AR96" s="884"/>
      <c r="AS96" s="355"/>
      <c r="AT96" s="355"/>
      <c r="AU96" s="879"/>
      <c r="AV96" s="903"/>
      <c r="AW96" s="903"/>
      <c r="AX96" s="903"/>
      <c r="AY96" s="903"/>
      <c r="AZ96" s="903"/>
      <c r="BA96" s="910"/>
      <c r="BB96" s="350"/>
      <c r="BC96" s="350"/>
      <c r="BD96" s="350"/>
      <c r="BE96" s="350"/>
      <c r="BF96" s="350"/>
      <c r="BG96" s="350"/>
      <c r="BH96" s="350"/>
      <c r="BI96" s="350"/>
      <c r="BJ96" s="350"/>
      <c r="BK96" s="350"/>
      <c r="BL96" s="350"/>
    </row>
    <row r="97" spans="1:64" s="351" customFormat="1">
      <c r="A97" s="350"/>
      <c r="B97" s="875"/>
      <c r="C97" s="383"/>
      <c r="D97" s="884" t="s">
        <v>1329</v>
      </c>
      <c r="E97" s="884"/>
      <c r="F97" s="355"/>
      <c r="G97" s="884" t="s">
        <v>1446</v>
      </c>
      <c r="H97" s="884"/>
      <c r="I97" s="355"/>
      <c r="J97" s="884" t="s">
        <v>1349</v>
      </c>
      <c r="K97" s="884"/>
      <c r="L97" s="355"/>
      <c r="M97" s="884" t="s">
        <v>1091</v>
      </c>
      <c r="N97" s="884"/>
      <c r="O97" s="355"/>
      <c r="P97" s="884" t="s">
        <v>1464</v>
      </c>
      <c r="Q97" s="884"/>
      <c r="R97" s="355"/>
      <c r="S97" s="884" t="s">
        <v>1347</v>
      </c>
      <c r="T97" s="884"/>
      <c r="U97" s="355"/>
      <c r="V97" s="884" t="s">
        <v>1401</v>
      </c>
      <c r="W97" s="884"/>
      <c r="X97" s="355"/>
      <c r="Y97" s="884" t="s">
        <v>1318</v>
      </c>
      <c r="Z97" s="884"/>
      <c r="AA97" s="355"/>
      <c r="AB97" s="884" t="s">
        <v>1091</v>
      </c>
      <c r="AC97" s="884"/>
      <c r="AD97" s="355"/>
      <c r="AE97" s="884" t="s">
        <v>1446</v>
      </c>
      <c r="AF97" s="884"/>
      <c r="AG97" s="355"/>
      <c r="AH97" s="884" t="s">
        <v>1448</v>
      </c>
      <c r="AI97" s="884"/>
      <c r="AJ97" s="355"/>
      <c r="AK97" s="884" t="s">
        <v>1320</v>
      </c>
      <c r="AL97" s="884"/>
      <c r="AM97" s="355"/>
      <c r="AN97" s="884" t="s">
        <v>1350</v>
      </c>
      <c r="AO97" s="884"/>
      <c r="AP97" s="355"/>
      <c r="AQ97" s="884" t="s">
        <v>1096</v>
      </c>
      <c r="AR97" s="884"/>
      <c r="AS97" s="355"/>
      <c r="AT97" s="355"/>
      <c r="AU97" s="879"/>
      <c r="AV97" s="904"/>
      <c r="AW97" s="904"/>
      <c r="AX97" s="904"/>
      <c r="AY97" s="904"/>
      <c r="AZ97" s="904"/>
      <c r="BA97" s="901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</row>
    <row r="98" spans="1:64" s="351" customFormat="1">
      <c r="A98" s="350"/>
      <c r="B98" s="875"/>
      <c r="C98" s="383"/>
      <c r="D98" s="906"/>
      <c r="E98" s="906"/>
      <c r="F98" s="355"/>
      <c r="G98" s="906"/>
      <c r="H98" s="906"/>
      <c r="I98" s="387"/>
      <c r="J98" s="906"/>
      <c r="K98" s="906"/>
      <c r="L98" s="387"/>
      <c r="M98" s="906"/>
      <c r="N98" s="906"/>
      <c r="O98" s="383"/>
      <c r="P98" s="906"/>
      <c r="Q98" s="906"/>
      <c r="R98" s="387"/>
      <c r="S98" s="906"/>
      <c r="T98" s="906"/>
      <c r="U98" s="387"/>
      <c r="V98" s="906"/>
      <c r="W98" s="906"/>
      <c r="X98" s="383"/>
      <c r="Y98" s="906"/>
      <c r="Z98" s="906"/>
      <c r="AA98" s="355"/>
      <c r="AB98" s="906"/>
      <c r="AC98" s="906"/>
      <c r="AD98" s="355"/>
      <c r="AE98" s="906"/>
      <c r="AF98" s="906"/>
      <c r="AG98" s="355"/>
      <c r="AH98" s="906"/>
      <c r="AI98" s="906"/>
      <c r="AJ98" s="392"/>
      <c r="AK98" s="906"/>
      <c r="AL98" s="906"/>
      <c r="AM98" s="392"/>
      <c r="AN98" s="906"/>
      <c r="AO98" s="906"/>
      <c r="AP98" s="392"/>
      <c r="AQ98" s="906"/>
      <c r="AR98" s="906"/>
      <c r="AS98" s="392"/>
      <c r="AT98" s="392"/>
      <c r="AU98" s="879"/>
      <c r="AV98" s="904"/>
      <c r="AW98" s="904"/>
      <c r="AX98" s="904"/>
      <c r="AY98" s="904"/>
      <c r="AZ98" s="904"/>
      <c r="BA98" s="901"/>
      <c r="BB98" s="350"/>
      <c r="BC98" s="350"/>
      <c r="BD98" s="350"/>
      <c r="BE98" s="350"/>
      <c r="BF98" s="350"/>
      <c r="BG98" s="350"/>
      <c r="BH98" s="350"/>
      <c r="BI98" s="350"/>
      <c r="BJ98" s="350"/>
      <c r="BK98" s="350"/>
      <c r="BL98" s="350"/>
    </row>
    <row r="99" spans="1:64" s="399" customFormat="1">
      <c r="A99" s="398"/>
      <c r="B99" s="875"/>
      <c r="C99" s="388"/>
      <c r="D99" s="381">
        <f>AQ88+1</f>
        <v>107</v>
      </c>
      <c r="E99" s="381"/>
      <c r="F99" s="381"/>
      <c r="G99" s="381">
        <f>D99+1</f>
        <v>108</v>
      </c>
      <c r="H99" s="381"/>
      <c r="I99" s="381"/>
      <c r="J99" s="381">
        <f>G99+1</f>
        <v>109</v>
      </c>
      <c r="K99" s="381"/>
      <c r="L99" s="381"/>
      <c r="M99" s="381">
        <f>J99+1</f>
        <v>110</v>
      </c>
      <c r="N99" s="381"/>
      <c r="O99" s="388"/>
      <c r="P99" s="381">
        <f>M99+1</f>
        <v>111</v>
      </c>
      <c r="Q99" s="381"/>
      <c r="R99" s="381"/>
      <c r="S99" s="381">
        <f>P99+1</f>
        <v>112</v>
      </c>
      <c r="T99" s="381"/>
      <c r="U99" s="381"/>
      <c r="V99" s="381">
        <f>S99+1</f>
        <v>113</v>
      </c>
      <c r="W99" s="381"/>
      <c r="X99" s="388"/>
      <c r="Y99" s="381">
        <f>V99+1</f>
        <v>114</v>
      </c>
      <c r="Z99" s="381"/>
      <c r="AA99" s="381"/>
      <c r="AB99" s="381">
        <f>Y99+1</f>
        <v>115</v>
      </c>
      <c r="AC99" s="381"/>
      <c r="AD99" s="381"/>
      <c r="AE99" s="381">
        <f>AB99+1</f>
        <v>116</v>
      </c>
      <c r="AF99" s="381"/>
      <c r="AG99" s="381"/>
      <c r="AH99" s="381">
        <f>AE99+1</f>
        <v>117</v>
      </c>
      <c r="AI99" s="381"/>
      <c r="AJ99" s="394"/>
      <c r="AK99" s="381">
        <f>AH99+1</f>
        <v>118</v>
      </c>
      <c r="AL99" s="381"/>
      <c r="AM99" s="394"/>
      <c r="AN99" s="381">
        <f>AK99+1</f>
        <v>119</v>
      </c>
      <c r="AO99" s="381"/>
      <c r="AP99" s="394"/>
      <c r="AQ99" s="381">
        <f>AN99+1</f>
        <v>120</v>
      </c>
      <c r="AR99" s="381"/>
      <c r="AS99" s="394"/>
      <c r="AT99" s="394"/>
      <c r="AU99" s="879"/>
      <c r="AV99" s="904"/>
      <c r="AW99" s="904"/>
      <c r="AX99" s="904"/>
      <c r="AY99" s="904"/>
      <c r="AZ99" s="904"/>
      <c r="BA99" s="901"/>
      <c r="BB99" s="398"/>
      <c r="BC99" s="398"/>
      <c r="BD99" s="398"/>
      <c r="BE99" s="398"/>
      <c r="BF99" s="398"/>
      <c r="BG99" s="398"/>
      <c r="BH99" s="398"/>
      <c r="BI99" s="398"/>
      <c r="BJ99" s="398"/>
      <c r="BK99" s="398"/>
      <c r="BL99" s="398"/>
    </row>
    <row r="100" spans="1:64">
      <c r="A100" s="326"/>
      <c r="B100" s="875"/>
      <c r="C100" s="937" t="s">
        <v>1166</v>
      </c>
      <c r="D100" s="932"/>
      <c r="E100" s="932"/>
      <c r="F100" s="932"/>
      <c r="G100" s="932"/>
      <c r="H100" s="932"/>
      <c r="I100" s="932"/>
      <c r="J100" s="932"/>
      <c r="K100" s="932"/>
      <c r="L100" s="932"/>
      <c r="M100" s="932"/>
      <c r="N100" s="932"/>
      <c r="O100" s="932"/>
      <c r="P100" s="932"/>
      <c r="Q100" s="932"/>
      <c r="R100" s="932"/>
      <c r="S100" s="932"/>
      <c r="T100" s="932"/>
      <c r="U100" s="932"/>
      <c r="V100" s="932"/>
      <c r="W100" s="932"/>
      <c r="X100" s="932"/>
      <c r="Y100" s="932"/>
      <c r="Z100" s="932"/>
      <c r="AA100" s="932"/>
      <c r="AB100" s="932"/>
      <c r="AC100" s="932"/>
      <c r="AD100" s="932"/>
      <c r="AE100" s="932"/>
      <c r="AF100" s="932"/>
      <c r="AG100" s="932"/>
      <c r="AH100" s="932"/>
      <c r="AI100" s="932"/>
      <c r="AJ100" s="932"/>
      <c r="AK100" s="932"/>
      <c r="AL100" s="932"/>
      <c r="AM100" s="932"/>
      <c r="AN100" s="932"/>
      <c r="AO100" s="932"/>
      <c r="AP100" s="932"/>
      <c r="AQ100" s="932"/>
      <c r="AR100" s="932"/>
      <c r="AS100" s="932"/>
      <c r="AT100" s="355"/>
      <c r="AU100" s="879"/>
      <c r="AV100" s="904"/>
      <c r="AW100" s="904"/>
      <c r="AX100" s="904"/>
      <c r="AY100" s="904"/>
      <c r="AZ100" s="904"/>
      <c r="BA100" s="901"/>
      <c r="BB100" s="326"/>
      <c r="BC100" s="326"/>
      <c r="BD100" s="326"/>
      <c r="BE100" s="326"/>
      <c r="BF100" s="326"/>
      <c r="BG100" s="326"/>
      <c r="BH100" s="326"/>
      <c r="BI100" s="326"/>
      <c r="BJ100" s="326"/>
      <c r="BK100" s="326"/>
      <c r="BL100" s="326"/>
    </row>
    <row r="101" spans="1:64">
      <c r="A101" s="326"/>
      <c r="B101" s="875"/>
      <c r="C101" s="329"/>
      <c r="D101" s="329"/>
      <c r="E101" s="329"/>
      <c r="F101" s="355"/>
      <c r="G101" s="329"/>
      <c r="H101" s="329"/>
      <c r="I101" s="355"/>
      <c r="J101" s="329"/>
      <c r="K101" s="329"/>
      <c r="L101" s="355"/>
      <c r="M101" s="329"/>
      <c r="N101" s="329"/>
      <c r="O101" s="355"/>
      <c r="P101" s="329"/>
      <c r="Q101" s="329"/>
      <c r="R101" s="355"/>
      <c r="S101" s="329"/>
      <c r="T101" s="329"/>
      <c r="U101" s="355"/>
      <c r="V101" s="329"/>
      <c r="W101" s="329"/>
      <c r="X101" s="355"/>
      <c r="Y101" s="329"/>
      <c r="Z101" s="329"/>
      <c r="AA101" s="355"/>
      <c r="AB101" s="329"/>
      <c r="AC101" s="329"/>
      <c r="AD101" s="355"/>
      <c r="AE101" s="329"/>
      <c r="AF101" s="329"/>
      <c r="AG101" s="355"/>
      <c r="AH101" s="329"/>
      <c r="AI101" s="329"/>
      <c r="AJ101" s="355"/>
      <c r="AK101" s="329"/>
      <c r="AL101" s="329"/>
      <c r="AM101" s="355"/>
      <c r="AN101" s="329"/>
      <c r="AO101" s="329"/>
      <c r="AP101" s="355"/>
      <c r="AQ101" s="329"/>
      <c r="AR101" s="383"/>
      <c r="AS101" s="355"/>
      <c r="AT101" s="355"/>
      <c r="AU101" s="879"/>
      <c r="AV101" s="904"/>
      <c r="AW101" s="904"/>
      <c r="AX101" s="904"/>
      <c r="AY101" s="904"/>
      <c r="AZ101" s="904"/>
      <c r="BA101" s="901"/>
      <c r="BB101" s="326"/>
      <c r="BC101" s="326"/>
      <c r="BD101" s="326"/>
      <c r="BE101" s="326"/>
      <c r="BF101" s="326"/>
      <c r="BG101" s="326"/>
      <c r="BH101" s="326"/>
      <c r="BI101" s="326"/>
      <c r="BJ101" s="326"/>
      <c r="BK101" s="326"/>
      <c r="BL101" s="326"/>
    </row>
    <row r="102" spans="1:64">
      <c r="A102" s="326"/>
      <c r="B102" s="875"/>
      <c r="C102" s="329"/>
      <c r="D102" s="329"/>
      <c r="E102" s="329"/>
      <c r="F102" s="355"/>
      <c r="G102" s="329"/>
      <c r="H102" s="329"/>
      <c r="I102" s="355"/>
      <c r="J102" s="329"/>
      <c r="K102" s="329"/>
      <c r="L102" s="355"/>
      <c r="M102" s="329"/>
      <c r="N102" s="329"/>
      <c r="O102" s="355"/>
      <c r="P102" s="329"/>
      <c r="Q102" s="329"/>
      <c r="R102" s="355"/>
      <c r="S102" s="329"/>
      <c r="T102" s="329"/>
      <c r="U102" s="355"/>
      <c r="V102" s="329"/>
      <c r="W102" s="329"/>
      <c r="X102" s="355"/>
      <c r="Y102" s="329"/>
      <c r="Z102" s="329"/>
      <c r="AA102" s="355"/>
      <c r="AB102" s="329"/>
      <c r="AC102" s="329"/>
      <c r="AD102" s="355"/>
      <c r="AE102" s="329"/>
      <c r="AF102" s="329"/>
      <c r="AG102" s="355"/>
      <c r="AH102" s="329"/>
      <c r="AI102" s="329"/>
      <c r="AJ102" s="355"/>
      <c r="AK102" s="329"/>
      <c r="AL102" s="329"/>
      <c r="AM102" s="355"/>
      <c r="AN102" s="329"/>
      <c r="AO102" s="329"/>
      <c r="AP102" s="355"/>
      <c r="AQ102" s="329"/>
      <c r="AR102" s="329"/>
      <c r="AS102" s="355"/>
      <c r="AT102" s="355"/>
      <c r="AU102" s="879"/>
      <c r="AV102" s="904"/>
      <c r="AW102" s="904"/>
      <c r="AX102" s="904"/>
      <c r="AY102" s="904"/>
      <c r="AZ102" s="904"/>
      <c r="BA102" s="901"/>
      <c r="BB102" s="326"/>
      <c r="BC102" s="326"/>
      <c r="BD102" s="326"/>
      <c r="BE102" s="326"/>
      <c r="BF102" s="326"/>
      <c r="BG102" s="326"/>
      <c r="BH102" s="326"/>
      <c r="BI102" s="326"/>
      <c r="BJ102" s="326"/>
      <c r="BK102" s="326"/>
      <c r="BL102" s="326"/>
    </row>
    <row r="103" spans="1:64" ht="17" thickBot="1">
      <c r="A103" s="326"/>
      <c r="B103" s="875"/>
      <c r="C103" s="329"/>
      <c r="D103" s="390"/>
      <c r="E103" s="363"/>
      <c r="F103" s="355"/>
      <c r="G103" s="900"/>
      <c r="H103" s="900"/>
      <c r="I103" s="355"/>
      <c r="J103" s="900"/>
      <c r="K103" s="900"/>
      <c r="L103" s="355"/>
      <c r="M103" s="900"/>
      <c r="N103" s="900"/>
      <c r="O103" s="355"/>
      <c r="P103" s="900"/>
      <c r="Q103" s="900"/>
      <c r="R103" s="355"/>
      <c r="S103" s="900"/>
      <c r="T103" s="900"/>
      <c r="U103" s="355"/>
      <c r="V103" s="900"/>
      <c r="W103" s="900"/>
      <c r="X103" s="355"/>
      <c r="Y103" s="900"/>
      <c r="Z103" s="900"/>
      <c r="AA103" s="355"/>
      <c r="AB103" s="900"/>
      <c r="AC103" s="900"/>
      <c r="AD103" s="355"/>
      <c r="AE103" s="900"/>
      <c r="AF103" s="900"/>
      <c r="AG103" s="355"/>
      <c r="AH103" s="900"/>
      <c r="AI103" s="900"/>
      <c r="AJ103" s="355"/>
      <c r="AK103" s="900"/>
      <c r="AL103" s="900"/>
      <c r="AM103" s="355"/>
      <c r="AN103" s="900"/>
      <c r="AO103" s="900"/>
      <c r="AP103" s="355"/>
      <c r="AQ103" s="900"/>
      <c r="AR103" s="900"/>
      <c r="AS103" s="355"/>
      <c r="AT103" s="355"/>
      <c r="AU103" s="879"/>
      <c r="AV103" s="905"/>
      <c r="AW103" s="905"/>
      <c r="AX103" s="905"/>
      <c r="AY103" s="905"/>
      <c r="AZ103" s="905"/>
      <c r="BA103" s="902"/>
      <c r="BB103" s="326"/>
      <c r="BC103" s="326"/>
      <c r="BD103" s="326"/>
      <c r="BE103" s="326"/>
      <c r="BF103" s="326"/>
      <c r="BG103" s="326"/>
      <c r="BH103" s="326"/>
      <c r="BI103" s="326"/>
      <c r="BJ103" s="326"/>
      <c r="BK103" s="326"/>
      <c r="BL103" s="326"/>
    </row>
    <row r="104" spans="1:64" ht="18" customHeight="1" thickTop="1" thickBot="1">
      <c r="A104" s="326"/>
      <c r="B104" s="875"/>
      <c r="C104" s="355"/>
      <c r="D104" s="401" t="s">
        <v>795</v>
      </c>
      <c r="E104" s="402" t="s">
        <v>797</v>
      </c>
      <c r="F104" s="355"/>
      <c r="G104" s="401" t="s">
        <v>795</v>
      </c>
      <c r="H104" s="402" t="s">
        <v>797</v>
      </c>
      <c r="I104" s="355"/>
      <c r="J104" s="367" t="s">
        <v>795</v>
      </c>
      <c r="K104" s="367" t="s">
        <v>797</v>
      </c>
      <c r="L104" s="355"/>
      <c r="M104" s="367" t="s">
        <v>795</v>
      </c>
      <c r="N104" s="367" t="s">
        <v>797</v>
      </c>
      <c r="O104" s="355"/>
      <c r="P104" s="401" t="s">
        <v>795</v>
      </c>
      <c r="Q104" s="402" t="s">
        <v>797</v>
      </c>
      <c r="R104" s="355"/>
      <c r="S104" s="401" t="s">
        <v>795</v>
      </c>
      <c r="T104" s="402" t="s">
        <v>797</v>
      </c>
      <c r="U104" s="355"/>
      <c r="V104" s="401" t="s">
        <v>795</v>
      </c>
      <c r="W104" s="402" t="s">
        <v>797</v>
      </c>
      <c r="X104" s="355"/>
      <c r="Y104" s="367" t="s">
        <v>795</v>
      </c>
      <c r="Z104" s="367" t="s">
        <v>797</v>
      </c>
      <c r="AA104" s="355"/>
      <c r="AB104" s="401" t="s">
        <v>795</v>
      </c>
      <c r="AC104" s="402" t="s">
        <v>797</v>
      </c>
      <c r="AD104" s="355"/>
      <c r="AE104" s="401" t="s">
        <v>795</v>
      </c>
      <c r="AF104" s="402" t="s">
        <v>797</v>
      </c>
      <c r="AG104" s="355"/>
      <c r="AH104" s="401" t="s">
        <v>795</v>
      </c>
      <c r="AI104" s="402" t="s">
        <v>797</v>
      </c>
      <c r="AJ104" s="355"/>
      <c r="AK104" s="401" t="s">
        <v>795</v>
      </c>
      <c r="AL104" s="402" t="s">
        <v>797</v>
      </c>
      <c r="AM104" s="355"/>
      <c r="AN104" s="401" t="s">
        <v>795</v>
      </c>
      <c r="AO104" s="402" t="s">
        <v>797</v>
      </c>
      <c r="AP104" s="355"/>
      <c r="AQ104" s="401" t="s">
        <v>795</v>
      </c>
      <c r="AR104" s="402" t="s">
        <v>797</v>
      </c>
      <c r="AS104" s="355"/>
      <c r="AT104" s="355"/>
      <c r="AU104" s="879"/>
      <c r="AV104" s="885">
        <v>14</v>
      </c>
      <c r="AW104" s="885">
        <f>COUNTIF(K103:AR103,"FC")</f>
        <v>0</v>
      </c>
      <c r="AX104" s="885">
        <f>COUNTIF(J102:AR102,"EC")</f>
        <v>0</v>
      </c>
      <c r="AY104" s="885">
        <f>COUNTIF(J106:AR106,"E")</f>
        <v>0</v>
      </c>
      <c r="AZ104" s="885">
        <f>COUNTIF(J103:AR103,"TW")</f>
        <v>0</v>
      </c>
      <c r="BA104" s="886"/>
      <c r="BB104" s="326"/>
      <c r="BC104" s="326"/>
      <c r="BD104" s="326"/>
      <c r="BE104" s="326"/>
      <c r="BF104" s="326"/>
      <c r="BG104" s="326"/>
      <c r="BH104" s="326"/>
      <c r="BI104" s="326"/>
      <c r="BJ104" s="326"/>
      <c r="BK104" s="326"/>
      <c r="BL104" s="326"/>
    </row>
    <row r="105" spans="1:64" ht="18" customHeight="1" thickTop="1" thickBot="1">
      <c r="A105" s="326"/>
      <c r="B105" s="875"/>
      <c r="C105" s="355"/>
      <c r="D105" s="404" t="s">
        <v>800</v>
      </c>
      <c r="E105" s="405" t="s">
        <v>622</v>
      </c>
      <c r="F105" s="355"/>
      <c r="G105" s="404" t="s">
        <v>800</v>
      </c>
      <c r="H105" s="405" t="s">
        <v>622</v>
      </c>
      <c r="I105" s="355"/>
      <c r="J105" s="371" t="s">
        <v>800</v>
      </c>
      <c r="K105" s="371" t="s">
        <v>622</v>
      </c>
      <c r="L105" s="355"/>
      <c r="M105" s="371" t="s">
        <v>800</v>
      </c>
      <c r="N105" s="371" t="s">
        <v>622</v>
      </c>
      <c r="O105" s="355"/>
      <c r="P105" s="404" t="s">
        <v>800</v>
      </c>
      <c r="Q105" s="405" t="s">
        <v>622</v>
      </c>
      <c r="R105" s="355"/>
      <c r="S105" s="404" t="s">
        <v>800</v>
      </c>
      <c r="T105" s="405" t="s">
        <v>622</v>
      </c>
      <c r="U105" s="355"/>
      <c r="V105" s="404" t="s">
        <v>800</v>
      </c>
      <c r="W105" s="405" t="s">
        <v>622</v>
      </c>
      <c r="X105" s="355"/>
      <c r="Y105" s="371" t="s">
        <v>800</v>
      </c>
      <c r="Z105" s="403" t="s">
        <v>622</v>
      </c>
      <c r="AA105" s="355"/>
      <c r="AB105" s="404" t="s">
        <v>800</v>
      </c>
      <c r="AC105" s="405" t="s">
        <v>622</v>
      </c>
      <c r="AD105" s="355"/>
      <c r="AE105" s="404" t="s">
        <v>800</v>
      </c>
      <c r="AF105" s="405" t="s">
        <v>622</v>
      </c>
      <c r="AG105" s="355"/>
      <c r="AH105" s="404" t="s">
        <v>800</v>
      </c>
      <c r="AI105" s="405" t="s">
        <v>622</v>
      </c>
      <c r="AJ105" s="355"/>
      <c r="AK105" s="404" t="s">
        <v>800</v>
      </c>
      <c r="AL105" s="405" t="s">
        <v>622</v>
      </c>
      <c r="AM105" s="355"/>
      <c r="AN105" s="404" t="s">
        <v>800</v>
      </c>
      <c r="AO105" s="405" t="s">
        <v>622</v>
      </c>
      <c r="AP105" s="355"/>
      <c r="AQ105" s="404" t="s">
        <v>800</v>
      </c>
      <c r="AR105" s="405" t="s">
        <v>622</v>
      </c>
      <c r="AS105" s="355"/>
      <c r="AT105" s="355"/>
      <c r="AU105" s="879"/>
      <c r="AV105" s="885"/>
      <c r="AW105" s="885"/>
      <c r="AX105" s="885"/>
      <c r="AY105" s="885"/>
      <c r="AZ105" s="885"/>
      <c r="BA105" s="886"/>
      <c r="BB105" s="326"/>
      <c r="BC105" s="326"/>
      <c r="BD105" s="326"/>
      <c r="BE105" s="326"/>
      <c r="BF105" s="326"/>
      <c r="BG105" s="326"/>
      <c r="BH105" s="326"/>
      <c r="BI105" s="326"/>
      <c r="BJ105" s="326"/>
      <c r="BK105" s="326"/>
      <c r="BL105" s="326"/>
    </row>
    <row r="106" spans="1:64" ht="17.5" thickTop="1" thickBot="1">
      <c r="A106" s="326"/>
      <c r="B106" s="875"/>
      <c r="C106" s="329"/>
      <c r="D106" s="369">
        <v>0</v>
      </c>
      <c r="E106" s="374" t="s">
        <v>945</v>
      </c>
      <c r="F106" s="375">
        <v>362.99900000000002</v>
      </c>
      <c r="G106" s="369">
        <v>0</v>
      </c>
      <c r="H106" s="374" t="s">
        <v>945</v>
      </c>
      <c r="I106" s="375">
        <v>373</v>
      </c>
      <c r="J106" s="369">
        <v>0</v>
      </c>
      <c r="K106" s="374" t="s">
        <v>945</v>
      </c>
      <c r="L106" s="375">
        <v>333</v>
      </c>
      <c r="M106" s="369">
        <v>0</v>
      </c>
      <c r="N106" s="374" t="s">
        <v>945</v>
      </c>
      <c r="O106" s="375">
        <v>497.01900000000001</v>
      </c>
      <c r="P106" s="369">
        <v>0</v>
      </c>
      <c r="Q106" s="374" t="s">
        <v>945</v>
      </c>
      <c r="R106" s="375">
        <v>355</v>
      </c>
      <c r="S106" s="369">
        <v>0</v>
      </c>
      <c r="T106" s="374" t="s">
        <v>945</v>
      </c>
      <c r="U106" s="375">
        <v>439</v>
      </c>
      <c r="V106" s="369">
        <v>0</v>
      </c>
      <c r="W106" s="374" t="s">
        <v>945</v>
      </c>
      <c r="X106" s="375">
        <v>408</v>
      </c>
      <c r="Y106" s="369">
        <v>0</v>
      </c>
      <c r="Z106" s="374" t="s">
        <v>945</v>
      </c>
      <c r="AA106" s="375">
        <v>438</v>
      </c>
      <c r="AB106" s="369">
        <v>0</v>
      </c>
      <c r="AC106" s="374" t="s">
        <v>945</v>
      </c>
      <c r="AD106" s="375">
        <v>258</v>
      </c>
      <c r="AE106" s="369">
        <v>0</v>
      </c>
      <c r="AF106" s="374" t="s">
        <v>945</v>
      </c>
      <c r="AG106" s="375">
        <v>323</v>
      </c>
      <c r="AH106" s="369">
        <v>0</v>
      </c>
      <c r="AI106" s="374" t="s">
        <v>945</v>
      </c>
      <c r="AJ106" s="375">
        <v>331.07900000000001</v>
      </c>
      <c r="AK106" s="369">
        <v>0</v>
      </c>
      <c r="AL106" s="374" t="s">
        <v>945</v>
      </c>
      <c r="AM106" s="375">
        <v>392.00299999999999</v>
      </c>
      <c r="AN106" s="369">
        <v>0</v>
      </c>
      <c r="AO106" s="374" t="s">
        <v>945</v>
      </c>
      <c r="AP106" s="375">
        <v>400</v>
      </c>
      <c r="AQ106" s="369">
        <v>0</v>
      </c>
      <c r="AR106" s="374" t="s">
        <v>945</v>
      </c>
      <c r="AS106" s="375">
        <v>400</v>
      </c>
      <c r="AT106" s="355"/>
      <c r="AU106" s="879"/>
      <c r="AV106" s="885"/>
      <c r="AW106" s="885"/>
      <c r="AX106" s="885"/>
      <c r="AY106" s="885"/>
      <c r="AZ106" s="885"/>
      <c r="BA106" s="886"/>
      <c r="BB106" s="332">
        <f>SUM(F106:AS106)</f>
        <v>5310.0999999999995</v>
      </c>
      <c r="BC106" s="326"/>
      <c r="BD106" s="326"/>
      <c r="BE106" s="326"/>
      <c r="BF106" s="326"/>
      <c r="BG106" s="326"/>
      <c r="BH106" s="326"/>
      <c r="BI106" s="326"/>
      <c r="BJ106" s="326"/>
      <c r="BK106" s="326"/>
      <c r="BL106" s="326"/>
    </row>
    <row r="107" spans="1:64" s="351" customFormat="1" ht="17.25" customHeight="1" thickTop="1">
      <c r="A107" s="350"/>
      <c r="B107" s="875"/>
      <c r="C107" s="383"/>
      <c r="D107" s="884" t="s">
        <v>1465</v>
      </c>
      <c r="E107" s="884"/>
      <c r="F107" s="406"/>
      <c r="G107" s="884" t="s">
        <v>1466</v>
      </c>
      <c r="H107" s="884"/>
      <c r="I107" s="383"/>
      <c r="J107" s="884" t="s">
        <v>1467</v>
      </c>
      <c r="K107" s="884"/>
      <c r="L107" s="383"/>
      <c r="M107" s="884" t="s">
        <v>1468</v>
      </c>
      <c r="N107" s="884"/>
      <c r="O107" s="383"/>
      <c r="P107" s="884" t="s">
        <v>1469</v>
      </c>
      <c r="Q107" s="884"/>
      <c r="R107" s="355"/>
      <c r="S107" s="884" t="s">
        <v>1470</v>
      </c>
      <c r="T107" s="884"/>
      <c r="U107" s="355"/>
      <c r="V107" s="884" t="s">
        <v>1471</v>
      </c>
      <c r="W107" s="884"/>
      <c r="X107" s="355"/>
      <c r="Y107" s="884" t="s">
        <v>1472</v>
      </c>
      <c r="Z107" s="884"/>
      <c r="AA107" s="355"/>
      <c r="AB107" s="884" t="s">
        <v>1473</v>
      </c>
      <c r="AC107" s="884"/>
      <c r="AD107" s="396" t="s">
        <v>1167</v>
      </c>
      <c r="AE107" s="884" t="s">
        <v>1474</v>
      </c>
      <c r="AF107" s="884"/>
      <c r="AG107" s="355"/>
      <c r="AH107" s="884" t="s">
        <v>1475</v>
      </c>
      <c r="AI107" s="884"/>
      <c r="AJ107" s="355"/>
      <c r="AK107" s="884" t="s">
        <v>1476</v>
      </c>
      <c r="AL107" s="884"/>
      <c r="AM107" s="355"/>
      <c r="AN107" s="884" t="s">
        <v>1477</v>
      </c>
      <c r="AO107" s="884"/>
      <c r="AP107" s="355"/>
      <c r="AQ107" s="884" t="s">
        <v>1478</v>
      </c>
      <c r="AR107" s="884"/>
      <c r="AS107" s="355"/>
      <c r="AT107" s="355"/>
      <c r="AU107" s="879"/>
      <c r="AV107" s="903"/>
      <c r="AW107" s="903"/>
      <c r="AX107" s="903"/>
      <c r="AY107" s="903"/>
      <c r="AZ107" s="903"/>
      <c r="BA107" s="910"/>
      <c r="BB107" s="350"/>
      <c r="BC107" s="350"/>
      <c r="BD107" s="350"/>
      <c r="BE107" s="350"/>
      <c r="BF107" s="350"/>
      <c r="BG107" s="350"/>
      <c r="BH107" s="350"/>
      <c r="BI107" s="350"/>
      <c r="BJ107" s="350"/>
      <c r="BK107" s="350"/>
      <c r="BL107" s="350"/>
    </row>
    <row r="108" spans="1:64" s="351" customFormat="1">
      <c r="A108" s="350"/>
      <c r="B108" s="875"/>
      <c r="C108" s="383"/>
      <c r="D108" s="884" t="s">
        <v>1323</v>
      </c>
      <c r="E108" s="884"/>
      <c r="F108" s="355"/>
      <c r="G108" s="884" t="s">
        <v>1096</v>
      </c>
      <c r="H108" s="884"/>
      <c r="I108" s="355"/>
      <c r="J108" s="884" t="s">
        <v>1326</v>
      </c>
      <c r="K108" s="884"/>
      <c r="M108" s="884" t="s">
        <v>1096</v>
      </c>
      <c r="N108" s="884"/>
      <c r="O108" s="355"/>
      <c r="P108" s="884" t="s">
        <v>1318</v>
      </c>
      <c r="Q108" s="884"/>
      <c r="R108" s="355"/>
      <c r="S108" s="884" t="s">
        <v>1096</v>
      </c>
      <c r="T108" s="884"/>
      <c r="U108" s="355"/>
      <c r="V108" s="884" t="s">
        <v>1096</v>
      </c>
      <c r="W108" s="884"/>
      <c r="X108" s="355"/>
      <c r="Y108" s="884" t="s">
        <v>1090</v>
      </c>
      <c r="Z108" s="884"/>
      <c r="AA108" s="355"/>
      <c r="AB108" s="884" t="s">
        <v>1367</v>
      </c>
      <c r="AC108" s="884"/>
      <c r="AD108" s="355"/>
      <c r="AE108" s="884" t="s">
        <v>1329</v>
      </c>
      <c r="AF108" s="884"/>
      <c r="AG108" s="355"/>
      <c r="AH108" s="884" t="s">
        <v>1091</v>
      </c>
      <c r="AI108" s="884"/>
      <c r="AJ108" s="355"/>
      <c r="AK108" s="884" t="s">
        <v>1368</v>
      </c>
      <c r="AL108" s="884"/>
      <c r="AM108" s="355"/>
      <c r="AN108" s="884" t="s">
        <v>1322</v>
      </c>
      <c r="AO108" s="884"/>
      <c r="AP108" s="355"/>
      <c r="AQ108" s="884" t="s">
        <v>1090</v>
      </c>
      <c r="AR108" s="884"/>
      <c r="AS108" s="355"/>
      <c r="AT108" s="355"/>
      <c r="AU108" s="879"/>
      <c r="AV108" s="904"/>
      <c r="AW108" s="904"/>
      <c r="AX108" s="904"/>
      <c r="AY108" s="904"/>
      <c r="AZ108" s="904"/>
      <c r="BA108" s="901"/>
      <c r="BB108" s="350"/>
      <c r="BC108" s="350"/>
      <c r="BD108" s="350"/>
      <c r="BE108" s="350"/>
      <c r="BF108" s="350"/>
      <c r="BG108" s="350"/>
      <c r="BH108" s="350"/>
      <c r="BI108" s="350"/>
      <c r="BJ108" s="350"/>
      <c r="BK108" s="350"/>
      <c r="BL108" s="350"/>
    </row>
    <row r="109" spans="1:64" s="351" customFormat="1">
      <c r="A109" s="350"/>
      <c r="B109" s="875"/>
      <c r="C109" s="383"/>
      <c r="D109" s="906"/>
      <c r="E109" s="906"/>
      <c r="F109" s="355"/>
      <c r="G109" s="906"/>
      <c r="H109" s="906"/>
      <c r="I109" s="387"/>
      <c r="J109" s="906"/>
      <c r="K109" s="906"/>
      <c r="L109" s="397"/>
      <c r="M109" s="906"/>
      <c r="N109" s="906"/>
      <c r="O109" s="355"/>
      <c r="P109" s="906"/>
      <c r="Q109" s="906"/>
      <c r="R109" s="387"/>
      <c r="S109" s="906"/>
      <c r="T109" s="906"/>
      <c r="U109" s="387"/>
      <c r="V109" s="906"/>
      <c r="W109" s="906"/>
      <c r="X109" s="383"/>
      <c r="Y109" s="906"/>
      <c r="Z109" s="906"/>
      <c r="AA109" s="355"/>
      <c r="AB109" s="906"/>
      <c r="AC109" s="906"/>
      <c r="AD109" s="355"/>
      <c r="AE109" s="906"/>
      <c r="AF109" s="906"/>
      <c r="AG109" s="355"/>
      <c r="AH109" s="906"/>
      <c r="AI109" s="906"/>
      <c r="AJ109" s="392"/>
      <c r="AK109" s="906"/>
      <c r="AL109" s="906"/>
      <c r="AM109" s="392"/>
      <c r="AN109" s="906"/>
      <c r="AO109" s="906"/>
      <c r="AP109" s="392"/>
      <c r="AQ109" s="906"/>
      <c r="AR109" s="906"/>
      <c r="AS109" s="392"/>
      <c r="AT109" s="392"/>
      <c r="AU109" s="879"/>
      <c r="AV109" s="904"/>
      <c r="AW109" s="904"/>
      <c r="AX109" s="904"/>
      <c r="AY109" s="904"/>
      <c r="AZ109" s="904"/>
      <c r="BA109" s="901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</row>
    <row r="110" spans="1:64" s="399" customFormat="1">
      <c r="A110" s="398"/>
      <c r="B110" s="875"/>
      <c r="C110" s="388"/>
      <c r="D110" s="381">
        <f>AQ99+1</f>
        <v>121</v>
      </c>
      <c r="E110" s="381"/>
      <c r="F110" s="381"/>
      <c r="G110" s="381">
        <f>D110+1</f>
        <v>122</v>
      </c>
      <c r="H110" s="381"/>
      <c r="I110" s="381"/>
      <c r="J110" s="381">
        <f>G110+1</f>
        <v>123</v>
      </c>
      <c r="K110" s="381"/>
      <c r="L110" s="381"/>
      <c r="M110" s="381">
        <f>J110+1</f>
        <v>124</v>
      </c>
      <c r="N110" s="381"/>
      <c r="O110" s="381"/>
      <c r="P110" s="381">
        <f>M110+1</f>
        <v>125</v>
      </c>
      <c r="Q110" s="381"/>
      <c r="R110" s="381"/>
      <c r="S110" s="381">
        <f>P110+1</f>
        <v>126</v>
      </c>
      <c r="T110" s="381"/>
      <c r="U110" s="381"/>
      <c r="V110" s="381">
        <f>S110+1</f>
        <v>127</v>
      </c>
      <c r="W110" s="381"/>
      <c r="X110" s="388"/>
      <c r="Y110" s="381">
        <f>V110+1</f>
        <v>128</v>
      </c>
      <c r="Z110" s="381"/>
      <c r="AA110" s="381"/>
      <c r="AB110" s="381">
        <f>Y110+1</f>
        <v>129</v>
      </c>
      <c r="AC110" s="381"/>
      <c r="AD110" s="381"/>
      <c r="AE110" s="381">
        <f>AB110+1</f>
        <v>130</v>
      </c>
      <c r="AF110" s="381"/>
      <c r="AG110" s="381"/>
      <c r="AH110" s="381">
        <f>AE110+1</f>
        <v>131</v>
      </c>
      <c r="AI110" s="381"/>
      <c r="AJ110" s="394"/>
      <c r="AK110" s="381">
        <f>AH110+1</f>
        <v>132</v>
      </c>
      <c r="AL110" s="381"/>
      <c r="AM110" s="394"/>
      <c r="AN110" s="381">
        <f>AK110+1</f>
        <v>133</v>
      </c>
      <c r="AO110" s="381"/>
      <c r="AP110" s="394"/>
      <c r="AQ110" s="381">
        <f>AN110+1</f>
        <v>134</v>
      </c>
      <c r="AR110" s="381"/>
      <c r="AS110" s="394"/>
      <c r="AT110" s="394"/>
      <c r="AU110" s="879"/>
      <c r="AV110" s="904"/>
      <c r="AW110" s="904"/>
      <c r="AX110" s="904"/>
      <c r="AY110" s="904"/>
      <c r="AZ110" s="904"/>
      <c r="BA110" s="901"/>
      <c r="BB110" s="398"/>
      <c r="BC110" s="398"/>
      <c r="BD110" s="398"/>
      <c r="BE110" s="398"/>
      <c r="BF110" s="398"/>
      <c r="BG110" s="398"/>
      <c r="BH110" s="398"/>
      <c r="BI110" s="398"/>
      <c r="BJ110" s="398"/>
      <c r="BK110" s="398"/>
      <c r="BL110" s="398"/>
    </row>
    <row r="111" spans="1:64">
      <c r="A111" s="326"/>
      <c r="B111" s="875"/>
      <c r="C111" s="937" t="s">
        <v>1168</v>
      </c>
      <c r="D111" s="932"/>
      <c r="E111" s="932"/>
      <c r="F111" s="932"/>
      <c r="G111" s="932"/>
      <c r="H111" s="932"/>
      <c r="I111" s="932"/>
      <c r="J111" s="932"/>
      <c r="K111" s="932"/>
      <c r="L111" s="932"/>
      <c r="M111" s="932"/>
      <c r="N111" s="932"/>
      <c r="O111" s="932"/>
      <c r="P111" s="932"/>
      <c r="Q111" s="932"/>
      <c r="R111" s="932"/>
      <c r="S111" s="932"/>
      <c r="T111" s="932"/>
      <c r="U111" s="932"/>
      <c r="V111" s="932"/>
      <c r="W111" s="932"/>
      <c r="X111" s="932"/>
      <c r="Y111" s="932"/>
      <c r="Z111" s="932"/>
      <c r="AA111" s="932"/>
      <c r="AB111" s="932"/>
      <c r="AC111" s="932"/>
      <c r="AD111" s="932"/>
      <c r="AE111" s="932"/>
      <c r="AF111" s="932"/>
      <c r="AG111" s="932"/>
      <c r="AH111" s="932"/>
      <c r="AI111" s="932"/>
      <c r="AJ111" s="932"/>
      <c r="AK111" s="932"/>
      <c r="AL111" s="932"/>
      <c r="AM111" s="932"/>
      <c r="AN111" s="932"/>
      <c r="AO111" s="932"/>
      <c r="AP111" s="932"/>
      <c r="AQ111" s="932"/>
      <c r="AR111" s="932"/>
      <c r="AS111" s="932"/>
      <c r="AT111" s="355"/>
      <c r="AU111" s="879"/>
      <c r="AV111" s="904"/>
      <c r="AW111" s="904"/>
      <c r="AX111" s="904"/>
      <c r="AY111" s="904"/>
      <c r="AZ111" s="904"/>
      <c r="BA111" s="901"/>
      <c r="BB111" s="326"/>
      <c r="BC111" s="326"/>
      <c r="BD111" s="326"/>
      <c r="BE111" s="326"/>
      <c r="BF111" s="326"/>
      <c r="BG111" s="326"/>
      <c r="BH111" s="326"/>
      <c r="BI111" s="326"/>
      <c r="BJ111" s="326"/>
      <c r="BK111" s="326"/>
      <c r="BL111" s="326"/>
    </row>
    <row r="112" spans="1:64">
      <c r="A112" s="326"/>
      <c r="B112" s="875"/>
      <c r="C112" s="329"/>
      <c r="D112" s="329"/>
      <c r="E112" s="329"/>
      <c r="F112" s="355"/>
      <c r="G112" s="329"/>
      <c r="H112" s="329"/>
      <c r="I112" s="355"/>
      <c r="J112" s="329"/>
      <c r="K112" s="329"/>
      <c r="L112" s="355"/>
      <c r="M112" s="329"/>
      <c r="N112" s="329"/>
      <c r="O112" s="355"/>
      <c r="P112" s="329"/>
      <c r="Q112" s="329"/>
      <c r="R112" s="355"/>
      <c r="S112" s="329"/>
      <c r="T112" s="329"/>
      <c r="U112" s="355"/>
      <c r="V112" s="329"/>
      <c r="W112" s="329"/>
      <c r="X112" s="355"/>
      <c r="Y112" s="329"/>
      <c r="Z112" s="329"/>
      <c r="AA112" s="355"/>
      <c r="AB112" s="329"/>
      <c r="AC112" s="329"/>
      <c r="AD112" s="355"/>
      <c r="AE112" s="329"/>
      <c r="AF112" s="329"/>
      <c r="AG112" s="355"/>
      <c r="AH112" s="329"/>
      <c r="AI112" s="329"/>
      <c r="AJ112" s="355"/>
      <c r="AK112" s="329"/>
      <c r="AL112" s="329"/>
      <c r="AM112" s="355"/>
      <c r="AN112" s="329"/>
      <c r="AO112" s="329"/>
      <c r="AP112" s="355"/>
      <c r="AQ112" s="329"/>
      <c r="AR112" s="383"/>
      <c r="AS112" s="355"/>
      <c r="AT112" s="355"/>
      <c r="AU112" s="879"/>
      <c r="AV112" s="904"/>
      <c r="AW112" s="904"/>
      <c r="AX112" s="904"/>
      <c r="AY112" s="904"/>
      <c r="AZ112" s="904"/>
      <c r="BA112" s="901"/>
      <c r="BB112" s="326"/>
      <c r="BC112" s="326"/>
      <c r="BD112" s="326"/>
      <c r="BE112" s="326"/>
      <c r="BF112" s="326"/>
      <c r="BG112" s="326"/>
      <c r="BH112" s="326"/>
      <c r="BI112" s="326"/>
      <c r="BJ112" s="326"/>
      <c r="BK112" s="326"/>
      <c r="BL112" s="326"/>
    </row>
    <row r="113" spans="1:64">
      <c r="A113" s="326"/>
      <c r="B113" s="875"/>
      <c r="C113" s="329"/>
      <c r="D113" s="329"/>
      <c r="E113" s="329"/>
      <c r="F113" s="355"/>
      <c r="G113" s="329"/>
      <c r="H113" s="329"/>
      <c r="I113" s="355"/>
      <c r="J113" s="329"/>
      <c r="K113" s="329"/>
      <c r="L113" s="355"/>
      <c r="M113" s="329"/>
      <c r="N113" s="329"/>
      <c r="O113" s="355"/>
      <c r="P113" s="329"/>
      <c r="Q113" s="329"/>
      <c r="R113" s="355"/>
      <c r="S113" s="329"/>
      <c r="T113" s="329"/>
      <c r="U113" s="355"/>
      <c r="V113" s="329"/>
      <c r="W113" s="329"/>
      <c r="X113" s="355"/>
      <c r="Y113" s="329"/>
      <c r="Z113" s="329"/>
      <c r="AA113" s="355"/>
      <c r="AB113" s="329"/>
      <c r="AC113" s="329"/>
      <c r="AD113" s="355"/>
      <c r="AE113" s="329"/>
      <c r="AF113" s="329"/>
      <c r="AG113" s="355"/>
      <c r="AH113" s="329"/>
      <c r="AI113" s="329"/>
      <c r="AJ113" s="355"/>
      <c r="AK113" s="329"/>
      <c r="AL113" s="329"/>
      <c r="AM113" s="355"/>
      <c r="AN113" s="329"/>
      <c r="AO113" s="329"/>
      <c r="AP113" s="355"/>
      <c r="AQ113" s="329"/>
      <c r="AR113" s="329"/>
      <c r="AS113" s="355"/>
      <c r="AT113" s="355"/>
      <c r="AU113" s="879"/>
      <c r="AV113" s="904"/>
      <c r="AW113" s="904"/>
      <c r="AX113" s="904"/>
      <c r="AY113" s="904"/>
      <c r="AZ113" s="904"/>
      <c r="BA113" s="901"/>
      <c r="BB113" s="326"/>
      <c r="BC113" s="326"/>
      <c r="BD113" s="326"/>
      <c r="BE113" s="326"/>
      <c r="BF113" s="326"/>
      <c r="BG113" s="326"/>
      <c r="BH113" s="326"/>
      <c r="BI113" s="326"/>
      <c r="BJ113" s="326"/>
      <c r="BK113" s="326"/>
      <c r="BL113" s="326"/>
    </row>
    <row r="114" spans="1:64" ht="17" thickBot="1">
      <c r="A114" s="326"/>
      <c r="B114" s="875"/>
      <c r="C114" s="329"/>
      <c r="D114" s="390"/>
      <c r="E114" s="363"/>
      <c r="F114" s="355"/>
      <c r="G114" s="900"/>
      <c r="H114" s="900"/>
      <c r="I114" s="355"/>
      <c r="J114" s="900"/>
      <c r="K114" s="900"/>
      <c r="L114" s="355"/>
      <c r="M114" s="900"/>
      <c r="N114" s="900"/>
      <c r="O114" s="355"/>
      <c r="P114" s="900"/>
      <c r="Q114" s="900"/>
      <c r="R114" s="355"/>
      <c r="S114" s="900"/>
      <c r="T114" s="900"/>
      <c r="U114" s="355"/>
      <c r="V114" s="900"/>
      <c r="W114" s="900"/>
      <c r="X114" s="355"/>
      <c r="Y114" s="900"/>
      <c r="Z114" s="900"/>
      <c r="AA114" s="355"/>
      <c r="AB114" s="900"/>
      <c r="AC114" s="900"/>
      <c r="AD114" s="355"/>
      <c r="AE114" s="900"/>
      <c r="AF114" s="900"/>
      <c r="AG114" s="355"/>
      <c r="AH114" s="900"/>
      <c r="AI114" s="900"/>
      <c r="AJ114" s="355"/>
      <c r="AK114" s="900"/>
      <c r="AL114" s="900"/>
      <c r="AM114" s="355"/>
      <c r="AN114" s="900"/>
      <c r="AO114" s="900"/>
      <c r="AP114" s="355"/>
      <c r="AQ114" s="938"/>
      <c r="AR114" s="938"/>
      <c r="AS114" s="355"/>
      <c r="AT114" s="355"/>
      <c r="AU114" s="879"/>
      <c r="AV114" s="905"/>
      <c r="AW114" s="905"/>
      <c r="AX114" s="905"/>
      <c r="AY114" s="905"/>
      <c r="AZ114" s="905"/>
      <c r="BA114" s="902"/>
      <c r="BB114" s="326"/>
      <c r="BC114" s="326"/>
      <c r="BD114" s="326"/>
      <c r="BE114" s="326"/>
      <c r="BF114" s="326"/>
      <c r="BG114" s="326"/>
      <c r="BH114" s="326"/>
      <c r="BI114" s="326"/>
      <c r="BJ114" s="326"/>
      <c r="BK114" s="326"/>
      <c r="BL114" s="326"/>
    </row>
    <row r="115" spans="1:64" ht="18" customHeight="1" thickTop="1" thickBot="1">
      <c r="A115" s="326"/>
      <c r="B115" s="875"/>
      <c r="C115" s="355"/>
      <c r="D115" s="401" t="s">
        <v>795</v>
      </c>
      <c r="E115" s="402" t="s">
        <v>797</v>
      </c>
      <c r="F115" s="355"/>
      <c r="G115" s="401" t="s">
        <v>795</v>
      </c>
      <c r="H115" s="402" t="s">
        <v>797</v>
      </c>
      <c r="I115" s="355"/>
      <c r="J115" s="401" t="s">
        <v>795</v>
      </c>
      <c r="K115" s="402" t="s">
        <v>797</v>
      </c>
      <c r="L115" s="355"/>
      <c r="M115" s="401" t="s">
        <v>795</v>
      </c>
      <c r="N115" s="402" t="s">
        <v>797</v>
      </c>
      <c r="O115" s="355"/>
      <c r="P115" s="401" t="s">
        <v>795</v>
      </c>
      <c r="Q115" s="402" t="s">
        <v>797</v>
      </c>
      <c r="R115" s="355"/>
      <c r="S115" s="401" t="s">
        <v>795</v>
      </c>
      <c r="T115" s="402" t="s">
        <v>797</v>
      </c>
      <c r="U115" s="355"/>
      <c r="V115" s="401" t="s">
        <v>795</v>
      </c>
      <c r="W115" s="402" t="s">
        <v>797</v>
      </c>
      <c r="X115" s="355"/>
      <c r="Y115" s="401" t="s">
        <v>795</v>
      </c>
      <c r="Z115" s="402" t="s">
        <v>797</v>
      </c>
      <c r="AA115" s="355"/>
      <c r="AB115" s="401" t="s">
        <v>795</v>
      </c>
      <c r="AC115" s="402" t="s">
        <v>797</v>
      </c>
      <c r="AD115" s="355"/>
      <c r="AE115" s="401" t="s">
        <v>795</v>
      </c>
      <c r="AF115" s="402" t="s">
        <v>797</v>
      </c>
      <c r="AG115" s="355"/>
      <c r="AH115" s="401" t="s">
        <v>795</v>
      </c>
      <c r="AI115" s="402" t="s">
        <v>797</v>
      </c>
      <c r="AJ115" s="355"/>
      <c r="AK115" s="401" t="s">
        <v>795</v>
      </c>
      <c r="AL115" s="402" t="s">
        <v>797</v>
      </c>
      <c r="AM115" s="355"/>
      <c r="AN115" s="401" t="s">
        <v>795</v>
      </c>
      <c r="AO115" s="402" t="s">
        <v>797</v>
      </c>
      <c r="AP115" s="355"/>
      <c r="AQ115" s="401" t="s">
        <v>795</v>
      </c>
      <c r="AR115" s="402" t="s">
        <v>797</v>
      </c>
      <c r="AS115" s="407"/>
      <c r="AT115" s="355"/>
      <c r="AU115" s="879"/>
      <c r="AV115" s="885">
        <v>14</v>
      </c>
      <c r="AW115" s="885">
        <f>COUNTIF(K114:AR114,"FC")</f>
        <v>0</v>
      </c>
      <c r="AX115" s="885">
        <f>COUNTIF(J113:AR113,"EC")</f>
        <v>0</v>
      </c>
      <c r="AY115" s="885">
        <f>COUNTIF(J117:AR117,"E")</f>
        <v>0</v>
      </c>
      <c r="AZ115" s="885">
        <f>COUNTIF(J114:AR114,"TW")</f>
        <v>0</v>
      </c>
      <c r="BA115" s="886"/>
      <c r="BB115" s="326"/>
      <c r="BC115" s="326"/>
      <c r="BD115" s="326"/>
      <c r="BE115" s="326"/>
      <c r="BF115" s="326"/>
      <c r="BG115" s="326"/>
      <c r="BH115" s="326"/>
      <c r="BI115" s="326"/>
      <c r="BJ115" s="326"/>
      <c r="BK115" s="326"/>
      <c r="BL115" s="326"/>
    </row>
    <row r="116" spans="1:64" ht="18" customHeight="1" thickTop="1" thickBot="1">
      <c r="A116" s="326"/>
      <c r="B116" s="875"/>
      <c r="C116" s="355"/>
      <c r="D116" s="404" t="s">
        <v>800</v>
      </c>
      <c r="E116" s="405" t="s">
        <v>622</v>
      </c>
      <c r="F116" s="355"/>
      <c r="G116" s="404" t="s">
        <v>800</v>
      </c>
      <c r="H116" s="405" t="s">
        <v>622</v>
      </c>
      <c r="I116" s="355" t="s">
        <v>807</v>
      </c>
      <c r="J116" s="404" t="s">
        <v>800</v>
      </c>
      <c r="K116" s="405" t="s">
        <v>622</v>
      </c>
      <c r="L116" s="355"/>
      <c r="M116" s="404" t="s">
        <v>800</v>
      </c>
      <c r="N116" s="405" t="s">
        <v>622</v>
      </c>
      <c r="O116" s="355"/>
      <c r="P116" s="404" t="s">
        <v>800</v>
      </c>
      <c r="Q116" s="405" t="s">
        <v>622</v>
      </c>
      <c r="R116" s="355"/>
      <c r="S116" s="404" t="s">
        <v>800</v>
      </c>
      <c r="T116" s="405" t="s">
        <v>622</v>
      </c>
      <c r="U116" s="355"/>
      <c r="V116" s="404" t="s">
        <v>800</v>
      </c>
      <c r="W116" s="405" t="s">
        <v>622</v>
      </c>
      <c r="X116" s="355"/>
      <c r="Y116" s="404" t="s">
        <v>800</v>
      </c>
      <c r="Z116" s="405" t="s">
        <v>622</v>
      </c>
      <c r="AA116" s="355"/>
      <c r="AB116" s="404" t="s">
        <v>800</v>
      </c>
      <c r="AC116" s="405" t="s">
        <v>622</v>
      </c>
      <c r="AD116" s="355"/>
      <c r="AE116" s="404" t="s">
        <v>800</v>
      </c>
      <c r="AF116" s="405" t="s">
        <v>622</v>
      </c>
      <c r="AG116" s="355"/>
      <c r="AH116" s="404" t="s">
        <v>800</v>
      </c>
      <c r="AI116" s="405" t="s">
        <v>622</v>
      </c>
      <c r="AJ116" s="355"/>
      <c r="AK116" s="404" t="s">
        <v>800</v>
      </c>
      <c r="AL116" s="405" t="s">
        <v>622</v>
      </c>
      <c r="AM116" s="355"/>
      <c r="AN116" s="404" t="s">
        <v>800</v>
      </c>
      <c r="AO116" s="405" t="s">
        <v>622</v>
      </c>
      <c r="AP116" s="355"/>
      <c r="AQ116" s="404" t="s">
        <v>800</v>
      </c>
      <c r="AR116" s="405" t="s">
        <v>622</v>
      </c>
      <c r="AS116" s="407"/>
      <c r="AT116" s="355"/>
      <c r="AU116" s="879"/>
      <c r="AV116" s="885"/>
      <c r="AW116" s="885"/>
      <c r="AX116" s="885"/>
      <c r="AY116" s="885"/>
      <c r="AZ116" s="885"/>
      <c r="BA116" s="886"/>
      <c r="BB116" s="326"/>
      <c r="BC116" s="326"/>
      <c r="BD116" s="326"/>
      <c r="BE116" s="326"/>
      <c r="BF116" s="326"/>
      <c r="BG116" s="326"/>
      <c r="BH116" s="326"/>
      <c r="BI116" s="326"/>
      <c r="BJ116" s="326"/>
      <c r="BK116" s="326"/>
      <c r="BL116" s="326"/>
    </row>
    <row r="117" spans="1:64" ht="17.5" thickTop="1" thickBot="1">
      <c r="A117" s="326"/>
      <c r="B117" s="875"/>
      <c r="C117" s="329"/>
      <c r="D117" s="369">
        <v>0</v>
      </c>
      <c r="E117" s="374" t="s">
        <v>945</v>
      </c>
      <c r="F117" s="375">
        <v>400</v>
      </c>
      <c r="G117" s="369">
        <v>0</v>
      </c>
      <c r="H117" s="374" t="s">
        <v>945</v>
      </c>
      <c r="I117" s="375">
        <v>402</v>
      </c>
      <c r="J117" s="369">
        <v>0</v>
      </c>
      <c r="K117" s="374" t="s">
        <v>945</v>
      </c>
      <c r="L117" s="375">
        <v>400</v>
      </c>
      <c r="M117" s="369">
        <v>0</v>
      </c>
      <c r="N117" s="374" t="s">
        <v>945</v>
      </c>
      <c r="O117" s="375">
        <v>400</v>
      </c>
      <c r="P117" s="369">
        <v>0</v>
      </c>
      <c r="Q117" s="374" t="s">
        <v>945</v>
      </c>
      <c r="R117" s="375">
        <v>410</v>
      </c>
      <c r="S117" s="369">
        <v>0</v>
      </c>
      <c r="T117" s="374" t="s">
        <v>945</v>
      </c>
      <c r="U117" s="375">
        <v>410</v>
      </c>
      <c r="V117" s="369">
        <v>0</v>
      </c>
      <c r="W117" s="374" t="s">
        <v>945</v>
      </c>
      <c r="X117" s="375">
        <v>395</v>
      </c>
      <c r="Y117" s="369">
        <v>0</v>
      </c>
      <c r="Z117" s="374" t="s">
        <v>945</v>
      </c>
      <c r="AA117" s="375">
        <v>388</v>
      </c>
      <c r="AB117" s="369">
        <v>0</v>
      </c>
      <c r="AC117" s="374" t="s">
        <v>945</v>
      </c>
      <c r="AD117" s="375">
        <v>382</v>
      </c>
      <c r="AE117" s="369">
        <v>0</v>
      </c>
      <c r="AF117" s="374" t="s">
        <v>945</v>
      </c>
      <c r="AG117" s="375">
        <v>406</v>
      </c>
      <c r="AH117" s="369">
        <v>0</v>
      </c>
      <c r="AI117" s="374" t="s">
        <v>945</v>
      </c>
      <c r="AJ117" s="375">
        <v>380</v>
      </c>
      <c r="AK117" s="369">
        <v>0</v>
      </c>
      <c r="AL117" s="374" t="s">
        <v>945</v>
      </c>
      <c r="AM117" s="375">
        <v>436</v>
      </c>
      <c r="AN117" s="369">
        <v>0</v>
      </c>
      <c r="AO117" s="374" t="s">
        <v>945</v>
      </c>
      <c r="AP117" s="375">
        <v>409.05200000000002</v>
      </c>
      <c r="AQ117" s="369">
        <v>0</v>
      </c>
      <c r="AR117" s="374" t="s">
        <v>945</v>
      </c>
      <c r="AS117" s="375">
        <v>423</v>
      </c>
      <c r="AT117" s="355"/>
      <c r="AU117" s="879"/>
      <c r="AV117" s="885"/>
      <c r="AW117" s="885"/>
      <c r="AX117" s="885"/>
      <c r="AY117" s="885"/>
      <c r="AZ117" s="885"/>
      <c r="BA117" s="886"/>
      <c r="BB117" s="332">
        <f>SUM(F117:AS117)</f>
        <v>5641.0519999999997</v>
      </c>
      <c r="BC117" s="326"/>
      <c r="BD117" s="326"/>
      <c r="BE117" s="326"/>
      <c r="BF117" s="326"/>
      <c r="BG117" s="326"/>
      <c r="BH117" s="326"/>
      <c r="BI117" s="326"/>
      <c r="BJ117" s="326"/>
      <c r="BK117" s="326"/>
      <c r="BL117" s="326"/>
    </row>
    <row r="118" spans="1:64" s="351" customFormat="1" ht="17.25" customHeight="1" thickTop="1">
      <c r="A118" s="350"/>
      <c r="B118" s="875"/>
      <c r="C118" s="383"/>
      <c r="D118" s="884" t="s">
        <v>1479</v>
      </c>
      <c r="E118" s="884"/>
      <c r="F118" s="355"/>
      <c r="G118" s="884" t="s">
        <v>1480</v>
      </c>
      <c r="H118" s="884"/>
      <c r="I118" s="406"/>
      <c r="J118" s="884" t="s">
        <v>1481</v>
      </c>
      <c r="K118" s="884"/>
      <c r="L118" s="383"/>
      <c r="M118" s="884" t="s">
        <v>1482</v>
      </c>
      <c r="N118" s="884"/>
      <c r="O118" s="383"/>
      <c r="P118" s="884" t="s">
        <v>1483</v>
      </c>
      <c r="Q118" s="884"/>
      <c r="R118" s="391"/>
      <c r="S118" s="884" t="s">
        <v>1484</v>
      </c>
      <c r="T118" s="884"/>
      <c r="U118" s="355"/>
      <c r="V118" s="884" t="s">
        <v>1485</v>
      </c>
      <c r="W118" s="884"/>
      <c r="X118" s="391"/>
      <c r="Y118" s="884" t="s">
        <v>1486</v>
      </c>
      <c r="Z118" s="884"/>
      <c r="AA118" s="355"/>
      <c r="AB118" s="884" t="s">
        <v>1487</v>
      </c>
      <c r="AC118" s="884"/>
      <c r="AD118" s="355"/>
      <c r="AE118" s="884" t="s">
        <v>1488</v>
      </c>
      <c r="AF118" s="884"/>
      <c r="AG118" s="355"/>
      <c r="AH118" s="939" t="s">
        <v>1489</v>
      </c>
      <c r="AI118" s="939"/>
      <c r="AJ118" s="355"/>
      <c r="AK118" s="939" t="s">
        <v>1081</v>
      </c>
      <c r="AL118" s="939"/>
      <c r="AM118" s="355"/>
      <c r="AN118" s="939" t="s">
        <v>953</v>
      </c>
      <c r="AO118" s="939"/>
      <c r="AP118" s="355"/>
      <c r="AQ118" s="939" t="s">
        <v>1490</v>
      </c>
      <c r="AR118" s="939"/>
      <c r="AS118" s="383"/>
      <c r="AT118" s="355"/>
      <c r="AU118" s="879"/>
      <c r="AV118" s="903"/>
      <c r="AW118" s="903"/>
      <c r="AX118" s="903"/>
      <c r="AY118" s="903"/>
      <c r="AZ118" s="903"/>
      <c r="BA118" s="910"/>
      <c r="BB118" s="350"/>
      <c r="BC118" s="350"/>
      <c r="BD118" s="350"/>
      <c r="BE118" s="350"/>
      <c r="BF118" s="350"/>
      <c r="BG118" s="350"/>
      <c r="BH118" s="350"/>
      <c r="BI118" s="350"/>
      <c r="BJ118" s="350"/>
      <c r="BK118" s="350"/>
      <c r="BL118" s="350"/>
    </row>
    <row r="119" spans="1:64" s="351" customFormat="1">
      <c r="A119" s="350"/>
      <c r="B119" s="875"/>
      <c r="C119" s="383"/>
      <c r="D119" s="884" t="s">
        <v>1090</v>
      </c>
      <c r="E119" s="884"/>
      <c r="F119" s="355"/>
      <c r="G119" s="884" t="s">
        <v>1090</v>
      </c>
      <c r="H119" s="884"/>
      <c r="I119" s="355"/>
      <c r="J119" s="884" t="s">
        <v>1326</v>
      </c>
      <c r="K119" s="884"/>
      <c r="L119" s="355"/>
      <c r="M119" s="884" t="s">
        <v>1096</v>
      </c>
      <c r="N119" s="884"/>
      <c r="O119" s="355"/>
      <c r="P119" s="884" t="s">
        <v>1090</v>
      </c>
      <c r="Q119" s="884"/>
      <c r="R119" s="355"/>
      <c r="S119" s="884" t="s">
        <v>1090</v>
      </c>
      <c r="T119" s="884"/>
      <c r="U119" s="355"/>
      <c r="V119" s="884" t="s">
        <v>1088</v>
      </c>
      <c r="W119" s="884"/>
      <c r="X119" s="355"/>
      <c r="Y119" s="884" t="s">
        <v>1315</v>
      </c>
      <c r="Z119" s="884"/>
      <c r="AA119" s="355"/>
      <c r="AB119" s="884" t="s">
        <v>1091</v>
      </c>
      <c r="AC119" s="884"/>
      <c r="AD119" s="355"/>
      <c r="AE119" s="884" t="s">
        <v>1091</v>
      </c>
      <c r="AF119" s="884"/>
      <c r="AG119" s="355"/>
      <c r="AH119" s="884" t="s">
        <v>1088</v>
      </c>
      <c r="AI119" s="884"/>
      <c r="AJ119" s="355"/>
      <c r="AK119" s="884" t="s">
        <v>1091</v>
      </c>
      <c r="AL119" s="884"/>
      <c r="AM119" s="355"/>
      <c r="AN119" s="884" t="s">
        <v>1088</v>
      </c>
      <c r="AO119" s="884"/>
      <c r="AP119" s="355"/>
      <c r="AQ119" s="884" t="s">
        <v>1315</v>
      </c>
      <c r="AR119" s="884"/>
      <c r="AS119" s="383"/>
      <c r="AT119" s="355"/>
      <c r="AU119" s="879"/>
      <c r="AV119" s="904"/>
      <c r="AW119" s="904"/>
      <c r="AX119" s="904"/>
      <c r="AY119" s="904"/>
      <c r="AZ119" s="904"/>
      <c r="BA119" s="901"/>
      <c r="BB119" s="350"/>
      <c r="BC119" s="350"/>
      <c r="BD119" s="350"/>
      <c r="BE119" s="350"/>
      <c r="BF119" s="350"/>
      <c r="BG119" s="350"/>
      <c r="BH119" s="350"/>
      <c r="BI119" s="350"/>
      <c r="BJ119" s="350"/>
      <c r="BK119" s="350"/>
      <c r="BL119" s="350"/>
    </row>
    <row r="120" spans="1:64">
      <c r="A120" s="326"/>
      <c r="B120" s="875"/>
      <c r="C120" s="329"/>
      <c r="D120" s="387"/>
      <c r="E120" s="387"/>
      <c r="F120" s="355"/>
      <c r="G120" s="387"/>
      <c r="H120" s="387"/>
      <c r="I120" s="387"/>
      <c r="J120" s="387"/>
      <c r="K120" s="387"/>
      <c r="L120" s="355"/>
      <c r="M120" s="387"/>
      <c r="N120" s="387"/>
      <c r="O120" s="355"/>
      <c r="P120" s="387"/>
      <c r="Q120" s="387"/>
      <c r="R120" s="387"/>
      <c r="S120" s="408"/>
      <c r="T120" s="409"/>
      <c r="U120" s="387"/>
      <c r="V120" s="387"/>
      <c r="W120" s="387"/>
      <c r="X120" s="329"/>
      <c r="Y120" s="387"/>
      <c r="Z120" s="387"/>
      <c r="AA120" s="355"/>
      <c r="AB120" s="387"/>
      <c r="AC120" s="387"/>
      <c r="AD120" s="355"/>
      <c r="AE120" s="387"/>
      <c r="AF120" s="387"/>
      <c r="AG120" s="355"/>
      <c r="AH120" s="387"/>
      <c r="AI120" s="387"/>
      <c r="AJ120" s="392"/>
      <c r="AK120" s="940">
        <f>AH121+1</f>
        <v>146</v>
      </c>
      <c r="AL120" s="940"/>
      <c r="AM120" s="392"/>
      <c r="AN120" s="394"/>
      <c r="AO120" s="387"/>
      <c r="AP120" s="392"/>
      <c r="AQ120" s="387"/>
      <c r="AR120" s="387"/>
      <c r="AS120" s="392"/>
      <c r="AT120" s="392"/>
      <c r="AU120" s="879"/>
      <c r="AV120" s="904"/>
      <c r="AW120" s="904"/>
      <c r="AX120" s="904"/>
      <c r="AY120" s="904"/>
      <c r="AZ120" s="904"/>
      <c r="BA120" s="901"/>
      <c r="BB120" s="326"/>
      <c r="BC120" s="326"/>
      <c r="BD120" s="326"/>
      <c r="BE120" s="326"/>
      <c r="BF120" s="326"/>
      <c r="BG120" s="326"/>
      <c r="BH120" s="326"/>
      <c r="BI120" s="326"/>
      <c r="BJ120" s="326"/>
      <c r="BK120" s="326"/>
      <c r="BL120" s="326"/>
    </row>
    <row r="121" spans="1:64" s="411" customFormat="1">
      <c r="A121" s="410"/>
      <c r="B121" s="875"/>
      <c r="C121" s="394"/>
      <c r="D121" s="394">
        <f>AQ110+1</f>
        <v>135</v>
      </c>
      <c r="E121" s="394"/>
      <c r="F121" s="381"/>
      <c r="G121" s="394">
        <f>D121+1</f>
        <v>136</v>
      </c>
      <c r="H121" s="394"/>
      <c r="I121" s="381"/>
      <c r="J121" s="394">
        <f>G121+1</f>
        <v>137</v>
      </c>
      <c r="K121" s="394"/>
      <c r="L121" s="381"/>
      <c r="M121" s="394">
        <f>J121+1</f>
        <v>138</v>
      </c>
      <c r="N121" s="394"/>
      <c r="O121" s="381"/>
      <c r="P121" s="394">
        <f>M121+1</f>
        <v>139</v>
      </c>
      <c r="Q121" s="394"/>
      <c r="R121" s="381"/>
      <c r="S121" s="394">
        <f>P121+1</f>
        <v>140</v>
      </c>
      <c r="T121" s="394"/>
      <c r="U121" s="381"/>
      <c r="V121" s="394">
        <f>S121+1</f>
        <v>141</v>
      </c>
      <c r="W121" s="394"/>
      <c r="X121" s="394"/>
      <c r="Y121" s="394">
        <f>V121+1</f>
        <v>142</v>
      </c>
      <c r="Z121" s="394"/>
      <c r="AA121" s="381"/>
      <c r="AB121" s="394">
        <f>Y121+1</f>
        <v>143</v>
      </c>
      <c r="AC121" s="394"/>
      <c r="AD121" s="381"/>
      <c r="AE121" s="394">
        <f>AB121+1</f>
        <v>144</v>
      </c>
      <c r="AF121" s="394"/>
      <c r="AG121" s="381"/>
      <c r="AH121" s="394">
        <f>AE121+1</f>
        <v>145</v>
      </c>
      <c r="AI121" s="394"/>
      <c r="AJ121" s="394"/>
      <c r="AK121" s="394">
        <f>AH121+1</f>
        <v>146</v>
      </c>
      <c r="AL121" s="394"/>
      <c r="AM121" s="394"/>
      <c r="AN121" s="394">
        <f>AK121+1</f>
        <v>147</v>
      </c>
      <c r="AO121" s="394"/>
      <c r="AP121" s="394"/>
      <c r="AQ121" s="394">
        <f>AN121+1</f>
        <v>148</v>
      </c>
      <c r="AR121" s="394"/>
      <c r="AS121" s="394"/>
      <c r="AT121" s="394"/>
      <c r="AU121" s="879"/>
      <c r="AV121" s="904"/>
      <c r="AW121" s="904"/>
      <c r="AX121" s="904"/>
      <c r="AY121" s="904"/>
      <c r="AZ121" s="904"/>
      <c r="BA121" s="901"/>
      <c r="BB121" s="410"/>
      <c r="BC121" s="410"/>
      <c r="BD121" s="410"/>
      <c r="BE121" s="410"/>
      <c r="BF121" s="410"/>
      <c r="BG121" s="410"/>
      <c r="BH121" s="410"/>
      <c r="BI121" s="410"/>
      <c r="BJ121" s="410"/>
      <c r="BK121" s="410"/>
      <c r="BL121" s="410"/>
    </row>
    <row r="122" spans="1:64">
      <c r="A122" s="326"/>
      <c r="B122" s="875"/>
      <c r="C122" s="937" t="s">
        <v>1166</v>
      </c>
      <c r="D122" s="932"/>
      <c r="E122" s="932"/>
      <c r="F122" s="932"/>
      <c r="G122" s="932"/>
      <c r="H122" s="932"/>
      <c r="I122" s="932"/>
      <c r="J122" s="932"/>
      <c r="K122" s="932"/>
      <c r="L122" s="932"/>
      <c r="M122" s="932"/>
      <c r="N122" s="932"/>
      <c r="O122" s="932"/>
      <c r="P122" s="932"/>
      <c r="Q122" s="932"/>
      <c r="R122" s="932"/>
      <c r="S122" s="932"/>
      <c r="T122" s="932"/>
      <c r="U122" s="932"/>
      <c r="V122" s="932"/>
      <c r="W122" s="932"/>
      <c r="X122" s="932"/>
      <c r="Y122" s="932"/>
      <c r="Z122" s="932"/>
      <c r="AA122" s="932"/>
      <c r="AB122" s="932"/>
      <c r="AC122" s="932"/>
      <c r="AD122" s="932"/>
      <c r="AE122" s="932"/>
      <c r="AF122" s="932"/>
      <c r="AG122" s="932"/>
      <c r="AH122" s="932"/>
      <c r="AI122" s="932"/>
      <c r="AJ122" s="932"/>
      <c r="AK122" s="932"/>
      <c r="AL122" s="932"/>
      <c r="AM122" s="932"/>
      <c r="AN122" s="932"/>
      <c r="AO122" s="932"/>
      <c r="AP122" s="932"/>
      <c r="AQ122" s="932"/>
      <c r="AR122" s="932"/>
      <c r="AS122" s="932"/>
      <c r="AT122" s="355"/>
      <c r="AU122" s="879"/>
      <c r="AV122" s="904"/>
      <c r="AW122" s="904"/>
      <c r="AX122" s="904"/>
      <c r="AY122" s="904"/>
      <c r="AZ122" s="904"/>
      <c r="BA122" s="901"/>
      <c r="BB122" s="326"/>
      <c r="BC122" s="326"/>
      <c r="BD122" s="326"/>
      <c r="BE122" s="326"/>
      <c r="BF122" s="326"/>
      <c r="BG122" s="326"/>
      <c r="BH122" s="326"/>
      <c r="BI122" s="326"/>
      <c r="BJ122" s="326"/>
      <c r="BK122" s="326"/>
      <c r="BL122" s="326"/>
    </row>
    <row r="123" spans="1:64">
      <c r="A123" s="326"/>
      <c r="B123" s="875"/>
      <c r="C123" s="329"/>
      <c r="D123" s="329"/>
      <c r="E123" s="329"/>
      <c r="F123" s="355"/>
      <c r="G123" s="329"/>
      <c r="H123" s="329"/>
      <c r="I123" s="355"/>
      <c r="J123" s="329"/>
      <c r="K123" s="329"/>
      <c r="L123" s="355"/>
      <c r="M123" s="329"/>
      <c r="N123" s="329"/>
      <c r="O123" s="355"/>
      <c r="P123" s="329"/>
      <c r="Q123" s="329"/>
      <c r="R123" s="355"/>
      <c r="S123" s="329"/>
      <c r="T123" s="329"/>
      <c r="U123" s="355"/>
      <c r="V123" s="329"/>
      <c r="W123" s="329"/>
      <c r="X123" s="355"/>
      <c r="Y123" s="329"/>
      <c r="Z123" s="329"/>
      <c r="AA123" s="355"/>
      <c r="AB123" s="329"/>
      <c r="AC123" s="329"/>
      <c r="AD123" s="355"/>
      <c r="AE123" s="329"/>
      <c r="AF123" s="329"/>
      <c r="AG123" s="355"/>
      <c r="AH123" s="329"/>
      <c r="AI123" s="329"/>
      <c r="AJ123" s="355"/>
      <c r="AK123" s="329"/>
      <c r="AL123" s="329"/>
      <c r="AM123" s="355"/>
      <c r="AN123" s="329"/>
      <c r="AO123" s="329"/>
      <c r="AP123" s="355"/>
      <c r="AQ123" s="329"/>
      <c r="AR123" s="383"/>
      <c r="AS123" s="355"/>
      <c r="AT123" s="355"/>
      <c r="AU123" s="879"/>
      <c r="AV123" s="904"/>
      <c r="AW123" s="904"/>
      <c r="AX123" s="904"/>
      <c r="AY123" s="904"/>
      <c r="AZ123" s="904"/>
      <c r="BA123" s="901"/>
      <c r="BB123" s="326"/>
      <c r="BC123" s="326"/>
      <c r="BD123" s="326"/>
      <c r="BE123" s="326"/>
      <c r="BF123" s="326"/>
      <c r="BG123" s="326"/>
      <c r="BH123" s="326"/>
      <c r="BI123" s="326"/>
      <c r="BJ123" s="326"/>
      <c r="BK123" s="326"/>
      <c r="BL123" s="326"/>
    </row>
    <row r="124" spans="1:64">
      <c r="A124" s="326"/>
      <c r="B124" s="875"/>
      <c r="C124" s="329"/>
      <c r="D124" s="329"/>
      <c r="E124" s="329"/>
      <c r="F124" s="355"/>
      <c r="G124" s="329"/>
      <c r="H124" s="329"/>
      <c r="I124" s="355"/>
      <c r="J124" s="329"/>
      <c r="K124" s="329"/>
      <c r="L124" s="355"/>
      <c r="M124" s="329"/>
      <c r="N124" s="329"/>
      <c r="O124" s="355"/>
      <c r="P124" s="329"/>
      <c r="Q124" s="329"/>
      <c r="R124" s="355"/>
      <c r="S124" s="329"/>
      <c r="T124" s="329"/>
      <c r="U124" s="355"/>
      <c r="V124" s="329"/>
      <c r="W124" s="329"/>
      <c r="X124" s="355"/>
      <c r="Y124" s="329"/>
      <c r="Z124" s="329"/>
      <c r="AA124" s="355"/>
      <c r="AB124" s="329"/>
      <c r="AC124" s="329"/>
      <c r="AD124" s="355"/>
      <c r="AE124" s="329"/>
      <c r="AF124" s="329"/>
      <c r="AG124" s="355"/>
      <c r="AH124" s="329"/>
      <c r="AI124" s="329"/>
      <c r="AJ124" s="355"/>
      <c r="AK124" s="329"/>
      <c r="AL124" s="329"/>
      <c r="AM124" s="355"/>
      <c r="AN124" s="329"/>
      <c r="AO124" s="329"/>
      <c r="AP124" s="355"/>
      <c r="AQ124" s="329"/>
      <c r="AR124" s="329"/>
      <c r="AS124" s="355"/>
      <c r="AT124" s="355"/>
      <c r="AU124" s="879"/>
      <c r="AV124" s="904"/>
      <c r="AW124" s="904"/>
      <c r="AX124" s="904"/>
      <c r="AY124" s="904"/>
      <c r="AZ124" s="904"/>
      <c r="BA124" s="901"/>
      <c r="BB124" s="326"/>
      <c r="BC124" s="326"/>
      <c r="BD124" s="326"/>
      <c r="BE124" s="326"/>
      <c r="BF124" s="326"/>
      <c r="BG124" s="326"/>
      <c r="BH124" s="326"/>
      <c r="BI124" s="326"/>
      <c r="BJ124" s="326"/>
      <c r="BK124" s="326"/>
      <c r="BL124" s="326"/>
    </row>
    <row r="125" spans="1:64" ht="17" thickBot="1">
      <c r="A125" s="326"/>
      <c r="B125" s="875"/>
      <c r="C125" s="329"/>
      <c r="D125" s="390"/>
      <c r="E125" s="363"/>
      <c r="F125" s="355"/>
      <c r="G125" s="900"/>
      <c r="H125" s="900"/>
      <c r="I125" s="355"/>
      <c r="J125" s="900"/>
      <c r="K125" s="900"/>
      <c r="L125" s="355"/>
      <c r="M125" s="900"/>
      <c r="N125" s="900"/>
      <c r="O125" s="355"/>
      <c r="P125" s="900"/>
      <c r="Q125" s="900"/>
      <c r="R125" s="355"/>
      <c r="S125" s="900"/>
      <c r="T125" s="900"/>
      <c r="U125" s="355"/>
      <c r="V125" s="900"/>
      <c r="W125" s="900"/>
      <c r="X125" s="355"/>
      <c r="Y125" s="900"/>
      <c r="Z125" s="900"/>
      <c r="AA125" s="355"/>
      <c r="AB125" s="900"/>
      <c r="AC125" s="900"/>
      <c r="AD125" s="355"/>
      <c r="AE125" s="900"/>
      <c r="AF125" s="900"/>
      <c r="AG125" s="355"/>
      <c r="AH125" s="900" t="s">
        <v>1169</v>
      </c>
      <c r="AI125" s="900"/>
      <c r="AJ125" s="355"/>
      <c r="AK125" s="900" t="s">
        <v>1169</v>
      </c>
      <c r="AL125" s="900"/>
      <c r="AM125" s="355"/>
      <c r="AN125" s="900" t="s">
        <v>1169</v>
      </c>
      <c r="AO125" s="900"/>
      <c r="AP125" s="355"/>
      <c r="AQ125" s="938" t="s">
        <v>1169</v>
      </c>
      <c r="AR125" s="938"/>
      <c r="AS125" s="355"/>
      <c r="AT125" s="355"/>
      <c r="AU125" s="879"/>
      <c r="AV125" s="905">
        <f>COUNTA(J129:AR129)</f>
        <v>12</v>
      </c>
      <c r="AW125" s="905">
        <f>COUNTIF(K124:AR124,"FC")</f>
        <v>0</v>
      </c>
      <c r="AX125" s="905">
        <f>COUNTIF(J123:AR123,"EC")</f>
        <v>0</v>
      </c>
      <c r="AY125" s="905">
        <f>COUNTIF(J127:AR127,"E")</f>
        <v>0</v>
      </c>
      <c r="AZ125" s="905">
        <f>COUNTIF(J124:AR124,"TW")</f>
        <v>0</v>
      </c>
      <c r="BA125" s="902"/>
      <c r="BB125" s="326"/>
      <c r="BC125" s="326"/>
      <c r="BD125" s="326"/>
      <c r="BE125" s="326"/>
      <c r="BF125" s="326"/>
      <c r="BG125" s="326"/>
      <c r="BH125" s="326"/>
      <c r="BI125" s="326"/>
      <c r="BJ125" s="326"/>
      <c r="BK125" s="326"/>
      <c r="BL125" s="326"/>
    </row>
    <row r="126" spans="1:64" ht="17.5" thickTop="1" thickBot="1">
      <c r="A126" s="326"/>
      <c r="B126" s="875"/>
      <c r="C126" s="355"/>
      <c r="D126" s="401" t="s">
        <v>795</v>
      </c>
      <c r="E126" s="402" t="s">
        <v>797</v>
      </c>
      <c r="F126" s="355"/>
      <c r="G126" s="401" t="s">
        <v>795</v>
      </c>
      <c r="H126" s="402" t="s">
        <v>797</v>
      </c>
      <c r="I126" s="355"/>
      <c r="J126" s="401" t="s">
        <v>795</v>
      </c>
      <c r="K126" s="402" t="s">
        <v>797</v>
      </c>
      <c r="L126" s="355"/>
      <c r="M126" s="401" t="s">
        <v>795</v>
      </c>
      <c r="N126" s="402" t="s">
        <v>797</v>
      </c>
      <c r="O126" s="355"/>
      <c r="P126" s="401" t="s">
        <v>795</v>
      </c>
      <c r="Q126" s="402" t="s">
        <v>797</v>
      </c>
      <c r="R126" s="355"/>
      <c r="S126" s="401" t="s">
        <v>795</v>
      </c>
      <c r="T126" s="402" t="s">
        <v>797</v>
      </c>
      <c r="U126" s="355"/>
      <c r="V126" s="401" t="s">
        <v>795</v>
      </c>
      <c r="W126" s="402" t="s">
        <v>797</v>
      </c>
      <c r="X126" s="355"/>
      <c r="Y126" s="401" t="s">
        <v>795</v>
      </c>
      <c r="Z126" s="402" t="s">
        <v>797</v>
      </c>
      <c r="AA126" s="355"/>
      <c r="AB126" s="401" t="s">
        <v>795</v>
      </c>
      <c r="AC126" s="402" t="s">
        <v>797</v>
      </c>
      <c r="AD126" s="355"/>
      <c r="AE126" s="401" t="s">
        <v>795</v>
      </c>
      <c r="AF126" s="402" t="s">
        <v>797</v>
      </c>
      <c r="AG126" s="355"/>
      <c r="AH126" s="412" t="s">
        <v>795</v>
      </c>
      <c r="AI126" s="413" t="s">
        <v>797</v>
      </c>
      <c r="AJ126" s="355"/>
      <c r="AK126" s="412" t="s">
        <v>795</v>
      </c>
      <c r="AL126" s="413" t="s">
        <v>797</v>
      </c>
      <c r="AM126" s="355"/>
      <c r="AN126" s="412" t="s">
        <v>795</v>
      </c>
      <c r="AO126" s="413" t="s">
        <v>797</v>
      </c>
      <c r="AP126" s="355"/>
      <c r="AQ126" s="412" t="s">
        <v>795</v>
      </c>
      <c r="AR126" s="413" t="s">
        <v>797</v>
      </c>
      <c r="AS126" s="407"/>
      <c r="AT126" s="355"/>
      <c r="AU126" s="879"/>
      <c r="AV126" s="885">
        <v>14</v>
      </c>
      <c r="AW126" s="885">
        <f>COUNTIF(K125:AR125,"FC")</f>
        <v>4</v>
      </c>
      <c r="AX126" s="885">
        <f>COUNTIF(J124:AR124,"EC")</f>
        <v>0</v>
      </c>
      <c r="AY126" s="885">
        <f>COUNTIF(J128:AR128,"E")</f>
        <v>3</v>
      </c>
      <c r="AZ126" s="885">
        <f>COUNTIF(J125:AR125,"TW")</f>
        <v>0</v>
      </c>
      <c r="BA126" s="886"/>
      <c r="BB126" s="326"/>
      <c r="BC126" s="326"/>
      <c r="BD126" s="326"/>
      <c r="BE126" s="326"/>
      <c r="BF126" s="326"/>
      <c r="BG126" s="326"/>
      <c r="BH126" s="326"/>
      <c r="BI126" s="326"/>
      <c r="BJ126" s="326"/>
      <c r="BK126" s="326"/>
      <c r="BL126" s="326"/>
    </row>
    <row r="127" spans="1:64" ht="17.5" thickTop="1" thickBot="1">
      <c r="A127" s="326"/>
      <c r="B127" s="875"/>
      <c r="C127" s="355"/>
      <c r="D127" s="404" t="s">
        <v>800</v>
      </c>
      <c r="E127" s="405" t="s">
        <v>622</v>
      </c>
      <c r="F127" s="355"/>
      <c r="G127" s="404" t="s">
        <v>800</v>
      </c>
      <c r="H127" s="405" t="s">
        <v>622</v>
      </c>
      <c r="I127" s="355" t="s">
        <v>807</v>
      </c>
      <c r="J127" s="404" t="s">
        <v>800</v>
      </c>
      <c r="K127" s="405" t="s">
        <v>622</v>
      </c>
      <c r="L127" s="355"/>
      <c r="M127" s="404" t="s">
        <v>800</v>
      </c>
      <c r="N127" s="405" t="s">
        <v>622</v>
      </c>
      <c r="O127" s="355"/>
      <c r="P127" s="404" t="s">
        <v>800</v>
      </c>
      <c r="Q127" s="405" t="s">
        <v>622</v>
      </c>
      <c r="R127" s="355"/>
      <c r="S127" s="404" t="s">
        <v>800</v>
      </c>
      <c r="T127" s="405" t="s">
        <v>622</v>
      </c>
      <c r="U127" s="355"/>
      <c r="V127" s="404" t="s">
        <v>800</v>
      </c>
      <c r="W127" s="405" t="s">
        <v>622</v>
      </c>
      <c r="X127" s="355"/>
      <c r="Y127" s="404" t="s">
        <v>800</v>
      </c>
      <c r="Z127" s="405" t="s">
        <v>622</v>
      </c>
      <c r="AA127" s="355"/>
      <c r="AB127" s="404" t="s">
        <v>800</v>
      </c>
      <c r="AC127" s="405" t="s">
        <v>622</v>
      </c>
      <c r="AD127" s="355"/>
      <c r="AE127" s="404" t="s">
        <v>800</v>
      </c>
      <c r="AF127" s="405" t="s">
        <v>622</v>
      </c>
      <c r="AG127" s="355"/>
      <c r="AH127" s="414" t="s">
        <v>800</v>
      </c>
      <c r="AI127" s="415" t="s">
        <v>622</v>
      </c>
      <c r="AJ127" s="355"/>
      <c r="AK127" s="414" t="s">
        <v>800</v>
      </c>
      <c r="AL127" s="415" t="s">
        <v>622</v>
      </c>
      <c r="AM127" s="355"/>
      <c r="AN127" s="414" t="s">
        <v>800</v>
      </c>
      <c r="AO127" s="415" t="s">
        <v>622</v>
      </c>
      <c r="AP127" s="355"/>
      <c r="AQ127" s="414" t="s">
        <v>800</v>
      </c>
      <c r="AR127" s="415" t="s">
        <v>622</v>
      </c>
      <c r="AS127" s="407"/>
      <c r="AT127" s="355"/>
      <c r="AU127" s="879"/>
      <c r="AV127" s="885"/>
      <c r="AW127" s="885"/>
      <c r="AX127" s="885"/>
      <c r="AY127" s="885"/>
      <c r="AZ127" s="885"/>
      <c r="BA127" s="886"/>
      <c r="BB127" s="326"/>
      <c r="BC127" s="326"/>
      <c r="BD127" s="326"/>
      <c r="BE127" s="326"/>
      <c r="BF127" s="326"/>
      <c r="BG127" s="326"/>
      <c r="BH127" s="326"/>
      <c r="BI127" s="326"/>
      <c r="BJ127" s="326"/>
      <c r="BK127" s="326"/>
      <c r="BL127" s="326"/>
    </row>
    <row r="128" spans="1:64" ht="17.5" thickTop="1" thickBot="1">
      <c r="A128" s="326"/>
      <c r="B128" s="875"/>
      <c r="C128" s="329"/>
      <c r="D128" s="369">
        <v>0</v>
      </c>
      <c r="E128" s="374" t="s">
        <v>945</v>
      </c>
      <c r="F128" s="375">
        <v>372.00799999999998</v>
      </c>
      <c r="G128" s="369">
        <v>0</v>
      </c>
      <c r="H128" s="374" t="s">
        <v>945</v>
      </c>
      <c r="I128" s="375">
        <v>369.995</v>
      </c>
      <c r="J128" s="369">
        <v>0</v>
      </c>
      <c r="K128" s="374" t="s">
        <v>945</v>
      </c>
      <c r="L128" s="375">
        <v>352</v>
      </c>
      <c r="M128" s="369">
        <v>0</v>
      </c>
      <c r="N128" s="374" t="s">
        <v>945</v>
      </c>
      <c r="O128" s="375">
        <v>432</v>
      </c>
      <c r="P128" s="369">
        <v>0</v>
      </c>
      <c r="Q128" s="374" t="s">
        <v>945</v>
      </c>
      <c r="R128" s="375">
        <v>417</v>
      </c>
      <c r="S128" s="369">
        <v>0</v>
      </c>
      <c r="T128" s="374" t="s">
        <v>945</v>
      </c>
      <c r="U128" s="375">
        <v>428.06200000000001</v>
      </c>
      <c r="V128" s="369">
        <v>0</v>
      </c>
      <c r="W128" s="374" t="s">
        <v>945</v>
      </c>
      <c r="X128" s="375">
        <v>379</v>
      </c>
      <c r="Y128" s="369">
        <v>0</v>
      </c>
      <c r="Z128" s="374" t="s">
        <v>1310</v>
      </c>
      <c r="AA128" s="375">
        <v>396</v>
      </c>
      <c r="AB128" s="369">
        <v>0</v>
      </c>
      <c r="AC128" s="374" t="s">
        <v>945</v>
      </c>
      <c r="AD128" s="375">
        <v>396.00799999999998</v>
      </c>
      <c r="AE128" s="369">
        <v>0</v>
      </c>
      <c r="AF128" s="374" t="s">
        <v>945</v>
      </c>
      <c r="AG128" s="375">
        <v>400</v>
      </c>
      <c r="AH128" s="416" t="s">
        <v>1170</v>
      </c>
      <c r="AI128" s="417" t="s">
        <v>945</v>
      </c>
      <c r="AJ128" s="375">
        <v>397</v>
      </c>
      <c r="AK128" s="416" t="s">
        <v>1170</v>
      </c>
      <c r="AL128" s="417" t="s">
        <v>945</v>
      </c>
      <c r="AM128" s="375">
        <v>378.99799999999999</v>
      </c>
      <c r="AN128" s="416" t="s">
        <v>1170</v>
      </c>
      <c r="AO128" s="417" t="s">
        <v>945</v>
      </c>
      <c r="AP128" s="375">
        <v>379</v>
      </c>
      <c r="AQ128" s="416">
        <v>0</v>
      </c>
      <c r="AR128" s="417" t="s">
        <v>945</v>
      </c>
      <c r="AS128" s="375">
        <v>352.70100000000002</v>
      </c>
      <c r="AT128" s="355"/>
      <c r="AU128" s="879"/>
      <c r="AV128" s="885"/>
      <c r="AW128" s="885"/>
      <c r="AX128" s="885"/>
      <c r="AY128" s="885"/>
      <c r="AZ128" s="885"/>
      <c r="BA128" s="886"/>
      <c r="BB128" s="332">
        <f>SUM(F128:AS128)</f>
        <v>5449.7719999999999</v>
      </c>
      <c r="BC128" s="326"/>
      <c r="BD128" s="326"/>
      <c r="BE128" s="326"/>
      <c r="BF128" s="326"/>
      <c r="BG128" s="326"/>
      <c r="BH128" s="326"/>
      <c r="BI128" s="326"/>
      <c r="BJ128" s="326"/>
      <c r="BK128" s="326"/>
      <c r="BL128" s="326"/>
    </row>
    <row r="129" spans="1:64" s="351" customFormat="1" ht="17" thickTop="1">
      <c r="A129" s="350"/>
      <c r="B129" s="875"/>
      <c r="C129" s="383"/>
      <c r="D129" s="884" t="s">
        <v>1082</v>
      </c>
      <c r="E129" s="884"/>
      <c r="F129" s="355"/>
      <c r="G129" s="884" t="s">
        <v>1491</v>
      </c>
      <c r="H129" s="884"/>
      <c r="I129" s="383"/>
      <c r="J129" s="884" t="s">
        <v>1492</v>
      </c>
      <c r="K129" s="884"/>
      <c r="L129" s="406"/>
      <c r="M129" s="884" t="s">
        <v>1493</v>
      </c>
      <c r="N129" s="884"/>
      <c r="O129" s="406"/>
      <c r="P129" s="884" t="s">
        <v>1494</v>
      </c>
      <c r="Q129" s="884"/>
      <c r="R129" s="355"/>
      <c r="S129" s="884" t="s">
        <v>1307</v>
      </c>
      <c r="T129" s="884"/>
      <c r="U129" s="355"/>
      <c r="V129" s="884" t="s">
        <v>1495</v>
      </c>
      <c r="W129" s="884"/>
      <c r="X129" s="355"/>
      <c r="Y129" s="884" t="s">
        <v>1496</v>
      </c>
      <c r="Z129" s="884"/>
      <c r="AA129" s="355"/>
      <c r="AB129" s="884" t="s">
        <v>1497</v>
      </c>
      <c r="AC129" s="884"/>
      <c r="AD129" s="355"/>
      <c r="AE129" s="884" t="s">
        <v>1498</v>
      </c>
      <c r="AF129" s="884"/>
      <c r="AG129" s="355"/>
      <c r="AH129" s="884" t="s">
        <v>954</v>
      </c>
      <c r="AI129" s="884"/>
      <c r="AJ129" s="355"/>
      <c r="AK129" s="884" t="s">
        <v>955</v>
      </c>
      <c r="AL129" s="884"/>
      <c r="AM129" s="355"/>
      <c r="AN129" s="884" t="s">
        <v>956</v>
      </c>
      <c r="AO129" s="884"/>
      <c r="AP129" s="355"/>
      <c r="AQ129" s="884" t="s">
        <v>957</v>
      </c>
      <c r="AR129" s="884"/>
      <c r="AS129" s="383"/>
      <c r="AT129" s="355"/>
      <c r="AU129" s="879"/>
      <c r="AV129" s="903"/>
      <c r="AW129" s="903"/>
      <c r="AX129" s="903"/>
      <c r="AY129" s="903"/>
      <c r="AZ129" s="903"/>
      <c r="BA129" s="910"/>
      <c r="BB129" s="350"/>
      <c r="BC129" s="350"/>
      <c r="BD129" s="350"/>
      <c r="BE129" s="350"/>
      <c r="BF129" s="350"/>
      <c r="BG129" s="350"/>
      <c r="BH129" s="350"/>
      <c r="BI129" s="350"/>
      <c r="BJ129" s="350"/>
      <c r="BK129" s="350"/>
      <c r="BL129" s="350"/>
    </row>
    <row r="130" spans="1:64" s="351" customFormat="1">
      <c r="A130" s="350"/>
      <c r="B130" s="875"/>
      <c r="C130" s="383"/>
      <c r="D130" s="884" t="s">
        <v>1091</v>
      </c>
      <c r="E130" s="884"/>
      <c r="F130" s="355"/>
      <c r="G130" s="884" t="s">
        <v>1368</v>
      </c>
      <c r="H130" s="884"/>
      <c r="I130" s="355"/>
      <c r="J130" s="884" t="s">
        <v>1351</v>
      </c>
      <c r="K130" s="884"/>
      <c r="L130" s="355"/>
      <c r="M130" s="884" t="s">
        <v>1091</v>
      </c>
      <c r="N130" s="884"/>
      <c r="O130" s="355"/>
      <c r="P130" s="884" t="s">
        <v>1090</v>
      </c>
      <c r="Q130" s="884"/>
      <c r="R130" s="355"/>
      <c r="S130" s="884" t="s">
        <v>1090</v>
      </c>
      <c r="T130" s="884"/>
      <c r="U130" s="355"/>
      <c r="V130" s="884" t="s">
        <v>1368</v>
      </c>
      <c r="W130" s="884"/>
      <c r="X130" s="355"/>
      <c r="Y130" s="884" t="s">
        <v>1091</v>
      </c>
      <c r="Z130" s="884"/>
      <c r="AA130" s="355"/>
      <c r="AB130" s="884" t="s">
        <v>1088</v>
      </c>
      <c r="AC130" s="884"/>
      <c r="AD130" s="355"/>
      <c r="AE130" s="884" t="s">
        <v>1368</v>
      </c>
      <c r="AF130" s="884"/>
      <c r="AG130" s="355"/>
      <c r="AH130" s="884" t="s">
        <v>1091</v>
      </c>
      <c r="AI130" s="884"/>
      <c r="AJ130" s="355"/>
      <c r="AK130" s="884" t="s">
        <v>1091</v>
      </c>
      <c r="AL130" s="884"/>
      <c r="AM130" s="355"/>
      <c r="AN130" s="884" t="s">
        <v>1091</v>
      </c>
      <c r="AO130" s="884"/>
      <c r="AP130" s="355"/>
      <c r="AQ130" s="884" t="s">
        <v>1091</v>
      </c>
      <c r="AR130" s="884"/>
      <c r="AS130" s="383"/>
      <c r="AT130" s="355"/>
      <c r="AU130" s="879"/>
      <c r="AV130" s="904"/>
      <c r="AW130" s="904"/>
      <c r="AX130" s="904"/>
      <c r="AY130" s="904"/>
      <c r="AZ130" s="904"/>
      <c r="BA130" s="901"/>
      <c r="BB130" s="350"/>
      <c r="BC130" s="350"/>
      <c r="BD130" s="350"/>
      <c r="BE130" s="350"/>
      <c r="BF130" s="350"/>
      <c r="BG130" s="350"/>
      <c r="BH130" s="350"/>
      <c r="BI130" s="350"/>
      <c r="BJ130" s="350"/>
      <c r="BK130" s="350"/>
      <c r="BL130" s="350"/>
    </row>
    <row r="131" spans="1:64">
      <c r="A131" s="326"/>
      <c r="B131" s="875"/>
      <c r="C131" s="329"/>
      <c r="D131" s="387"/>
      <c r="E131" s="387"/>
      <c r="F131" s="355"/>
      <c r="G131" s="387"/>
      <c r="H131" s="387"/>
      <c r="I131" s="387"/>
      <c r="J131" s="387"/>
      <c r="K131" s="387"/>
      <c r="L131" s="355"/>
      <c r="M131" s="387"/>
      <c r="N131" s="387"/>
      <c r="O131" s="355"/>
      <c r="P131" s="387"/>
      <c r="Q131" s="387"/>
      <c r="R131" s="387"/>
      <c r="S131" s="408"/>
      <c r="T131" s="409"/>
      <c r="U131" s="387"/>
      <c r="V131" s="387"/>
      <c r="W131" s="387"/>
      <c r="X131" s="329"/>
      <c r="Y131" s="387"/>
      <c r="Z131" s="387"/>
      <c r="AA131" s="355"/>
      <c r="AB131" s="387"/>
      <c r="AC131" s="387"/>
      <c r="AD131" s="355"/>
      <c r="AE131" s="387"/>
      <c r="AF131" s="387"/>
      <c r="AG131" s="355"/>
      <c r="AH131" s="387"/>
      <c r="AI131" s="387"/>
      <c r="AJ131" s="392"/>
      <c r="AK131" s="387"/>
      <c r="AL131" s="387"/>
      <c r="AM131" s="392"/>
      <c r="AN131" s="387"/>
      <c r="AO131" s="387"/>
      <c r="AP131" s="392"/>
      <c r="AQ131" s="387"/>
      <c r="AR131" s="387"/>
      <c r="AS131" s="392"/>
      <c r="AT131" s="392"/>
      <c r="AU131" s="879"/>
      <c r="AV131" s="904"/>
      <c r="AW131" s="904"/>
      <c r="AX131" s="904"/>
      <c r="AY131" s="904"/>
      <c r="AZ131" s="904"/>
      <c r="BA131" s="901"/>
      <c r="BB131" s="326"/>
      <c r="BC131" s="326"/>
      <c r="BD131" s="326"/>
      <c r="BE131" s="326"/>
      <c r="BF131" s="326"/>
      <c r="BG131" s="326"/>
      <c r="BH131" s="326"/>
      <c r="BI131" s="326"/>
      <c r="BJ131" s="326"/>
      <c r="BK131" s="326"/>
      <c r="BL131" s="326"/>
    </row>
    <row r="132" spans="1:64" s="411" customFormat="1">
      <c r="A132" s="410"/>
      <c r="B132" s="875"/>
      <c r="C132" s="394"/>
      <c r="D132" s="394">
        <f>AQ121+1</f>
        <v>149</v>
      </c>
      <c r="E132" s="394"/>
      <c r="F132" s="381"/>
      <c r="G132" s="394">
        <f>D132+1</f>
        <v>150</v>
      </c>
      <c r="H132" s="394"/>
      <c r="I132" s="381"/>
      <c r="J132" s="394">
        <f>G132+1</f>
        <v>151</v>
      </c>
      <c r="K132" s="394"/>
      <c r="L132" s="381"/>
      <c r="M132" s="394">
        <f>J132+1</f>
        <v>152</v>
      </c>
      <c r="N132" s="394"/>
      <c r="O132" s="381"/>
      <c r="P132" s="394">
        <f>M132+1</f>
        <v>153</v>
      </c>
      <c r="Q132" s="394"/>
      <c r="R132" s="381"/>
      <c r="S132" s="394">
        <f>P132+1</f>
        <v>154</v>
      </c>
      <c r="T132" s="394"/>
      <c r="U132" s="381"/>
      <c r="V132" s="394">
        <f>S132+1</f>
        <v>155</v>
      </c>
      <c r="W132" s="394"/>
      <c r="X132" s="394"/>
      <c r="Y132" s="394">
        <f>V132+1</f>
        <v>156</v>
      </c>
      <c r="Z132" s="394"/>
      <c r="AA132" s="381"/>
      <c r="AB132" s="394">
        <f>Y132+1</f>
        <v>157</v>
      </c>
      <c r="AC132" s="394"/>
      <c r="AD132" s="381"/>
      <c r="AE132" s="394">
        <f>AB132+1</f>
        <v>158</v>
      </c>
      <c r="AF132" s="394"/>
      <c r="AG132" s="381"/>
      <c r="AH132" s="394">
        <f>AE132+1</f>
        <v>159</v>
      </c>
      <c r="AI132" s="394"/>
      <c r="AJ132" s="394"/>
      <c r="AK132" s="394">
        <f>AH132+1</f>
        <v>160</v>
      </c>
      <c r="AL132" s="394"/>
      <c r="AM132" s="394"/>
      <c r="AN132" s="394">
        <f>AK132+1</f>
        <v>161</v>
      </c>
      <c r="AO132" s="394"/>
      <c r="AP132" s="394"/>
      <c r="AQ132" s="394">
        <f>AN132+1</f>
        <v>162</v>
      </c>
      <c r="AR132" s="394"/>
      <c r="AS132" s="394"/>
      <c r="AT132" s="394"/>
      <c r="AU132" s="879"/>
      <c r="AV132" s="904"/>
      <c r="AW132" s="904"/>
      <c r="AX132" s="904"/>
      <c r="AY132" s="904"/>
      <c r="AZ132" s="904"/>
      <c r="BA132" s="901"/>
      <c r="BB132" s="410"/>
      <c r="BC132" s="410"/>
      <c r="BD132" s="410"/>
      <c r="BE132" s="410"/>
      <c r="BF132" s="410"/>
      <c r="BG132" s="410"/>
      <c r="BH132" s="410"/>
      <c r="BI132" s="410"/>
      <c r="BJ132" s="410"/>
      <c r="BK132" s="410"/>
      <c r="BL132" s="410"/>
    </row>
    <row r="133" spans="1:64">
      <c r="A133" s="326"/>
      <c r="B133" s="875"/>
      <c r="C133" s="937" t="s">
        <v>1166</v>
      </c>
      <c r="D133" s="932"/>
      <c r="E133" s="932"/>
      <c r="F133" s="932"/>
      <c r="G133" s="932"/>
      <c r="H133" s="932"/>
      <c r="I133" s="932"/>
      <c r="J133" s="932"/>
      <c r="K133" s="932"/>
      <c r="L133" s="932"/>
      <c r="M133" s="932"/>
      <c r="N133" s="932"/>
      <c r="O133" s="932"/>
      <c r="P133" s="932"/>
      <c r="Q133" s="932"/>
      <c r="R133" s="932"/>
      <c r="S133" s="932"/>
      <c r="T133" s="932"/>
      <c r="U133" s="932"/>
      <c r="V133" s="932"/>
      <c r="W133" s="932"/>
      <c r="X133" s="932"/>
      <c r="Y133" s="932"/>
      <c r="Z133" s="932"/>
      <c r="AA133" s="932"/>
      <c r="AB133" s="932"/>
      <c r="AC133" s="932"/>
      <c r="AD133" s="932"/>
      <c r="AE133" s="932"/>
      <c r="AF133" s="932"/>
      <c r="AG133" s="932"/>
      <c r="AH133" s="932"/>
      <c r="AI133" s="932"/>
      <c r="AJ133" s="932"/>
      <c r="AK133" s="932"/>
      <c r="AL133" s="932"/>
      <c r="AM133" s="932"/>
      <c r="AN133" s="932"/>
      <c r="AO133" s="932"/>
      <c r="AP133" s="932"/>
      <c r="AQ133" s="932"/>
      <c r="AR133" s="932"/>
      <c r="AS133" s="932"/>
      <c r="AT133" s="355"/>
      <c r="AU133" s="879"/>
      <c r="AV133" s="904"/>
      <c r="AW133" s="904"/>
      <c r="AX133" s="904"/>
      <c r="AY133" s="904"/>
      <c r="AZ133" s="904"/>
      <c r="BA133" s="901"/>
      <c r="BB133" s="326"/>
      <c r="BC133" s="326"/>
      <c r="BD133" s="326"/>
      <c r="BE133" s="326"/>
      <c r="BF133" s="326"/>
      <c r="BG133" s="326"/>
      <c r="BH133" s="326"/>
      <c r="BI133" s="326"/>
      <c r="BJ133" s="326"/>
      <c r="BK133" s="326"/>
      <c r="BL133" s="326"/>
    </row>
    <row r="134" spans="1:64">
      <c r="A134" s="326"/>
      <c r="B134" s="875"/>
      <c r="C134" s="329"/>
      <c r="D134" s="329"/>
      <c r="E134" s="329"/>
      <c r="F134" s="355"/>
      <c r="G134" s="329"/>
      <c r="H134" s="329"/>
      <c r="I134" s="355"/>
      <c r="J134" s="329"/>
      <c r="K134" s="329"/>
      <c r="L134" s="355"/>
      <c r="M134" s="329"/>
      <c r="N134" s="329"/>
      <c r="O134" s="355"/>
      <c r="P134" s="329"/>
      <c r="Q134" s="329"/>
      <c r="R134" s="355"/>
      <c r="S134" s="329"/>
      <c r="T134" s="329"/>
      <c r="U134" s="355"/>
      <c r="V134" s="329"/>
      <c r="W134" s="329"/>
      <c r="X134" s="355"/>
      <c r="Y134" s="329"/>
      <c r="Z134" s="329"/>
      <c r="AA134" s="355"/>
      <c r="AB134" s="329"/>
      <c r="AC134" s="329"/>
      <c r="AD134" s="355"/>
      <c r="AE134" s="329"/>
      <c r="AF134" s="329"/>
      <c r="AG134" s="355"/>
      <c r="AH134" s="329"/>
      <c r="AI134" s="329"/>
      <c r="AJ134" s="355"/>
      <c r="AK134" s="329"/>
      <c r="AL134" s="329"/>
      <c r="AM134" s="355"/>
      <c r="AN134" s="329"/>
      <c r="AO134" s="329"/>
      <c r="AP134" s="355"/>
      <c r="AQ134" s="329"/>
      <c r="AR134" s="383"/>
      <c r="AS134" s="355"/>
      <c r="AT134" s="355"/>
      <c r="AU134" s="879"/>
      <c r="AV134" s="904">
        <f>COUNTA(J137:AR137)</f>
        <v>24</v>
      </c>
      <c r="AW134" s="904" t="e">
        <f>COUNTIF(#REF!,"FC")</f>
        <v>#REF!</v>
      </c>
      <c r="AX134" s="904" t="e">
        <f>COUNTIF(#REF!,"EC")</f>
        <v>#REF!</v>
      </c>
      <c r="AY134" s="904">
        <f>COUNTIF(J136:AR136,"E")</f>
        <v>0</v>
      </c>
      <c r="AZ134" s="904" t="e">
        <f>COUNTIF(#REF!,"TW")</f>
        <v>#REF!</v>
      </c>
      <c r="BA134" s="901"/>
      <c r="BB134" s="326"/>
      <c r="BC134" s="326"/>
      <c r="BD134" s="326"/>
      <c r="BE134" s="326"/>
      <c r="BF134" s="326"/>
      <c r="BG134" s="326"/>
      <c r="BH134" s="326"/>
      <c r="BI134" s="326"/>
      <c r="BJ134" s="326"/>
      <c r="BK134" s="326"/>
      <c r="BL134" s="326"/>
    </row>
    <row r="135" spans="1:64">
      <c r="A135" s="326"/>
      <c r="B135" s="875"/>
      <c r="C135" s="329"/>
      <c r="D135" s="329"/>
      <c r="E135" s="329"/>
      <c r="F135" s="355"/>
      <c r="G135" s="329"/>
      <c r="H135" s="329"/>
      <c r="I135" s="355"/>
      <c r="J135" s="329"/>
      <c r="K135" s="329"/>
      <c r="L135" s="355"/>
      <c r="M135" s="329"/>
      <c r="N135" s="329"/>
      <c r="O135" s="355"/>
      <c r="P135" s="329"/>
      <c r="Q135" s="329"/>
      <c r="R135" s="355"/>
      <c r="S135" s="329"/>
      <c r="T135" s="329"/>
      <c r="U135" s="355"/>
      <c r="V135" s="329"/>
      <c r="W135" s="329"/>
      <c r="X135" s="355"/>
      <c r="Y135" s="329"/>
      <c r="Z135" s="329"/>
      <c r="AA135" s="355"/>
      <c r="AB135" s="329"/>
      <c r="AC135" s="329"/>
      <c r="AD135" s="355"/>
      <c r="AE135" s="329"/>
      <c r="AF135" s="329"/>
      <c r="AG135" s="355"/>
      <c r="AH135" s="329"/>
      <c r="AI135" s="329"/>
      <c r="AJ135" s="355"/>
      <c r="AK135" s="329"/>
      <c r="AL135" s="329"/>
      <c r="AM135" s="355"/>
      <c r="AN135" s="329"/>
      <c r="AO135" s="329"/>
      <c r="AP135" s="355"/>
      <c r="AQ135" s="329"/>
      <c r="AR135" s="329"/>
      <c r="AS135" s="355"/>
      <c r="AT135" s="355"/>
      <c r="AU135" s="879"/>
      <c r="AV135" s="904"/>
      <c r="AW135" s="904"/>
      <c r="AX135" s="904"/>
      <c r="AY135" s="904"/>
      <c r="AZ135" s="904"/>
      <c r="BA135" s="901"/>
      <c r="BB135" s="326"/>
      <c r="BC135" s="326"/>
      <c r="BD135" s="326"/>
      <c r="BE135" s="326"/>
      <c r="BF135" s="326"/>
      <c r="BG135" s="326"/>
      <c r="BH135" s="326"/>
      <c r="BI135" s="326"/>
      <c r="BJ135" s="326"/>
      <c r="BK135" s="326"/>
      <c r="BL135" s="326"/>
    </row>
    <row r="136" spans="1:64" ht="17" thickBot="1">
      <c r="A136" s="326"/>
      <c r="B136" s="875"/>
      <c r="C136" s="329"/>
      <c r="D136" s="390"/>
      <c r="E136" s="363"/>
      <c r="F136" s="355"/>
      <c r="G136" s="941" t="s">
        <v>1169</v>
      </c>
      <c r="H136" s="942"/>
      <c r="I136" s="355"/>
      <c r="J136" s="941" t="s">
        <v>1169</v>
      </c>
      <c r="K136" s="942"/>
      <c r="L136" s="355"/>
      <c r="M136" s="941" t="s">
        <v>1169</v>
      </c>
      <c r="N136" s="942"/>
      <c r="O136" s="355"/>
      <c r="P136" s="941"/>
      <c r="Q136" s="942"/>
      <c r="R136" s="355"/>
      <c r="S136" s="941" t="s">
        <v>1169</v>
      </c>
      <c r="T136" s="942"/>
      <c r="U136" s="355"/>
      <c r="V136" s="943" t="s">
        <v>1169</v>
      </c>
      <c r="W136" s="943"/>
      <c r="X136" s="355"/>
      <c r="Y136" s="900" t="s">
        <v>1169</v>
      </c>
      <c r="Z136" s="900"/>
      <c r="AA136" s="355"/>
      <c r="AB136" s="900" t="s">
        <v>1169</v>
      </c>
      <c r="AC136" s="900"/>
      <c r="AD136" s="355"/>
      <c r="AE136" s="900"/>
      <c r="AF136" s="900"/>
      <c r="AG136" s="355"/>
      <c r="AH136" s="900"/>
      <c r="AI136" s="900"/>
      <c r="AJ136" s="355"/>
      <c r="AK136" s="943"/>
      <c r="AL136" s="943"/>
      <c r="AM136" s="355"/>
      <c r="AN136" s="900"/>
      <c r="AO136" s="900"/>
      <c r="AP136" s="355"/>
      <c r="AQ136" s="938"/>
      <c r="AR136" s="938"/>
      <c r="AS136" s="355"/>
      <c r="AT136" s="355"/>
      <c r="AU136" s="879"/>
      <c r="AV136" s="905"/>
      <c r="AW136" s="905"/>
      <c r="AX136" s="905"/>
      <c r="AY136" s="905"/>
      <c r="AZ136" s="905"/>
      <c r="BA136" s="902"/>
      <c r="BB136" s="326"/>
      <c r="BC136" s="326"/>
      <c r="BD136" s="326"/>
      <c r="BE136" s="326"/>
      <c r="BF136" s="326"/>
      <c r="BG136" s="326"/>
      <c r="BH136" s="326"/>
      <c r="BI136" s="326"/>
      <c r="BJ136" s="326"/>
      <c r="BK136" s="326"/>
      <c r="BL136" s="326"/>
    </row>
    <row r="137" spans="1:64" ht="17.5" thickTop="1" thickBot="1">
      <c r="A137" s="326"/>
      <c r="B137" s="875"/>
      <c r="C137" s="355"/>
      <c r="D137" s="401" t="s">
        <v>795</v>
      </c>
      <c r="E137" s="402" t="s">
        <v>797</v>
      </c>
      <c r="F137" s="355"/>
      <c r="G137" s="412" t="s">
        <v>795</v>
      </c>
      <c r="H137" s="413" t="s">
        <v>797</v>
      </c>
      <c r="I137" s="355"/>
      <c r="J137" s="412" t="s">
        <v>795</v>
      </c>
      <c r="K137" s="413" t="s">
        <v>797</v>
      </c>
      <c r="L137" s="355"/>
      <c r="M137" s="412" t="s">
        <v>795</v>
      </c>
      <c r="N137" s="413" t="s">
        <v>797</v>
      </c>
      <c r="O137" s="355"/>
      <c r="P137" s="401" t="s">
        <v>795</v>
      </c>
      <c r="Q137" s="402" t="s">
        <v>797</v>
      </c>
      <c r="R137" s="355"/>
      <c r="S137" s="412" t="s">
        <v>795</v>
      </c>
      <c r="T137" s="413" t="s">
        <v>797</v>
      </c>
      <c r="U137" s="355"/>
      <c r="V137" s="412" t="s">
        <v>795</v>
      </c>
      <c r="W137" s="413" t="s">
        <v>797</v>
      </c>
      <c r="X137" s="355"/>
      <c r="Y137" s="412" t="s">
        <v>795</v>
      </c>
      <c r="Z137" s="413" t="s">
        <v>797</v>
      </c>
      <c r="AA137" s="355"/>
      <c r="AB137" s="412" t="s">
        <v>795</v>
      </c>
      <c r="AC137" s="413" t="s">
        <v>797</v>
      </c>
      <c r="AD137" s="355"/>
      <c r="AE137" s="401" t="s">
        <v>795</v>
      </c>
      <c r="AF137" s="402" t="s">
        <v>797</v>
      </c>
      <c r="AG137" s="355"/>
      <c r="AH137" s="401" t="s">
        <v>795</v>
      </c>
      <c r="AI137" s="402" t="s">
        <v>797</v>
      </c>
      <c r="AJ137" s="355"/>
      <c r="AK137" s="401" t="s">
        <v>795</v>
      </c>
      <c r="AL137" s="402" t="s">
        <v>797</v>
      </c>
      <c r="AM137" s="355"/>
      <c r="AN137" s="401" t="s">
        <v>795</v>
      </c>
      <c r="AO137" s="402" t="s">
        <v>797</v>
      </c>
      <c r="AP137" s="355"/>
      <c r="AQ137" s="401" t="s">
        <v>795</v>
      </c>
      <c r="AR137" s="402" t="s">
        <v>797</v>
      </c>
      <c r="AS137" s="407"/>
      <c r="AT137" s="355"/>
      <c r="AU137" s="879"/>
      <c r="AV137" s="885">
        <f>COUNTA(D140:AR140)</f>
        <v>14</v>
      </c>
      <c r="AW137" s="885">
        <f>COUNTIF(D136:AR136,"FC")</f>
        <v>7</v>
      </c>
      <c r="AX137" s="885">
        <f>COUNTIF(J135:AR135,"EC")</f>
        <v>0</v>
      </c>
      <c r="AY137" s="885">
        <f>COUNTIF(D139:AR139,"E")</f>
        <v>6</v>
      </c>
      <c r="AZ137" s="885">
        <f>COUNTIF(J136:AR136,"TW")</f>
        <v>0</v>
      </c>
      <c r="BA137" s="886"/>
      <c r="BB137" s="326"/>
      <c r="BC137" s="326"/>
      <c r="BD137" s="326"/>
      <c r="BE137" s="326"/>
      <c r="BF137" s="326"/>
      <c r="BG137" s="326"/>
      <c r="BH137" s="326"/>
      <c r="BI137" s="326"/>
      <c r="BJ137" s="326"/>
      <c r="BK137" s="326"/>
      <c r="BL137" s="326"/>
    </row>
    <row r="138" spans="1:64" ht="17.5" thickTop="1" thickBot="1">
      <c r="A138" s="326"/>
      <c r="B138" s="875"/>
      <c r="C138" s="355"/>
      <c r="D138" s="404" t="s">
        <v>800</v>
      </c>
      <c r="E138" s="405" t="s">
        <v>622</v>
      </c>
      <c r="F138" s="355"/>
      <c r="G138" s="414" t="s">
        <v>800</v>
      </c>
      <c r="H138" s="415" t="s">
        <v>622</v>
      </c>
      <c r="I138" s="355" t="s">
        <v>807</v>
      </c>
      <c r="J138" s="414" t="s">
        <v>800</v>
      </c>
      <c r="K138" s="415" t="s">
        <v>622</v>
      </c>
      <c r="L138" s="355"/>
      <c r="M138" s="414" t="s">
        <v>800</v>
      </c>
      <c r="N138" s="415" t="s">
        <v>622</v>
      </c>
      <c r="O138" s="355"/>
      <c r="P138" s="404" t="s">
        <v>800</v>
      </c>
      <c r="Q138" s="405" t="s">
        <v>622</v>
      </c>
      <c r="R138" s="355"/>
      <c r="S138" s="414" t="s">
        <v>800</v>
      </c>
      <c r="T138" s="415" t="s">
        <v>622</v>
      </c>
      <c r="U138" s="355"/>
      <c r="V138" s="414" t="s">
        <v>800</v>
      </c>
      <c r="W138" s="415" t="s">
        <v>622</v>
      </c>
      <c r="X138" s="355"/>
      <c r="Y138" s="414" t="s">
        <v>800</v>
      </c>
      <c r="Z138" s="415" t="s">
        <v>622</v>
      </c>
      <c r="AA138" s="355"/>
      <c r="AB138" s="414" t="s">
        <v>800</v>
      </c>
      <c r="AC138" s="415" t="s">
        <v>622</v>
      </c>
      <c r="AD138" s="355"/>
      <c r="AE138" s="404" t="s">
        <v>800</v>
      </c>
      <c r="AF138" s="405" t="s">
        <v>622</v>
      </c>
      <c r="AG138" s="355"/>
      <c r="AH138" s="404" t="s">
        <v>800</v>
      </c>
      <c r="AI138" s="405" t="s">
        <v>622</v>
      </c>
      <c r="AJ138" s="355"/>
      <c r="AK138" s="404" t="s">
        <v>800</v>
      </c>
      <c r="AL138" s="405" t="s">
        <v>622</v>
      </c>
      <c r="AM138" s="355"/>
      <c r="AN138" s="404" t="s">
        <v>800</v>
      </c>
      <c r="AO138" s="405" t="s">
        <v>622</v>
      </c>
      <c r="AP138" s="355"/>
      <c r="AQ138" s="404" t="s">
        <v>800</v>
      </c>
      <c r="AR138" s="405" t="s">
        <v>622</v>
      </c>
      <c r="AS138" s="407"/>
      <c r="AT138" s="355"/>
      <c r="AU138" s="879"/>
      <c r="AV138" s="885"/>
      <c r="AW138" s="885"/>
      <c r="AX138" s="885"/>
      <c r="AY138" s="885"/>
      <c r="AZ138" s="885"/>
      <c r="BA138" s="886"/>
      <c r="BB138" s="326"/>
      <c r="BC138" s="326"/>
      <c r="BD138" s="326"/>
      <c r="BE138" s="326"/>
      <c r="BF138" s="326"/>
      <c r="BG138" s="326"/>
      <c r="BH138" s="326"/>
      <c r="BI138" s="326"/>
      <c r="BJ138" s="326"/>
      <c r="BK138" s="326"/>
      <c r="BL138" s="326"/>
    </row>
    <row r="139" spans="1:64" ht="17.5" thickTop="1" thickBot="1">
      <c r="A139" s="326"/>
      <c r="B139" s="875"/>
      <c r="C139" s="329"/>
      <c r="D139" s="369">
        <v>0</v>
      </c>
      <c r="E139" s="374" t="s">
        <v>945</v>
      </c>
      <c r="F139" s="375">
        <v>280</v>
      </c>
      <c r="G139" s="416" t="s">
        <v>1170</v>
      </c>
      <c r="H139" s="417" t="s">
        <v>1310</v>
      </c>
      <c r="I139" s="375">
        <v>372</v>
      </c>
      <c r="J139" s="416" t="s">
        <v>1170</v>
      </c>
      <c r="K139" s="417" t="s">
        <v>1092</v>
      </c>
      <c r="L139" s="375">
        <v>474</v>
      </c>
      <c r="M139" s="416" t="s">
        <v>1170</v>
      </c>
      <c r="N139" s="417" t="s">
        <v>1310</v>
      </c>
      <c r="O139" s="375">
        <v>308.81700000000001</v>
      </c>
      <c r="P139" s="369">
        <v>0</v>
      </c>
      <c r="Q139" s="374" t="s">
        <v>945</v>
      </c>
      <c r="R139" s="375">
        <v>434.99900000000002</v>
      </c>
      <c r="S139" s="416" t="s">
        <v>1170</v>
      </c>
      <c r="T139" s="417"/>
      <c r="U139" s="375">
        <v>411.00099999999998</v>
      </c>
      <c r="V139" s="416" t="s">
        <v>1170</v>
      </c>
      <c r="W139" s="417" t="s">
        <v>945</v>
      </c>
      <c r="X139" s="375">
        <v>322</v>
      </c>
      <c r="Y139" s="416" t="s">
        <v>1170</v>
      </c>
      <c r="Z139" s="417" t="s">
        <v>945</v>
      </c>
      <c r="AA139" s="375">
        <v>374</v>
      </c>
      <c r="AB139" s="416">
        <v>0</v>
      </c>
      <c r="AC139" s="417" t="s">
        <v>945</v>
      </c>
      <c r="AD139" s="375">
        <v>377</v>
      </c>
      <c r="AE139" s="369">
        <v>0</v>
      </c>
      <c r="AF139" s="374" t="s">
        <v>945</v>
      </c>
      <c r="AG139" s="375">
        <v>417.74700000000001</v>
      </c>
      <c r="AH139" s="369">
        <v>0</v>
      </c>
      <c r="AI139" s="374" t="s">
        <v>945</v>
      </c>
      <c r="AJ139" s="375">
        <v>450</v>
      </c>
      <c r="AK139" s="369">
        <v>0</v>
      </c>
      <c r="AL139" s="374" t="s">
        <v>945</v>
      </c>
      <c r="AM139" s="375">
        <v>386.80399999999997</v>
      </c>
      <c r="AN139" s="369">
        <v>0</v>
      </c>
      <c r="AO139" s="374" t="s">
        <v>945</v>
      </c>
      <c r="AP139" s="375">
        <v>295.74700000000001</v>
      </c>
      <c r="AQ139" s="369">
        <v>0</v>
      </c>
      <c r="AR139" s="374" t="s">
        <v>945</v>
      </c>
      <c r="AS139" s="375">
        <v>244.846</v>
      </c>
      <c r="AT139" s="355"/>
      <c r="AU139" s="879"/>
      <c r="AV139" s="885"/>
      <c r="AW139" s="885"/>
      <c r="AX139" s="885"/>
      <c r="AY139" s="885"/>
      <c r="AZ139" s="885"/>
      <c r="BA139" s="886"/>
      <c r="BB139" s="332">
        <f>SUM(F139:AS139)</f>
        <v>5148.9610000000011</v>
      </c>
      <c r="BC139" s="326"/>
      <c r="BD139" s="326"/>
      <c r="BE139" s="326"/>
      <c r="BF139" s="326"/>
      <c r="BG139" s="326"/>
      <c r="BH139" s="326"/>
      <c r="BI139" s="326"/>
      <c r="BJ139" s="326"/>
      <c r="BK139" s="326"/>
      <c r="BL139" s="326"/>
    </row>
    <row r="140" spans="1:64" s="351" customFormat="1" ht="17" thickTop="1">
      <c r="A140" s="350"/>
      <c r="B140" s="875"/>
      <c r="C140" s="383"/>
      <c r="D140" s="884" t="s">
        <v>1083</v>
      </c>
      <c r="E140" s="884"/>
      <c r="F140" s="355"/>
      <c r="G140" s="884" t="s">
        <v>958</v>
      </c>
      <c r="H140" s="884"/>
      <c r="I140" s="383"/>
      <c r="J140" s="884" t="s">
        <v>959</v>
      </c>
      <c r="K140" s="884"/>
      <c r="L140" s="383"/>
      <c r="M140" s="884" t="s">
        <v>960</v>
      </c>
      <c r="N140" s="884"/>
      <c r="O140" s="383"/>
      <c r="P140" s="884" t="s">
        <v>1499</v>
      </c>
      <c r="Q140" s="884"/>
      <c r="R140" s="355"/>
      <c r="S140" s="884" t="s">
        <v>961</v>
      </c>
      <c r="T140" s="884"/>
      <c r="U140" s="355"/>
      <c r="V140" s="884" t="s">
        <v>962</v>
      </c>
      <c r="W140" s="884"/>
      <c r="X140" s="355"/>
      <c r="Y140" s="884" t="s">
        <v>963</v>
      </c>
      <c r="Z140" s="884"/>
      <c r="AA140" s="355"/>
      <c r="AB140" s="884" t="s">
        <v>964</v>
      </c>
      <c r="AC140" s="884"/>
      <c r="AD140" s="355"/>
      <c r="AE140" s="884" t="s">
        <v>965</v>
      </c>
      <c r="AF140" s="884"/>
      <c r="AG140" s="355"/>
      <c r="AH140" s="884" t="s">
        <v>1500</v>
      </c>
      <c r="AI140" s="884"/>
      <c r="AJ140" s="355"/>
      <c r="AK140" s="884" t="s">
        <v>966</v>
      </c>
      <c r="AL140" s="884"/>
      <c r="AM140" s="355"/>
      <c r="AN140" s="884" t="s">
        <v>1501</v>
      </c>
      <c r="AO140" s="884"/>
      <c r="AP140" s="355"/>
      <c r="AQ140" s="884" t="s">
        <v>1502</v>
      </c>
      <c r="AR140" s="884"/>
      <c r="AS140" s="383"/>
      <c r="AT140" s="355"/>
      <c r="AU140" s="879"/>
      <c r="AV140" s="903"/>
      <c r="AW140" s="903"/>
      <c r="AX140" s="903"/>
      <c r="AY140" s="903"/>
      <c r="AZ140" s="903"/>
      <c r="BA140" s="910"/>
      <c r="BB140" s="350"/>
      <c r="BC140" s="350"/>
      <c r="BD140" s="350"/>
      <c r="BE140" s="350"/>
      <c r="BF140" s="350"/>
      <c r="BG140" s="350"/>
      <c r="BH140" s="350"/>
      <c r="BI140" s="350"/>
      <c r="BJ140" s="350"/>
      <c r="BK140" s="350"/>
      <c r="BL140" s="350"/>
    </row>
    <row r="141" spans="1:64" s="351" customFormat="1">
      <c r="A141" s="350"/>
      <c r="B141" s="875"/>
      <c r="C141" s="383"/>
      <c r="D141" s="884" t="s">
        <v>1328</v>
      </c>
      <c r="E141" s="884"/>
      <c r="F141" s="355"/>
      <c r="G141" s="884" t="s">
        <v>1314</v>
      </c>
      <c r="H141" s="884"/>
      <c r="I141" s="355"/>
      <c r="J141" s="884" t="s">
        <v>1096</v>
      </c>
      <c r="K141" s="884"/>
      <c r="L141" s="355"/>
      <c r="M141" s="884" t="s">
        <v>1104</v>
      </c>
      <c r="N141" s="884"/>
      <c r="O141" s="418"/>
      <c r="P141" s="884" t="s">
        <v>1349</v>
      </c>
      <c r="Q141" s="884"/>
      <c r="R141" s="355"/>
      <c r="S141" s="884" t="s">
        <v>1088</v>
      </c>
      <c r="T141" s="884"/>
      <c r="U141" s="355"/>
      <c r="V141" s="884" t="s">
        <v>1104</v>
      </c>
      <c r="W141" s="884"/>
      <c r="X141" s="355"/>
      <c r="Y141" s="884" t="s">
        <v>1091</v>
      </c>
      <c r="Z141" s="884"/>
      <c r="AA141" s="355"/>
      <c r="AB141" s="884" t="s">
        <v>1104</v>
      </c>
      <c r="AC141" s="884"/>
      <c r="AD141" s="355"/>
      <c r="AE141" s="884" t="s">
        <v>1091</v>
      </c>
      <c r="AF141" s="884"/>
      <c r="AG141" s="355"/>
      <c r="AH141" s="884" t="s">
        <v>1349</v>
      </c>
      <c r="AI141" s="884"/>
      <c r="AJ141" s="355"/>
      <c r="AK141" s="884" t="s">
        <v>1096</v>
      </c>
      <c r="AL141" s="884"/>
      <c r="AM141" s="355"/>
      <c r="AN141" s="884" t="s">
        <v>1349</v>
      </c>
      <c r="AO141" s="884"/>
      <c r="AP141" s="355"/>
      <c r="AQ141" s="884" t="s">
        <v>1503</v>
      </c>
      <c r="AR141" s="884"/>
      <c r="AS141" s="383"/>
      <c r="AT141" s="355"/>
      <c r="AU141" s="879"/>
      <c r="AV141" s="904"/>
      <c r="AW141" s="904"/>
      <c r="AX141" s="904"/>
      <c r="AY141" s="904"/>
      <c r="AZ141" s="904"/>
      <c r="BA141" s="901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</row>
    <row r="142" spans="1:64">
      <c r="A142" s="326"/>
      <c r="B142" s="875"/>
      <c r="C142" s="329"/>
      <c r="D142" s="387"/>
      <c r="E142" s="387"/>
      <c r="F142" s="355"/>
      <c r="G142" s="387"/>
      <c r="H142" s="387"/>
      <c r="I142" s="387"/>
      <c r="J142" s="387"/>
      <c r="K142" s="387"/>
      <c r="L142" s="355"/>
      <c r="M142" s="387"/>
      <c r="N142" s="387"/>
      <c r="O142" s="355"/>
      <c r="P142" s="387"/>
      <c r="Q142" s="387"/>
      <c r="R142" s="387"/>
      <c r="S142" s="408"/>
      <c r="T142" s="409"/>
      <c r="U142" s="387"/>
      <c r="V142" s="387"/>
      <c r="W142" s="387"/>
      <c r="X142" s="329"/>
      <c r="Y142" s="387"/>
      <c r="Z142" s="387"/>
      <c r="AA142" s="355"/>
      <c r="AB142" s="387"/>
      <c r="AC142" s="387"/>
      <c r="AD142" s="355"/>
      <c r="AE142" s="387"/>
      <c r="AF142" s="387"/>
      <c r="AG142" s="355"/>
      <c r="AH142" s="387"/>
      <c r="AI142" s="387"/>
      <c r="AJ142" s="392"/>
      <c r="AK142" s="387"/>
      <c r="AL142" s="387"/>
      <c r="AM142" s="392"/>
      <c r="AN142" s="387"/>
      <c r="AO142" s="387"/>
      <c r="AP142" s="392"/>
      <c r="AQ142" s="387"/>
      <c r="AR142" s="387"/>
      <c r="AS142" s="392"/>
      <c r="AT142" s="392"/>
      <c r="AU142" s="879"/>
      <c r="AV142" s="904"/>
      <c r="AW142" s="904"/>
      <c r="AX142" s="904"/>
      <c r="AY142" s="904"/>
      <c r="AZ142" s="904"/>
      <c r="BA142" s="901"/>
      <c r="BB142" s="326"/>
      <c r="BC142" s="326"/>
      <c r="BD142" s="326"/>
      <c r="BE142" s="326"/>
      <c r="BF142" s="326"/>
      <c r="BG142" s="326"/>
      <c r="BH142" s="326"/>
      <c r="BI142" s="326"/>
      <c r="BJ142" s="326"/>
      <c r="BK142" s="326"/>
      <c r="BL142" s="326"/>
    </row>
    <row r="143" spans="1:64" s="411" customFormat="1">
      <c r="A143" s="410"/>
      <c r="B143" s="875"/>
      <c r="C143" s="394"/>
      <c r="D143" s="394">
        <f>AQ132+1</f>
        <v>163</v>
      </c>
      <c r="E143" s="394"/>
      <c r="F143" s="381"/>
      <c r="G143" s="394">
        <f>D143+1</f>
        <v>164</v>
      </c>
      <c r="H143" s="394"/>
      <c r="I143" s="381"/>
      <c r="J143" s="394">
        <f>G143+1</f>
        <v>165</v>
      </c>
      <c r="K143" s="394"/>
      <c r="L143" s="381"/>
      <c r="M143" s="394">
        <f>J143+1</f>
        <v>166</v>
      </c>
      <c r="N143" s="394"/>
      <c r="O143" s="381"/>
      <c r="P143" s="394">
        <f>M143+1</f>
        <v>167</v>
      </c>
      <c r="Q143" s="394"/>
      <c r="R143" s="381"/>
      <c r="S143" s="394">
        <f>P143+1</f>
        <v>168</v>
      </c>
      <c r="T143" s="394"/>
      <c r="U143" s="381"/>
      <c r="V143" s="394">
        <f>S143+1</f>
        <v>169</v>
      </c>
      <c r="W143" s="394"/>
      <c r="X143" s="394"/>
      <c r="Y143" s="394">
        <f>V143+1</f>
        <v>170</v>
      </c>
      <c r="Z143" s="394"/>
      <c r="AA143" s="381"/>
      <c r="AB143" s="394">
        <f>Y143+1</f>
        <v>171</v>
      </c>
      <c r="AC143" s="394"/>
      <c r="AD143" s="381"/>
      <c r="AE143" s="394">
        <f>AB143+1</f>
        <v>172</v>
      </c>
      <c r="AF143" s="394"/>
      <c r="AG143" s="381"/>
      <c r="AH143" s="394">
        <f>AE143+1</f>
        <v>173</v>
      </c>
      <c r="AI143" s="394"/>
      <c r="AJ143" s="394"/>
      <c r="AK143" s="394">
        <f>AH143+1</f>
        <v>174</v>
      </c>
      <c r="AL143" s="394"/>
      <c r="AM143" s="394"/>
      <c r="AN143" s="394">
        <f>AK143+1</f>
        <v>175</v>
      </c>
      <c r="AO143" s="394"/>
      <c r="AP143" s="394"/>
      <c r="AQ143" s="394">
        <f>AN143+1</f>
        <v>176</v>
      </c>
      <c r="AR143" s="394"/>
      <c r="AS143" s="394"/>
      <c r="AT143" s="394"/>
      <c r="AU143" s="879"/>
      <c r="AV143" s="904"/>
      <c r="AW143" s="904"/>
      <c r="AX143" s="904"/>
      <c r="AY143" s="904"/>
      <c r="AZ143" s="904"/>
      <c r="BA143" s="901"/>
      <c r="BB143" s="410"/>
      <c r="BC143" s="410"/>
      <c r="BD143" s="410"/>
      <c r="BE143" s="410"/>
      <c r="BF143" s="410"/>
      <c r="BG143" s="410"/>
      <c r="BH143" s="410"/>
      <c r="BI143" s="410"/>
      <c r="BJ143" s="410"/>
      <c r="BK143" s="410"/>
      <c r="BL143" s="410"/>
    </row>
    <row r="144" spans="1:64">
      <c r="A144" s="326"/>
      <c r="B144" s="875"/>
      <c r="C144" s="945" t="s">
        <v>1148</v>
      </c>
      <c r="D144" s="946"/>
      <c r="E144" s="946"/>
      <c r="F144" s="392"/>
      <c r="G144" s="392"/>
      <c r="H144" s="392"/>
      <c r="I144" s="392"/>
      <c r="J144" s="392"/>
      <c r="K144" s="392"/>
      <c r="L144" s="392"/>
      <c r="M144" s="392"/>
      <c r="N144" s="392"/>
      <c r="O144" s="392"/>
      <c r="P144" s="932" t="s">
        <v>1166</v>
      </c>
      <c r="Q144" s="932"/>
      <c r="R144" s="932"/>
      <c r="S144" s="932"/>
      <c r="T144" s="932"/>
      <c r="U144" s="932"/>
      <c r="V144" s="932"/>
      <c r="W144" s="932"/>
      <c r="X144" s="932"/>
      <c r="Y144" s="932"/>
      <c r="Z144" s="932"/>
      <c r="AA144" s="932"/>
      <c r="AB144" s="932"/>
      <c r="AC144" s="932"/>
      <c r="AD144" s="932"/>
      <c r="AE144" s="932"/>
      <c r="AF144" s="932"/>
      <c r="AG144" s="932"/>
      <c r="AH144" s="932"/>
      <c r="AI144" s="932"/>
      <c r="AJ144" s="932"/>
      <c r="AK144" s="932"/>
      <c r="AL144" s="932"/>
      <c r="AM144" s="932"/>
      <c r="AN144" s="932"/>
      <c r="AO144" s="932"/>
      <c r="AP144" s="932"/>
      <c r="AQ144" s="932"/>
      <c r="AR144" s="932"/>
      <c r="AS144" s="932"/>
      <c r="AT144" s="355"/>
      <c r="AU144" s="879"/>
      <c r="AV144" s="904"/>
      <c r="AW144" s="904"/>
      <c r="AX144" s="904"/>
      <c r="AY144" s="904"/>
      <c r="AZ144" s="904"/>
      <c r="BA144" s="901"/>
      <c r="BB144" s="326"/>
      <c r="BC144" s="326"/>
      <c r="BD144" s="326"/>
      <c r="BE144" s="326"/>
      <c r="BF144" s="326"/>
      <c r="BG144" s="326"/>
      <c r="BH144" s="326"/>
      <c r="BI144" s="326"/>
      <c r="BJ144" s="326"/>
      <c r="BK144" s="326"/>
      <c r="BL144" s="326"/>
    </row>
    <row r="145" spans="1:64">
      <c r="A145" s="326"/>
      <c r="B145" s="875"/>
      <c r="C145" s="329"/>
      <c r="D145" s="329"/>
      <c r="E145" s="329"/>
      <c r="F145" s="355"/>
      <c r="G145" s="329"/>
      <c r="H145" s="329"/>
      <c r="I145" s="355"/>
      <c r="J145" s="329"/>
      <c r="K145" s="329"/>
      <c r="L145" s="355"/>
      <c r="M145" s="329"/>
      <c r="N145" s="329"/>
      <c r="O145" s="355"/>
      <c r="P145" s="329"/>
      <c r="Q145" s="329"/>
      <c r="R145" s="355"/>
      <c r="S145" s="329"/>
      <c r="T145" s="329"/>
      <c r="U145" s="355"/>
      <c r="V145" s="329"/>
      <c r="W145" s="329"/>
      <c r="X145" s="355"/>
      <c r="Y145" s="329"/>
      <c r="Z145" s="329"/>
      <c r="AA145" s="355"/>
      <c r="AB145" s="329"/>
      <c r="AC145" s="329"/>
      <c r="AD145" s="355"/>
      <c r="AE145" s="329"/>
      <c r="AF145" s="329"/>
      <c r="AG145" s="355"/>
      <c r="AH145" s="329"/>
      <c r="AI145" s="329"/>
      <c r="AJ145" s="355"/>
      <c r="AK145" s="329"/>
      <c r="AL145" s="329"/>
      <c r="AM145" s="355"/>
      <c r="AN145" s="329"/>
      <c r="AO145" s="329"/>
      <c r="AP145" s="355"/>
      <c r="AQ145" s="329"/>
      <c r="AR145" s="383"/>
      <c r="AS145" s="355"/>
      <c r="AT145" s="355"/>
      <c r="AU145" s="879"/>
      <c r="AV145" s="904"/>
      <c r="AW145" s="904"/>
      <c r="AX145" s="904"/>
      <c r="AY145" s="904"/>
      <c r="AZ145" s="904"/>
      <c r="BA145" s="901"/>
      <c r="BB145" s="326"/>
      <c r="BC145" s="326"/>
      <c r="BD145" s="326"/>
      <c r="BE145" s="326"/>
      <c r="BF145" s="326"/>
      <c r="BG145" s="326"/>
      <c r="BH145" s="326"/>
      <c r="BI145" s="326"/>
      <c r="BJ145" s="326"/>
      <c r="BK145" s="326"/>
      <c r="BL145" s="326"/>
    </row>
    <row r="146" spans="1:64">
      <c r="A146" s="326"/>
      <c r="B146" s="875"/>
      <c r="C146" s="329"/>
      <c r="D146" s="329"/>
      <c r="E146" s="329"/>
      <c r="F146" s="355"/>
      <c r="G146" s="329"/>
      <c r="H146" s="329"/>
      <c r="I146" s="355"/>
      <c r="J146" s="329"/>
      <c r="K146" s="329"/>
      <c r="L146" s="355"/>
      <c r="M146" s="329"/>
      <c r="N146" s="329"/>
      <c r="O146" s="355"/>
      <c r="P146" s="329"/>
      <c r="Q146" s="329"/>
      <c r="R146" s="355"/>
      <c r="S146" s="329"/>
      <c r="T146" s="329"/>
      <c r="U146" s="355"/>
      <c r="V146" s="329"/>
      <c r="W146" s="329"/>
      <c r="X146" s="355"/>
      <c r="Y146" s="329"/>
      <c r="Z146" s="329"/>
      <c r="AA146" s="355"/>
      <c r="AB146" s="329"/>
      <c r="AC146" s="329"/>
      <c r="AD146" s="355"/>
      <c r="AE146" s="329"/>
      <c r="AF146" s="329"/>
      <c r="AG146" s="355"/>
      <c r="AH146" s="329"/>
      <c r="AI146" s="329"/>
      <c r="AJ146" s="355"/>
      <c r="AK146" s="329"/>
      <c r="AL146" s="329"/>
      <c r="AM146" s="355"/>
      <c r="AN146" s="329"/>
      <c r="AO146" s="329"/>
      <c r="AP146" s="355"/>
      <c r="AQ146" s="329"/>
      <c r="AR146" s="329"/>
      <c r="AS146" s="355"/>
      <c r="AT146" s="355"/>
      <c r="AU146" s="879"/>
      <c r="AV146" s="904"/>
      <c r="AW146" s="904"/>
      <c r="AX146" s="904"/>
      <c r="AY146" s="904"/>
      <c r="AZ146" s="904"/>
      <c r="BA146" s="901"/>
      <c r="BB146" s="326"/>
      <c r="BC146" s="326"/>
      <c r="BD146" s="326"/>
      <c r="BE146" s="326"/>
      <c r="BF146" s="326"/>
      <c r="BG146" s="326"/>
      <c r="BH146" s="326"/>
      <c r="BI146" s="326"/>
      <c r="BJ146" s="326"/>
      <c r="BK146" s="326"/>
      <c r="BL146" s="326"/>
    </row>
    <row r="147" spans="1:64" ht="17" thickBot="1">
      <c r="A147" s="326"/>
      <c r="B147" s="875"/>
      <c r="C147" s="329"/>
      <c r="D147" s="419"/>
      <c r="E147" s="420"/>
      <c r="F147" s="421"/>
      <c r="G147" s="944"/>
      <c r="H147" s="944"/>
      <c r="I147" s="421"/>
      <c r="J147" s="944"/>
      <c r="K147" s="944"/>
      <c r="L147" s="421"/>
      <c r="M147" s="944"/>
      <c r="N147" s="944"/>
      <c r="O147" s="421"/>
      <c r="P147" s="944"/>
      <c r="Q147" s="944"/>
      <c r="R147" s="421"/>
      <c r="S147" s="947" t="s">
        <v>1169</v>
      </c>
      <c r="T147" s="947"/>
      <c r="U147" s="421"/>
      <c r="V147" s="947" t="s">
        <v>1169</v>
      </c>
      <c r="W147" s="947"/>
      <c r="X147" s="421"/>
      <c r="Y147" s="944"/>
      <c r="Z147" s="944"/>
      <c r="AA147" s="421"/>
      <c r="AB147" s="944"/>
      <c r="AC147" s="944"/>
      <c r="AD147" s="421"/>
      <c r="AE147" s="944" t="s">
        <v>1169</v>
      </c>
      <c r="AF147" s="944"/>
      <c r="AG147" s="421"/>
      <c r="AH147" s="944" t="s">
        <v>1169</v>
      </c>
      <c r="AI147" s="944"/>
      <c r="AJ147" s="421"/>
      <c r="AK147" s="944"/>
      <c r="AL147" s="944"/>
      <c r="AM147" s="421"/>
      <c r="AN147" s="944" t="s">
        <v>1169</v>
      </c>
      <c r="AO147" s="944"/>
      <c r="AP147" s="355"/>
      <c r="AQ147" s="938"/>
      <c r="AR147" s="938"/>
      <c r="AS147" s="355"/>
      <c r="AT147" s="355"/>
      <c r="AU147" s="879"/>
      <c r="AV147" s="905">
        <f>COUNTA(D150:AR151)</f>
        <v>55</v>
      </c>
      <c r="AW147" s="905" t="e">
        <f>COUNTIF(#REF!,"FC")</f>
        <v>#REF!</v>
      </c>
      <c r="AX147" s="905">
        <f>COUNTIF(D146:AR146,"EC")</f>
        <v>0</v>
      </c>
      <c r="AY147" s="905">
        <f>COUNTIF(D149:AR149,"E")</f>
        <v>0</v>
      </c>
      <c r="AZ147" s="905" t="e">
        <f>COUNTIF(#REF!,"TW")</f>
        <v>#REF!</v>
      </c>
      <c r="BA147" s="902"/>
      <c r="BB147" s="326"/>
      <c r="BC147" s="326"/>
      <c r="BD147" s="326"/>
      <c r="BE147" s="326"/>
      <c r="BF147" s="326"/>
      <c r="BG147" s="326"/>
      <c r="BH147" s="326"/>
      <c r="BI147" s="326"/>
      <c r="BJ147" s="326"/>
      <c r="BK147" s="326"/>
      <c r="BL147" s="326"/>
    </row>
    <row r="148" spans="1:64" ht="17.5" thickTop="1" thickBot="1">
      <c r="A148" s="326"/>
      <c r="B148" s="875"/>
      <c r="C148" s="355"/>
      <c r="D148" s="422" t="s">
        <v>795</v>
      </c>
      <c r="E148" s="423" t="s">
        <v>797</v>
      </c>
      <c r="F148" s="421"/>
      <c r="G148" s="422" t="s">
        <v>795</v>
      </c>
      <c r="H148" s="423" t="s">
        <v>797</v>
      </c>
      <c r="I148" s="421"/>
      <c r="J148" s="422" t="s">
        <v>795</v>
      </c>
      <c r="K148" s="423" t="s">
        <v>797</v>
      </c>
      <c r="L148" s="421"/>
      <c r="M148" s="422" t="s">
        <v>795</v>
      </c>
      <c r="N148" s="423" t="s">
        <v>797</v>
      </c>
      <c r="O148" s="421"/>
      <c r="P148" s="422" t="s">
        <v>795</v>
      </c>
      <c r="Q148" s="423" t="s">
        <v>797</v>
      </c>
      <c r="R148" s="421"/>
      <c r="S148" s="412" t="s">
        <v>795</v>
      </c>
      <c r="T148" s="413" t="s">
        <v>797</v>
      </c>
      <c r="U148" s="421"/>
      <c r="V148" s="412" t="s">
        <v>795</v>
      </c>
      <c r="W148" s="413" t="s">
        <v>797</v>
      </c>
      <c r="X148" s="421"/>
      <c r="Y148" s="422" t="s">
        <v>795</v>
      </c>
      <c r="Z148" s="423" t="s">
        <v>797</v>
      </c>
      <c r="AA148" s="421"/>
      <c r="AB148" s="422" t="s">
        <v>795</v>
      </c>
      <c r="AC148" s="423" t="s">
        <v>797</v>
      </c>
      <c r="AD148" s="421"/>
      <c r="AE148" s="412" t="s">
        <v>795</v>
      </c>
      <c r="AF148" s="413" t="s">
        <v>797</v>
      </c>
      <c r="AG148" s="421"/>
      <c r="AH148" s="424" t="s">
        <v>795</v>
      </c>
      <c r="AI148" s="425" t="s">
        <v>797</v>
      </c>
      <c r="AJ148" s="421"/>
      <c r="AK148" s="422" t="s">
        <v>795</v>
      </c>
      <c r="AL148" s="423" t="s">
        <v>797</v>
      </c>
      <c r="AM148" s="421"/>
      <c r="AN148" s="412" t="s">
        <v>795</v>
      </c>
      <c r="AO148" s="413" t="s">
        <v>797</v>
      </c>
      <c r="AP148" s="355"/>
      <c r="AQ148" s="401" t="s">
        <v>795</v>
      </c>
      <c r="AR148" s="402" t="s">
        <v>797</v>
      </c>
      <c r="AS148" s="407"/>
      <c r="AT148" s="355"/>
      <c r="AU148" s="879"/>
      <c r="AV148" s="885">
        <f>COUNTA(D151:AR151)</f>
        <v>14</v>
      </c>
      <c r="AW148" s="885">
        <f>COUNTIF(D147:AR147,"FC")</f>
        <v>5</v>
      </c>
      <c r="AX148" s="885">
        <f>COUNTIF(J146:AR146,"EC")</f>
        <v>0</v>
      </c>
      <c r="AY148" s="885">
        <f>COUNTIF(J150:AR150,"E")</f>
        <v>4</v>
      </c>
      <c r="AZ148" s="885">
        <f>COUNTIF(J147:AR147,"TW")</f>
        <v>0</v>
      </c>
      <c r="BA148" s="886"/>
      <c r="BB148" s="326"/>
      <c r="BC148" s="326"/>
      <c r="BD148" s="326"/>
      <c r="BE148" s="326"/>
      <c r="BF148" s="326"/>
      <c r="BG148" s="326"/>
      <c r="BH148" s="326"/>
      <c r="BI148" s="326"/>
      <c r="BJ148" s="326"/>
      <c r="BK148" s="326"/>
      <c r="BL148" s="326"/>
    </row>
    <row r="149" spans="1:64" ht="17.5" thickTop="1" thickBot="1">
      <c r="A149" s="326"/>
      <c r="B149" s="875"/>
      <c r="C149" s="355"/>
      <c r="D149" s="426" t="s">
        <v>800</v>
      </c>
      <c r="E149" s="427" t="s">
        <v>622</v>
      </c>
      <c r="F149" s="421"/>
      <c r="G149" s="426" t="s">
        <v>800</v>
      </c>
      <c r="H149" s="427" t="s">
        <v>622</v>
      </c>
      <c r="I149" s="421" t="s">
        <v>807</v>
      </c>
      <c r="J149" s="426" t="s">
        <v>800</v>
      </c>
      <c r="K149" s="427" t="s">
        <v>622</v>
      </c>
      <c r="L149" s="421"/>
      <c r="M149" s="426" t="s">
        <v>800</v>
      </c>
      <c r="N149" s="427" t="s">
        <v>622</v>
      </c>
      <c r="O149" s="421"/>
      <c r="P149" s="426" t="s">
        <v>800</v>
      </c>
      <c r="Q149" s="427" t="s">
        <v>622</v>
      </c>
      <c r="R149" s="421"/>
      <c r="S149" s="414" t="s">
        <v>800</v>
      </c>
      <c r="T149" s="415" t="s">
        <v>622</v>
      </c>
      <c r="U149" s="421"/>
      <c r="V149" s="414" t="s">
        <v>800</v>
      </c>
      <c r="W149" s="415" t="s">
        <v>622</v>
      </c>
      <c r="X149" s="421"/>
      <c r="Y149" s="426" t="s">
        <v>800</v>
      </c>
      <c r="Z149" s="427" t="s">
        <v>622</v>
      </c>
      <c r="AA149" s="421"/>
      <c r="AB149" s="426" t="s">
        <v>800</v>
      </c>
      <c r="AC149" s="427" t="s">
        <v>622</v>
      </c>
      <c r="AD149" s="421"/>
      <c r="AE149" s="414" t="s">
        <v>800</v>
      </c>
      <c r="AF149" s="415" t="s">
        <v>622</v>
      </c>
      <c r="AG149" s="421"/>
      <c r="AH149" s="428" t="s">
        <v>800</v>
      </c>
      <c r="AI149" s="429" t="s">
        <v>622</v>
      </c>
      <c r="AJ149" s="421"/>
      <c r="AK149" s="426" t="s">
        <v>800</v>
      </c>
      <c r="AL149" s="427" t="s">
        <v>622</v>
      </c>
      <c r="AM149" s="421"/>
      <c r="AN149" s="414" t="s">
        <v>800</v>
      </c>
      <c r="AO149" s="415" t="s">
        <v>622</v>
      </c>
      <c r="AP149" s="355"/>
      <c r="AQ149" s="404" t="s">
        <v>800</v>
      </c>
      <c r="AR149" s="405" t="s">
        <v>622</v>
      </c>
      <c r="AS149" s="407"/>
      <c r="AT149" s="355"/>
      <c r="AU149" s="879"/>
      <c r="AV149" s="885"/>
      <c r="AW149" s="885"/>
      <c r="AX149" s="885"/>
      <c r="AY149" s="885"/>
      <c r="AZ149" s="885"/>
      <c r="BA149" s="886"/>
      <c r="BB149" s="326"/>
      <c r="BC149" s="326"/>
      <c r="BD149" s="326"/>
      <c r="BE149" s="326"/>
      <c r="BF149" s="326"/>
      <c r="BG149" s="326"/>
      <c r="BH149" s="326"/>
      <c r="BI149" s="326"/>
      <c r="BJ149" s="326"/>
      <c r="BK149" s="326"/>
      <c r="BL149" s="326"/>
    </row>
    <row r="150" spans="1:64" ht="17.5" thickTop="1" thickBot="1">
      <c r="A150" s="326"/>
      <c r="B150" s="875"/>
      <c r="C150" s="329"/>
      <c r="D150" s="430">
        <v>0</v>
      </c>
      <c r="E150" s="431" t="s">
        <v>945</v>
      </c>
      <c r="F150" s="432">
        <v>338</v>
      </c>
      <c r="G150" s="430">
        <v>0</v>
      </c>
      <c r="H150" s="431" t="s">
        <v>945</v>
      </c>
      <c r="I150" s="432">
        <v>324</v>
      </c>
      <c r="J150" s="430">
        <v>0</v>
      </c>
      <c r="K150" s="431" t="s">
        <v>945</v>
      </c>
      <c r="L150" s="432">
        <v>261</v>
      </c>
      <c r="M150" s="430">
        <v>0</v>
      </c>
      <c r="N150" s="431" t="s">
        <v>945</v>
      </c>
      <c r="O150" s="432">
        <v>315</v>
      </c>
      <c r="P150" s="430">
        <v>0</v>
      </c>
      <c r="Q150" s="431" t="s">
        <v>945</v>
      </c>
      <c r="R150" s="432">
        <v>426</v>
      </c>
      <c r="S150" s="416" t="s">
        <v>1170</v>
      </c>
      <c r="T150" s="417" t="s">
        <v>1310</v>
      </c>
      <c r="U150" s="432">
        <v>418.99900000000002</v>
      </c>
      <c r="V150" s="416" t="s">
        <v>1170</v>
      </c>
      <c r="W150" s="417" t="s">
        <v>1310</v>
      </c>
      <c r="X150" s="432">
        <v>367</v>
      </c>
      <c r="Y150" s="430">
        <v>0</v>
      </c>
      <c r="Z150" s="431" t="s">
        <v>945</v>
      </c>
      <c r="AA150" s="432">
        <v>431</v>
      </c>
      <c r="AB150" s="430">
        <v>0</v>
      </c>
      <c r="AC150" s="431" t="s">
        <v>945</v>
      </c>
      <c r="AD150" s="432">
        <v>403</v>
      </c>
      <c r="AE150" s="416" t="s">
        <v>1170</v>
      </c>
      <c r="AF150" s="417" t="s">
        <v>945</v>
      </c>
      <c r="AG150" s="432">
        <v>438</v>
      </c>
      <c r="AH150" s="433">
        <v>0</v>
      </c>
      <c r="AI150" s="434" t="s">
        <v>1310</v>
      </c>
      <c r="AJ150" s="432">
        <v>356.71</v>
      </c>
      <c r="AK150" s="430">
        <v>0</v>
      </c>
      <c r="AL150" s="431" t="s">
        <v>945</v>
      </c>
      <c r="AM150" s="432">
        <v>305</v>
      </c>
      <c r="AN150" s="416" t="s">
        <v>1170</v>
      </c>
      <c r="AO150" s="417" t="s">
        <v>1310</v>
      </c>
      <c r="AP150" s="375">
        <v>337.839</v>
      </c>
      <c r="AQ150" s="369">
        <v>0</v>
      </c>
      <c r="AR150" s="374" t="s">
        <v>945</v>
      </c>
      <c r="AS150" s="375">
        <v>317</v>
      </c>
      <c r="AT150" s="355"/>
      <c r="AU150" s="879"/>
      <c r="AV150" s="885"/>
      <c r="AW150" s="885"/>
      <c r="AX150" s="885"/>
      <c r="AY150" s="885"/>
      <c r="AZ150" s="885"/>
      <c r="BA150" s="886"/>
      <c r="BB150" s="332">
        <f>SUM(F150:AS150)</f>
        <v>5038.5479999999998</v>
      </c>
      <c r="BC150" s="326"/>
      <c r="BD150" s="326"/>
      <c r="BE150" s="326"/>
      <c r="BF150" s="326"/>
      <c r="BG150" s="326"/>
      <c r="BH150" s="326"/>
      <c r="BI150" s="326"/>
      <c r="BJ150" s="326"/>
      <c r="BK150" s="326"/>
      <c r="BL150" s="326"/>
    </row>
    <row r="151" spans="1:64" s="351" customFormat="1" ht="17" thickTop="1">
      <c r="A151" s="350"/>
      <c r="B151" s="875"/>
      <c r="C151" s="396" t="s">
        <v>1167</v>
      </c>
      <c r="D151" s="884" t="s">
        <v>1504</v>
      </c>
      <c r="E151" s="884"/>
      <c r="F151" s="355"/>
      <c r="G151" s="884" t="s">
        <v>1505</v>
      </c>
      <c r="H151" s="884"/>
      <c r="I151" s="383"/>
      <c r="J151" s="884" t="s">
        <v>1506</v>
      </c>
      <c r="K151" s="884"/>
      <c r="L151" s="383"/>
      <c r="M151" s="884" t="s">
        <v>1507</v>
      </c>
      <c r="N151" s="884"/>
      <c r="O151" s="383"/>
      <c r="P151" s="884" t="s">
        <v>1508</v>
      </c>
      <c r="Q151" s="884"/>
      <c r="R151" s="355"/>
      <c r="S151" s="884" t="s">
        <v>967</v>
      </c>
      <c r="T151" s="884"/>
      <c r="U151" s="355"/>
      <c r="V151" s="884" t="s">
        <v>968</v>
      </c>
      <c r="W151" s="884"/>
      <c r="X151" s="355"/>
      <c r="Y151" s="884" t="s">
        <v>1509</v>
      </c>
      <c r="Z151" s="884"/>
      <c r="AA151" s="355"/>
      <c r="AB151" s="884" t="s">
        <v>969</v>
      </c>
      <c r="AC151" s="884"/>
      <c r="AD151" s="355"/>
      <c r="AE151" s="884" t="s">
        <v>970</v>
      </c>
      <c r="AF151" s="884"/>
      <c r="AG151" s="355"/>
      <c r="AH151" s="884" t="s">
        <v>971</v>
      </c>
      <c r="AI151" s="884"/>
      <c r="AJ151" s="355"/>
      <c r="AK151" s="884" t="s">
        <v>1084</v>
      </c>
      <c r="AL151" s="884"/>
      <c r="AM151" s="355"/>
      <c r="AN151" s="884" t="s">
        <v>972</v>
      </c>
      <c r="AO151" s="884"/>
      <c r="AP151" s="355"/>
      <c r="AQ151" s="884" t="s">
        <v>1510</v>
      </c>
      <c r="AR151" s="884"/>
      <c r="AS151" s="383"/>
      <c r="AT151" s="355"/>
      <c r="AU151" s="879"/>
      <c r="AV151" s="903"/>
      <c r="AW151" s="903"/>
      <c r="AX151" s="903"/>
      <c r="AY151" s="903"/>
      <c r="AZ151" s="903"/>
      <c r="BA151" s="910"/>
      <c r="BB151" s="350"/>
      <c r="BC151" s="350"/>
      <c r="BD151" s="350"/>
      <c r="BE151" s="350"/>
      <c r="BF151" s="350"/>
      <c r="BG151" s="350"/>
      <c r="BH151" s="350"/>
      <c r="BI151" s="350"/>
      <c r="BJ151" s="350"/>
      <c r="BK151" s="350"/>
      <c r="BL151" s="350"/>
    </row>
    <row r="152" spans="1:64" s="351" customFormat="1">
      <c r="A152" s="350"/>
      <c r="B152" s="875"/>
      <c r="C152" s="383"/>
      <c r="D152" s="884" t="s">
        <v>1323</v>
      </c>
      <c r="E152" s="884"/>
      <c r="F152" s="355"/>
      <c r="G152" s="884" t="s">
        <v>1096</v>
      </c>
      <c r="H152" s="884"/>
      <c r="I152" s="355"/>
      <c r="J152" s="884" t="s">
        <v>1091</v>
      </c>
      <c r="K152" s="884"/>
      <c r="L152" s="355"/>
      <c r="M152" s="884" t="s">
        <v>1091</v>
      </c>
      <c r="N152" s="884"/>
      <c r="O152" s="355"/>
      <c r="P152" s="884" t="s">
        <v>1322</v>
      </c>
      <c r="Q152" s="884"/>
      <c r="R152" s="355"/>
      <c r="S152" s="884" t="s">
        <v>1090</v>
      </c>
      <c r="T152" s="884"/>
      <c r="U152" s="355"/>
      <c r="V152" s="884" t="s">
        <v>1090</v>
      </c>
      <c r="W152" s="884"/>
      <c r="X152" s="355"/>
      <c r="Y152" s="884" t="s">
        <v>1104</v>
      </c>
      <c r="Z152" s="884"/>
      <c r="AA152" s="355"/>
      <c r="AB152" s="884" t="s">
        <v>1091</v>
      </c>
      <c r="AC152" s="884"/>
      <c r="AD152" s="355"/>
      <c r="AE152" s="884" t="s">
        <v>1096</v>
      </c>
      <c r="AF152" s="884"/>
      <c r="AG152" s="355"/>
      <c r="AH152" s="884" t="s">
        <v>1313</v>
      </c>
      <c r="AI152" s="884"/>
      <c r="AJ152" s="355"/>
      <c r="AK152" s="884" t="s">
        <v>1315</v>
      </c>
      <c r="AL152" s="884"/>
      <c r="AM152" s="355"/>
      <c r="AN152" s="884" t="s">
        <v>1104</v>
      </c>
      <c r="AO152" s="884"/>
      <c r="AP152" s="355"/>
      <c r="AQ152" s="884" t="s">
        <v>1328</v>
      </c>
      <c r="AR152" s="884"/>
      <c r="AS152" s="383"/>
      <c r="AT152" s="355"/>
      <c r="AU152" s="879"/>
      <c r="AV152" s="904"/>
      <c r="AW152" s="904"/>
      <c r="AX152" s="904"/>
      <c r="AY152" s="904"/>
      <c r="AZ152" s="904"/>
      <c r="BA152" s="901"/>
      <c r="BB152" s="350"/>
      <c r="BC152" s="350"/>
      <c r="BD152" s="350"/>
      <c r="BE152" s="350"/>
      <c r="BF152" s="350"/>
      <c r="BG152" s="350"/>
      <c r="BH152" s="350"/>
      <c r="BI152" s="350"/>
      <c r="BJ152" s="350"/>
      <c r="BK152" s="350"/>
      <c r="BL152" s="350"/>
    </row>
    <row r="153" spans="1:64">
      <c r="A153" s="326"/>
      <c r="B153" s="875"/>
      <c r="C153" s="329"/>
      <c r="D153" s="387"/>
      <c r="E153" s="387"/>
      <c r="F153" s="355"/>
      <c r="G153" s="387"/>
      <c r="H153" s="387"/>
      <c r="I153" s="387"/>
      <c r="J153" s="387"/>
      <c r="K153" s="387"/>
      <c r="L153" s="355"/>
      <c r="M153" s="387"/>
      <c r="N153" s="387"/>
      <c r="O153" s="355"/>
      <c r="P153" s="387"/>
      <c r="Q153" s="387"/>
      <c r="R153" s="387"/>
      <c r="S153" s="408"/>
      <c r="T153" s="409"/>
      <c r="U153" s="387"/>
      <c r="V153" s="387"/>
      <c r="W153" s="387"/>
      <c r="X153" s="329"/>
      <c r="Y153" s="387"/>
      <c r="Z153" s="387"/>
      <c r="AA153" s="355"/>
      <c r="AB153" s="387"/>
      <c r="AC153" s="387"/>
      <c r="AD153" s="355"/>
      <c r="AE153" s="387"/>
      <c r="AF153" s="387"/>
      <c r="AG153" s="355"/>
      <c r="AH153" s="387"/>
      <c r="AI153" s="387"/>
      <c r="AJ153" s="392"/>
      <c r="AK153" s="387"/>
      <c r="AL153" s="387"/>
      <c r="AM153" s="392"/>
      <c r="AN153" s="387"/>
      <c r="AO153" s="387"/>
      <c r="AP153" s="392"/>
      <c r="AQ153" s="387"/>
      <c r="AR153" s="387"/>
      <c r="AS153" s="392"/>
      <c r="AT153" s="392"/>
      <c r="AU153" s="879"/>
      <c r="AV153" s="904"/>
      <c r="AW153" s="904"/>
      <c r="AX153" s="904"/>
      <c r="AY153" s="904"/>
      <c r="AZ153" s="904"/>
      <c r="BA153" s="901"/>
      <c r="BB153" s="326"/>
      <c r="BC153" s="326"/>
      <c r="BD153" s="326"/>
      <c r="BE153" s="326"/>
      <c r="BF153" s="326"/>
      <c r="BG153" s="326"/>
      <c r="BH153" s="326"/>
      <c r="BI153" s="326"/>
      <c r="BJ153" s="326"/>
      <c r="BK153" s="326"/>
      <c r="BL153" s="326"/>
    </row>
    <row r="154" spans="1:64" s="411" customFormat="1">
      <c r="A154" s="410"/>
      <c r="B154" s="875"/>
      <c r="C154" s="394"/>
      <c r="D154" s="394">
        <f>AQ143+1</f>
        <v>177</v>
      </c>
      <c r="E154" s="394"/>
      <c r="F154" s="381"/>
      <c r="G154" s="394">
        <f>D154+1</f>
        <v>178</v>
      </c>
      <c r="H154" s="394"/>
      <c r="I154" s="381"/>
      <c r="J154" s="394">
        <f>G154+1</f>
        <v>179</v>
      </c>
      <c r="K154" s="394"/>
      <c r="L154" s="381"/>
      <c r="M154" s="394">
        <f>J154+1</f>
        <v>180</v>
      </c>
      <c r="N154" s="394"/>
      <c r="O154" s="381"/>
      <c r="P154" s="394">
        <f>M154+1</f>
        <v>181</v>
      </c>
      <c r="Q154" s="394"/>
      <c r="R154" s="381"/>
      <c r="S154" s="394">
        <f>P154+1</f>
        <v>182</v>
      </c>
      <c r="T154" s="394"/>
      <c r="U154" s="381"/>
      <c r="V154" s="394">
        <f>S154+1</f>
        <v>183</v>
      </c>
      <c r="W154" s="394"/>
      <c r="X154" s="394"/>
      <c r="Y154" s="394">
        <f>V154+1</f>
        <v>184</v>
      </c>
      <c r="Z154" s="394"/>
      <c r="AA154" s="381"/>
      <c r="AB154" s="394">
        <f>Y154+1</f>
        <v>185</v>
      </c>
      <c r="AC154" s="394"/>
      <c r="AD154" s="381"/>
      <c r="AE154" s="394">
        <f>AB154+1</f>
        <v>186</v>
      </c>
      <c r="AF154" s="394"/>
      <c r="AG154" s="381"/>
      <c r="AH154" s="394">
        <f>AE154+1</f>
        <v>187</v>
      </c>
      <c r="AI154" s="394"/>
      <c r="AJ154" s="394"/>
      <c r="AK154" s="394">
        <f>AH154+1</f>
        <v>188</v>
      </c>
      <c r="AL154" s="394"/>
      <c r="AM154" s="394"/>
      <c r="AN154" s="394">
        <f>AK154+1</f>
        <v>189</v>
      </c>
      <c r="AO154" s="394"/>
      <c r="AP154" s="394"/>
      <c r="AQ154" s="394">
        <f>AN154+1</f>
        <v>190</v>
      </c>
      <c r="AR154" s="394"/>
      <c r="AS154" s="394"/>
      <c r="AT154" s="394"/>
      <c r="AU154" s="879"/>
      <c r="AV154" s="904"/>
      <c r="AW154" s="904"/>
      <c r="AX154" s="904"/>
      <c r="AY154" s="904"/>
      <c r="AZ154" s="904"/>
      <c r="BA154" s="901"/>
      <c r="BB154" s="410"/>
      <c r="BC154" s="410"/>
      <c r="BD154" s="410"/>
      <c r="BE154" s="410"/>
      <c r="BF154" s="410"/>
      <c r="BG154" s="410"/>
      <c r="BH154" s="410"/>
      <c r="BI154" s="410"/>
      <c r="BJ154" s="410"/>
      <c r="BK154" s="410"/>
      <c r="BL154" s="410"/>
    </row>
    <row r="155" spans="1:64">
      <c r="A155" s="326"/>
      <c r="B155" s="875"/>
      <c r="C155" s="937" t="s">
        <v>1166</v>
      </c>
      <c r="D155" s="932"/>
      <c r="E155" s="932"/>
      <c r="F155" s="932"/>
      <c r="G155" s="932"/>
      <c r="H155" s="932"/>
      <c r="I155" s="932"/>
      <c r="J155" s="932"/>
      <c r="K155" s="932"/>
      <c r="L155" s="932"/>
      <c r="M155" s="932"/>
      <c r="N155" s="932"/>
      <c r="O155" s="932"/>
      <c r="P155" s="932"/>
      <c r="Q155" s="932"/>
      <c r="R155" s="932"/>
      <c r="S155" s="932"/>
      <c r="T155" s="932"/>
      <c r="U155" s="932"/>
      <c r="V155" s="932"/>
      <c r="W155" s="932"/>
      <c r="X155" s="932"/>
      <c r="Y155" s="932"/>
      <c r="Z155" s="932"/>
      <c r="AA155" s="932"/>
      <c r="AB155" s="932"/>
      <c r="AC155" s="932"/>
      <c r="AD155" s="932"/>
      <c r="AE155" s="932"/>
      <c r="AF155" s="932"/>
      <c r="AG155" s="932"/>
      <c r="AH155" s="932"/>
      <c r="AI155" s="932"/>
      <c r="AJ155" s="932"/>
      <c r="AK155" s="932"/>
      <c r="AL155" s="932"/>
      <c r="AM155" s="932"/>
      <c r="AN155" s="932"/>
      <c r="AO155" s="932"/>
      <c r="AP155" s="932"/>
      <c r="AQ155" s="932"/>
      <c r="AR155" s="932"/>
      <c r="AS155" s="932"/>
      <c r="AT155" s="355"/>
      <c r="AU155" s="879"/>
      <c r="AV155" s="904"/>
      <c r="AW155" s="904"/>
      <c r="AX155" s="904"/>
      <c r="AY155" s="904"/>
      <c r="AZ155" s="904"/>
      <c r="BA155" s="901"/>
      <c r="BB155" s="326"/>
      <c r="BC155" s="326"/>
      <c r="BD155" s="326"/>
      <c r="BE155" s="326"/>
      <c r="BF155" s="326"/>
      <c r="BG155" s="326"/>
      <c r="BH155" s="326"/>
      <c r="BI155" s="326"/>
      <c r="BJ155" s="326"/>
      <c r="BK155" s="326"/>
      <c r="BL155" s="326"/>
    </row>
    <row r="156" spans="1:64">
      <c r="A156" s="326"/>
      <c r="B156" s="875"/>
      <c r="C156" s="392"/>
      <c r="D156" s="392"/>
      <c r="E156" s="392"/>
      <c r="F156" s="392"/>
      <c r="G156" s="392"/>
      <c r="H156" s="392"/>
      <c r="I156" s="392"/>
      <c r="J156" s="392"/>
      <c r="K156" s="392"/>
      <c r="L156" s="392"/>
      <c r="M156" s="392"/>
      <c r="N156" s="392"/>
      <c r="O156" s="392"/>
      <c r="P156" s="392"/>
      <c r="Q156" s="392"/>
      <c r="R156" s="392"/>
      <c r="S156" s="392"/>
      <c r="T156" s="392"/>
      <c r="U156" s="392"/>
      <c r="V156" s="392"/>
      <c r="W156" s="392"/>
      <c r="X156" s="392"/>
      <c r="Y156" s="392"/>
      <c r="Z156" s="392"/>
      <c r="AA156" s="392"/>
      <c r="AB156" s="392"/>
      <c r="AC156" s="392"/>
      <c r="AD156" s="392"/>
      <c r="AE156" s="392"/>
      <c r="AF156" s="392"/>
      <c r="AG156" s="392"/>
      <c r="AH156" s="392"/>
      <c r="AI156" s="392"/>
      <c r="AJ156" s="392"/>
      <c r="AK156" s="392"/>
      <c r="AL156" s="392"/>
      <c r="AM156" s="392"/>
      <c r="AN156" s="392"/>
      <c r="AO156" s="392"/>
      <c r="AP156" s="392"/>
      <c r="AQ156" s="392"/>
      <c r="AR156" s="392"/>
      <c r="AS156" s="392"/>
      <c r="AT156" s="355"/>
      <c r="AU156" s="879"/>
      <c r="AV156" s="904"/>
      <c r="AW156" s="904"/>
      <c r="AX156" s="904"/>
      <c r="AY156" s="904"/>
      <c r="AZ156" s="904"/>
      <c r="BA156" s="901"/>
      <c r="BB156" s="326"/>
      <c r="BC156" s="326"/>
      <c r="BD156" s="326"/>
      <c r="BE156" s="326"/>
      <c r="BF156" s="326"/>
      <c r="BG156" s="326"/>
      <c r="BH156" s="326"/>
      <c r="BI156" s="326"/>
      <c r="BJ156" s="326"/>
      <c r="BK156" s="326"/>
      <c r="BL156" s="326"/>
    </row>
    <row r="157" spans="1:64">
      <c r="A157" s="326"/>
      <c r="B157" s="875"/>
      <c r="C157" s="435"/>
      <c r="D157" s="392"/>
      <c r="E157" s="392"/>
      <c r="F157" s="392"/>
      <c r="G157" s="392"/>
      <c r="H157" s="392"/>
      <c r="I157" s="392"/>
      <c r="J157" s="392"/>
      <c r="K157" s="392"/>
      <c r="L157" s="392"/>
      <c r="M157" s="392"/>
      <c r="N157" s="392"/>
      <c r="O157" s="392"/>
      <c r="P157" s="392"/>
      <c r="Q157" s="392"/>
      <c r="R157" s="392"/>
      <c r="S157" s="392"/>
      <c r="T157" s="392"/>
      <c r="U157" s="392"/>
      <c r="V157" s="392"/>
      <c r="W157" s="392"/>
      <c r="X157" s="392"/>
      <c r="Y157" s="392"/>
      <c r="Z157" s="392"/>
      <c r="AA157" s="392"/>
      <c r="AB157" s="392"/>
      <c r="AC157" s="392"/>
      <c r="AD157" s="392"/>
      <c r="AE157" s="392"/>
      <c r="AF157" s="392"/>
      <c r="AG157" s="392"/>
      <c r="AH157" s="392"/>
      <c r="AI157" s="392"/>
      <c r="AJ157" s="392"/>
      <c r="AK157" s="392"/>
      <c r="AL157" s="392"/>
      <c r="AM157" s="392"/>
      <c r="AN157" s="392"/>
      <c r="AO157" s="392"/>
      <c r="AP157" s="392"/>
      <c r="AQ157" s="392"/>
      <c r="AR157" s="392"/>
      <c r="AS157" s="392"/>
      <c r="AT157" s="355"/>
      <c r="AU157" s="879"/>
      <c r="AV157" s="904"/>
      <c r="AW157" s="904"/>
      <c r="AX157" s="904"/>
      <c r="AY157" s="904"/>
      <c r="AZ157" s="904"/>
      <c r="BA157" s="901"/>
      <c r="BB157" s="326"/>
      <c r="BC157" s="326"/>
      <c r="BD157" s="326"/>
      <c r="BE157" s="326"/>
      <c r="BF157" s="326"/>
      <c r="BG157" s="326"/>
      <c r="BH157" s="326"/>
      <c r="BI157" s="326"/>
      <c r="BJ157" s="326"/>
      <c r="BK157" s="326"/>
      <c r="BL157" s="326"/>
    </row>
    <row r="158" spans="1:64" ht="17" thickBot="1">
      <c r="A158" s="326"/>
      <c r="B158" s="875"/>
      <c r="C158" s="329"/>
      <c r="D158" s="390"/>
      <c r="E158" s="363"/>
      <c r="F158" s="355"/>
      <c r="G158" s="900"/>
      <c r="H158" s="900"/>
      <c r="I158" s="355"/>
      <c r="J158" s="900"/>
      <c r="K158" s="900"/>
      <c r="L158" s="355"/>
      <c r="M158" s="900"/>
      <c r="N158" s="900"/>
      <c r="O158" s="355"/>
      <c r="P158" s="900"/>
      <c r="Q158" s="900"/>
      <c r="R158" s="355"/>
      <c r="S158" s="900"/>
      <c r="T158" s="900"/>
      <c r="U158" s="355"/>
      <c r="V158" s="900"/>
      <c r="W158" s="900"/>
      <c r="X158" s="355"/>
      <c r="Y158" s="900" t="s">
        <v>1169</v>
      </c>
      <c r="Z158" s="900"/>
      <c r="AA158" s="355"/>
      <c r="AB158" s="900" t="s">
        <v>1169</v>
      </c>
      <c r="AC158" s="900"/>
      <c r="AD158" s="355"/>
      <c r="AE158" s="900"/>
      <c r="AF158" s="900"/>
      <c r="AG158" s="355"/>
      <c r="AH158" s="900"/>
      <c r="AI158" s="900"/>
      <c r="AJ158" s="355"/>
      <c r="AK158" s="900"/>
      <c r="AL158" s="900"/>
      <c r="AM158" s="355"/>
      <c r="AN158" s="900"/>
      <c r="AO158" s="900"/>
      <c r="AP158" s="355"/>
      <c r="AQ158" s="938"/>
      <c r="AR158" s="938"/>
      <c r="AS158" s="355"/>
      <c r="AT158" s="355"/>
      <c r="AU158" s="879"/>
      <c r="AV158" s="905"/>
      <c r="AW158" s="905"/>
      <c r="AX158" s="905"/>
      <c r="AY158" s="905"/>
      <c r="AZ158" s="905"/>
      <c r="BA158" s="902"/>
      <c r="BB158" s="326"/>
      <c r="BC158" s="326"/>
      <c r="BD158" s="326"/>
      <c r="BE158" s="326"/>
      <c r="BF158" s="326"/>
      <c r="BG158" s="326"/>
      <c r="BH158" s="326"/>
      <c r="BI158" s="326"/>
      <c r="BJ158" s="326"/>
      <c r="BK158" s="326"/>
      <c r="BL158" s="326"/>
    </row>
    <row r="159" spans="1:64" ht="17.5" thickTop="1" thickBot="1">
      <c r="A159" s="326"/>
      <c r="B159" s="875"/>
      <c r="C159" s="355"/>
      <c r="D159" s="422" t="s">
        <v>795</v>
      </c>
      <c r="E159" s="423" t="s">
        <v>797</v>
      </c>
      <c r="F159" s="421"/>
      <c r="G159" s="422" t="s">
        <v>795</v>
      </c>
      <c r="H159" s="423" t="s">
        <v>797</v>
      </c>
      <c r="I159" s="421"/>
      <c r="J159" s="422" t="s">
        <v>795</v>
      </c>
      <c r="K159" s="423" t="s">
        <v>797</v>
      </c>
      <c r="L159" s="421"/>
      <c r="M159" s="422" t="s">
        <v>795</v>
      </c>
      <c r="N159" s="423" t="s">
        <v>797</v>
      </c>
      <c r="O159" s="421"/>
      <c r="P159" s="422" t="s">
        <v>795</v>
      </c>
      <c r="Q159" s="423" t="s">
        <v>797</v>
      </c>
      <c r="R159" s="421"/>
      <c r="S159" s="422" t="s">
        <v>795</v>
      </c>
      <c r="T159" s="423" t="s">
        <v>797</v>
      </c>
      <c r="U159" s="421"/>
      <c r="V159" s="422" t="s">
        <v>795</v>
      </c>
      <c r="W159" s="423" t="s">
        <v>797</v>
      </c>
      <c r="X159" s="421"/>
      <c r="Y159" s="412" t="s">
        <v>795</v>
      </c>
      <c r="Z159" s="413" t="s">
        <v>797</v>
      </c>
      <c r="AA159" s="421"/>
      <c r="AB159" s="412" t="s">
        <v>795</v>
      </c>
      <c r="AC159" s="413" t="s">
        <v>797</v>
      </c>
      <c r="AD159" s="421"/>
      <c r="AE159" s="401" t="s">
        <v>795</v>
      </c>
      <c r="AF159" s="402" t="s">
        <v>797</v>
      </c>
      <c r="AG159" s="355"/>
      <c r="AH159" s="401" t="s">
        <v>795</v>
      </c>
      <c r="AI159" s="402" t="s">
        <v>797</v>
      </c>
      <c r="AJ159" s="355"/>
      <c r="AK159" s="401" t="s">
        <v>795</v>
      </c>
      <c r="AL159" s="402" t="s">
        <v>797</v>
      </c>
      <c r="AM159" s="355"/>
      <c r="AN159" s="401" t="s">
        <v>795</v>
      </c>
      <c r="AO159" s="402" t="s">
        <v>797</v>
      </c>
      <c r="AP159" s="355"/>
      <c r="AQ159" s="401" t="s">
        <v>795</v>
      </c>
      <c r="AR159" s="402" t="s">
        <v>797</v>
      </c>
      <c r="AS159" s="407"/>
      <c r="AT159" s="355"/>
      <c r="AU159" s="879"/>
      <c r="AV159" s="885">
        <v>14</v>
      </c>
      <c r="AW159" s="885">
        <f>COUNTIF(K158:AR158,"FC")</f>
        <v>2</v>
      </c>
      <c r="AX159" s="885">
        <f>COUNTIF(J157:AR157,"EC")</f>
        <v>0</v>
      </c>
      <c r="AY159" s="885">
        <f>COUNTIF(J161:AR161,"E")</f>
        <v>2</v>
      </c>
      <c r="AZ159" s="885">
        <f>COUNTIF(J158:AR158,"TW")</f>
        <v>0</v>
      </c>
      <c r="BA159" s="886"/>
      <c r="BB159" s="326"/>
      <c r="BC159" s="326"/>
      <c r="BD159" s="326"/>
      <c r="BE159" s="326"/>
      <c r="BF159" s="326"/>
      <c r="BG159" s="326"/>
      <c r="BH159" s="326"/>
      <c r="BI159" s="326"/>
      <c r="BJ159" s="326"/>
      <c r="BK159" s="326"/>
      <c r="BL159" s="326"/>
    </row>
    <row r="160" spans="1:64" ht="17.5" thickTop="1" thickBot="1">
      <c r="A160" s="326"/>
      <c r="B160" s="875"/>
      <c r="C160" s="355"/>
      <c r="D160" s="426" t="s">
        <v>800</v>
      </c>
      <c r="E160" s="427" t="s">
        <v>622</v>
      </c>
      <c r="F160" s="421"/>
      <c r="G160" s="426" t="s">
        <v>800</v>
      </c>
      <c r="H160" s="427" t="s">
        <v>622</v>
      </c>
      <c r="I160" s="421" t="s">
        <v>807</v>
      </c>
      <c r="J160" s="426" t="s">
        <v>800</v>
      </c>
      <c r="K160" s="427" t="s">
        <v>622</v>
      </c>
      <c r="L160" s="421"/>
      <c r="M160" s="426" t="s">
        <v>800</v>
      </c>
      <c r="N160" s="427" t="s">
        <v>622</v>
      </c>
      <c r="O160" s="421"/>
      <c r="P160" s="426" t="s">
        <v>800</v>
      </c>
      <c r="Q160" s="427" t="s">
        <v>622</v>
      </c>
      <c r="R160" s="421"/>
      <c r="S160" s="426" t="s">
        <v>800</v>
      </c>
      <c r="T160" s="427" t="s">
        <v>622</v>
      </c>
      <c r="U160" s="421"/>
      <c r="V160" s="426" t="s">
        <v>800</v>
      </c>
      <c r="W160" s="427" t="s">
        <v>622</v>
      </c>
      <c r="X160" s="421"/>
      <c r="Y160" s="414" t="s">
        <v>800</v>
      </c>
      <c r="Z160" s="415" t="s">
        <v>622</v>
      </c>
      <c r="AA160" s="421"/>
      <c r="AB160" s="414" t="s">
        <v>800</v>
      </c>
      <c r="AC160" s="415" t="s">
        <v>622</v>
      </c>
      <c r="AD160" s="421"/>
      <c r="AE160" s="404" t="s">
        <v>800</v>
      </c>
      <c r="AF160" s="405" t="s">
        <v>622</v>
      </c>
      <c r="AG160" s="355"/>
      <c r="AH160" s="404" t="s">
        <v>800</v>
      </c>
      <c r="AI160" s="405" t="s">
        <v>622</v>
      </c>
      <c r="AJ160" s="355"/>
      <c r="AK160" s="404" t="s">
        <v>800</v>
      </c>
      <c r="AL160" s="405" t="s">
        <v>622</v>
      </c>
      <c r="AM160" s="355"/>
      <c r="AN160" s="404" t="s">
        <v>800</v>
      </c>
      <c r="AO160" s="405" t="s">
        <v>622</v>
      </c>
      <c r="AP160" s="355"/>
      <c r="AQ160" s="404" t="s">
        <v>800</v>
      </c>
      <c r="AR160" s="405" t="s">
        <v>622</v>
      </c>
      <c r="AS160" s="407"/>
      <c r="AT160" s="355"/>
      <c r="AU160" s="879"/>
      <c r="AV160" s="885"/>
      <c r="AW160" s="885"/>
      <c r="AX160" s="885"/>
      <c r="AY160" s="885"/>
      <c r="AZ160" s="885"/>
      <c r="BA160" s="886"/>
      <c r="BB160" s="326"/>
      <c r="BC160" s="326"/>
      <c r="BD160" s="326"/>
      <c r="BE160" s="326"/>
      <c r="BF160" s="326"/>
      <c r="BG160" s="326"/>
      <c r="BH160" s="326"/>
      <c r="BI160" s="326"/>
      <c r="BJ160" s="326"/>
      <c r="BK160" s="326"/>
      <c r="BL160" s="326"/>
    </row>
    <row r="161" spans="1:64" ht="17.5" thickTop="1" thickBot="1">
      <c r="A161" s="326"/>
      <c r="B161" s="875"/>
      <c r="C161" s="329"/>
      <c r="D161" s="430">
        <v>0</v>
      </c>
      <c r="E161" s="431" t="s">
        <v>945</v>
      </c>
      <c r="F161" s="432">
        <v>317.77699999999999</v>
      </c>
      <c r="G161" s="430">
        <v>0</v>
      </c>
      <c r="H161" s="431" t="s">
        <v>945</v>
      </c>
      <c r="I161" s="432">
        <v>457</v>
      </c>
      <c r="J161" s="430">
        <v>0</v>
      </c>
      <c r="K161" s="431" t="s">
        <v>945</v>
      </c>
      <c r="L161" s="432">
        <v>389.81599999999997</v>
      </c>
      <c r="M161" s="430">
        <v>0</v>
      </c>
      <c r="N161" s="431" t="s">
        <v>945</v>
      </c>
      <c r="O161" s="432">
        <v>298.846</v>
      </c>
      <c r="P161" s="430">
        <v>0</v>
      </c>
      <c r="Q161" s="431" t="s">
        <v>945</v>
      </c>
      <c r="R161" s="432">
        <v>330.93099999999998</v>
      </c>
      <c r="S161" s="430">
        <v>0</v>
      </c>
      <c r="T161" s="431" t="s">
        <v>945</v>
      </c>
      <c r="U161" s="432">
        <v>338.99799999999999</v>
      </c>
      <c r="V161" s="430">
        <v>0</v>
      </c>
      <c r="W161" s="431" t="s">
        <v>945</v>
      </c>
      <c r="X161" s="432">
        <v>427</v>
      </c>
      <c r="Y161" s="416" t="s">
        <v>1170</v>
      </c>
      <c r="Z161" s="417" t="s">
        <v>1092</v>
      </c>
      <c r="AA161" s="432">
        <v>401</v>
      </c>
      <c r="AB161" s="416" t="s">
        <v>1170</v>
      </c>
      <c r="AC161" s="417" t="s">
        <v>1312</v>
      </c>
      <c r="AD161" s="432">
        <v>479.82299999999998</v>
      </c>
      <c r="AE161" s="369">
        <v>0</v>
      </c>
      <c r="AF161" s="374" t="s">
        <v>945</v>
      </c>
      <c r="AG161" s="375">
        <v>435</v>
      </c>
      <c r="AH161" s="369">
        <v>0</v>
      </c>
      <c r="AI161" s="374" t="s">
        <v>945</v>
      </c>
      <c r="AJ161" s="375">
        <v>410</v>
      </c>
      <c r="AK161" s="369">
        <v>0</v>
      </c>
      <c r="AL161" s="374" t="s">
        <v>945</v>
      </c>
      <c r="AM161" s="375">
        <v>365</v>
      </c>
      <c r="AN161" s="369">
        <v>0</v>
      </c>
      <c r="AO161" s="374" t="s">
        <v>945</v>
      </c>
      <c r="AP161" s="375">
        <v>466.43099999999998</v>
      </c>
      <c r="AQ161" s="369">
        <v>0</v>
      </c>
      <c r="AR161" s="374" t="s">
        <v>945</v>
      </c>
      <c r="AS161" s="375">
        <v>421.53</v>
      </c>
      <c r="AT161" s="355"/>
      <c r="AU161" s="879"/>
      <c r="AV161" s="885"/>
      <c r="AW161" s="885"/>
      <c r="AX161" s="885"/>
      <c r="AY161" s="885"/>
      <c r="AZ161" s="885"/>
      <c r="BA161" s="886"/>
      <c r="BB161" s="332">
        <f>SUM(F161:AS161)</f>
        <v>5539.1519999999991</v>
      </c>
      <c r="BC161" s="326"/>
      <c r="BD161" s="326"/>
      <c r="BE161" s="326"/>
      <c r="BF161" s="326"/>
      <c r="BG161" s="326"/>
      <c r="BH161" s="326"/>
      <c r="BI161" s="326"/>
      <c r="BJ161" s="326"/>
      <c r="BK161" s="326"/>
      <c r="BL161" s="326"/>
    </row>
    <row r="162" spans="1:64" s="351" customFormat="1" ht="17" thickTop="1">
      <c r="A162" s="350"/>
      <c r="B162" s="875"/>
      <c r="C162" s="383"/>
      <c r="D162" s="884" t="s">
        <v>1511</v>
      </c>
      <c r="E162" s="884"/>
      <c r="F162" s="355"/>
      <c r="G162" s="884" t="s">
        <v>1512</v>
      </c>
      <c r="H162" s="884"/>
      <c r="I162" s="383"/>
      <c r="J162" s="884" t="s">
        <v>1513</v>
      </c>
      <c r="K162" s="884"/>
      <c r="L162" s="383"/>
      <c r="M162" s="884" t="s">
        <v>1514</v>
      </c>
      <c r="N162" s="884"/>
      <c r="O162" s="396" t="s">
        <v>1167</v>
      </c>
      <c r="P162" s="884" t="s">
        <v>1515</v>
      </c>
      <c r="Q162" s="884"/>
      <c r="R162" s="355" t="s">
        <v>1171</v>
      </c>
      <c r="S162" s="884" t="s">
        <v>1516</v>
      </c>
      <c r="T162" s="884"/>
      <c r="V162" s="884" t="s">
        <v>1517</v>
      </c>
      <c r="W162" s="884"/>
      <c r="X162" s="355"/>
      <c r="Y162" s="884" t="s">
        <v>973</v>
      </c>
      <c r="Z162" s="884"/>
      <c r="AA162" s="355"/>
      <c r="AB162" s="884" t="s">
        <v>974</v>
      </c>
      <c r="AC162" s="884"/>
      <c r="AD162" s="355" t="s">
        <v>1172</v>
      </c>
      <c r="AE162" s="884" t="s">
        <v>1518</v>
      </c>
      <c r="AF162" s="884"/>
      <c r="AG162" s="355"/>
      <c r="AH162" s="884" t="s">
        <v>1519</v>
      </c>
      <c r="AI162" s="884"/>
      <c r="AJ162" s="355"/>
      <c r="AK162" s="884" t="s">
        <v>1520</v>
      </c>
      <c r="AL162" s="884"/>
      <c r="AM162" s="406"/>
      <c r="AN162" s="884" t="s">
        <v>1521</v>
      </c>
      <c r="AO162" s="884"/>
      <c r="AP162" s="355"/>
      <c r="AQ162" s="884" t="s">
        <v>1522</v>
      </c>
      <c r="AR162" s="884"/>
      <c r="AS162" s="383"/>
      <c r="AT162" s="355"/>
      <c r="AU162" s="879"/>
      <c r="AV162" s="903"/>
      <c r="AW162" s="903"/>
      <c r="AX162" s="903"/>
      <c r="AY162" s="903"/>
      <c r="AZ162" s="903"/>
      <c r="BA162" s="910"/>
      <c r="BB162" s="350"/>
      <c r="BC162" s="350"/>
      <c r="BD162" s="350"/>
      <c r="BE162" s="350"/>
      <c r="BF162" s="350"/>
      <c r="BG162" s="350"/>
      <c r="BH162" s="350"/>
      <c r="BI162" s="350"/>
      <c r="BJ162" s="350"/>
      <c r="BK162" s="350"/>
      <c r="BL162" s="350"/>
    </row>
    <row r="163" spans="1:64" s="351" customFormat="1">
      <c r="A163" s="350"/>
      <c r="B163" s="875"/>
      <c r="C163" s="383"/>
      <c r="D163" s="884" t="s">
        <v>1523</v>
      </c>
      <c r="E163" s="884"/>
      <c r="F163" s="355"/>
      <c r="G163" s="884" t="s">
        <v>1349</v>
      </c>
      <c r="H163" s="884"/>
      <c r="I163" s="355"/>
      <c r="J163" s="884" t="s">
        <v>1096</v>
      </c>
      <c r="K163" s="884"/>
      <c r="L163" s="355"/>
      <c r="M163" s="884" t="s">
        <v>1523</v>
      </c>
      <c r="N163" s="884"/>
      <c r="O163" s="355"/>
      <c r="P163" s="884" t="s">
        <v>1524</v>
      </c>
      <c r="Q163" s="884"/>
      <c r="R163" s="355"/>
      <c r="S163" s="884" t="s">
        <v>1327</v>
      </c>
      <c r="T163" s="884"/>
      <c r="U163" s="355"/>
      <c r="V163" s="884" t="s">
        <v>1091</v>
      </c>
      <c r="W163" s="884"/>
      <c r="X163" s="355"/>
      <c r="Y163" s="884" t="s">
        <v>1102</v>
      </c>
      <c r="Z163" s="884"/>
      <c r="AA163" s="355"/>
      <c r="AB163" s="884" t="s">
        <v>1096</v>
      </c>
      <c r="AC163" s="884"/>
      <c r="AD163" s="355"/>
      <c r="AE163" s="884" t="s">
        <v>1322</v>
      </c>
      <c r="AF163" s="884"/>
      <c r="AG163" s="355"/>
      <c r="AH163" s="884" t="s">
        <v>1088</v>
      </c>
      <c r="AI163" s="884"/>
      <c r="AJ163" s="355"/>
      <c r="AK163" s="884" t="s">
        <v>1096</v>
      </c>
      <c r="AL163" s="884"/>
      <c r="AM163" s="355"/>
      <c r="AN163" s="884" t="s">
        <v>1096</v>
      </c>
      <c r="AO163" s="884"/>
      <c r="AP163" s="355"/>
      <c r="AQ163" s="884" t="s">
        <v>1325</v>
      </c>
      <c r="AR163" s="884"/>
      <c r="AS163" s="383"/>
      <c r="AT163" s="355"/>
      <c r="AU163" s="879"/>
      <c r="AV163" s="904"/>
      <c r="AW163" s="904"/>
      <c r="AX163" s="904"/>
      <c r="AY163" s="904"/>
      <c r="AZ163" s="904"/>
      <c r="BA163" s="901"/>
      <c r="BB163" s="350"/>
      <c r="BC163" s="350"/>
      <c r="BD163" s="350"/>
      <c r="BE163" s="350"/>
      <c r="BF163" s="350"/>
      <c r="BG163" s="350"/>
      <c r="BH163" s="350"/>
      <c r="BI163" s="350"/>
      <c r="BJ163" s="350"/>
      <c r="BK163" s="350"/>
      <c r="BL163" s="350"/>
    </row>
    <row r="164" spans="1:64">
      <c r="A164" s="326"/>
      <c r="B164" s="875"/>
      <c r="C164" s="329"/>
      <c r="D164" s="387"/>
      <c r="E164" s="387"/>
      <c r="F164" s="355"/>
      <c r="G164" s="387"/>
      <c r="H164" s="387"/>
      <c r="I164" s="387"/>
      <c r="J164" s="387"/>
      <c r="K164" s="387"/>
      <c r="L164" s="355"/>
      <c r="M164" s="387"/>
      <c r="N164" s="387"/>
      <c r="O164" s="355"/>
      <c r="P164" s="387"/>
      <c r="Q164" s="387"/>
      <c r="R164" s="387"/>
      <c r="S164" s="408"/>
      <c r="T164" s="409"/>
      <c r="U164" s="387"/>
      <c r="V164" s="387"/>
      <c r="W164" s="387"/>
      <c r="X164" s="329"/>
      <c r="Y164" s="387"/>
      <c r="Z164" s="387"/>
      <c r="AA164" s="355"/>
      <c r="AB164" s="387"/>
      <c r="AC164" s="387"/>
      <c r="AD164" s="355"/>
      <c r="AE164" s="387"/>
      <c r="AF164" s="387"/>
      <c r="AG164" s="355"/>
      <c r="AH164" s="387"/>
      <c r="AI164" s="387"/>
      <c r="AJ164" s="392"/>
      <c r="AK164" s="387"/>
      <c r="AL164" s="387"/>
      <c r="AM164" s="392"/>
      <c r="AN164" s="387"/>
      <c r="AO164" s="387"/>
      <c r="AP164" s="392"/>
      <c r="AQ164" s="387"/>
      <c r="AR164" s="387"/>
      <c r="AS164" s="392"/>
      <c r="AT164" s="392"/>
      <c r="AU164" s="879"/>
      <c r="AV164" s="904"/>
      <c r="AW164" s="904"/>
      <c r="AX164" s="904"/>
      <c r="AY164" s="904"/>
      <c r="AZ164" s="904"/>
      <c r="BA164" s="901"/>
      <c r="BB164" s="326"/>
      <c r="BC164" s="326"/>
      <c r="BD164" s="326"/>
      <c r="BE164" s="326"/>
      <c r="BF164" s="326"/>
      <c r="BG164" s="326"/>
      <c r="BH164" s="326"/>
      <c r="BI164" s="326"/>
      <c r="BJ164" s="326"/>
      <c r="BK164" s="326"/>
      <c r="BL164" s="326"/>
    </row>
    <row r="165" spans="1:64" s="411" customFormat="1">
      <c r="A165" s="410"/>
      <c r="B165" s="875"/>
      <c r="C165" s="394"/>
      <c r="D165" s="394">
        <f>AQ154+1</f>
        <v>191</v>
      </c>
      <c r="E165" s="394"/>
      <c r="F165" s="381"/>
      <c r="G165" s="394">
        <f>D165+1</f>
        <v>192</v>
      </c>
      <c r="H165" s="394"/>
      <c r="I165" s="381"/>
      <c r="J165" s="394">
        <f>G165+1</f>
        <v>193</v>
      </c>
      <c r="K165" s="394"/>
      <c r="L165" s="381"/>
      <c r="M165" s="394">
        <f>J165+1</f>
        <v>194</v>
      </c>
      <c r="N165" s="394"/>
      <c r="O165" s="381"/>
      <c r="P165" s="394">
        <f>M165+1</f>
        <v>195</v>
      </c>
      <c r="Q165" s="394"/>
      <c r="R165" s="381"/>
      <c r="S165" s="394">
        <f>P165+1</f>
        <v>196</v>
      </c>
      <c r="T165" s="394"/>
      <c r="U165" s="381"/>
      <c r="V165" s="394">
        <f>S165+1</f>
        <v>197</v>
      </c>
      <c r="W165" s="394"/>
      <c r="X165" s="394"/>
      <c r="Y165" s="394">
        <f>V165+1</f>
        <v>198</v>
      </c>
      <c r="Z165" s="394"/>
      <c r="AA165" s="381"/>
      <c r="AB165" s="394">
        <f>Y165+1</f>
        <v>199</v>
      </c>
      <c r="AC165" s="394"/>
      <c r="AD165" s="381"/>
      <c r="AE165" s="394">
        <f>AB165+1</f>
        <v>200</v>
      </c>
      <c r="AF165" s="394"/>
      <c r="AG165" s="381"/>
      <c r="AH165" s="394">
        <f>AE165+1</f>
        <v>201</v>
      </c>
      <c r="AI165" s="394"/>
      <c r="AJ165" s="394"/>
      <c r="AK165" s="394">
        <f>AH165+1</f>
        <v>202</v>
      </c>
      <c r="AL165" s="394"/>
      <c r="AM165" s="394"/>
      <c r="AN165" s="394">
        <f>AK165+1</f>
        <v>203</v>
      </c>
      <c r="AO165" s="394"/>
      <c r="AP165" s="394"/>
      <c r="AQ165" s="394">
        <f>AN165+1</f>
        <v>204</v>
      </c>
      <c r="AR165" s="394"/>
      <c r="AS165" s="394"/>
      <c r="AT165" s="394"/>
      <c r="AU165" s="879"/>
      <c r="AV165" s="904"/>
      <c r="AW165" s="904"/>
      <c r="AX165" s="904"/>
      <c r="AY165" s="904"/>
      <c r="AZ165" s="904"/>
      <c r="BA165" s="901"/>
      <c r="BB165" s="410"/>
      <c r="BC165" s="410"/>
      <c r="BD165" s="410"/>
      <c r="BE165" s="410"/>
      <c r="BF165" s="410"/>
      <c r="BG165" s="410"/>
      <c r="BH165" s="410"/>
      <c r="BI165" s="410"/>
      <c r="BJ165" s="410"/>
      <c r="BK165" s="410"/>
      <c r="BL165" s="410"/>
    </row>
    <row r="166" spans="1:64">
      <c r="A166" s="326"/>
      <c r="B166" s="875"/>
      <c r="C166" s="937" t="s">
        <v>1166</v>
      </c>
      <c r="D166" s="932"/>
      <c r="E166" s="932"/>
      <c r="F166" s="932"/>
      <c r="G166" s="932"/>
      <c r="H166" s="932"/>
      <c r="I166" s="932"/>
      <c r="J166" s="932"/>
      <c r="K166" s="932"/>
      <c r="L166" s="932"/>
      <c r="M166" s="932"/>
      <c r="N166" s="932"/>
      <c r="O166" s="932"/>
      <c r="P166" s="932"/>
      <c r="Q166" s="932"/>
      <c r="R166" s="932"/>
      <c r="S166" s="932"/>
      <c r="T166" s="932"/>
      <c r="U166" s="932"/>
      <c r="V166" s="932"/>
      <c r="W166" s="932"/>
      <c r="X166" s="932"/>
      <c r="Y166" s="932"/>
      <c r="Z166" s="932"/>
      <c r="AA166" s="932"/>
      <c r="AB166" s="932"/>
      <c r="AC166" s="932"/>
      <c r="AD166" s="932"/>
      <c r="AE166" s="932"/>
      <c r="AF166" s="932"/>
      <c r="AG166" s="932"/>
      <c r="AH166" s="932"/>
      <c r="AI166" s="932"/>
      <c r="AJ166" s="932"/>
      <c r="AK166" s="932"/>
      <c r="AL166" s="932"/>
      <c r="AM166" s="932"/>
      <c r="AN166" s="932"/>
      <c r="AO166" s="932"/>
      <c r="AP166" s="932"/>
      <c r="AQ166" s="932"/>
      <c r="AR166" s="932"/>
      <c r="AS166" s="932"/>
      <c r="AT166" s="355"/>
      <c r="AU166" s="879"/>
      <c r="AV166" s="904"/>
      <c r="AW166" s="904"/>
      <c r="AX166" s="904"/>
      <c r="AY166" s="904"/>
      <c r="AZ166" s="904"/>
      <c r="BA166" s="901"/>
      <c r="BB166" s="326"/>
      <c r="BC166" s="326"/>
      <c r="BD166" s="326"/>
      <c r="BE166" s="326"/>
      <c r="BF166" s="326"/>
      <c r="BG166" s="326"/>
      <c r="BH166" s="326"/>
      <c r="BI166" s="326"/>
      <c r="BJ166" s="326"/>
      <c r="BK166" s="326"/>
      <c r="BL166" s="326"/>
    </row>
    <row r="167" spans="1:64">
      <c r="A167" s="326"/>
      <c r="B167" s="875"/>
      <c r="C167" s="329"/>
      <c r="D167" s="329"/>
      <c r="E167" s="329"/>
      <c r="F167" s="355"/>
      <c r="G167" s="329"/>
      <c r="H167" s="329"/>
      <c r="I167" s="355"/>
      <c r="J167" s="329"/>
      <c r="K167" s="329"/>
      <c r="L167" s="355"/>
      <c r="M167" s="329"/>
      <c r="N167" s="329"/>
      <c r="O167" s="355"/>
      <c r="P167" s="329"/>
      <c r="Q167" s="329"/>
      <c r="R167" s="355"/>
      <c r="S167" s="329"/>
      <c r="T167" s="329"/>
      <c r="U167" s="436"/>
      <c r="V167" s="329"/>
      <c r="W167" s="329"/>
      <c r="X167" s="355"/>
      <c r="Y167" s="329"/>
      <c r="Z167" s="329"/>
      <c r="AA167" s="355"/>
      <c r="AB167" s="329"/>
      <c r="AC167" s="329"/>
      <c r="AD167" s="355"/>
      <c r="AE167" s="329"/>
      <c r="AF167" s="329"/>
      <c r="AG167" s="355"/>
      <c r="AH167" s="329"/>
      <c r="AI167" s="329"/>
      <c r="AJ167" s="355"/>
      <c r="AK167" s="329"/>
      <c r="AL167" s="329"/>
      <c r="AM167" s="355"/>
      <c r="AN167" s="329"/>
      <c r="AO167" s="329"/>
      <c r="AP167" s="436"/>
      <c r="AQ167" s="329"/>
      <c r="AR167" s="329"/>
      <c r="AS167" s="355"/>
      <c r="AT167" s="355"/>
      <c r="AU167" s="879"/>
      <c r="AV167" s="904"/>
      <c r="AW167" s="904"/>
      <c r="AX167" s="904"/>
      <c r="AY167" s="904"/>
      <c r="AZ167" s="904"/>
      <c r="BA167" s="901"/>
      <c r="BB167" s="326"/>
      <c r="BC167" s="326"/>
      <c r="BD167" s="326"/>
      <c r="BE167" s="326"/>
      <c r="BF167" s="326"/>
      <c r="BG167" s="326"/>
      <c r="BH167" s="326"/>
      <c r="BI167" s="326"/>
      <c r="BJ167" s="326"/>
      <c r="BK167" s="326"/>
      <c r="BL167" s="326"/>
    </row>
    <row r="168" spans="1:64">
      <c r="A168" s="326"/>
      <c r="B168" s="875"/>
      <c r="C168" s="329"/>
      <c r="D168" s="329"/>
      <c r="E168" s="329"/>
      <c r="F168" s="355"/>
      <c r="G168" s="329"/>
      <c r="H168" s="329"/>
      <c r="I168" s="355"/>
      <c r="J168" s="329"/>
      <c r="K168" s="329"/>
      <c r="L168" s="355"/>
      <c r="M168" s="329"/>
      <c r="N168" s="329"/>
      <c r="O168" s="355"/>
      <c r="P168" s="329"/>
      <c r="Q168" s="329"/>
      <c r="R168" s="355"/>
      <c r="S168" s="329"/>
      <c r="T168" s="329"/>
      <c r="U168" s="355"/>
      <c r="V168" s="329"/>
      <c r="W168" s="329"/>
      <c r="X168" s="355"/>
      <c r="Y168" s="329"/>
      <c r="Z168" s="329"/>
      <c r="AA168" s="355"/>
      <c r="AB168" s="329"/>
      <c r="AC168" s="329"/>
      <c r="AD168" s="355"/>
      <c r="AE168" s="329"/>
      <c r="AF168" s="329"/>
      <c r="AG168" s="355"/>
      <c r="AH168" s="329"/>
      <c r="AI168" s="329"/>
      <c r="AJ168" s="355"/>
      <c r="AK168" s="329"/>
      <c r="AL168" s="329"/>
      <c r="AM168" s="355"/>
      <c r="AN168" s="329"/>
      <c r="AO168" s="329"/>
      <c r="AP168" s="355"/>
      <c r="AQ168" s="329"/>
      <c r="AR168" s="383"/>
      <c r="AS168" s="355"/>
      <c r="AT168" s="355"/>
      <c r="AU168" s="879"/>
      <c r="AV168" s="904"/>
      <c r="AW168" s="904"/>
      <c r="AX168" s="904"/>
      <c r="AY168" s="904"/>
      <c r="AZ168" s="904"/>
      <c r="BA168" s="901"/>
      <c r="BB168" s="326"/>
      <c r="BC168" s="326"/>
      <c r="BD168" s="326"/>
      <c r="BE168" s="326"/>
      <c r="BF168" s="326"/>
      <c r="BG168" s="326"/>
      <c r="BH168" s="326"/>
      <c r="BI168" s="326"/>
      <c r="BJ168" s="326"/>
      <c r="BK168" s="326"/>
      <c r="BL168" s="326"/>
    </row>
    <row r="169" spans="1:64" ht="17" thickBot="1">
      <c r="A169" s="326"/>
      <c r="B169" s="875"/>
      <c r="C169" s="329"/>
      <c r="D169" s="390"/>
      <c r="E169" s="363"/>
      <c r="F169" s="355"/>
      <c r="G169" s="900"/>
      <c r="H169" s="900"/>
      <c r="I169" s="355"/>
      <c r="J169" s="900"/>
      <c r="K169" s="900"/>
      <c r="L169" s="355"/>
      <c r="M169" s="900" t="s">
        <v>1169</v>
      </c>
      <c r="N169" s="900"/>
      <c r="O169" s="355"/>
      <c r="P169" s="900" t="s">
        <v>1169</v>
      </c>
      <c r="Q169" s="900"/>
      <c r="R169" s="355"/>
      <c r="S169" s="900" t="s">
        <v>1169</v>
      </c>
      <c r="T169" s="900"/>
      <c r="U169" s="355"/>
      <c r="V169" s="900" t="s">
        <v>1169</v>
      </c>
      <c r="W169" s="900"/>
      <c r="X169" s="355"/>
      <c r="Y169" s="900" t="s">
        <v>1169</v>
      </c>
      <c r="Z169" s="900"/>
      <c r="AA169" s="355"/>
      <c r="AB169" s="948" t="s">
        <v>1169</v>
      </c>
      <c r="AC169" s="948"/>
      <c r="AD169" s="355"/>
      <c r="AE169" s="948" t="s">
        <v>1169</v>
      </c>
      <c r="AF169" s="948"/>
      <c r="AG169" s="355"/>
      <c r="AH169" s="900" t="s">
        <v>1169</v>
      </c>
      <c r="AI169" s="900"/>
      <c r="AJ169" s="355"/>
      <c r="AK169" s="900"/>
      <c r="AL169" s="900"/>
      <c r="AM169" s="355"/>
      <c r="AN169" s="900"/>
      <c r="AO169" s="900"/>
      <c r="AP169" s="355"/>
      <c r="AQ169" s="938"/>
      <c r="AR169" s="938"/>
      <c r="AS169" s="355"/>
      <c r="AT169" s="355"/>
      <c r="AU169" s="879"/>
      <c r="AV169" s="905"/>
      <c r="AW169" s="905"/>
      <c r="AX169" s="905"/>
      <c r="AY169" s="905"/>
      <c r="AZ169" s="905"/>
      <c r="BA169" s="902"/>
      <c r="BB169" s="326"/>
      <c r="BC169" s="326"/>
      <c r="BD169" s="326"/>
      <c r="BE169" s="326"/>
      <c r="BF169" s="326"/>
      <c r="BG169" s="326"/>
      <c r="BH169" s="326"/>
      <c r="BI169" s="326"/>
      <c r="BJ169" s="326"/>
      <c r="BK169" s="326"/>
      <c r="BL169" s="326"/>
    </row>
    <row r="170" spans="1:64" ht="17.5" thickTop="1" thickBot="1">
      <c r="A170" s="326"/>
      <c r="B170" s="875"/>
      <c r="C170" s="355"/>
      <c r="D170" s="401" t="s">
        <v>795</v>
      </c>
      <c r="E170" s="402" t="s">
        <v>797</v>
      </c>
      <c r="F170" s="355"/>
      <c r="G170" s="401" t="s">
        <v>795</v>
      </c>
      <c r="H170" s="402" t="s">
        <v>797</v>
      </c>
      <c r="I170" s="355"/>
      <c r="J170" s="401" t="s">
        <v>795</v>
      </c>
      <c r="K170" s="402" t="s">
        <v>797</v>
      </c>
      <c r="L170" s="355"/>
      <c r="M170" s="412" t="s">
        <v>795</v>
      </c>
      <c r="N170" s="413" t="s">
        <v>797</v>
      </c>
      <c r="O170" s="355"/>
      <c r="P170" s="412" t="s">
        <v>795</v>
      </c>
      <c r="Q170" s="413" t="s">
        <v>797</v>
      </c>
      <c r="R170" s="355"/>
      <c r="S170" s="412" t="s">
        <v>795</v>
      </c>
      <c r="T170" s="413" t="s">
        <v>797</v>
      </c>
      <c r="U170" s="355"/>
      <c r="V170" s="412" t="s">
        <v>795</v>
      </c>
      <c r="W170" s="413" t="s">
        <v>797</v>
      </c>
      <c r="X170" s="355"/>
      <c r="Y170" s="412" t="s">
        <v>795</v>
      </c>
      <c r="Z170" s="413" t="s">
        <v>797</v>
      </c>
      <c r="AA170" s="355"/>
      <c r="AB170" s="412" t="s">
        <v>795</v>
      </c>
      <c r="AC170" s="413" t="s">
        <v>797</v>
      </c>
      <c r="AD170" s="355"/>
      <c r="AE170" s="412" t="s">
        <v>795</v>
      </c>
      <c r="AF170" s="413" t="s">
        <v>797</v>
      </c>
      <c r="AG170" s="355"/>
      <c r="AH170" s="412" t="s">
        <v>795</v>
      </c>
      <c r="AI170" s="413" t="s">
        <v>797</v>
      </c>
      <c r="AJ170" s="355"/>
      <c r="AK170" s="401" t="s">
        <v>795</v>
      </c>
      <c r="AL170" s="402" t="s">
        <v>797</v>
      </c>
      <c r="AM170" s="355"/>
      <c r="AN170" s="401" t="s">
        <v>795</v>
      </c>
      <c r="AO170" s="402" t="s">
        <v>797</v>
      </c>
      <c r="AP170" s="355"/>
      <c r="AQ170" s="401" t="s">
        <v>795</v>
      </c>
      <c r="AR170" s="402" t="s">
        <v>797</v>
      </c>
      <c r="AS170" s="407"/>
      <c r="AT170" s="355"/>
      <c r="AU170" s="879"/>
      <c r="AV170" s="885">
        <v>14</v>
      </c>
      <c r="AW170" s="885">
        <f>COUNTIF(K169:AR169,"FC")</f>
        <v>8</v>
      </c>
      <c r="AX170" s="885">
        <f>COUNTIF(J168:AR168,"EC")</f>
        <v>0</v>
      </c>
      <c r="AY170" s="885">
        <f>COUNTIF(J172:AR172,"E")</f>
        <v>6</v>
      </c>
      <c r="AZ170" s="885">
        <f>COUNTIF(J169:AR169,"TW")</f>
        <v>0</v>
      </c>
      <c r="BA170" s="886"/>
      <c r="BB170" s="326"/>
      <c r="BC170" s="326"/>
      <c r="BD170" s="326"/>
      <c r="BE170" s="326"/>
      <c r="BF170" s="326"/>
      <c r="BG170" s="326"/>
      <c r="BH170" s="326"/>
      <c r="BI170" s="326"/>
      <c r="BJ170" s="326"/>
      <c r="BK170" s="326"/>
      <c r="BL170" s="326"/>
    </row>
    <row r="171" spans="1:64" ht="17.5" thickTop="1" thickBot="1">
      <c r="A171" s="326"/>
      <c r="B171" s="875"/>
      <c r="C171" s="355"/>
      <c r="D171" s="404" t="s">
        <v>800</v>
      </c>
      <c r="E171" s="405" t="s">
        <v>622</v>
      </c>
      <c r="F171" s="355"/>
      <c r="G171" s="404" t="s">
        <v>800</v>
      </c>
      <c r="H171" s="405" t="s">
        <v>622</v>
      </c>
      <c r="I171" s="355" t="s">
        <v>807</v>
      </c>
      <c r="J171" s="404" t="s">
        <v>800</v>
      </c>
      <c r="K171" s="405" t="s">
        <v>622</v>
      </c>
      <c r="L171" s="355"/>
      <c r="M171" s="414" t="s">
        <v>800</v>
      </c>
      <c r="N171" s="415" t="s">
        <v>622</v>
      </c>
      <c r="O171" s="355"/>
      <c r="P171" s="414" t="s">
        <v>800</v>
      </c>
      <c r="Q171" s="415" t="s">
        <v>622</v>
      </c>
      <c r="R171" s="355"/>
      <c r="S171" s="414" t="s">
        <v>800</v>
      </c>
      <c r="T171" s="415" t="s">
        <v>622</v>
      </c>
      <c r="U171" s="355"/>
      <c r="V171" s="414" t="s">
        <v>800</v>
      </c>
      <c r="W171" s="415" t="s">
        <v>622</v>
      </c>
      <c r="X171" s="355"/>
      <c r="Y171" s="414" t="s">
        <v>800</v>
      </c>
      <c r="Z171" s="415" t="s">
        <v>622</v>
      </c>
      <c r="AA171" s="355"/>
      <c r="AB171" s="414" t="s">
        <v>800</v>
      </c>
      <c r="AC171" s="415" t="s">
        <v>622</v>
      </c>
      <c r="AD171" s="355"/>
      <c r="AE171" s="414" t="s">
        <v>800</v>
      </c>
      <c r="AF171" s="415" t="s">
        <v>622</v>
      </c>
      <c r="AG171" s="355"/>
      <c r="AH171" s="414" t="s">
        <v>800</v>
      </c>
      <c r="AI171" s="415" t="s">
        <v>622</v>
      </c>
      <c r="AJ171" s="355"/>
      <c r="AK171" s="404" t="s">
        <v>800</v>
      </c>
      <c r="AL171" s="405" t="s">
        <v>622</v>
      </c>
      <c r="AM171" s="355"/>
      <c r="AN171" s="404" t="s">
        <v>800</v>
      </c>
      <c r="AO171" s="405" t="s">
        <v>622</v>
      </c>
      <c r="AP171" s="355"/>
      <c r="AQ171" s="404" t="s">
        <v>800</v>
      </c>
      <c r="AR171" s="405" t="s">
        <v>622</v>
      </c>
      <c r="AS171" s="407"/>
      <c r="AT171" s="355"/>
      <c r="AU171" s="879"/>
      <c r="AV171" s="885"/>
      <c r="AW171" s="885"/>
      <c r="AX171" s="885"/>
      <c r="AY171" s="885"/>
      <c r="AZ171" s="885"/>
      <c r="BA171" s="886"/>
      <c r="BB171" s="326"/>
      <c r="BC171" s="326"/>
      <c r="BD171" s="326"/>
      <c r="BE171" s="326"/>
      <c r="BF171" s="326"/>
      <c r="BG171" s="326"/>
      <c r="BH171" s="326"/>
      <c r="BI171" s="326"/>
      <c r="BJ171" s="326"/>
      <c r="BK171" s="326"/>
      <c r="BL171" s="326"/>
    </row>
    <row r="172" spans="1:64" ht="17.5" thickTop="1" thickBot="1">
      <c r="A172" s="326"/>
      <c r="B172" s="875"/>
      <c r="C172" s="329"/>
      <c r="D172" s="369">
        <v>0</v>
      </c>
      <c r="E172" s="374" t="s">
        <v>945</v>
      </c>
      <c r="F172" s="375">
        <v>208</v>
      </c>
      <c r="G172" s="369">
        <v>0</v>
      </c>
      <c r="H172" s="374" t="s">
        <v>945</v>
      </c>
      <c r="I172" s="375">
        <v>449</v>
      </c>
      <c r="J172" s="369">
        <v>0</v>
      </c>
      <c r="K172" s="374" t="s">
        <v>945</v>
      </c>
      <c r="L172" s="375">
        <v>398</v>
      </c>
      <c r="M172" s="416" t="s">
        <v>1170</v>
      </c>
      <c r="N172" s="417" t="s">
        <v>945</v>
      </c>
      <c r="O172" s="375">
        <v>404</v>
      </c>
      <c r="P172" s="416" t="s">
        <v>1170</v>
      </c>
      <c r="Q172" s="417" t="s">
        <v>945</v>
      </c>
      <c r="R172" s="375">
        <v>427</v>
      </c>
      <c r="S172" s="417" t="s">
        <v>1170</v>
      </c>
      <c r="T172" s="417" t="s">
        <v>945</v>
      </c>
      <c r="U172" s="375">
        <v>400</v>
      </c>
      <c r="V172" s="416" t="s">
        <v>1170</v>
      </c>
      <c r="W172" s="417" t="s">
        <v>945</v>
      </c>
      <c r="X172" s="375">
        <v>386</v>
      </c>
      <c r="Y172" s="437"/>
      <c r="Z172" s="417" t="s">
        <v>945</v>
      </c>
      <c r="AA172" s="375">
        <v>400</v>
      </c>
      <c r="AB172" s="416" t="s">
        <v>1170</v>
      </c>
      <c r="AC172" s="417" t="s">
        <v>945</v>
      </c>
      <c r="AD172" s="375">
        <v>442</v>
      </c>
      <c r="AE172" s="416" t="s">
        <v>1170</v>
      </c>
      <c r="AF172" s="417" t="s">
        <v>945</v>
      </c>
      <c r="AG172" s="375">
        <v>384</v>
      </c>
      <c r="AH172" s="416"/>
      <c r="AI172" s="417" t="s">
        <v>945</v>
      </c>
      <c r="AJ172" s="375">
        <v>390</v>
      </c>
      <c r="AK172" s="369"/>
      <c r="AL172" s="374" t="s">
        <v>945</v>
      </c>
      <c r="AM172" s="375">
        <v>539</v>
      </c>
      <c r="AN172" s="369"/>
      <c r="AO172" s="374" t="s">
        <v>945</v>
      </c>
      <c r="AP172" s="375">
        <v>412</v>
      </c>
      <c r="AQ172" s="369"/>
      <c r="AR172" s="374" t="s">
        <v>945</v>
      </c>
      <c r="AS172" s="375">
        <v>375</v>
      </c>
      <c r="AT172" s="355"/>
      <c r="AU172" s="879"/>
      <c r="AV172" s="885"/>
      <c r="AW172" s="885"/>
      <c r="AX172" s="885"/>
      <c r="AY172" s="885"/>
      <c r="AZ172" s="885"/>
      <c r="BA172" s="886"/>
      <c r="BB172" s="332">
        <f>SUM(F172:AS172)</f>
        <v>5614</v>
      </c>
      <c r="BC172" s="326"/>
      <c r="BD172" s="326"/>
      <c r="BE172" s="326"/>
      <c r="BF172" s="326"/>
      <c r="BG172" s="326"/>
      <c r="BH172" s="326"/>
      <c r="BI172" s="326"/>
      <c r="BJ172" s="326"/>
      <c r="BK172" s="326"/>
      <c r="BL172" s="326"/>
    </row>
    <row r="173" spans="1:64" s="351" customFormat="1" ht="17" thickTop="1">
      <c r="A173" s="350"/>
      <c r="B173" s="875"/>
      <c r="C173" s="383" t="s">
        <v>1162</v>
      </c>
      <c r="D173" s="884" t="s">
        <v>1525</v>
      </c>
      <c r="E173" s="884"/>
      <c r="F173" s="396" t="s">
        <v>1167</v>
      </c>
      <c r="G173" s="884" t="s">
        <v>1526</v>
      </c>
      <c r="H173" s="884"/>
      <c r="J173" s="884" t="s">
        <v>1527</v>
      </c>
      <c r="K173" s="884"/>
      <c r="L173" s="383"/>
      <c r="M173" s="884" t="s">
        <v>975</v>
      </c>
      <c r="N173" s="884"/>
      <c r="O173" s="383"/>
      <c r="P173" s="884" t="s">
        <v>976</v>
      </c>
      <c r="Q173" s="884"/>
      <c r="R173" s="355"/>
      <c r="S173" s="884" t="s">
        <v>977</v>
      </c>
      <c r="T173" s="884"/>
      <c r="U173" s="355"/>
      <c r="V173" s="884" t="s">
        <v>978</v>
      </c>
      <c r="W173" s="884"/>
      <c r="X173" s="355"/>
      <c r="Y173" s="884" t="s">
        <v>979</v>
      </c>
      <c r="Z173" s="884"/>
      <c r="AA173" s="355"/>
      <c r="AB173" s="884" t="s">
        <v>980</v>
      </c>
      <c r="AC173" s="884"/>
      <c r="AD173" s="355"/>
      <c r="AE173" s="884" t="s">
        <v>981</v>
      </c>
      <c r="AF173" s="884"/>
      <c r="AG173" s="355"/>
      <c r="AH173" s="884" t="s">
        <v>982</v>
      </c>
      <c r="AI173" s="884"/>
      <c r="AJ173" s="355"/>
      <c r="AK173" s="884" t="s">
        <v>983</v>
      </c>
      <c r="AL173" s="884"/>
      <c r="AM173" s="406"/>
      <c r="AN173" s="884" t="s">
        <v>984</v>
      </c>
      <c r="AO173" s="884"/>
      <c r="AP173" s="355"/>
      <c r="AQ173" s="884" t="s">
        <v>1528</v>
      </c>
      <c r="AR173" s="884"/>
      <c r="AS173" s="383"/>
      <c r="AT173" s="355"/>
      <c r="AU173" s="879"/>
      <c r="AV173" s="438"/>
      <c r="AW173" s="438"/>
      <c r="AX173" s="438"/>
      <c r="AY173" s="438"/>
      <c r="AZ173" s="438"/>
      <c r="BA173" s="361"/>
      <c r="BB173" s="350"/>
      <c r="BC173" s="350"/>
      <c r="BD173" s="350"/>
      <c r="BE173" s="350"/>
      <c r="BF173" s="350"/>
      <c r="BG173" s="350"/>
      <c r="BH173" s="350"/>
      <c r="BI173" s="350"/>
      <c r="BJ173" s="350"/>
      <c r="BK173" s="350"/>
      <c r="BL173" s="350"/>
    </row>
    <row r="174" spans="1:64" s="351" customFormat="1">
      <c r="A174" s="350"/>
      <c r="B174" s="875"/>
      <c r="C174" s="383"/>
      <c r="D174" s="884" t="s">
        <v>1400</v>
      </c>
      <c r="E174" s="884"/>
      <c r="F174" s="355"/>
      <c r="G174" s="884" t="s">
        <v>1320</v>
      </c>
      <c r="H174" s="884"/>
      <c r="I174" s="355"/>
      <c r="J174" s="884" t="s">
        <v>1091</v>
      </c>
      <c r="K174" s="884"/>
      <c r="L174" s="355"/>
      <c r="M174" s="884" t="s">
        <v>1091</v>
      </c>
      <c r="N174" s="884"/>
      <c r="O174" s="355"/>
      <c r="P174" s="884" t="s">
        <v>1088</v>
      </c>
      <c r="Q174" s="884"/>
      <c r="R174" s="355"/>
      <c r="S174" s="884" t="s">
        <v>1091</v>
      </c>
      <c r="T174" s="884"/>
      <c r="U174" s="355"/>
      <c r="V174" s="884" t="s">
        <v>1088</v>
      </c>
      <c r="W174" s="884"/>
      <c r="X174" s="355"/>
      <c r="Y174" s="884" t="s">
        <v>1321</v>
      </c>
      <c r="Z174" s="884"/>
      <c r="AA174" s="355"/>
      <c r="AB174" s="884" t="s">
        <v>1088</v>
      </c>
      <c r="AC174" s="884"/>
      <c r="AD174" s="355"/>
      <c r="AE174" s="884" t="s">
        <v>1091</v>
      </c>
      <c r="AF174" s="884"/>
      <c r="AG174" s="355"/>
      <c r="AH174" s="884" t="s">
        <v>1104</v>
      </c>
      <c r="AI174" s="884"/>
      <c r="AJ174" s="355"/>
      <c r="AK174" s="884" t="s">
        <v>1325</v>
      </c>
      <c r="AL174" s="884"/>
      <c r="AM174" s="355"/>
      <c r="AN174" s="884" t="s">
        <v>1319</v>
      </c>
      <c r="AO174" s="884"/>
      <c r="AP174" s="355"/>
      <c r="AQ174" s="884" t="s">
        <v>1091</v>
      </c>
      <c r="AR174" s="884"/>
      <c r="AS174" s="383"/>
      <c r="AT174" s="355"/>
      <c r="AU174" s="879"/>
      <c r="AV174" s="360"/>
      <c r="AW174" s="360"/>
      <c r="AX174" s="360"/>
      <c r="AY174" s="360"/>
      <c r="AZ174" s="360"/>
      <c r="BA174" s="364"/>
      <c r="BB174" s="350"/>
      <c r="BC174" s="350"/>
      <c r="BD174" s="350"/>
      <c r="BE174" s="350"/>
      <c r="BF174" s="350"/>
      <c r="BG174" s="350"/>
      <c r="BH174" s="350"/>
      <c r="BI174" s="350"/>
      <c r="BJ174" s="350"/>
      <c r="BK174" s="350"/>
      <c r="BL174" s="350"/>
    </row>
    <row r="175" spans="1:64">
      <c r="A175" s="326"/>
      <c r="B175" s="875"/>
      <c r="C175" s="329"/>
      <c r="D175" s="387"/>
      <c r="E175" s="387"/>
      <c r="F175" s="355"/>
      <c r="G175" s="387"/>
      <c r="H175" s="387"/>
      <c r="I175" s="387"/>
      <c r="J175" s="387"/>
      <c r="K175" s="387"/>
      <c r="L175" s="355"/>
      <c r="M175" s="387"/>
      <c r="N175" s="387"/>
      <c r="O175" s="355"/>
      <c r="P175" s="387"/>
      <c r="Q175" s="387"/>
      <c r="R175" s="387"/>
      <c r="S175" s="408"/>
      <c r="T175" s="409"/>
      <c r="U175" s="387"/>
      <c r="V175" s="387"/>
      <c r="W175" s="387"/>
      <c r="X175" s="329"/>
      <c r="Y175" s="387"/>
      <c r="Z175" s="387"/>
      <c r="AA175" s="355"/>
      <c r="AB175" s="387"/>
      <c r="AC175" s="387"/>
      <c r="AD175" s="355"/>
      <c r="AE175" s="387"/>
      <c r="AF175" s="387"/>
      <c r="AG175" s="355"/>
      <c r="AH175" s="387"/>
      <c r="AI175" s="387"/>
      <c r="AJ175" s="392"/>
      <c r="AK175" s="387"/>
      <c r="AL175" s="387"/>
      <c r="AM175" s="392"/>
      <c r="AN175" s="387"/>
      <c r="AO175" s="387"/>
      <c r="AP175" s="392"/>
      <c r="AQ175" s="387"/>
      <c r="AR175" s="387"/>
      <c r="AS175" s="392"/>
      <c r="AT175" s="392"/>
      <c r="AU175" s="879"/>
      <c r="AV175" s="360"/>
      <c r="AW175" s="360"/>
      <c r="AX175" s="360"/>
      <c r="AY175" s="360"/>
      <c r="AZ175" s="360"/>
      <c r="BA175" s="364"/>
      <c r="BB175" s="326"/>
      <c r="BC175" s="326"/>
      <c r="BD175" s="326"/>
      <c r="BE175" s="326"/>
      <c r="BF175" s="326"/>
      <c r="BG175" s="326"/>
      <c r="BH175" s="326"/>
      <c r="BI175" s="326"/>
      <c r="BJ175" s="326"/>
      <c r="BK175" s="326"/>
      <c r="BL175" s="326"/>
    </row>
    <row r="176" spans="1:64" s="411" customFormat="1">
      <c r="A176" s="410"/>
      <c r="B176" s="875"/>
      <c r="C176" s="394"/>
      <c r="D176" s="394">
        <f>AQ165+1</f>
        <v>205</v>
      </c>
      <c r="E176" s="394"/>
      <c r="F176" s="381"/>
      <c r="G176" s="394">
        <f>D176+1</f>
        <v>206</v>
      </c>
      <c r="H176" s="394"/>
      <c r="I176" s="381"/>
      <c r="J176" s="394">
        <f>G176+1</f>
        <v>207</v>
      </c>
      <c r="K176" s="394"/>
      <c r="L176" s="381"/>
      <c r="M176" s="394">
        <f>J176+1</f>
        <v>208</v>
      </c>
      <c r="N176" s="394"/>
      <c r="O176" s="381"/>
      <c r="P176" s="394">
        <f>M176+1</f>
        <v>209</v>
      </c>
      <c r="Q176" s="394"/>
      <c r="R176" s="381"/>
      <c r="S176" s="394">
        <f>P176+1</f>
        <v>210</v>
      </c>
      <c r="T176" s="394"/>
      <c r="U176" s="381"/>
      <c r="V176" s="394">
        <f>S176+1</f>
        <v>211</v>
      </c>
      <c r="W176" s="394"/>
      <c r="X176" s="394"/>
      <c r="Y176" s="394">
        <f>V176+1</f>
        <v>212</v>
      </c>
      <c r="Z176" s="394"/>
      <c r="AA176" s="381"/>
      <c r="AB176" s="394">
        <f>Y176+1</f>
        <v>213</v>
      </c>
      <c r="AC176" s="394"/>
      <c r="AD176" s="381"/>
      <c r="AE176" s="394">
        <f>AB176+1</f>
        <v>214</v>
      </c>
      <c r="AF176" s="394"/>
      <c r="AG176" s="381"/>
      <c r="AH176" s="394">
        <f>AE176+1</f>
        <v>215</v>
      </c>
      <c r="AI176" s="394"/>
      <c r="AJ176" s="394"/>
      <c r="AK176" s="394">
        <f>AH176+1</f>
        <v>216</v>
      </c>
      <c r="AL176" s="394"/>
      <c r="AM176" s="394"/>
      <c r="AN176" s="394">
        <f>AK176+1</f>
        <v>217</v>
      </c>
      <c r="AO176" s="394"/>
      <c r="AP176" s="394"/>
      <c r="AQ176" s="394">
        <f>AN176+1</f>
        <v>218</v>
      </c>
      <c r="AR176" s="394"/>
      <c r="AS176" s="394"/>
      <c r="AT176" s="394"/>
      <c r="AU176" s="879"/>
      <c r="AV176" s="360"/>
      <c r="AW176" s="360"/>
      <c r="AX176" s="360"/>
      <c r="AY176" s="360"/>
      <c r="AZ176" s="360"/>
      <c r="BA176" s="364"/>
      <c r="BB176" s="410"/>
      <c r="BC176" s="410"/>
      <c r="BD176" s="410"/>
      <c r="BE176" s="410"/>
      <c r="BF176" s="410"/>
      <c r="BG176" s="410"/>
      <c r="BH176" s="410"/>
      <c r="BI176" s="410"/>
      <c r="BJ176" s="410"/>
      <c r="BK176" s="410"/>
      <c r="BL176" s="410"/>
    </row>
    <row r="177" spans="1:64">
      <c r="A177" s="326"/>
      <c r="B177" s="875"/>
      <c r="C177" s="937" t="s">
        <v>1166</v>
      </c>
      <c r="D177" s="932"/>
      <c r="E177" s="932"/>
      <c r="F177" s="932"/>
      <c r="G177" s="932"/>
      <c r="H177" s="932"/>
      <c r="I177" s="932"/>
      <c r="J177" s="932"/>
      <c r="K177" s="932"/>
      <c r="L177" s="932"/>
      <c r="M177" s="932"/>
      <c r="N177" s="932"/>
      <c r="O177" s="932"/>
      <c r="P177" s="932"/>
      <c r="Q177" s="932"/>
      <c r="R177" s="932"/>
      <c r="S177" s="932"/>
      <c r="T177" s="932"/>
      <c r="U177" s="932"/>
      <c r="V177" s="932"/>
      <c r="W177" s="932"/>
      <c r="X177" s="932"/>
      <c r="Y177" s="932"/>
      <c r="Z177" s="932"/>
      <c r="AA177" s="932"/>
      <c r="AB177" s="932"/>
      <c r="AC177" s="932"/>
      <c r="AD177" s="932"/>
      <c r="AE177" s="932"/>
      <c r="AF177" s="932"/>
      <c r="AG177" s="932"/>
      <c r="AH177" s="932"/>
      <c r="AI177" s="932"/>
      <c r="AJ177" s="932"/>
      <c r="AK177" s="932"/>
      <c r="AL177" s="932"/>
      <c r="AM177" s="932"/>
      <c r="AN177" s="932"/>
      <c r="AO177" s="932"/>
      <c r="AP177" s="932"/>
      <c r="AQ177" s="932"/>
      <c r="AR177" s="932"/>
      <c r="AS177" s="932"/>
      <c r="AT177" s="355"/>
      <c r="AU177" s="879"/>
      <c r="AV177" s="360"/>
      <c r="AW177" s="360"/>
      <c r="AX177" s="360"/>
      <c r="AY177" s="360"/>
      <c r="AZ177" s="360"/>
      <c r="BA177" s="364"/>
      <c r="BB177" s="326"/>
      <c r="BC177" s="326"/>
      <c r="BD177" s="326"/>
      <c r="BE177" s="326"/>
      <c r="BF177" s="326"/>
      <c r="BG177" s="326"/>
      <c r="BH177" s="326"/>
      <c r="BI177" s="326"/>
      <c r="BJ177" s="326"/>
      <c r="BK177" s="326"/>
      <c r="BL177" s="326"/>
    </row>
    <row r="178" spans="1:64">
      <c r="A178" s="326"/>
      <c r="B178" s="875"/>
      <c r="C178" s="392"/>
      <c r="D178" s="392"/>
      <c r="E178" s="392"/>
      <c r="F178" s="392"/>
      <c r="G178" s="392"/>
      <c r="H178" s="392"/>
      <c r="I178" s="392"/>
      <c r="J178" s="392"/>
      <c r="K178" s="392"/>
      <c r="L178" s="392"/>
      <c r="M178" s="392"/>
      <c r="N178" s="392"/>
      <c r="O178" s="392"/>
      <c r="P178" s="392"/>
      <c r="Q178" s="392"/>
      <c r="R178" s="392"/>
      <c r="S178" s="392"/>
      <c r="T178" s="392"/>
      <c r="U178" s="392"/>
      <c r="V178" s="392"/>
      <c r="W178" s="392"/>
      <c r="X178" s="392"/>
      <c r="Y178" s="392"/>
      <c r="Z178" s="392"/>
      <c r="AA178" s="392"/>
      <c r="AB178" s="392"/>
      <c r="AC178" s="392"/>
      <c r="AD178" s="392"/>
      <c r="AE178" s="392"/>
      <c r="AF178" s="392"/>
      <c r="AG178" s="392"/>
      <c r="AH178" s="392"/>
      <c r="AI178" s="392"/>
      <c r="AJ178" s="392"/>
      <c r="AK178" s="392"/>
      <c r="AL178" s="392"/>
      <c r="AM178" s="392"/>
      <c r="AN178" s="392"/>
      <c r="AO178" s="392"/>
      <c r="AP178" s="392"/>
      <c r="AQ178" s="392"/>
      <c r="AR178" s="392"/>
      <c r="AS178" s="392"/>
      <c r="AT178" s="355"/>
      <c r="AU178" s="879"/>
      <c r="AV178" s="360"/>
      <c r="AW178" s="360"/>
      <c r="AX178" s="360"/>
      <c r="AY178" s="360"/>
      <c r="AZ178" s="360"/>
      <c r="BA178" s="364"/>
      <c r="BB178" s="326"/>
      <c r="BC178" s="326"/>
      <c r="BD178" s="326"/>
      <c r="BE178" s="326"/>
      <c r="BF178" s="326"/>
      <c r="BG178" s="326"/>
      <c r="BH178" s="326"/>
      <c r="BI178" s="326"/>
      <c r="BJ178" s="326"/>
      <c r="BK178" s="326"/>
      <c r="BL178" s="326"/>
    </row>
    <row r="179" spans="1:64" ht="17" thickBot="1">
      <c r="A179" s="326"/>
      <c r="B179" s="875"/>
      <c r="C179" s="329"/>
      <c r="D179" s="329"/>
      <c r="E179" s="329"/>
      <c r="F179" s="355"/>
      <c r="G179" s="329"/>
      <c r="H179" s="329"/>
      <c r="I179" s="355"/>
      <c r="J179" s="329"/>
      <c r="K179" s="329"/>
      <c r="L179" s="355"/>
      <c r="M179" s="329"/>
      <c r="N179" s="329"/>
      <c r="O179" s="355"/>
      <c r="P179" s="329"/>
      <c r="Q179" s="329"/>
      <c r="R179" s="355"/>
      <c r="S179" s="329"/>
      <c r="T179" s="329"/>
      <c r="U179" s="436"/>
      <c r="V179" s="329"/>
      <c r="W179" s="329"/>
      <c r="X179" s="355"/>
      <c r="Y179" s="329"/>
      <c r="Z179" s="329"/>
      <c r="AA179" s="355"/>
      <c r="AB179" s="329"/>
      <c r="AC179" s="329"/>
      <c r="AD179" s="355"/>
      <c r="AE179" s="329"/>
      <c r="AF179" s="329"/>
      <c r="AG179" s="355"/>
      <c r="AH179" s="329"/>
      <c r="AI179" s="329"/>
      <c r="AJ179" s="355"/>
      <c r="AK179" s="329"/>
      <c r="AL179" s="329"/>
      <c r="AM179" s="355"/>
      <c r="AN179" s="329"/>
      <c r="AO179" s="329"/>
      <c r="AP179" s="436"/>
      <c r="AQ179" s="329"/>
      <c r="AR179" s="329"/>
      <c r="AS179" s="355"/>
      <c r="AT179" s="355"/>
      <c r="AU179" s="879"/>
      <c r="AV179" s="360"/>
      <c r="AW179" s="360"/>
      <c r="AX179" s="360"/>
      <c r="AY179" s="360"/>
      <c r="AZ179" s="360"/>
      <c r="BA179" s="364"/>
      <c r="BB179" s="326"/>
      <c r="BC179" s="326"/>
      <c r="BD179" s="326"/>
      <c r="BE179" s="326"/>
      <c r="BF179" s="326"/>
      <c r="BG179" s="326"/>
      <c r="BH179" s="326"/>
      <c r="BI179" s="326"/>
      <c r="BJ179" s="326"/>
      <c r="BK179" s="326"/>
      <c r="BL179" s="326"/>
    </row>
    <row r="180" spans="1:64" ht="17.5" thickTop="1" thickBot="1">
      <c r="A180" s="326"/>
      <c r="B180" s="875"/>
      <c r="C180" s="329"/>
      <c r="D180" s="419"/>
      <c r="E180" s="420"/>
      <c r="F180" s="421"/>
      <c r="G180" s="944"/>
      <c r="H180" s="944"/>
      <c r="I180" s="421"/>
      <c r="J180" s="944"/>
      <c r="K180" s="944"/>
      <c r="L180" s="421"/>
      <c r="M180" s="944"/>
      <c r="N180" s="944"/>
      <c r="O180" s="421"/>
      <c r="P180" s="944"/>
      <c r="Q180" s="944"/>
      <c r="R180" s="421"/>
      <c r="S180" s="944"/>
      <c r="T180" s="944"/>
      <c r="U180" s="421"/>
      <c r="V180" s="944"/>
      <c r="W180" s="944"/>
      <c r="X180" s="421"/>
      <c r="Y180" s="944"/>
      <c r="Z180" s="944"/>
      <c r="AA180" s="421"/>
      <c r="AB180" s="944"/>
      <c r="AC180" s="944"/>
      <c r="AD180" s="421"/>
      <c r="AE180" s="944"/>
      <c r="AF180" s="944"/>
      <c r="AG180" s="421"/>
      <c r="AH180" s="944" t="s">
        <v>1169</v>
      </c>
      <c r="AI180" s="944"/>
      <c r="AJ180" s="421"/>
      <c r="AK180" s="944" t="s">
        <v>1169</v>
      </c>
      <c r="AL180" s="944"/>
      <c r="AM180" s="421"/>
      <c r="AN180" s="944" t="s">
        <v>1169</v>
      </c>
      <c r="AO180" s="944"/>
      <c r="AP180" s="421"/>
      <c r="AQ180" s="949" t="s">
        <v>1169</v>
      </c>
      <c r="AR180" s="949"/>
      <c r="AS180" s="355"/>
      <c r="AT180" s="355"/>
      <c r="AU180" s="879"/>
      <c r="AV180" s="885">
        <v>14</v>
      </c>
      <c r="AW180" s="885">
        <f>COUNTIF(D179:AR180,"FC")</f>
        <v>4</v>
      </c>
      <c r="AX180" s="885">
        <f>COUNTIF(J178:AR178,"EC")</f>
        <v>0</v>
      </c>
      <c r="AY180" s="885">
        <f>COUNTIF(J182:AR183,"E")</f>
        <v>4</v>
      </c>
      <c r="AZ180" s="885">
        <f>COUNTIF(J179:AR179,"TW")</f>
        <v>0</v>
      </c>
      <c r="BA180" s="886"/>
      <c r="BB180" s="326"/>
      <c r="BC180" s="326"/>
      <c r="BD180" s="326"/>
      <c r="BE180" s="326"/>
      <c r="BF180" s="326"/>
      <c r="BG180" s="326"/>
      <c r="BH180" s="326"/>
      <c r="BI180" s="326"/>
      <c r="BJ180" s="326"/>
      <c r="BK180" s="326"/>
      <c r="BL180" s="326"/>
    </row>
    <row r="181" spans="1:64" ht="17.5" thickTop="1" thickBot="1">
      <c r="A181" s="326"/>
      <c r="B181" s="875"/>
      <c r="C181" s="355"/>
      <c r="D181" s="422" t="s">
        <v>795</v>
      </c>
      <c r="E181" s="423" t="s">
        <v>797</v>
      </c>
      <c r="F181" s="421"/>
      <c r="G181" s="422" t="s">
        <v>795</v>
      </c>
      <c r="H181" s="423" t="s">
        <v>797</v>
      </c>
      <c r="I181" s="421"/>
      <c r="J181" s="422" t="s">
        <v>795</v>
      </c>
      <c r="K181" s="423" t="s">
        <v>797</v>
      </c>
      <c r="L181" s="421"/>
      <c r="M181" s="422" t="s">
        <v>795</v>
      </c>
      <c r="N181" s="423" t="s">
        <v>797</v>
      </c>
      <c r="O181" s="421"/>
      <c r="P181" s="422" t="s">
        <v>795</v>
      </c>
      <c r="Q181" s="423" t="s">
        <v>797</v>
      </c>
      <c r="R181" s="421"/>
      <c r="S181" s="422" t="s">
        <v>795</v>
      </c>
      <c r="T181" s="423" t="s">
        <v>797</v>
      </c>
      <c r="U181" s="421"/>
      <c r="V181" s="422" t="s">
        <v>795</v>
      </c>
      <c r="W181" s="423" t="s">
        <v>797</v>
      </c>
      <c r="X181" s="421"/>
      <c r="Y181" s="422" t="s">
        <v>795</v>
      </c>
      <c r="Z181" s="423" t="s">
        <v>797</v>
      </c>
      <c r="AA181" s="421"/>
      <c r="AB181" s="422" t="s">
        <v>795</v>
      </c>
      <c r="AC181" s="423" t="s">
        <v>797</v>
      </c>
      <c r="AD181" s="421"/>
      <c r="AE181" s="422" t="s">
        <v>795</v>
      </c>
      <c r="AF181" s="423" t="s">
        <v>797</v>
      </c>
      <c r="AG181" s="421"/>
      <c r="AH181" s="412" t="s">
        <v>795</v>
      </c>
      <c r="AI181" s="413" t="s">
        <v>797</v>
      </c>
      <c r="AJ181" s="421"/>
      <c r="AK181" s="412" t="s">
        <v>795</v>
      </c>
      <c r="AL181" s="413" t="s">
        <v>797</v>
      </c>
      <c r="AM181" s="421"/>
      <c r="AN181" s="412" t="s">
        <v>795</v>
      </c>
      <c r="AO181" s="413" t="s">
        <v>797</v>
      </c>
      <c r="AP181" s="421"/>
      <c r="AQ181" s="412" t="s">
        <v>795</v>
      </c>
      <c r="AR181" s="413" t="s">
        <v>797</v>
      </c>
      <c r="AS181" s="407"/>
      <c r="AT181" s="355"/>
      <c r="AU181" s="879"/>
      <c r="AV181" s="885"/>
      <c r="AW181" s="885"/>
      <c r="AX181" s="885"/>
      <c r="AY181" s="885"/>
      <c r="AZ181" s="885"/>
      <c r="BA181" s="886"/>
      <c r="BB181" s="326"/>
      <c r="BC181" s="326"/>
      <c r="BD181" s="326"/>
      <c r="BE181" s="326"/>
      <c r="BF181" s="326"/>
      <c r="BG181" s="326"/>
      <c r="BH181" s="326"/>
      <c r="BI181" s="326"/>
      <c r="BJ181" s="326"/>
      <c r="BK181" s="326"/>
      <c r="BL181" s="326"/>
    </row>
    <row r="182" spans="1:64" ht="17.5" thickTop="1" thickBot="1">
      <c r="A182" s="326"/>
      <c r="B182" s="875"/>
      <c r="C182" s="355"/>
      <c r="D182" s="426" t="s">
        <v>800</v>
      </c>
      <c r="E182" s="427" t="s">
        <v>622</v>
      </c>
      <c r="F182" s="421"/>
      <c r="G182" s="426" t="s">
        <v>800</v>
      </c>
      <c r="H182" s="427" t="s">
        <v>622</v>
      </c>
      <c r="I182" s="421" t="s">
        <v>807</v>
      </c>
      <c r="J182" s="426" t="s">
        <v>800</v>
      </c>
      <c r="K182" s="427" t="s">
        <v>622</v>
      </c>
      <c r="L182" s="421"/>
      <c r="M182" s="426" t="s">
        <v>800</v>
      </c>
      <c r="N182" s="427" t="s">
        <v>622</v>
      </c>
      <c r="O182" s="421"/>
      <c r="P182" s="426" t="s">
        <v>800</v>
      </c>
      <c r="Q182" s="427" t="s">
        <v>622</v>
      </c>
      <c r="R182" s="421"/>
      <c r="S182" s="426" t="s">
        <v>800</v>
      </c>
      <c r="T182" s="427" t="s">
        <v>622</v>
      </c>
      <c r="U182" s="421"/>
      <c r="V182" s="426" t="s">
        <v>800</v>
      </c>
      <c r="W182" s="427" t="s">
        <v>622</v>
      </c>
      <c r="X182" s="421"/>
      <c r="Y182" s="426" t="s">
        <v>800</v>
      </c>
      <c r="Z182" s="427" t="s">
        <v>622</v>
      </c>
      <c r="AA182" s="421"/>
      <c r="AB182" s="426" t="s">
        <v>800</v>
      </c>
      <c r="AC182" s="427" t="s">
        <v>622</v>
      </c>
      <c r="AD182" s="421"/>
      <c r="AE182" s="426" t="s">
        <v>800</v>
      </c>
      <c r="AF182" s="427" t="s">
        <v>622</v>
      </c>
      <c r="AG182" s="421"/>
      <c r="AH182" s="414" t="s">
        <v>800</v>
      </c>
      <c r="AI182" s="415" t="s">
        <v>622</v>
      </c>
      <c r="AJ182" s="421"/>
      <c r="AK182" s="414" t="s">
        <v>800</v>
      </c>
      <c r="AL182" s="415" t="s">
        <v>622</v>
      </c>
      <c r="AM182" s="421"/>
      <c r="AN182" s="414" t="s">
        <v>800</v>
      </c>
      <c r="AO182" s="415" t="s">
        <v>622</v>
      </c>
      <c r="AP182" s="421"/>
      <c r="AQ182" s="414" t="s">
        <v>800</v>
      </c>
      <c r="AR182" s="415" t="s">
        <v>622</v>
      </c>
      <c r="AS182" s="407"/>
      <c r="AT182" s="355"/>
      <c r="AU182" s="879"/>
      <c r="AV182" s="885"/>
      <c r="AW182" s="885"/>
      <c r="AX182" s="885"/>
      <c r="AY182" s="885"/>
      <c r="AZ182" s="885"/>
      <c r="BA182" s="886"/>
      <c r="BB182" s="326"/>
      <c r="BC182" s="326"/>
      <c r="BD182" s="326"/>
      <c r="BE182" s="326"/>
      <c r="BF182" s="326"/>
      <c r="BG182" s="326"/>
      <c r="BH182" s="326"/>
      <c r="BI182" s="326"/>
      <c r="BJ182" s="326"/>
      <c r="BK182" s="326"/>
      <c r="BL182" s="326"/>
    </row>
    <row r="183" spans="1:64" ht="17" thickTop="1">
      <c r="A183" s="326"/>
      <c r="B183" s="875"/>
      <c r="C183" s="329"/>
      <c r="D183" s="430">
        <v>0</v>
      </c>
      <c r="E183" s="431" t="s">
        <v>945</v>
      </c>
      <c r="F183" s="432">
        <v>423</v>
      </c>
      <c r="G183" s="430">
        <v>0</v>
      </c>
      <c r="H183" s="431" t="s">
        <v>945</v>
      </c>
      <c r="I183" s="432">
        <v>340</v>
      </c>
      <c r="J183" s="430">
        <v>0</v>
      </c>
      <c r="K183" s="431" t="s">
        <v>945</v>
      </c>
      <c r="L183" s="432">
        <v>395</v>
      </c>
      <c r="M183" s="430">
        <v>0</v>
      </c>
      <c r="N183" s="431" t="s">
        <v>945</v>
      </c>
      <c r="O183" s="432">
        <v>370</v>
      </c>
      <c r="P183" s="430">
        <v>0</v>
      </c>
      <c r="Q183" s="431" t="s">
        <v>945</v>
      </c>
      <c r="R183" s="432">
        <v>330</v>
      </c>
      <c r="S183" s="430">
        <v>0</v>
      </c>
      <c r="T183" s="431" t="s">
        <v>945</v>
      </c>
      <c r="U183" s="432">
        <v>393</v>
      </c>
      <c r="V183" s="430">
        <v>0</v>
      </c>
      <c r="W183" s="431" t="s">
        <v>945</v>
      </c>
      <c r="X183" s="432">
        <v>387</v>
      </c>
      <c r="Y183" s="430">
        <v>0</v>
      </c>
      <c r="Z183" s="431" t="s">
        <v>945</v>
      </c>
      <c r="AA183" s="432">
        <v>381</v>
      </c>
      <c r="AB183" s="430">
        <v>0</v>
      </c>
      <c r="AC183" s="431" t="s">
        <v>945</v>
      </c>
      <c r="AD183" s="432">
        <v>405</v>
      </c>
      <c r="AE183" s="430">
        <v>0</v>
      </c>
      <c r="AF183" s="431" t="s">
        <v>945</v>
      </c>
      <c r="AG183" s="432">
        <v>425</v>
      </c>
      <c r="AH183" s="416" t="s">
        <v>1170</v>
      </c>
      <c r="AI183" s="417" t="s">
        <v>1310</v>
      </c>
      <c r="AJ183" s="432">
        <v>399</v>
      </c>
      <c r="AK183" s="416" t="s">
        <v>1170</v>
      </c>
      <c r="AL183" s="417" t="s">
        <v>1310</v>
      </c>
      <c r="AM183" s="432">
        <v>390</v>
      </c>
      <c r="AN183" s="416" t="s">
        <v>1170</v>
      </c>
      <c r="AO183" s="417" t="s">
        <v>1310</v>
      </c>
      <c r="AP183" s="432">
        <v>373</v>
      </c>
      <c r="AQ183" s="416" t="s">
        <v>1170</v>
      </c>
      <c r="AR183" s="417" t="s">
        <v>1310</v>
      </c>
      <c r="AS183" s="375">
        <v>401</v>
      </c>
      <c r="AT183" s="355"/>
      <c r="AU183" s="879"/>
      <c r="AV183" s="903"/>
      <c r="AW183" s="903"/>
      <c r="AX183" s="903"/>
      <c r="AY183" s="903"/>
      <c r="AZ183" s="903"/>
      <c r="BA183" s="910"/>
      <c r="BB183" s="332">
        <f>SUM(F183:AS183)</f>
        <v>5412</v>
      </c>
      <c r="BC183" s="326"/>
      <c r="BD183" s="326"/>
      <c r="BE183" s="326"/>
      <c r="BF183" s="326"/>
      <c r="BG183" s="326"/>
      <c r="BH183" s="326"/>
      <c r="BI183" s="326"/>
      <c r="BJ183" s="326"/>
      <c r="BK183" s="326"/>
      <c r="BL183" s="326"/>
    </row>
    <row r="184" spans="1:64">
      <c r="A184" s="326"/>
      <c r="B184" s="875"/>
      <c r="C184" s="383"/>
      <c r="D184" s="884" t="s">
        <v>1529</v>
      </c>
      <c r="E184" s="884"/>
      <c r="F184" s="355"/>
      <c r="G184" s="884" t="s">
        <v>1530</v>
      </c>
      <c r="H184" s="884"/>
      <c r="I184" s="383"/>
      <c r="J184" s="884" t="s">
        <v>1531</v>
      </c>
      <c r="K184" s="884"/>
      <c r="L184" s="383"/>
      <c r="M184" s="884" t="s">
        <v>1532</v>
      </c>
      <c r="N184" s="884"/>
      <c r="O184" s="383"/>
      <c r="P184" s="884" t="s">
        <v>1533</v>
      </c>
      <c r="Q184" s="884"/>
      <c r="R184" s="355"/>
      <c r="S184" s="884" t="s">
        <v>1534</v>
      </c>
      <c r="T184" s="884"/>
      <c r="U184" s="355" t="s">
        <v>1173</v>
      </c>
      <c r="V184" s="884" t="s">
        <v>1535</v>
      </c>
      <c r="W184" s="884"/>
      <c r="X184" s="355"/>
      <c r="Y184" s="884" t="s">
        <v>1536</v>
      </c>
      <c r="Z184" s="884"/>
      <c r="AA184" s="355"/>
      <c r="AB184" s="884" t="s">
        <v>1537</v>
      </c>
      <c r="AC184" s="884"/>
      <c r="AD184" s="355"/>
      <c r="AE184" s="884" t="s">
        <v>1538</v>
      </c>
      <c r="AF184" s="884"/>
      <c r="AG184" s="355"/>
      <c r="AH184" s="884" t="s">
        <v>985</v>
      </c>
      <c r="AI184" s="884"/>
      <c r="AJ184" s="355"/>
      <c r="AK184" s="884" t="s">
        <v>986</v>
      </c>
      <c r="AL184" s="884"/>
      <c r="AM184" s="406"/>
      <c r="AN184" s="884" t="s">
        <v>987</v>
      </c>
      <c r="AO184" s="884"/>
      <c r="AP184" s="355"/>
      <c r="AQ184" s="884" t="s">
        <v>988</v>
      </c>
      <c r="AR184" s="884"/>
      <c r="AS184" s="383"/>
      <c r="AT184" s="355"/>
      <c r="AU184" s="879"/>
      <c r="AV184" s="904"/>
      <c r="AW184" s="904"/>
      <c r="AX184" s="904"/>
      <c r="AY184" s="904"/>
      <c r="AZ184" s="904"/>
      <c r="BA184" s="901"/>
      <c r="BB184" s="326"/>
      <c r="BC184" s="326"/>
      <c r="BD184" s="326"/>
      <c r="BE184" s="326"/>
      <c r="BF184" s="326"/>
      <c r="BG184" s="326"/>
      <c r="BH184" s="326"/>
      <c r="BI184" s="326"/>
      <c r="BJ184" s="326"/>
      <c r="BK184" s="326"/>
      <c r="BL184" s="326"/>
    </row>
    <row r="185" spans="1:64">
      <c r="A185" s="326"/>
      <c r="B185" s="875"/>
      <c r="C185" s="383"/>
      <c r="D185" s="884" t="s">
        <v>1088</v>
      </c>
      <c r="E185" s="884"/>
      <c r="F185" s="355"/>
      <c r="G185" s="884" t="s">
        <v>1091</v>
      </c>
      <c r="H185" s="884"/>
      <c r="I185" s="355"/>
      <c r="J185" s="884" t="s">
        <v>1104</v>
      </c>
      <c r="K185" s="884"/>
      <c r="L185" s="355"/>
      <c r="M185" s="884" t="s">
        <v>1091</v>
      </c>
      <c r="N185" s="884"/>
      <c r="O185" s="355"/>
      <c r="P185" s="884" t="s">
        <v>1104</v>
      </c>
      <c r="Q185" s="884"/>
      <c r="R185" s="355"/>
      <c r="S185" s="884" t="s">
        <v>1322</v>
      </c>
      <c r="T185" s="884"/>
      <c r="U185" s="355"/>
      <c r="V185" s="884" t="s">
        <v>1091</v>
      </c>
      <c r="W185" s="884"/>
      <c r="X185" s="355"/>
      <c r="Y185" s="884" t="s">
        <v>1091</v>
      </c>
      <c r="Z185" s="884"/>
      <c r="AA185" s="355"/>
      <c r="AB185" s="884" t="s">
        <v>1091</v>
      </c>
      <c r="AC185" s="884"/>
      <c r="AD185" s="355"/>
      <c r="AE185" s="884" t="s">
        <v>1091</v>
      </c>
      <c r="AF185" s="884"/>
      <c r="AG185" s="355"/>
      <c r="AH185" s="884" t="s">
        <v>1088</v>
      </c>
      <c r="AI185" s="884"/>
      <c r="AJ185" s="355"/>
      <c r="AK185" s="884" t="s">
        <v>1091</v>
      </c>
      <c r="AL185" s="884"/>
      <c r="AM185" s="355"/>
      <c r="AN185" s="884" t="s">
        <v>1091</v>
      </c>
      <c r="AO185" s="884"/>
      <c r="AP185" s="355"/>
      <c r="AQ185" s="884" t="s">
        <v>1091</v>
      </c>
      <c r="AR185" s="884"/>
      <c r="AS185" s="383"/>
      <c r="AT185" s="355"/>
      <c r="AU185" s="879"/>
      <c r="AV185" s="904"/>
      <c r="AW185" s="904"/>
      <c r="AX185" s="904"/>
      <c r="AY185" s="904"/>
      <c r="AZ185" s="904"/>
      <c r="BA185" s="901"/>
      <c r="BB185" s="326"/>
      <c r="BC185" s="326"/>
      <c r="BD185" s="326"/>
      <c r="BE185" s="326"/>
      <c r="BF185" s="326"/>
      <c r="BG185" s="326"/>
      <c r="BH185" s="326"/>
      <c r="BI185" s="326"/>
      <c r="BJ185" s="326"/>
      <c r="BK185" s="326"/>
      <c r="BL185" s="326"/>
    </row>
    <row r="186" spans="1:64">
      <c r="A186" s="326"/>
      <c r="B186" s="875"/>
      <c r="C186" s="329"/>
      <c r="D186" s="387"/>
      <c r="E186" s="387"/>
      <c r="F186" s="355"/>
      <c r="G186" s="387"/>
      <c r="H186" s="387"/>
      <c r="I186" s="387"/>
      <c r="J186" s="387"/>
      <c r="K186" s="387"/>
      <c r="L186" s="355"/>
      <c r="M186" s="387"/>
      <c r="N186" s="387"/>
      <c r="O186" s="355"/>
      <c r="P186" s="387"/>
      <c r="Q186" s="387"/>
      <c r="R186" s="387"/>
      <c r="S186" s="408"/>
      <c r="T186" s="409"/>
      <c r="U186" s="387"/>
      <c r="V186" s="387"/>
      <c r="W186" s="387"/>
      <c r="X186" s="329"/>
      <c r="Y186" s="387"/>
      <c r="Z186" s="387"/>
      <c r="AA186" s="355"/>
      <c r="AB186" s="387"/>
      <c r="AC186" s="387"/>
      <c r="AD186" s="355"/>
      <c r="AE186" s="387"/>
      <c r="AF186" s="387"/>
      <c r="AG186" s="355"/>
      <c r="AH186" s="387"/>
      <c r="AI186" s="387"/>
      <c r="AJ186" s="392"/>
      <c r="AK186" s="387"/>
      <c r="AL186" s="387"/>
      <c r="AM186" s="392"/>
      <c r="AN186" s="387"/>
      <c r="AO186" s="387"/>
      <c r="AP186" s="392"/>
      <c r="AQ186" s="387"/>
      <c r="AR186" s="387"/>
      <c r="AS186" s="392"/>
      <c r="AT186" s="355"/>
      <c r="AU186" s="879"/>
      <c r="AV186" s="904"/>
      <c r="AW186" s="904"/>
      <c r="AX186" s="904"/>
      <c r="AY186" s="904"/>
      <c r="AZ186" s="904"/>
      <c r="BA186" s="901"/>
      <c r="BB186" s="326"/>
      <c r="BC186" s="326"/>
      <c r="BD186" s="326"/>
      <c r="BE186" s="326"/>
      <c r="BF186" s="326"/>
      <c r="BG186" s="326"/>
      <c r="BH186" s="326"/>
      <c r="BI186" s="326"/>
      <c r="BJ186" s="326"/>
      <c r="BK186" s="326"/>
      <c r="BL186" s="326"/>
    </row>
    <row r="187" spans="1:64">
      <c r="A187" s="326"/>
      <c r="B187" s="875"/>
      <c r="C187" s="394"/>
      <c r="D187" s="394">
        <f>AQ176+1</f>
        <v>219</v>
      </c>
      <c r="E187" s="394"/>
      <c r="F187" s="381"/>
      <c r="G187" s="394">
        <f>D187+1</f>
        <v>220</v>
      </c>
      <c r="H187" s="394"/>
      <c r="I187" s="381"/>
      <c r="J187" s="394">
        <f>G187+1</f>
        <v>221</v>
      </c>
      <c r="K187" s="394"/>
      <c r="L187" s="381"/>
      <c r="M187" s="394">
        <f>J187+1</f>
        <v>222</v>
      </c>
      <c r="N187" s="394"/>
      <c r="O187" s="381"/>
      <c r="P187" s="394">
        <f>M187+1</f>
        <v>223</v>
      </c>
      <c r="Q187" s="394"/>
      <c r="R187" s="381"/>
      <c r="S187" s="394">
        <f>P187+1</f>
        <v>224</v>
      </c>
      <c r="T187" s="394"/>
      <c r="U187" s="381"/>
      <c r="V187" s="394">
        <f>S187+1</f>
        <v>225</v>
      </c>
      <c r="W187" s="394"/>
      <c r="X187" s="394"/>
      <c r="Y187" s="394">
        <f>V187+1</f>
        <v>226</v>
      </c>
      <c r="Z187" s="394"/>
      <c r="AA187" s="381"/>
      <c r="AB187" s="394">
        <f>Y187+1</f>
        <v>227</v>
      </c>
      <c r="AC187" s="394"/>
      <c r="AD187" s="381"/>
      <c r="AE187" s="394">
        <f>AB187+1</f>
        <v>228</v>
      </c>
      <c r="AF187" s="394"/>
      <c r="AG187" s="381"/>
      <c r="AH187" s="394">
        <f>AE187+1</f>
        <v>229</v>
      </c>
      <c r="AI187" s="394"/>
      <c r="AJ187" s="394"/>
      <c r="AK187" s="394">
        <f>AH187+1</f>
        <v>230</v>
      </c>
      <c r="AL187" s="394"/>
      <c r="AM187" s="394"/>
      <c r="AN187" s="394">
        <f>AK187+1</f>
        <v>231</v>
      </c>
      <c r="AO187" s="394"/>
      <c r="AP187" s="394"/>
      <c r="AQ187" s="394">
        <f>AN187+1</f>
        <v>232</v>
      </c>
      <c r="AR187" s="394"/>
      <c r="AS187" s="394"/>
      <c r="AT187" s="355"/>
      <c r="AU187" s="879"/>
      <c r="AV187" s="904"/>
      <c r="AW187" s="904"/>
      <c r="AX187" s="904"/>
      <c r="AY187" s="904"/>
      <c r="AZ187" s="904"/>
      <c r="BA187" s="901"/>
      <c r="BB187" s="326"/>
      <c r="BC187" s="326"/>
      <c r="BD187" s="326"/>
      <c r="BE187" s="326"/>
      <c r="BF187" s="326"/>
      <c r="BG187" s="326"/>
      <c r="BH187" s="326"/>
      <c r="BI187" s="326"/>
      <c r="BJ187" s="326"/>
      <c r="BK187" s="326"/>
      <c r="BL187" s="326"/>
    </row>
    <row r="188" spans="1:64">
      <c r="A188" s="326"/>
      <c r="B188" s="875"/>
      <c r="C188" s="937" t="s">
        <v>1166</v>
      </c>
      <c r="D188" s="932"/>
      <c r="E188" s="932"/>
      <c r="F188" s="932"/>
      <c r="G188" s="932"/>
      <c r="H188" s="932"/>
      <c r="I188" s="932"/>
      <c r="J188" s="932"/>
      <c r="K188" s="932"/>
      <c r="L188" s="932"/>
      <c r="M188" s="932"/>
      <c r="N188" s="932"/>
      <c r="O188" s="932"/>
      <c r="P188" s="932"/>
      <c r="Q188" s="932"/>
      <c r="R188" s="932"/>
      <c r="S188" s="932"/>
      <c r="T188" s="932"/>
      <c r="U188" s="932"/>
      <c r="V188" s="932"/>
      <c r="W188" s="932"/>
      <c r="X188" s="932"/>
      <c r="Y188" s="932"/>
      <c r="Z188" s="932"/>
      <c r="AA188" s="932"/>
      <c r="AB188" s="932"/>
      <c r="AC188" s="932"/>
      <c r="AD188" s="932"/>
      <c r="AE188" s="932"/>
      <c r="AF188" s="932"/>
      <c r="AG188" s="932"/>
      <c r="AH188" s="932"/>
      <c r="AI188" s="932"/>
      <c r="AJ188" s="932"/>
      <c r="AK188" s="932"/>
      <c r="AL188" s="932"/>
      <c r="AM188" s="932"/>
      <c r="AN188" s="932"/>
      <c r="AO188" s="932"/>
      <c r="AP188" s="932"/>
      <c r="AQ188" s="932"/>
      <c r="AR188" s="932"/>
      <c r="AS188" s="932"/>
      <c r="AT188" s="355"/>
      <c r="AU188" s="879"/>
      <c r="AV188" s="904"/>
      <c r="AW188" s="904"/>
      <c r="AX188" s="904"/>
      <c r="AY188" s="904"/>
      <c r="AZ188" s="904"/>
      <c r="BA188" s="901"/>
      <c r="BB188" s="326"/>
      <c r="BC188" s="326"/>
      <c r="BD188" s="326"/>
      <c r="BE188" s="326"/>
      <c r="BF188" s="326"/>
      <c r="BG188" s="326"/>
      <c r="BH188" s="326"/>
      <c r="BI188" s="326"/>
      <c r="BJ188" s="326"/>
      <c r="BK188" s="326"/>
      <c r="BL188" s="326"/>
    </row>
    <row r="189" spans="1:64">
      <c r="A189" s="326"/>
      <c r="B189" s="875"/>
      <c r="C189" s="435"/>
      <c r="D189" s="392"/>
      <c r="E189" s="392"/>
      <c r="F189" s="392"/>
      <c r="G189" s="392"/>
      <c r="H189" s="392"/>
      <c r="I189" s="392"/>
      <c r="J189" s="392"/>
      <c r="K189" s="392"/>
      <c r="L189" s="392"/>
      <c r="M189" s="392"/>
      <c r="N189" s="392"/>
      <c r="O189" s="392"/>
      <c r="P189" s="392"/>
      <c r="Q189" s="392"/>
      <c r="R189" s="392"/>
      <c r="S189" s="392"/>
      <c r="T189" s="392"/>
      <c r="U189" s="392"/>
      <c r="V189" s="392"/>
      <c r="W189" s="392"/>
      <c r="X189" s="392"/>
      <c r="Y189" s="392"/>
      <c r="Z189" s="392"/>
      <c r="AA189" s="392"/>
      <c r="AB189" s="392"/>
      <c r="AC189" s="392"/>
      <c r="AD189" s="392"/>
      <c r="AE189" s="392"/>
      <c r="AF189" s="392"/>
      <c r="AG189" s="392"/>
      <c r="AH189" s="392"/>
      <c r="AI189" s="392"/>
      <c r="AJ189" s="392"/>
      <c r="AK189" s="392"/>
      <c r="AL189" s="392"/>
      <c r="AM189" s="392"/>
      <c r="AN189" s="392"/>
      <c r="AO189" s="392"/>
      <c r="AP189" s="392"/>
      <c r="AQ189" s="392"/>
      <c r="AR189" s="392"/>
      <c r="AS189" s="392"/>
      <c r="AT189" s="355"/>
      <c r="AU189" s="879"/>
      <c r="AV189" s="904"/>
      <c r="AW189" s="904"/>
      <c r="AX189" s="904"/>
      <c r="AY189" s="904"/>
      <c r="AZ189" s="904"/>
      <c r="BA189" s="901"/>
      <c r="BB189" s="326"/>
      <c r="BC189" s="326"/>
      <c r="BD189" s="326"/>
      <c r="BE189" s="326"/>
      <c r="BF189" s="326"/>
      <c r="BG189" s="326"/>
      <c r="BH189" s="326"/>
      <c r="BI189" s="326"/>
      <c r="BJ189" s="326"/>
      <c r="BK189" s="326"/>
      <c r="BL189" s="326"/>
    </row>
    <row r="190" spans="1:64">
      <c r="A190" s="326"/>
      <c r="B190" s="875"/>
      <c r="C190" s="392"/>
      <c r="D190" s="392"/>
      <c r="E190" s="392"/>
      <c r="F190" s="392"/>
      <c r="G190" s="392"/>
      <c r="H190" s="392"/>
      <c r="I190" s="392"/>
      <c r="J190" s="392"/>
      <c r="K190" s="392"/>
      <c r="L190" s="392"/>
      <c r="M190" s="392"/>
      <c r="N190" s="392"/>
      <c r="O190" s="392"/>
      <c r="P190" s="392"/>
      <c r="Q190" s="392"/>
      <c r="R190" s="392"/>
      <c r="S190" s="392"/>
      <c r="T190" s="392"/>
      <c r="U190" s="392"/>
      <c r="V190" s="392"/>
      <c r="W190" s="392"/>
      <c r="X190" s="392"/>
      <c r="Y190" s="392"/>
      <c r="Z190" s="392"/>
      <c r="AA190" s="392"/>
      <c r="AB190" s="392"/>
      <c r="AC190" s="392"/>
      <c r="AD190" s="392"/>
      <c r="AE190" s="392"/>
      <c r="AF190" s="392"/>
      <c r="AG190" s="392"/>
      <c r="AH190" s="392"/>
      <c r="AI190" s="392"/>
      <c r="AJ190" s="392"/>
      <c r="AK190" s="392"/>
      <c r="AL190" s="392"/>
      <c r="AM190" s="392"/>
      <c r="AN190" s="392"/>
      <c r="AO190" s="392"/>
      <c r="AP190" s="392"/>
      <c r="AQ190" s="392"/>
      <c r="AR190" s="392"/>
      <c r="AS190" s="392"/>
      <c r="AT190" s="355"/>
      <c r="AU190" s="879"/>
      <c r="AV190" s="904"/>
      <c r="AW190" s="904"/>
      <c r="AX190" s="904"/>
      <c r="AY190" s="904"/>
      <c r="AZ190" s="904"/>
      <c r="BA190" s="901"/>
      <c r="BB190" s="326"/>
      <c r="BC190" s="326"/>
      <c r="BD190" s="326"/>
      <c r="BE190" s="326"/>
      <c r="BF190" s="326"/>
      <c r="BG190" s="326"/>
      <c r="BH190" s="326"/>
      <c r="BI190" s="326"/>
      <c r="BJ190" s="326"/>
      <c r="BK190" s="326"/>
      <c r="BL190" s="326"/>
    </row>
    <row r="191" spans="1:64">
      <c r="A191" s="326"/>
      <c r="B191" s="875"/>
      <c r="C191" s="329"/>
      <c r="D191" s="329"/>
      <c r="E191" s="329"/>
      <c r="F191" s="355"/>
      <c r="G191" s="329"/>
      <c r="H191" s="329"/>
      <c r="I191" s="355"/>
      <c r="J191" s="329"/>
      <c r="K191" s="329"/>
      <c r="L191" s="355"/>
      <c r="M191" s="329"/>
      <c r="N191" s="329"/>
      <c r="O191" s="355"/>
      <c r="P191" s="329"/>
      <c r="Q191" s="329"/>
      <c r="R191" s="355"/>
      <c r="S191" s="329"/>
      <c r="T191" s="329"/>
      <c r="U191" s="436"/>
      <c r="V191" s="329"/>
      <c r="W191" s="329"/>
      <c r="X191" s="355"/>
      <c r="Y191" s="329"/>
      <c r="Z191" s="329"/>
      <c r="AA191" s="355"/>
      <c r="AB191" s="329"/>
      <c r="AC191" s="329"/>
      <c r="AD191" s="355"/>
      <c r="AE191" s="329"/>
      <c r="AF191" s="329"/>
      <c r="AG191" s="355"/>
      <c r="AH191" s="329"/>
      <c r="AI191" s="329"/>
      <c r="AJ191" s="355"/>
      <c r="AK191" s="329"/>
      <c r="AL191" s="329"/>
      <c r="AM191" s="355"/>
      <c r="AN191" s="329"/>
      <c r="AO191" s="329"/>
      <c r="AP191" s="436"/>
      <c r="AQ191" s="329"/>
      <c r="AR191" s="329"/>
      <c r="AS191" s="355"/>
      <c r="AT191" s="355"/>
      <c r="AU191" s="879"/>
      <c r="AV191" s="904"/>
      <c r="AW191" s="904"/>
      <c r="AX191" s="904"/>
      <c r="AY191" s="904"/>
      <c r="AZ191" s="904"/>
      <c r="BA191" s="901"/>
      <c r="BB191" s="326"/>
      <c r="BC191" s="326"/>
      <c r="BD191" s="326"/>
      <c r="BE191" s="326"/>
      <c r="BF191" s="326"/>
      <c r="BG191" s="326"/>
      <c r="BH191" s="326"/>
      <c r="BI191" s="326"/>
      <c r="BJ191" s="326"/>
      <c r="BK191" s="326"/>
      <c r="BL191" s="326"/>
    </row>
    <row r="192" spans="1:64" ht="17" thickBot="1">
      <c r="A192" s="326"/>
      <c r="B192" s="875"/>
      <c r="C192" s="329"/>
      <c r="D192" s="390" t="s">
        <v>1169</v>
      </c>
      <c r="E192" s="363"/>
      <c r="F192" s="355"/>
      <c r="G192" s="900"/>
      <c r="H192" s="900"/>
      <c r="I192" s="355"/>
      <c r="J192" s="900"/>
      <c r="K192" s="900"/>
      <c r="L192" s="355"/>
      <c r="M192" s="900"/>
      <c r="N192" s="900"/>
      <c r="O192" s="355"/>
      <c r="P192" s="900"/>
      <c r="Q192" s="900"/>
      <c r="R192" s="355"/>
      <c r="S192" s="900"/>
      <c r="T192" s="900"/>
      <c r="U192" s="355"/>
      <c r="V192" s="900"/>
      <c r="W192" s="900"/>
      <c r="X192" s="355"/>
      <c r="Y192" s="900"/>
      <c r="Z192" s="900"/>
      <c r="AA192" s="355"/>
      <c r="AB192" s="900"/>
      <c r="AC192" s="900"/>
      <c r="AD192" s="355"/>
      <c r="AE192" s="900"/>
      <c r="AF192" s="900"/>
      <c r="AG192" s="355"/>
      <c r="AH192" s="900"/>
      <c r="AI192" s="900"/>
      <c r="AJ192" s="355"/>
      <c r="AK192" s="900"/>
      <c r="AL192" s="900"/>
      <c r="AM192" s="355"/>
      <c r="AN192" s="900"/>
      <c r="AO192" s="900"/>
      <c r="AP192" s="355"/>
      <c r="AQ192" s="938"/>
      <c r="AR192" s="938"/>
      <c r="AS192" s="355"/>
      <c r="AT192" s="355"/>
      <c r="AU192" s="879"/>
      <c r="AV192" s="905"/>
      <c r="AW192" s="905"/>
      <c r="AX192" s="905"/>
      <c r="AY192" s="905"/>
      <c r="AZ192" s="905"/>
      <c r="BA192" s="902"/>
      <c r="BB192" s="326"/>
      <c r="BC192" s="326"/>
      <c r="BD192" s="326"/>
      <c r="BE192" s="326"/>
      <c r="BF192" s="326"/>
      <c r="BG192" s="326"/>
      <c r="BH192" s="326"/>
      <c r="BI192" s="326"/>
      <c r="BJ192" s="326"/>
      <c r="BK192" s="326"/>
      <c r="BL192" s="326"/>
    </row>
    <row r="193" spans="1:64" ht="17.5" thickTop="1" thickBot="1">
      <c r="A193" s="326"/>
      <c r="B193" s="875"/>
      <c r="C193" s="355"/>
      <c r="D193" s="412" t="s">
        <v>795</v>
      </c>
      <c r="E193" s="413" t="s">
        <v>797</v>
      </c>
      <c r="F193" s="355"/>
      <c r="G193" s="401" t="s">
        <v>795</v>
      </c>
      <c r="H193" s="402" t="s">
        <v>797</v>
      </c>
      <c r="I193" s="355"/>
      <c r="J193" s="401" t="s">
        <v>795</v>
      </c>
      <c r="K193" s="402" t="s">
        <v>797</v>
      </c>
      <c r="L193" s="355"/>
      <c r="M193" s="401" t="s">
        <v>795</v>
      </c>
      <c r="N193" s="402" t="s">
        <v>797</v>
      </c>
      <c r="O193" s="355"/>
      <c r="P193" s="401" t="s">
        <v>795</v>
      </c>
      <c r="Q193" s="402" t="s">
        <v>797</v>
      </c>
      <c r="R193" s="355"/>
      <c r="S193" s="401" t="s">
        <v>795</v>
      </c>
      <c r="T193" s="402" t="s">
        <v>797</v>
      </c>
      <c r="U193" s="355"/>
      <c r="V193" s="401" t="s">
        <v>795</v>
      </c>
      <c r="W193" s="402" t="s">
        <v>797</v>
      </c>
      <c r="X193" s="355"/>
      <c r="Y193" s="401" t="s">
        <v>795</v>
      </c>
      <c r="Z193" s="402" t="s">
        <v>797</v>
      </c>
      <c r="AA193" s="355"/>
      <c r="AB193" s="401" t="s">
        <v>795</v>
      </c>
      <c r="AC193" s="402" t="s">
        <v>797</v>
      </c>
      <c r="AD193" s="355"/>
      <c r="AE193" s="401" t="s">
        <v>795</v>
      </c>
      <c r="AF193" s="402" t="s">
        <v>797</v>
      </c>
      <c r="AG193" s="355"/>
      <c r="AH193" s="401" t="s">
        <v>795</v>
      </c>
      <c r="AI193" s="402" t="s">
        <v>797</v>
      </c>
      <c r="AJ193" s="355"/>
      <c r="AK193" s="401" t="s">
        <v>795</v>
      </c>
      <c r="AL193" s="402" t="s">
        <v>797</v>
      </c>
      <c r="AM193" s="355"/>
      <c r="AN193" s="401" t="s">
        <v>795</v>
      </c>
      <c r="AO193" s="402" t="s">
        <v>797</v>
      </c>
      <c r="AP193" s="355"/>
      <c r="AQ193" s="401" t="s">
        <v>795</v>
      </c>
      <c r="AR193" s="402" t="s">
        <v>797</v>
      </c>
      <c r="AS193" s="407"/>
      <c r="AT193" s="355"/>
      <c r="AU193" s="879"/>
      <c r="AV193" s="885">
        <v>14</v>
      </c>
      <c r="AW193" s="885">
        <f>COUNTIF(D192:AR193,"FC")</f>
        <v>1</v>
      </c>
      <c r="AX193" s="885">
        <f>COUNTIF(J191:AR191,"EC")</f>
        <v>0</v>
      </c>
      <c r="AY193" s="885">
        <f>COUNTIF(A195:AR196,"E")</f>
        <v>1</v>
      </c>
      <c r="AZ193" s="885">
        <f>COUNTIF(J192:AR192,"TW")</f>
        <v>0</v>
      </c>
      <c r="BA193" s="886"/>
      <c r="BB193" s="326"/>
      <c r="BC193" s="326"/>
      <c r="BD193" s="326"/>
      <c r="BE193" s="326"/>
      <c r="BF193" s="326"/>
      <c r="BG193" s="326"/>
      <c r="BH193" s="326"/>
      <c r="BI193" s="326"/>
      <c r="BJ193" s="326"/>
      <c r="BK193" s="326"/>
      <c r="BL193" s="326"/>
    </row>
    <row r="194" spans="1:64" ht="17.5" thickTop="1" thickBot="1">
      <c r="A194" s="326"/>
      <c r="B194" s="875"/>
      <c r="C194" s="355"/>
      <c r="D194" s="414" t="s">
        <v>800</v>
      </c>
      <c r="E194" s="415" t="s">
        <v>622</v>
      </c>
      <c r="F194" s="355"/>
      <c r="G194" s="404" t="s">
        <v>800</v>
      </c>
      <c r="H194" s="405" t="s">
        <v>622</v>
      </c>
      <c r="I194" s="355" t="s">
        <v>807</v>
      </c>
      <c r="J194" s="404" t="s">
        <v>800</v>
      </c>
      <c r="K194" s="405" t="s">
        <v>622</v>
      </c>
      <c r="L194" s="355"/>
      <c r="M194" s="404" t="s">
        <v>800</v>
      </c>
      <c r="N194" s="405" t="s">
        <v>622</v>
      </c>
      <c r="O194" s="355"/>
      <c r="P194" s="404" t="s">
        <v>800</v>
      </c>
      <c r="Q194" s="405" t="s">
        <v>622</v>
      </c>
      <c r="R194" s="355"/>
      <c r="S194" s="404" t="s">
        <v>800</v>
      </c>
      <c r="T194" s="405" t="s">
        <v>622</v>
      </c>
      <c r="U194" s="355"/>
      <c r="V194" s="404" t="s">
        <v>800</v>
      </c>
      <c r="W194" s="405" t="s">
        <v>622</v>
      </c>
      <c r="X194" s="355"/>
      <c r="Y194" s="404" t="s">
        <v>800</v>
      </c>
      <c r="Z194" s="405" t="s">
        <v>622</v>
      </c>
      <c r="AA194" s="355"/>
      <c r="AB194" s="404" t="s">
        <v>800</v>
      </c>
      <c r="AC194" s="405" t="s">
        <v>622</v>
      </c>
      <c r="AD194" s="355"/>
      <c r="AE194" s="404" t="s">
        <v>800</v>
      </c>
      <c r="AF194" s="405" t="s">
        <v>622</v>
      </c>
      <c r="AG194" s="355"/>
      <c r="AH194" s="404" t="s">
        <v>800</v>
      </c>
      <c r="AI194" s="405" t="s">
        <v>622</v>
      </c>
      <c r="AJ194" s="355"/>
      <c r="AK194" s="404" t="s">
        <v>800</v>
      </c>
      <c r="AL194" s="405" t="s">
        <v>622</v>
      </c>
      <c r="AM194" s="355"/>
      <c r="AN194" s="404" t="s">
        <v>800</v>
      </c>
      <c r="AO194" s="405" t="s">
        <v>622</v>
      </c>
      <c r="AP194" s="355"/>
      <c r="AQ194" s="404" t="s">
        <v>800</v>
      </c>
      <c r="AR194" s="405" t="s">
        <v>622</v>
      </c>
      <c r="AS194" s="407"/>
      <c r="AT194" s="355"/>
      <c r="AU194" s="879"/>
      <c r="AV194" s="885"/>
      <c r="AW194" s="885"/>
      <c r="AX194" s="885"/>
      <c r="AY194" s="885"/>
      <c r="AZ194" s="885"/>
      <c r="BA194" s="886"/>
      <c r="BB194" s="326"/>
      <c r="BC194" s="326"/>
      <c r="BD194" s="326"/>
      <c r="BE194" s="326"/>
      <c r="BF194" s="326"/>
      <c r="BG194" s="326"/>
      <c r="BH194" s="326"/>
      <c r="BI194" s="326"/>
      <c r="BJ194" s="326"/>
      <c r="BK194" s="326"/>
      <c r="BL194" s="326"/>
    </row>
    <row r="195" spans="1:64" ht="17.5" thickTop="1" thickBot="1">
      <c r="A195" s="326"/>
      <c r="B195" s="875"/>
      <c r="C195" s="329"/>
      <c r="D195" s="416" t="s">
        <v>1170</v>
      </c>
      <c r="E195" s="417" t="s">
        <v>1092</v>
      </c>
      <c r="F195" s="375">
        <v>369.82499999999999</v>
      </c>
      <c r="G195" s="369">
        <v>0</v>
      </c>
      <c r="H195" s="374" t="s">
        <v>945</v>
      </c>
      <c r="I195" s="375">
        <v>390</v>
      </c>
      <c r="J195" s="369">
        <v>0</v>
      </c>
      <c r="K195" s="374" t="s">
        <v>945</v>
      </c>
      <c r="L195" s="375">
        <v>387</v>
      </c>
      <c r="M195" s="369">
        <v>0</v>
      </c>
      <c r="N195" s="374" t="s">
        <v>945</v>
      </c>
      <c r="O195" s="375">
        <v>392</v>
      </c>
      <c r="P195" s="369">
        <v>0</v>
      </c>
      <c r="Q195" s="374" t="s">
        <v>945</v>
      </c>
      <c r="R195" s="375">
        <v>394</v>
      </c>
      <c r="S195" s="369">
        <v>0</v>
      </c>
      <c r="T195" s="374" t="s">
        <v>945</v>
      </c>
      <c r="U195" s="375">
        <v>401</v>
      </c>
      <c r="V195" s="369">
        <v>0</v>
      </c>
      <c r="W195" s="374" t="s">
        <v>945</v>
      </c>
      <c r="X195" s="375">
        <v>426</v>
      </c>
      <c r="Y195" s="369">
        <v>0</v>
      </c>
      <c r="Z195" s="374" t="s">
        <v>945</v>
      </c>
      <c r="AA195" s="375">
        <v>378</v>
      </c>
      <c r="AB195" s="369">
        <v>0</v>
      </c>
      <c r="AC195" s="374" t="s">
        <v>945</v>
      </c>
      <c r="AD195" s="375">
        <v>422</v>
      </c>
      <c r="AE195" s="369">
        <v>0</v>
      </c>
      <c r="AF195" s="374" t="s">
        <v>945</v>
      </c>
      <c r="AG195" s="375">
        <v>425</v>
      </c>
      <c r="AH195" s="369">
        <v>0</v>
      </c>
      <c r="AI195" s="374" t="s">
        <v>945</v>
      </c>
      <c r="AJ195" s="375">
        <v>407</v>
      </c>
      <c r="AK195" s="369">
        <v>0</v>
      </c>
      <c r="AL195" s="374" t="s">
        <v>945</v>
      </c>
      <c r="AM195" s="375">
        <v>378</v>
      </c>
      <c r="AN195" s="369">
        <v>0</v>
      </c>
      <c r="AO195" s="374" t="s">
        <v>945</v>
      </c>
      <c r="AP195" s="375">
        <v>376.94400000000002</v>
      </c>
      <c r="AQ195" s="369">
        <v>0</v>
      </c>
      <c r="AR195" s="374" t="s">
        <v>945</v>
      </c>
      <c r="AS195" s="375">
        <v>405</v>
      </c>
      <c r="AT195" s="355"/>
      <c r="AU195" s="879"/>
      <c r="AV195" s="885"/>
      <c r="AW195" s="885"/>
      <c r="AX195" s="885"/>
      <c r="AY195" s="885"/>
      <c r="AZ195" s="885"/>
      <c r="BA195" s="886"/>
      <c r="BB195" s="332">
        <f>SUM(F195:AS195)</f>
        <v>5551.7690000000002</v>
      </c>
      <c r="BC195" s="326"/>
      <c r="BD195" s="326"/>
      <c r="BE195" s="326"/>
      <c r="BF195" s="326"/>
      <c r="BG195" s="326"/>
      <c r="BH195" s="326"/>
      <c r="BI195" s="326"/>
      <c r="BJ195" s="326"/>
      <c r="BK195" s="326"/>
      <c r="BL195" s="326"/>
    </row>
    <row r="196" spans="1:64" ht="17" thickTop="1">
      <c r="A196" s="326"/>
      <c r="B196" s="875"/>
      <c r="C196" s="383"/>
      <c r="D196" s="884" t="s">
        <v>989</v>
      </c>
      <c r="E196" s="884"/>
      <c r="F196" s="355"/>
      <c r="G196" s="884" t="s">
        <v>1085</v>
      </c>
      <c r="H196" s="884"/>
      <c r="I196" s="383"/>
      <c r="J196" s="884" t="s">
        <v>1539</v>
      </c>
      <c r="K196" s="884"/>
      <c r="L196" s="383"/>
      <c r="M196" s="884" t="s">
        <v>1540</v>
      </c>
      <c r="N196" s="884"/>
      <c r="O196" s="383"/>
      <c r="P196" s="884" t="s">
        <v>1541</v>
      </c>
      <c r="Q196" s="884"/>
      <c r="R196" s="355"/>
      <c r="S196" s="884" t="s">
        <v>1542</v>
      </c>
      <c r="T196" s="884"/>
      <c r="U196" s="355"/>
      <c r="V196" s="884" t="s">
        <v>1543</v>
      </c>
      <c r="W196" s="884"/>
      <c r="X196" s="355"/>
      <c r="Y196" s="884" t="s">
        <v>1544</v>
      </c>
      <c r="Z196" s="884"/>
      <c r="AA196" s="355"/>
      <c r="AB196" s="884" t="s">
        <v>1545</v>
      </c>
      <c r="AC196" s="884"/>
      <c r="AD196" s="355"/>
      <c r="AE196" s="884" t="s">
        <v>1546</v>
      </c>
      <c r="AF196" s="884"/>
      <c r="AG196" s="355"/>
      <c r="AH196" s="884" t="s">
        <v>1547</v>
      </c>
      <c r="AI196" s="884"/>
      <c r="AJ196" s="355"/>
      <c r="AK196" s="884" t="s">
        <v>1548</v>
      </c>
      <c r="AL196" s="884"/>
      <c r="AM196" s="406"/>
      <c r="AN196" s="884" t="s">
        <v>1549</v>
      </c>
      <c r="AO196" s="884"/>
      <c r="AP196" s="355"/>
      <c r="AQ196" s="884" t="s">
        <v>1550</v>
      </c>
      <c r="AR196" s="884"/>
      <c r="AS196" s="383"/>
      <c r="AT196" s="355"/>
      <c r="AU196" s="879"/>
      <c r="AV196" s="360"/>
      <c r="AW196" s="360"/>
      <c r="AX196" s="360"/>
      <c r="AY196" s="360"/>
      <c r="AZ196" s="360"/>
      <c r="BA196" s="364"/>
      <c r="BB196" s="326"/>
      <c r="BC196" s="326"/>
      <c r="BD196" s="326"/>
      <c r="BE196" s="326"/>
      <c r="BF196" s="326"/>
      <c r="BG196" s="326"/>
      <c r="BH196" s="326"/>
      <c r="BI196" s="326"/>
      <c r="BJ196" s="326"/>
      <c r="BK196" s="326"/>
      <c r="BL196" s="326"/>
    </row>
    <row r="197" spans="1:64">
      <c r="A197" s="326"/>
      <c r="B197" s="875"/>
      <c r="C197" s="383"/>
      <c r="D197" s="884" t="s">
        <v>1091</v>
      </c>
      <c r="E197" s="884"/>
      <c r="F197" s="355"/>
      <c r="G197" s="884" t="s">
        <v>1327</v>
      </c>
      <c r="H197" s="884"/>
      <c r="I197" s="355"/>
      <c r="J197" s="884" t="s">
        <v>1091</v>
      </c>
      <c r="K197" s="884"/>
      <c r="L197" s="355"/>
      <c r="M197" s="884" t="s">
        <v>1091</v>
      </c>
      <c r="N197" s="884"/>
      <c r="O197" s="355"/>
      <c r="P197" s="884" t="s">
        <v>1091</v>
      </c>
      <c r="Q197" s="884"/>
      <c r="R197" s="355"/>
      <c r="S197" s="884" t="s">
        <v>1091</v>
      </c>
      <c r="T197" s="884"/>
      <c r="U197" s="355"/>
      <c r="V197" s="884" t="s">
        <v>1088</v>
      </c>
      <c r="W197" s="884"/>
      <c r="X197" s="355"/>
      <c r="Y197" s="884" t="s">
        <v>1088</v>
      </c>
      <c r="Z197" s="884"/>
      <c r="AA197" s="355"/>
      <c r="AB197" s="884" t="s">
        <v>1104</v>
      </c>
      <c r="AC197" s="884"/>
      <c r="AD197" s="355"/>
      <c r="AE197" s="884" t="s">
        <v>1090</v>
      </c>
      <c r="AF197" s="884"/>
      <c r="AG197" s="355"/>
      <c r="AH197" s="884" t="s">
        <v>1090</v>
      </c>
      <c r="AI197" s="884"/>
      <c r="AJ197" s="355"/>
      <c r="AK197" s="884" t="s">
        <v>1104</v>
      </c>
      <c r="AL197" s="884"/>
      <c r="AM197" s="355"/>
      <c r="AN197" s="884" t="s">
        <v>1091</v>
      </c>
      <c r="AO197" s="884"/>
      <c r="AP197" s="355"/>
      <c r="AQ197" s="884" t="s">
        <v>1315</v>
      </c>
      <c r="AR197" s="884"/>
      <c r="AS197" s="383"/>
      <c r="AT197" s="355"/>
      <c r="AU197" s="879"/>
      <c r="AV197" s="360"/>
      <c r="AW197" s="360"/>
      <c r="AX197" s="360"/>
      <c r="AY197" s="360"/>
      <c r="AZ197" s="360"/>
      <c r="BA197" s="364"/>
      <c r="BB197" s="326"/>
      <c r="BC197" s="326"/>
      <c r="BD197" s="326"/>
      <c r="BE197" s="326"/>
      <c r="BF197" s="326"/>
      <c r="BG197" s="326"/>
      <c r="BH197" s="326"/>
      <c r="BI197" s="326"/>
      <c r="BJ197" s="326"/>
      <c r="BK197" s="326"/>
      <c r="BL197" s="326"/>
    </row>
    <row r="198" spans="1:64">
      <c r="A198" s="326"/>
      <c r="B198" s="875"/>
      <c r="C198" s="329"/>
      <c r="D198" s="387"/>
      <c r="E198" s="387"/>
      <c r="F198" s="355"/>
      <c r="G198" s="387"/>
      <c r="H198" s="387"/>
      <c r="I198" s="387"/>
      <c r="J198" s="387"/>
      <c r="K198" s="387"/>
      <c r="L198" s="355"/>
      <c r="M198" s="387"/>
      <c r="N198" s="387"/>
      <c r="O198" s="355"/>
      <c r="P198" s="387"/>
      <c r="Q198" s="387"/>
      <c r="R198" s="387"/>
      <c r="S198" s="408"/>
      <c r="T198" s="409"/>
      <c r="U198" s="387"/>
      <c r="V198" s="387"/>
      <c r="W198" s="387"/>
      <c r="X198" s="329"/>
      <c r="Y198" s="387"/>
      <c r="Z198" s="387"/>
      <c r="AA198" s="355"/>
      <c r="AB198" s="387"/>
      <c r="AC198" s="387"/>
      <c r="AD198" s="355"/>
      <c r="AE198" s="387"/>
      <c r="AF198" s="387"/>
      <c r="AG198" s="355"/>
      <c r="AH198" s="387"/>
      <c r="AI198" s="387"/>
      <c r="AJ198" s="392"/>
      <c r="AK198" s="387"/>
      <c r="AL198" s="387"/>
      <c r="AM198" s="392"/>
      <c r="AN198" s="387"/>
      <c r="AO198" s="387"/>
      <c r="AP198" s="392"/>
      <c r="AQ198" s="387"/>
      <c r="AR198" s="387"/>
      <c r="AS198" s="392"/>
      <c r="AT198" s="355"/>
      <c r="AU198" s="879"/>
      <c r="AV198" s="360"/>
      <c r="AW198" s="360"/>
      <c r="AX198" s="360"/>
      <c r="AY198" s="360"/>
      <c r="AZ198" s="360"/>
      <c r="BA198" s="364"/>
      <c r="BB198" s="326"/>
      <c r="BC198" s="326"/>
      <c r="BD198" s="326"/>
      <c r="BE198" s="326"/>
      <c r="BF198" s="326"/>
      <c r="BG198" s="326"/>
      <c r="BH198" s="326"/>
      <c r="BI198" s="326"/>
      <c r="BJ198" s="326"/>
      <c r="BK198" s="326"/>
      <c r="BL198" s="326"/>
    </row>
    <row r="199" spans="1:64">
      <c r="A199" s="326"/>
      <c r="B199" s="875"/>
      <c r="C199" s="394"/>
      <c r="D199" s="394">
        <f>AQ187+1</f>
        <v>233</v>
      </c>
      <c r="E199" s="394"/>
      <c r="F199" s="381"/>
      <c r="G199" s="394">
        <f>D199+1</f>
        <v>234</v>
      </c>
      <c r="H199" s="394"/>
      <c r="I199" s="381"/>
      <c r="J199" s="394">
        <f>G199+1</f>
        <v>235</v>
      </c>
      <c r="K199" s="394"/>
      <c r="L199" s="381"/>
      <c r="M199" s="394">
        <f>J199+1</f>
        <v>236</v>
      </c>
      <c r="N199" s="394"/>
      <c r="O199" s="381"/>
      <c r="P199" s="394">
        <f>M199+1</f>
        <v>237</v>
      </c>
      <c r="Q199" s="394"/>
      <c r="R199" s="381"/>
      <c r="S199" s="394">
        <f>P199+1</f>
        <v>238</v>
      </c>
      <c r="T199" s="394"/>
      <c r="U199" s="381"/>
      <c r="V199" s="394">
        <f>S199+1</f>
        <v>239</v>
      </c>
      <c r="W199" s="394"/>
      <c r="X199" s="394"/>
      <c r="Y199" s="394">
        <f>V199+1</f>
        <v>240</v>
      </c>
      <c r="Z199" s="394"/>
      <c r="AA199" s="381"/>
      <c r="AB199" s="394">
        <f>Y199+1</f>
        <v>241</v>
      </c>
      <c r="AC199" s="394"/>
      <c r="AD199" s="381"/>
      <c r="AE199" s="394">
        <f>AB199+1</f>
        <v>242</v>
      </c>
      <c r="AF199" s="394"/>
      <c r="AG199" s="381"/>
      <c r="AH199" s="394">
        <f>AE199+1</f>
        <v>243</v>
      </c>
      <c r="AI199" s="394"/>
      <c r="AJ199" s="394"/>
      <c r="AK199" s="394">
        <f>AH199+1</f>
        <v>244</v>
      </c>
      <c r="AL199" s="394"/>
      <c r="AM199" s="394"/>
      <c r="AN199" s="394">
        <f>AK199+1</f>
        <v>245</v>
      </c>
      <c r="AO199" s="394"/>
      <c r="AP199" s="394"/>
      <c r="AQ199" s="394">
        <f>AN199+1</f>
        <v>246</v>
      </c>
      <c r="AR199" s="394"/>
      <c r="AS199" s="394"/>
      <c r="AT199" s="355"/>
      <c r="AU199" s="879"/>
      <c r="AV199" s="360"/>
      <c r="AW199" s="360"/>
      <c r="AX199" s="360"/>
      <c r="AY199" s="360"/>
      <c r="AZ199" s="360"/>
      <c r="BA199" s="364"/>
      <c r="BB199" s="326"/>
      <c r="BC199" s="326"/>
      <c r="BD199" s="326"/>
      <c r="BE199" s="326"/>
      <c r="BF199" s="326"/>
      <c r="BG199" s="326"/>
      <c r="BH199" s="326"/>
      <c r="BI199" s="326"/>
      <c r="BJ199" s="326"/>
      <c r="BK199" s="326"/>
      <c r="BL199" s="326"/>
    </row>
    <row r="200" spans="1:64">
      <c r="A200" s="326"/>
      <c r="B200" s="875"/>
      <c r="C200" s="937" t="s">
        <v>1164</v>
      </c>
      <c r="D200" s="932"/>
      <c r="E200" s="932"/>
      <c r="F200" s="932"/>
      <c r="G200" s="932"/>
      <c r="H200" s="932"/>
      <c r="I200" s="932"/>
      <c r="J200" s="932"/>
      <c r="K200" s="932"/>
      <c r="L200" s="932"/>
      <c r="M200" s="932"/>
      <c r="N200" s="932"/>
      <c r="O200" s="932"/>
      <c r="P200" s="932"/>
      <c r="Q200" s="932"/>
      <c r="R200" s="932"/>
      <c r="S200" s="932"/>
      <c r="T200" s="932"/>
      <c r="U200" s="932"/>
      <c r="V200" s="932"/>
      <c r="W200" s="932"/>
      <c r="X200" s="932"/>
      <c r="Y200" s="932"/>
      <c r="Z200" s="932"/>
      <c r="AA200" s="932"/>
      <c r="AB200" s="932"/>
      <c r="AC200" s="932"/>
      <c r="AD200" s="932"/>
      <c r="AE200" s="932"/>
      <c r="AF200" s="932"/>
      <c r="AG200" s="932"/>
      <c r="AH200" s="932"/>
      <c r="AI200" s="932"/>
      <c r="AJ200" s="932"/>
      <c r="AK200" s="932"/>
      <c r="AL200" s="932"/>
      <c r="AM200" s="932"/>
      <c r="AN200" s="932"/>
      <c r="AO200" s="932"/>
      <c r="AP200" s="932"/>
      <c r="AQ200" s="932"/>
      <c r="AR200" s="932"/>
      <c r="AS200" s="932"/>
      <c r="AT200" s="355"/>
      <c r="AU200" s="879"/>
      <c r="AV200" s="360"/>
      <c r="AW200" s="360"/>
      <c r="AX200" s="360"/>
      <c r="AY200" s="360"/>
      <c r="AZ200" s="360"/>
      <c r="BA200" s="364"/>
      <c r="BB200" s="326"/>
      <c r="BC200" s="326"/>
      <c r="BD200" s="326"/>
      <c r="BE200" s="326"/>
      <c r="BF200" s="326"/>
      <c r="BG200" s="326"/>
      <c r="BH200" s="326"/>
      <c r="BI200" s="326"/>
      <c r="BJ200" s="326"/>
      <c r="BK200" s="326"/>
      <c r="BL200" s="326"/>
    </row>
    <row r="201" spans="1:64">
      <c r="A201" s="326"/>
      <c r="B201" s="875"/>
      <c r="C201" s="435"/>
      <c r="D201" s="392"/>
      <c r="E201" s="392"/>
      <c r="F201" s="392"/>
      <c r="G201" s="392"/>
      <c r="H201" s="392"/>
      <c r="I201" s="392"/>
      <c r="J201" s="392"/>
      <c r="K201" s="392"/>
      <c r="L201" s="392"/>
      <c r="M201" s="392"/>
      <c r="N201" s="392"/>
      <c r="O201" s="392"/>
      <c r="P201" s="392"/>
      <c r="Q201" s="392"/>
      <c r="R201" s="392"/>
      <c r="S201" s="392"/>
      <c r="T201" s="392"/>
      <c r="U201" s="392"/>
      <c r="V201" s="392"/>
      <c r="W201" s="392"/>
      <c r="X201" s="392"/>
      <c r="Y201" s="392"/>
      <c r="Z201" s="392"/>
      <c r="AA201" s="392"/>
      <c r="AB201" s="392"/>
      <c r="AC201" s="392"/>
      <c r="AD201" s="392"/>
      <c r="AE201" s="392"/>
      <c r="AF201" s="392"/>
      <c r="AG201" s="392"/>
      <c r="AH201" s="392"/>
      <c r="AI201" s="392"/>
      <c r="AJ201" s="392"/>
      <c r="AK201" s="392"/>
      <c r="AL201" s="392"/>
      <c r="AM201" s="392"/>
      <c r="AN201" s="392"/>
      <c r="AO201" s="392"/>
      <c r="AP201" s="392"/>
      <c r="AQ201" s="392"/>
      <c r="AR201" s="392"/>
      <c r="AS201" s="392"/>
      <c r="AT201" s="355"/>
      <c r="AU201" s="879"/>
      <c r="AV201" s="360"/>
      <c r="AW201" s="360"/>
      <c r="AX201" s="360"/>
      <c r="AY201" s="360"/>
      <c r="AZ201" s="360"/>
      <c r="BA201" s="364"/>
      <c r="BB201" s="326"/>
      <c r="BC201" s="326"/>
      <c r="BD201" s="326"/>
      <c r="BE201" s="326"/>
      <c r="BF201" s="326"/>
      <c r="BG201" s="326"/>
      <c r="BH201" s="326"/>
      <c r="BI201" s="326"/>
      <c r="BJ201" s="326"/>
      <c r="BK201" s="326"/>
      <c r="BL201" s="326"/>
    </row>
    <row r="202" spans="1:64" ht="17" thickBot="1">
      <c r="A202" s="326"/>
      <c r="B202" s="875"/>
      <c r="C202" s="329"/>
      <c r="D202" s="329"/>
      <c r="E202" s="329"/>
      <c r="F202" s="355"/>
      <c r="G202" s="329"/>
      <c r="H202" s="329"/>
      <c r="I202" s="355"/>
      <c r="J202" s="329"/>
      <c r="K202" s="329"/>
      <c r="L202" s="355"/>
      <c r="M202" s="329"/>
      <c r="N202" s="329"/>
      <c r="O202" s="355"/>
      <c r="P202" s="329"/>
      <c r="Q202" s="329"/>
      <c r="R202" s="355"/>
      <c r="S202" s="329"/>
      <c r="T202" s="329"/>
      <c r="U202" s="436"/>
      <c r="V202" s="329"/>
      <c r="W202" s="329"/>
      <c r="X202" s="355"/>
      <c r="Y202" s="329"/>
      <c r="Z202" s="329"/>
      <c r="AA202" s="355"/>
      <c r="AB202" s="329"/>
      <c r="AC202" s="329"/>
      <c r="AD202" s="355"/>
      <c r="AE202" s="329"/>
      <c r="AF202" s="329"/>
      <c r="AG202" s="355"/>
      <c r="AH202" s="329"/>
      <c r="AI202" s="329"/>
      <c r="AJ202" s="355"/>
      <c r="AK202" s="329"/>
      <c r="AL202" s="329"/>
      <c r="AM202" s="355"/>
      <c r="AN202" s="329"/>
      <c r="AO202" s="329"/>
      <c r="AP202" s="436"/>
      <c r="AQ202" s="329"/>
      <c r="AR202" s="329"/>
      <c r="AS202" s="355"/>
      <c r="AT202" s="355"/>
      <c r="AU202" s="879"/>
      <c r="AV202" s="360"/>
      <c r="AW202" s="360"/>
      <c r="AX202" s="360"/>
      <c r="AY202" s="360"/>
      <c r="AZ202" s="360"/>
      <c r="BA202" s="364"/>
      <c r="BB202" s="326"/>
      <c r="BC202" s="326"/>
      <c r="BD202" s="326"/>
      <c r="BE202" s="326"/>
      <c r="BF202" s="326"/>
      <c r="BG202" s="326"/>
      <c r="BH202" s="326"/>
      <c r="BI202" s="326"/>
      <c r="BJ202" s="326"/>
      <c r="BK202" s="326"/>
      <c r="BL202" s="326"/>
    </row>
    <row r="203" spans="1:64" ht="17.5" thickTop="1" thickBot="1">
      <c r="A203" s="326"/>
      <c r="B203" s="875"/>
      <c r="C203" s="329"/>
      <c r="D203" s="390"/>
      <c r="E203" s="363"/>
      <c r="F203" s="355"/>
      <c r="G203" s="900"/>
      <c r="H203" s="900"/>
      <c r="I203" s="355"/>
      <c r="J203" s="900"/>
      <c r="K203" s="900"/>
      <c r="L203" s="355"/>
      <c r="M203" s="900"/>
      <c r="N203" s="900"/>
      <c r="O203" s="355"/>
      <c r="P203" s="900"/>
      <c r="Q203" s="900"/>
      <c r="R203" s="355"/>
      <c r="S203" s="900"/>
      <c r="T203" s="900"/>
      <c r="U203" s="355"/>
      <c r="V203" s="900"/>
      <c r="W203" s="900"/>
      <c r="X203" s="355"/>
      <c r="Y203" s="900"/>
      <c r="Z203" s="900"/>
      <c r="AA203" s="355"/>
      <c r="AB203" s="900"/>
      <c r="AC203" s="900"/>
      <c r="AD203" s="355"/>
      <c r="AE203" s="900"/>
      <c r="AF203" s="900"/>
      <c r="AG203" s="355"/>
      <c r="AH203" s="900"/>
      <c r="AI203" s="900"/>
      <c r="AJ203" s="355"/>
      <c r="AK203" s="900"/>
      <c r="AL203" s="900"/>
      <c r="AM203" s="355"/>
      <c r="AN203" s="900"/>
      <c r="AO203" s="900"/>
      <c r="AP203" s="355"/>
      <c r="AQ203" s="938"/>
      <c r="AR203" s="938"/>
      <c r="AS203" s="355"/>
      <c r="AT203" s="355"/>
      <c r="AU203" s="879"/>
      <c r="AV203" s="885">
        <v>14</v>
      </c>
      <c r="AW203" s="885">
        <f>COUNTIF(D202:AR203,"FC")</f>
        <v>0</v>
      </c>
      <c r="AX203" s="885">
        <f>COUNTIF(J201:AR201,"EC")</f>
        <v>0</v>
      </c>
      <c r="AY203" s="885">
        <f>COUNTIF(A205:AR206,"E")</f>
        <v>0</v>
      </c>
      <c r="AZ203" s="885">
        <f>COUNTIF(J202:AR202,"TW")</f>
        <v>0</v>
      </c>
      <c r="BA203" s="886"/>
      <c r="BB203" s="326"/>
      <c r="BC203" s="326"/>
      <c r="BD203" s="326"/>
      <c r="BE203" s="326"/>
      <c r="BF203" s="326"/>
      <c r="BG203" s="326"/>
      <c r="BH203" s="326"/>
      <c r="BI203" s="326"/>
      <c r="BJ203" s="326"/>
      <c r="BK203" s="326"/>
      <c r="BL203" s="326"/>
    </row>
    <row r="204" spans="1:64" ht="17.5" thickTop="1" thickBot="1">
      <c r="A204" s="326"/>
      <c r="B204" s="875"/>
      <c r="C204" s="355"/>
      <c r="D204" s="401" t="s">
        <v>795</v>
      </c>
      <c r="E204" s="402" t="s">
        <v>797</v>
      </c>
      <c r="F204" s="355"/>
      <c r="G204" s="401" t="s">
        <v>795</v>
      </c>
      <c r="H204" s="402" t="s">
        <v>797</v>
      </c>
      <c r="I204" s="355"/>
      <c r="J204" s="401" t="s">
        <v>795</v>
      </c>
      <c r="K204" s="402" t="s">
        <v>797</v>
      </c>
      <c r="L204" s="355"/>
      <c r="M204" s="401" t="s">
        <v>795</v>
      </c>
      <c r="N204" s="402" t="s">
        <v>797</v>
      </c>
      <c r="O204" s="355"/>
      <c r="P204" s="401" t="s">
        <v>795</v>
      </c>
      <c r="Q204" s="402" t="s">
        <v>797</v>
      </c>
      <c r="R204" s="355"/>
      <c r="S204" s="401" t="s">
        <v>795</v>
      </c>
      <c r="T204" s="402" t="s">
        <v>797</v>
      </c>
      <c r="U204" s="355"/>
      <c r="V204" s="401" t="s">
        <v>795</v>
      </c>
      <c r="W204" s="402" t="s">
        <v>797</v>
      </c>
      <c r="X204" s="355"/>
      <c r="Y204" s="401" t="s">
        <v>795</v>
      </c>
      <c r="Z204" s="402" t="s">
        <v>797</v>
      </c>
      <c r="AA204" s="355"/>
      <c r="AB204" s="401" t="s">
        <v>795</v>
      </c>
      <c r="AC204" s="402" t="s">
        <v>797</v>
      </c>
      <c r="AD204" s="355"/>
      <c r="AE204" s="401" t="s">
        <v>795</v>
      </c>
      <c r="AF204" s="402" t="s">
        <v>797</v>
      </c>
      <c r="AG204" s="355"/>
      <c r="AH204" s="401" t="s">
        <v>795</v>
      </c>
      <c r="AI204" s="402" t="s">
        <v>797</v>
      </c>
      <c r="AJ204" s="355"/>
      <c r="AK204" s="401" t="s">
        <v>795</v>
      </c>
      <c r="AL204" s="402" t="s">
        <v>797</v>
      </c>
      <c r="AM204" s="355"/>
      <c r="AN204" s="401" t="s">
        <v>795</v>
      </c>
      <c r="AO204" s="402" t="s">
        <v>797</v>
      </c>
      <c r="AP204" s="355"/>
      <c r="AQ204" s="401" t="s">
        <v>795</v>
      </c>
      <c r="AR204" s="402" t="s">
        <v>797</v>
      </c>
      <c r="AS204" s="407"/>
      <c r="AT204" s="355"/>
      <c r="AU204" s="879"/>
      <c r="AV204" s="885"/>
      <c r="AW204" s="885"/>
      <c r="AX204" s="885"/>
      <c r="AY204" s="885"/>
      <c r="AZ204" s="885"/>
      <c r="BA204" s="886"/>
      <c r="BB204" s="326"/>
      <c r="BC204" s="326"/>
      <c r="BD204" s="326"/>
      <c r="BE204" s="326"/>
      <c r="BF204" s="326"/>
      <c r="BG204" s="326"/>
      <c r="BH204" s="326"/>
      <c r="BI204" s="326"/>
      <c r="BJ204" s="326"/>
      <c r="BK204" s="326"/>
      <c r="BL204" s="326"/>
    </row>
    <row r="205" spans="1:64" ht="17.5" thickTop="1" thickBot="1">
      <c r="A205" s="326"/>
      <c r="B205" s="875"/>
      <c r="C205" s="355"/>
      <c r="D205" s="404" t="s">
        <v>800</v>
      </c>
      <c r="E205" s="405" t="s">
        <v>622</v>
      </c>
      <c r="F205" s="355"/>
      <c r="G205" s="404" t="s">
        <v>800</v>
      </c>
      <c r="H205" s="405" t="s">
        <v>622</v>
      </c>
      <c r="I205" s="355" t="s">
        <v>807</v>
      </c>
      <c r="J205" s="404" t="s">
        <v>800</v>
      </c>
      <c r="K205" s="405" t="s">
        <v>622</v>
      </c>
      <c r="L205" s="355"/>
      <c r="M205" s="404" t="s">
        <v>800</v>
      </c>
      <c r="N205" s="405" t="s">
        <v>622</v>
      </c>
      <c r="O205" s="355"/>
      <c r="P205" s="404" t="s">
        <v>800</v>
      </c>
      <c r="Q205" s="405" t="s">
        <v>622</v>
      </c>
      <c r="R205" s="355"/>
      <c r="S205" s="404" t="s">
        <v>800</v>
      </c>
      <c r="T205" s="405" t="s">
        <v>622</v>
      </c>
      <c r="U205" s="355"/>
      <c r="V205" s="404" t="s">
        <v>800</v>
      </c>
      <c r="W205" s="405" t="s">
        <v>622</v>
      </c>
      <c r="X205" s="355"/>
      <c r="Y205" s="404" t="s">
        <v>800</v>
      </c>
      <c r="Z205" s="405" t="s">
        <v>622</v>
      </c>
      <c r="AA205" s="355"/>
      <c r="AB205" s="404" t="s">
        <v>800</v>
      </c>
      <c r="AC205" s="405" t="s">
        <v>622</v>
      </c>
      <c r="AD205" s="355"/>
      <c r="AE205" s="404" t="s">
        <v>800</v>
      </c>
      <c r="AF205" s="405" t="s">
        <v>622</v>
      </c>
      <c r="AG205" s="355"/>
      <c r="AH205" s="404" t="s">
        <v>800</v>
      </c>
      <c r="AI205" s="405" t="s">
        <v>622</v>
      </c>
      <c r="AJ205" s="355"/>
      <c r="AK205" s="404" t="s">
        <v>800</v>
      </c>
      <c r="AL205" s="405" t="s">
        <v>622</v>
      </c>
      <c r="AM205" s="355"/>
      <c r="AN205" s="404" t="s">
        <v>800</v>
      </c>
      <c r="AO205" s="405" t="s">
        <v>622</v>
      </c>
      <c r="AP205" s="355"/>
      <c r="AQ205" s="404" t="s">
        <v>800</v>
      </c>
      <c r="AR205" s="405" t="s">
        <v>622</v>
      </c>
      <c r="AS205" s="407"/>
      <c r="AT205" s="355"/>
      <c r="AU205" s="879"/>
      <c r="AV205" s="885"/>
      <c r="AW205" s="885"/>
      <c r="AX205" s="885"/>
      <c r="AY205" s="885"/>
      <c r="AZ205" s="885"/>
      <c r="BA205" s="886"/>
      <c r="BB205" s="326"/>
      <c r="BC205" s="326"/>
      <c r="BD205" s="326"/>
      <c r="BE205" s="326"/>
      <c r="BF205" s="326"/>
      <c r="BG205" s="326"/>
      <c r="BH205" s="326"/>
      <c r="BI205" s="326"/>
      <c r="BJ205" s="326"/>
      <c r="BK205" s="326"/>
      <c r="BL205" s="326"/>
    </row>
    <row r="206" spans="1:64" ht="17" thickTop="1">
      <c r="A206" s="326"/>
      <c r="B206" s="875"/>
      <c r="C206" s="329"/>
      <c r="D206" s="369">
        <v>0</v>
      </c>
      <c r="E206" s="374" t="s">
        <v>945</v>
      </c>
      <c r="F206" s="375">
        <v>402</v>
      </c>
      <c r="G206" s="369">
        <v>0</v>
      </c>
      <c r="H206" s="374" t="s">
        <v>945</v>
      </c>
      <c r="I206" s="375">
        <v>424</v>
      </c>
      <c r="J206" s="369">
        <v>0</v>
      </c>
      <c r="K206" s="374" t="s">
        <v>945</v>
      </c>
      <c r="L206" s="375">
        <v>404</v>
      </c>
      <c r="M206" s="369">
        <v>0</v>
      </c>
      <c r="N206" s="374" t="s">
        <v>945</v>
      </c>
      <c r="O206" s="375">
        <v>398</v>
      </c>
      <c r="P206" s="369">
        <v>0</v>
      </c>
      <c r="Q206" s="374" t="s">
        <v>945</v>
      </c>
      <c r="R206" s="375">
        <v>376</v>
      </c>
      <c r="S206" s="369">
        <v>0</v>
      </c>
      <c r="T206" s="374" t="s">
        <v>945</v>
      </c>
      <c r="U206" s="375">
        <v>337</v>
      </c>
      <c r="V206" s="369">
        <v>0</v>
      </c>
      <c r="W206" s="374" t="s">
        <v>945</v>
      </c>
      <c r="X206" s="375">
        <v>368</v>
      </c>
      <c r="Y206" s="369">
        <v>0</v>
      </c>
      <c r="Z206" s="374" t="s">
        <v>945</v>
      </c>
      <c r="AA206" s="375">
        <v>402</v>
      </c>
      <c r="AB206" s="369">
        <v>0</v>
      </c>
      <c r="AC206" s="374" t="s">
        <v>945</v>
      </c>
      <c r="AD206" s="375">
        <v>416</v>
      </c>
      <c r="AE206" s="369">
        <v>0</v>
      </c>
      <c r="AF206" s="374" t="s">
        <v>945</v>
      </c>
      <c r="AG206" s="375">
        <v>399</v>
      </c>
      <c r="AH206" s="369">
        <v>0</v>
      </c>
      <c r="AI206" s="374" t="s">
        <v>945</v>
      </c>
      <c r="AJ206" s="375">
        <v>408</v>
      </c>
      <c r="AK206" s="369">
        <v>0</v>
      </c>
      <c r="AL206" s="374" t="s">
        <v>945</v>
      </c>
      <c r="AM206" s="375">
        <v>378</v>
      </c>
      <c r="AN206" s="369">
        <v>0</v>
      </c>
      <c r="AO206" s="374" t="s">
        <v>945</v>
      </c>
      <c r="AP206" s="375">
        <v>369</v>
      </c>
      <c r="AQ206" s="369">
        <v>0</v>
      </c>
      <c r="AR206" s="374" t="s">
        <v>945</v>
      </c>
      <c r="AS206" s="375">
        <v>410</v>
      </c>
      <c r="AT206" s="355"/>
      <c r="AU206" s="879"/>
      <c r="AV206" s="903"/>
      <c r="AW206" s="903"/>
      <c r="AX206" s="903"/>
      <c r="AY206" s="903"/>
      <c r="AZ206" s="903"/>
      <c r="BA206" s="910"/>
      <c r="BB206" s="332">
        <f>SUM(F206:AS206)</f>
        <v>5491</v>
      </c>
      <c r="BC206" s="326"/>
      <c r="BD206" s="326"/>
      <c r="BE206" s="326"/>
      <c r="BF206" s="326"/>
      <c r="BG206" s="326"/>
      <c r="BH206" s="326"/>
      <c r="BI206" s="326"/>
      <c r="BJ206" s="326"/>
      <c r="BK206" s="326"/>
      <c r="BL206" s="326"/>
    </row>
    <row r="207" spans="1:64">
      <c r="A207" s="326"/>
      <c r="B207" s="875"/>
      <c r="C207" s="383"/>
      <c r="D207" s="884" t="s">
        <v>1551</v>
      </c>
      <c r="E207" s="884"/>
      <c r="F207" s="355"/>
      <c r="G207" s="884" t="s">
        <v>1552</v>
      </c>
      <c r="H207" s="884"/>
      <c r="I207" s="383"/>
      <c r="J207" s="884" t="s">
        <v>1553</v>
      </c>
      <c r="K207" s="884"/>
      <c r="L207" s="383"/>
      <c r="M207" s="884" t="s">
        <v>1554</v>
      </c>
      <c r="N207" s="884"/>
      <c r="O207" s="383"/>
      <c r="P207" s="884" t="s">
        <v>1555</v>
      </c>
      <c r="Q207" s="884"/>
      <c r="R207" s="355"/>
      <c r="S207" s="884" t="s">
        <v>1556</v>
      </c>
      <c r="T207" s="884"/>
      <c r="U207" s="355"/>
      <c r="V207" s="884" t="s">
        <v>1557</v>
      </c>
      <c r="W207" s="884"/>
      <c r="X207" s="355"/>
      <c r="Y207" s="884" t="s">
        <v>1558</v>
      </c>
      <c r="Z207" s="884"/>
      <c r="AA207" s="355"/>
      <c r="AB207" s="884" t="s">
        <v>1559</v>
      </c>
      <c r="AC207" s="884"/>
      <c r="AD207" s="355"/>
      <c r="AE207" s="884" t="s">
        <v>1560</v>
      </c>
      <c r="AF207" s="884"/>
      <c r="AG207" s="355"/>
      <c r="AH207" s="884" t="s">
        <v>1561</v>
      </c>
      <c r="AI207" s="884"/>
      <c r="AJ207" s="355"/>
      <c r="AK207" s="884" t="s">
        <v>1562</v>
      </c>
      <c r="AL207" s="884"/>
      <c r="AM207" s="406"/>
      <c r="AN207" s="884" t="s">
        <v>1563</v>
      </c>
      <c r="AO207" s="884"/>
      <c r="AP207" s="355"/>
      <c r="AQ207" s="884" t="s">
        <v>1564</v>
      </c>
      <c r="AR207" s="884"/>
      <c r="AS207" s="383"/>
      <c r="AT207" s="355"/>
      <c r="AU207" s="879"/>
      <c r="AV207" s="904"/>
      <c r="AW207" s="904"/>
      <c r="AX207" s="904"/>
      <c r="AY207" s="904"/>
      <c r="AZ207" s="904"/>
      <c r="BA207" s="901"/>
      <c r="BB207" s="326"/>
      <c r="BC207" s="326"/>
      <c r="BD207" s="326"/>
      <c r="BE207" s="326"/>
      <c r="BF207" s="326"/>
      <c r="BG207" s="326"/>
      <c r="BH207" s="326"/>
      <c r="BI207" s="326"/>
      <c r="BJ207" s="326"/>
      <c r="BK207" s="326"/>
      <c r="BL207" s="326"/>
    </row>
    <row r="208" spans="1:64">
      <c r="A208" s="326"/>
      <c r="B208" s="875"/>
      <c r="C208" s="383"/>
      <c r="D208" s="884" t="s">
        <v>1088</v>
      </c>
      <c r="E208" s="884"/>
      <c r="F208" s="355"/>
      <c r="G208" s="884" t="s">
        <v>1088</v>
      </c>
      <c r="H208" s="884"/>
      <c r="I208" s="355"/>
      <c r="J208" s="884" t="s">
        <v>1088</v>
      </c>
      <c r="K208" s="884"/>
      <c r="L208" s="355"/>
      <c r="M208" s="884" t="s">
        <v>1088</v>
      </c>
      <c r="N208" s="884"/>
      <c r="O208" s="355"/>
      <c r="P208" s="884" t="s">
        <v>1091</v>
      </c>
      <c r="Q208" s="884"/>
      <c r="R208" s="355"/>
      <c r="S208" s="884" t="s">
        <v>1104</v>
      </c>
      <c r="T208" s="884"/>
      <c r="U208" s="355"/>
      <c r="V208" s="884" t="s">
        <v>1104</v>
      </c>
      <c r="W208" s="884"/>
      <c r="X208" s="355"/>
      <c r="Y208" s="884" t="s">
        <v>1091</v>
      </c>
      <c r="Z208" s="884"/>
      <c r="AA208" s="355"/>
      <c r="AB208" s="884" t="s">
        <v>1313</v>
      </c>
      <c r="AC208" s="884"/>
      <c r="AD208" s="355"/>
      <c r="AE208" s="884" t="s">
        <v>1088</v>
      </c>
      <c r="AF208" s="884"/>
      <c r="AG208" s="355"/>
      <c r="AH208" s="884" t="s">
        <v>1322</v>
      </c>
      <c r="AI208" s="884"/>
      <c r="AJ208" s="355"/>
      <c r="AK208" s="884" t="s">
        <v>1088</v>
      </c>
      <c r="AL208" s="884"/>
      <c r="AM208" s="355"/>
      <c r="AN208" s="884" t="s">
        <v>1104</v>
      </c>
      <c r="AO208" s="884"/>
      <c r="AP208" s="355"/>
      <c r="AQ208" s="884" t="s">
        <v>1091</v>
      </c>
      <c r="AR208" s="884"/>
      <c r="AS208" s="383"/>
      <c r="AT208" s="355"/>
      <c r="AU208" s="879"/>
      <c r="AV208" s="904"/>
      <c r="AW208" s="904"/>
      <c r="AX208" s="904"/>
      <c r="AY208" s="904"/>
      <c r="AZ208" s="904"/>
      <c r="BA208" s="901"/>
      <c r="BB208" s="326"/>
      <c r="BC208" s="326"/>
      <c r="BD208" s="326"/>
      <c r="BE208" s="326"/>
      <c r="BF208" s="326"/>
      <c r="BG208" s="326"/>
      <c r="BH208" s="326"/>
      <c r="BI208" s="326"/>
      <c r="BJ208" s="326"/>
      <c r="BK208" s="326"/>
      <c r="BL208" s="326"/>
    </row>
    <row r="209" spans="1:64">
      <c r="A209" s="326"/>
      <c r="B209" s="875"/>
      <c r="C209" s="329"/>
      <c r="D209" s="387"/>
      <c r="E209" s="387"/>
      <c r="F209" s="355"/>
      <c r="G209" s="387"/>
      <c r="H209" s="387"/>
      <c r="I209" s="387"/>
      <c r="J209" s="387"/>
      <c r="K209" s="387"/>
      <c r="L209" s="355"/>
      <c r="M209" s="387"/>
      <c r="N209" s="387"/>
      <c r="O209" s="355"/>
      <c r="P209" s="387"/>
      <c r="Q209" s="387"/>
      <c r="R209" s="387"/>
      <c r="S209" s="408"/>
      <c r="T209" s="409"/>
      <c r="U209" s="387"/>
      <c r="V209" s="387"/>
      <c r="W209" s="387"/>
      <c r="X209" s="329"/>
      <c r="Y209" s="387"/>
      <c r="Z209" s="387"/>
      <c r="AA209" s="355"/>
      <c r="AB209" s="387"/>
      <c r="AC209" s="387"/>
      <c r="AD209" s="355"/>
      <c r="AE209" s="387"/>
      <c r="AF209" s="387"/>
      <c r="AG209" s="355"/>
      <c r="AH209" s="387"/>
      <c r="AI209" s="387"/>
      <c r="AJ209" s="392"/>
      <c r="AK209" s="387"/>
      <c r="AL209" s="387"/>
      <c r="AM209" s="392"/>
      <c r="AN209" s="387"/>
      <c r="AO209" s="387"/>
      <c r="AP209" s="392"/>
      <c r="AQ209" s="387"/>
      <c r="AR209" s="387"/>
      <c r="AS209" s="392"/>
      <c r="AT209" s="355"/>
      <c r="AU209" s="879"/>
      <c r="AV209" s="904"/>
      <c r="AW209" s="904"/>
      <c r="AX209" s="904"/>
      <c r="AY209" s="904"/>
      <c r="AZ209" s="904"/>
      <c r="BA209" s="901"/>
      <c r="BB209" s="326"/>
      <c r="BC209" s="326"/>
      <c r="BD209" s="326"/>
      <c r="BE209" s="326"/>
      <c r="BF209" s="326"/>
      <c r="BG209" s="326"/>
      <c r="BH209" s="326"/>
      <c r="BI209" s="326"/>
      <c r="BJ209" s="326"/>
      <c r="BK209" s="326"/>
      <c r="BL209" s="326"/>
    </row>
    <row r="210" spans="1:64">
      <c r="A210" s="326"/>
      <c r="B210" s="875"/>
      <c r="C210" s="394"/>
      <c r="D210" s="394">
        <f>AQ199+1</f>
        <v>247</v>
      </c>
      <c r="E210" s="394"/>
      <c r="F210" s="381"/>
      <c r="G210" s="394">
        <f>D210+1</f>
        <v>248</v>
      </c>
      <c r="H210" s="394"/>
      <c r="I210" s="381"/>
      <c r="J210" s="394">
        <f>G210+1</f>
        <v>249</v>
      </c>
      <c r="K210" s="394"/>
      <c r="L210" s="381"/>
      <c r="M210" s="394">
        <f>J210+1</f>
        <v>250</v>
      </c>
      <c r="N210" s="394"/>
      <c r="O210" s="381"/>
      <c r="P210" s="394">
        <f>M210+1</f>
        <v>251</v>
      </c>
      <c r="Q210" s="394"/>
      <c r="R210" s="381"/>
      <c r="S210" s="394">
        <f>P210+1</f>
        <v>252</v>
      </c>
      <c r="T210" s="394"/>
      <c r="U210" s="381"/>
      <c r="V210" s="394">
        <f>S210+1</f>
        <v>253</v>
      </c>
      <c r="W210" s="394"/>
      <c r="X210" s="394"/>
      <c r="Y210" s="394">
        <f>V210+1</f>
        <v>254</v>
      </c>
      <c r="Z210" s="394"/>
      <c r="AA210" s="381"/>
      <c r="AB210" s="394">
        <f>Y210+1</f>
        <v>255</v>
      </c>
      <c r="AC210" s="394"/>
      <c r="AD210" s="381"/>
      <c r="AE210" s="394">
        <f>AB210+1</f>
        <v>256</v>
      </c>
      <c r="AF210" s="394"/>
      <c r="AG210" s="381"/>
      <c r="AH210" s="394">
        <f>AE210+1</f>
        <v>257</v>
      </c>
      <c r="AI210" s="394"/>
      <c r="AJ210" s="394"/>
      <c r="AK210" s="394">
        <f>AH210+1</f>
        <v>258</v>
      </c>
      <c r="AL210" s="394"/>
      <c r="AM210" s="394"/>
      <c r="AN210" s="394">
        <f>AK210+1</f>
        <v>259</v>
      </c>
      <c r="AO210" s="394"/>
      <c r="AP210" s="394"/>
      <c r="AQ210" s="394">
        <f>AN210+1</f>
        <v>260</v>
      </c>
      <c r="AR210" s="394"/>
      <c r="AS210" s="394"/>
      <c r="AT210" s="355"/>
      <c r="AU210" s="879"/>
      <c r="AV210" s="904"/>
      <c r="AW210" s="904"/>
      <c r="AX210" s="904"/>
      <c r="AY210" s="904"/>
      <c r="AZ210" s="904"/>
      <c r="BA210" s="901"/>
      <c r="BB210" s="326"/>
      <c r="BC210" s="326"/>
      <c r="BD210" s="326"/>
      <c r="BE210" s="326"/>
      <c r="BF210" s="326"/>
      <c r="BG210" s="326"/>
      <c r="BH210" s="326"/>
      <c r="BI210" s="326"/>
      <c r="BJ210" s="326"/>
      <c r="BK210" s="326"/>
      <c r="BL210" s="326"/>
    </row>
    <row r="211" spans="1:64">
      <c r="A211" s="326"/>
      <c r="B211" s="875"/>
      <c r="C211" s="937" t="s">
        <v>1166</v>
      </c>
      <c r="D211" s="932"/>
      <c r="E211" s="932"/>
      <c r="F211" s="932"/>
      <c r="G211" s="932"/>
      <c r="H211" s="932"/>
      <c r="I211" s="932"/>
      <c r="J211" s="932"/>
      <c r="K211" s="932"/>
      <c r="L211" s="932"/>
      <c r="M211" s="932"/>
      <c r="N211" s="932"/>
      <c r="O211" s="932"/>
      <c r="P211" s="932"/>
      <c r="Q211" s="932"/>
      <c r="R211" s="932"/>
      <c r="S211" s="932"/>
      <c r="T211" s="932"/>
      <c r="U211" s="932"/>
      <c r="V211" s="932"/>
      <c r="W211" s="932"/>
      <c r="X211" s="932"/>
      <c r="Y211" s="932"/>
      <c r="Z211" s="932"/>
      <c r="AA211" s="950" t="s">
        <v>1148</v>
      </c>
      <c r="AB211" s="950"/>
      <c r="AC211" s="950"/>
      <c r="AD211" s="950"/>
      <c r="AE211" s="950"/>
      <c r="AF211" s="950"/>
      <c r="AG211" s="950"/>
      <c r="AH211" s="950"/>
      <c r="AI211" s="950"/>
      <c r="AJ211" s="950"/>
      <c r="AK211" s="950"/>
      <c r="AL211" s="950"/>
      <c r="AM211" s="950"/>
      <c r="AN211" s="950"/>
      <c r="AO211" s="950"/>
      <c r="AP211" s="950"/>
      <c r="AQ211" s="950"/>
      <c r="AR211" s="950"/>
      <c r="AS211" s="950"/>
      <c r="AT211" s="355"/>
      <c r="AU211" s="879"/>
      <c r="AV211" s="904"/>
      <c r="AW211" s="904"/>
      <c r="AX211" s="904"/>
      <c r="AY211" s="904"/>
      <c r="AZ211" s="904"/>
      <c r="BA211" s="901"/>
      <c r="BB211" s="326"/>
      <c r="BC211" s="326"/>
      <c r="BD211" s="326"/>
      <c r="BE211" s="326"/>
      <c r="BF211" s="326"/>
      <c r="BG211" s="326"/>
      <c r="BH211" s="326"/>
      <c r="BI211" s="326"/>
      <c r="BJ211" s="326"/>
      <c r="BK211" s="326"/>
      <c r="BL211" s="326"/>
    </row>
    <row r="212" spans="1:64">
      <c r="A212" s="326"/>
      <c r="B212" s="875"/>
      <c r="C212" s="435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392"/>
      <c r="AB212" s="392"/>
      <c r="AC212" s="392"/>
      <c r="AD212" s="392"/>
      <c r="AE212" s="392"/>
      <c r="AF212" s="392"/>
      <c r="AG212" s="392"/>
      <c r="AH212" s="392"/>
      <c r="AI212" s="392"/>
      <c r="AJ212" s="392"/>
      <c r="AK212" s="392"/>
      <c r="AL212" s="392"/>
      <c r="AM212" s="392"/>
      <c r="AN212" s="392"/>
      <c r="AO212" s="392"/>
      <c r="AP212" s="392"/>
      <c r="AQ212" s="392"/>
      <c r="AR212" s="392"/>
      <c r="AS212" s="392"/>
      <c r="AT212" s="355"/>
      <c r="AU212" s="879"/>
      <c r="AV212" s="904"/>
      <c r="AW212" s="904"/>
      <c r="AX212" s="904"/>
      <c r="AY212" s="904"/>
      <c r="AZ212" s="904"/>
      <c r="BA212" s="901"/>
      <c r="BB212" s="326"/>
      <c r="BC212" s="326"/>
      <c r="BD212" s="326"/>
      <c r="BE212" s="326"/>
      <c r="BF212" s="326"/>
      <c r="BG212" s="326"/>
      <c r="BH212" s="326"/>
      <c r="BI212" s="326"/>
      <c r="BJ212" s="326"/>
      <c r="BK212" s="326"/>
      <c r="BL212" s="326"/>
    </row>
    <row r="213" spans="1:64">
      <c r="A213" s="326"/>
      <c r="B213" s="875"/>
      <c r="C213" s="329"/>
      <c r="D213" s="329"/>
      <c r="E213" s="329"/>
      <c r="F213" s="355"/>
      <c r="G213" s="329"/>
      <c r="H213" s="329"/>
      <c r="I213" s="355"/>
      <c r="J213" s="329"/>
      <c r="K213" s="329"/>
      <c r="L213" s="355"/>
      <c r="M213" s="329"/>
      <c r="N213" s="329"/>
      <c r="O213" s="355"/>
      <c r="P213" s="329"/>
      <c r="Q213" s="329"/>
      <c r="R213" s="355"/>
      <c r="S213" s="329"/>
      <c r="T213" s="329"/>
      <c r="U213" s="436"/>
      <c r="V213" s="329"/>
      <c r="W213" s="329"/>
      <c r="X213" s="355"/>
      <c r="Y213" s="329"/>
      <c r="Z213" s="329"/>
      <c r="AA213" s="355"/>
      <c r="AB213" s="329"/>
      <c r="AC213" s="329"/>
      <c r="AD213" s="355"/>
      <c r="AE213" s="329"/>
      <c r="AF213" s="329"/>
      <c r="AG213" s="355"/>
      <c r="AH213" s="329"/>
      <c r="AI213" s="329"/>
      <c r="AJ213" s="355"/>
      <c r="AK213" s="329"/>
      <c r="AL213" s="329"/>
      <c r="AM213" s="355"/>
      <c r="AN213" s="329"/>
      <c r="AO213" s="329"/>
      <c r="AP213" s="436"/>
      <c r="AQ213" s="329"/>
      <c r="AR213" s="329"/>
      <c r="AS213" s="355"/>
      <c r="AT213" s="355"/>
      <c r="AU213" s="879"/>
      <c r="AV213" s="904"/>
      <c r="AW213" s="904"/>
      <c r="AX213" s="904"/>
      <c r="AY213" s="904"/>
      <c r="AZ213" s="904"/>
      <c r="BA213" s="901"/>
      <c r="BB213" s="326"/>
      <c r="BC213" s="326"/>
      <c r="BD213" s="326"/>
      <c r="BE213" s="326"/>
      <c r="BF213" s="326"/>
      <c r="BG213" s="326"/>
      <c r="BH213" s="326"/>
      <c r="BI213" s="326"/>
      <c r="BJ213" s="326"/>
      <c r="BK213" s="326"/>
      <c r="BL213" s="326"/>
    </row>
    <row r="214" spans="1:64" ht="17" thickBot="1">
      <c r="A214" s="326"/>
      <c r="B214" s="875"/>
      <c r="C214" s="329"/>
      <c r="D214" s="390"/>
      <c r="E214" s="363"/>
      <c r="F214" s="355"/>
      <c r="G214" s="900"/>
      <c r="H214" s="900"/>
      <c r="I214" s="355"/>
      <c r="J214" s="900"/>
      <c r="K214" s="900"/>
      <c r="L214" s="355"/>
      <c r="M214" s="900"/>
      <c r="N214" s="900"/>
      <c r="O214" s="355"/>
      <c r="P214" s="900"/>
      <c r="Q214" s="900"/>
      <c r="R214" s="355"/>
      <c r="S214" s="900"/>
      <c r="T214" s="900"/>
      <c r="U214" s="355"/>
      <c r="V214" s="900"/>
      <c r="W214" s="900"/>
      <c r="X214" s="355"/>
      <c r="Y214" s="900"/>
      <c r="Z214" s="900"/>
      <c r="AA214" s="355"/>
      <c r="AB214" s="900"/>
      <c r="AC214" s="900"/>
      <c r="AD214" s="355"/>
      <c r="AE214" s="900"/>
      <c r="AF214" s="900"/>
      <c r="AG214" s="355"/>
      <c r="AH214" s="900"/>
      <c r="AI214" s="900"/>
      <c r="AJ214" s="355"/>
      <c r="AK214" s="900"/>
      <c r="AL214" s="900"/>
      <c r="AM214" s="355"/>
      <c r="AN214" s="900"/>
      <c r="AO214" s="900"/>
      <c r="AP214" s="355"/>
      <c r="AQ214" s="938"/>
      <c r="AR214" s="938"/>
      <c r="AS214" s="355"/>
      <c r="AT214" s="355"/>
      <c r="AU214" s="879"/>
      <c r="AV214" s="905"/>
      <c r="AW214" s="905"/>
      <c r="AX214" s="905"/>
      <c r="AY214" s="905"/>
      <c r="AZ214" s="905"/>
      <c r="BA214" s="902"/>
      <c r="BB214" s="326"/>
      <c r="BC214" s="326"/>
      <c r="BD214" s="326"/>
      <c r="BE214" s="326"/>
      <c r="BF214" s="326"/>
      <c r="BG214" s="326"/>
      <c r="BH214" s="326"/>
      <c r="BI214" s="326"/>
      <c r="BJ214" s="326"/>
      <c r="BK214" s="326"/>
      <c r="BL214" s="326"/>
    </row>
    <row r="215" spans="1:64" ht="17.5" thickTop="1" thickBot="1">
      <c r="A215" s="326"/>
      <c r="B215" s="875"/>
      <c r="C215" s="355"/>
      <c r="D215" s="401" t="s">
        <v>795</v>
      </c>
      <c r="E215" s="402" t="s">
        <v>797</v>
      </c>
      <c r="F215" s="355"/>
      <c r="G215" s="401" t="s">
        <v>795</v>
      </c>
      <c r="H215" s="402" t="s">
        <v>797</v>
      </c>
      <c r="I215" s="355"/>
      <c r="J215" s="401" t="s">
        <v>795</v>
      </c>
      <c r="K215" s="402" t="s">
        <v>797</v>
      </c>
      <c r="L215" s="355"/>
      <c r="M215" s="401" t="s">
        <v>795</v>
      </c>
      <c r="N215" s="402" t="s">
        <v>797</v>
      </c>
      <c r="O215" s="355"/>
      <c r="P215" s="401" t="s">
        <v>795</v>
      </c>
      <c r="Q215" s="402" t="s">
        <v>797</v>
      </c>
      <c r="R215" s="355"/>
      <c r="S215" s="401" t="s">
        <v>795</v>
      </c>
      <c r="T215" s="402" t="s">
        <v>797</v>
      </c>
      <c r="U215" s="355"/>
      <c r="V215" s="401" t="s">
        <v>795</v>
      </c>
      <c r="W215" s="402" t="s">
        <v>797</v>
      </c>
      <c r="X215" s="355"/>
      <c r="Y215" s="401" t="s">
        <v>795</v>
      </c>
      <c r="Z215" s="402" t="s">
        <v>797</v>
      </c>
      <c r="AA215" s="355"/>
      <c r="AB215" s="401" t="s">
        <v>795</v>
      </c>
      <c r="AC215" s="402" t="s">
        <v>797</v>
      </c>
      <c r="AD215" s="355"/>
      <c r="AE215" s="401" t="s">
        <v>795</v>
      </c>
      <c r="AF215" s="402" t="s">
        <v>797</v>
      </c>
      <c r="AG215" s="355"/>
      <c r="AH215" s="401" t="s">
        <v>795</v>
      </c>
      <c r="AI215" s="402" t="s">
        <v>797</v>
      </c>
      <c r="AJ215" s="355"/>
      <c r="AK215" s="401" t="s">
        <v>795</v>
      </c>
      <c r="AL215" s="402" t="s">
        <v>797</v>
      </c>
      <c r="AM215" s="355"/>
      <c r="AN215" s="401" t="s">
        <v>795</v>
      </c>
      <c r="AO215" s="402" t="s">
        <v>797</v>
      </c>
      <c r="AP215" s="355"/>
      <c r="AQ215" s="401" t="s">
        <v>795</v>
      </c>
      <c r="AR215" s="402" t="s">
        <v>797</v>
      </c>
      <c r="AS215" s="407"/>
      <c r="AT215" s="355"/>
      <c r="AU215" s="879"/>
      <c r="AV215" s="885">
        <v>14</v>
      </c>
      <c r="AW215" s="885">
        <f>COUNTIF(D214:AR215,"FC")</f>
        <v>0</v>
      </c>
      <c r="AX215" s="885">
        <f>COUNTIF(J213:AR213,"EC")</f>
        <v>0</v>
      </c>
      <c r="AY215" s="885">
        <f>COUNTIF(A217:AR218,"E")</f>
        <v>0</v>
      </c>
      <c r="AZ215" s="885">
        <f>COUNTIF(J214:AR214,"TW")</f>
        <v>0</v>
      </c>
      <c r="BA215" s="886"/>
      <c r="BB215" s="326"/>
      <c r="BC215" s="326"/>
      <c r="BD215" s="326"/>
      <c r="BE215" s="326"/>
      <c r="BF215" s="326"/>
      <c r="BG215" s="326"/>
      <c r="BH215" s="326"/>
      <c r="BI215" s="326"/>
      <c r="BJ215" s="326"/>
      <c r="BK215" s="326"/>
      <c r="BL215" s="326"/>
    </row>
    <row r="216" spans="1:64" ht="17.5" thickTop="1" thickBot="1">
      <c r="A216" s="326"/>
      <c r="B216" s="875"/>
      <c r="C216" s="355"/>
      <c r="D216" s="404" t="s">
        <v>800</v>
      </c>
      <c r="E216" s="405" t="s">
        <v>622</v>
      </c>
      <c r="F216" s="355"/>
      <c r="G216" s="404" t="s">
        <v>800</v>
      </c>
      <c r="H216" s="405" t="s">
        <v>622</v>
      </c>
      <c r="I216" s="355" t="s">
        <v>807</v>
      </c>
      <c r="J216" s="404" t="s">
        <v>800</v>
      </c>
      <c r="K216" s="405" t="s">
        <v>622</v>
      </c>
      <c r="L216" s="355"/>
      <c r="M216" s="404" t="s">
        <v>800</v>
      </c>
      <c r="N216" s="405" t="s">
        <v>622</v>
      </c>
      <c r="O216" s="355"/>
      <c r="P216" s="404" t="s">
        <v>800</v>
      </c>
      <c r="Q216" s="405" t="s">
        <v>622</v>
      </c>
      <c r="R216" s="355"/>
      <c r="S216" s="404" t="s">
        <v>800</v>
      </c>
      <c r="T216" s="405" t="s">
        <v>622</v>
      </c>
      <c r="U216" s="355"/>
      <c r="V216" s="404" t="s">
        <v>800</v>
      </c>
      <c r="W216" s="405" t="s">
        <v>622</v>
      </c>
      <c r="X216" s="355"/>
      <c r="Y216" s="404" t="s">
        <v>800</v>
      </c>
      <c r="Z216" s="405" t="s">
        <v>622</v>
      </c>
      <c r="AA216" s="355"/>
      <c r="AB216" s="404" t="s">
        <v>800</v>
      </c>
      <c r="AC216" s="405" t="s">
        <v>622</v>
      </c>
      <c r="AD216" s="355"/>
      <c r="AE216" s="404" t="s">
        <v>800</v>
      </c>
      <c r="AF216" s="405" t="s">
        <v>622</v>
      </c>
      <c r="AG216" s="355"/>
      <c r="AH216" s="404" t="s">
        <v>800</v>
      </c>
      <c r="AI216" s="405" t="s">
        <v>622</v>
      </c>
      <c r="AJ216" s="355"/>
      <c r="AK216" s="404" t="s">
        <v>800</v>
      </c>
      <c r="AL216" s="405" t="s">
        <v>622</v>
      </c>
      <c r="AM216" s="355"/>
      <c r="AN216" s="404" t="s">
        <v>800</v>
      </c>
      <c r="AO216" s="405" t="s">
        <v>622</v>
      </c>
      <c r="AP216" s="355"/>
      <c r="AQ216" s="404" t="s">
        <v>800</v>
      </c>
      <c r="AR216" s="405" t="s">
        <v>622</v>
      </c>
      <c r="AS216" s="407"/>
      <c r="AT216" s="355"/>
      <c r="AU216" s="879"/>
      <c r="AV216" s="885"/>
      <c r="AW216" s="885"/>
      <c r="AX216" s="885"/>
      <c r="AY216" s="885"/>
      <c r="AZ216" s="885"/>
      <c r="BA216" s="886"/>
      <c r="BB216" s="326"/>
      <c r="BC216" s="326"/>
      <c r="BD216" s="326"/>
      <c r="BE216" s="326"/>
      <c r="BF216" s="326"/>
      <c r="BG216" s="326"/>
      <c r="BH216" s="326"/>
      <c r="BI216" s="326"/>
      <c r="BJ216" s="326"/>
      <c r="BK216" s="326"/>
      <c r="BL216" s="326"/>
    </row>
    <row r="217" spans="1:64" ht="17.5" thickTop="1" thickBot="1">
      <c r="A217" s="326"/>
      <c r="B217" s="875"/>
      <c r="C217" s="329"/>
      <c r="D217" s="369">
        <v>0</v>
      </c>
      <c r="E217" s="374" t="s">
        <v>945</v>
      </c>
      <c r="F217" s="375">
        <v>416</v>
      </c>
      <c r="G217" s="369">
        <v>0</v>
      </c>
      <c r="H217" s="374" t="s">
        <v>945</v>
      </c>
      <c r="I217" s="375">
        <v>392</v>
      </c>
      <c r="J217" s="369">
        <v>0</v>
      </c>
      <c r="K217" s="374" t="s">
        <v>945</v>
      </c>
      <c r="L217" s="375">
        <v>381</v>
      </c>
      <c r="M217" s="369">
        <v>0</v>
      </c>
      <c r="N217" s="374" t="s">
        <v>945</v>
      </c>
      <c r="O217" s="375">
        <v>380</v>
      </c>
      <c r="P217" s="369">
        <v>0</v>
      </c>
      <c r="Q217" s="374" t="s">
        <v>945</v>
      </c>
      <c r="R217" s="375">
        <v>397</v>
      </c>
      <c r="S217" s="369">
        <v>0</v>
      </c>
      <c r="T217" s="374" t="s">
        <v>945</v>
      </c>
      <c r="U217" s="375">
        <v>407</v>
      </c>
      <c r="V217" s="369">
        <v>0</v>
      </c>
      <c r="W217" s="374" t="s">
        <v>945</v>
      </c>
      <c r="X217" s="375">
        <v>412.8</v>
      </c>
      <c r="Y217" s="369">
        <v>0</v>
      </c>
      <c r="Z217" s="374" t="s">
        <v>945</v>
      </c>
      <c r="AA217" s="375" t="s">
        <v>1369</v>
      </c>
      <c r="AB217" s="369">
        <v>0</v>
      </c>
      <c r="AC217" s="374" t="s">
        <v>945</v>
      </c>
      <c r="AD217" s="375">
        <v>399</v>
      </c>
      <c r="AE217" s="369">
        <v>0</v>
      </c>
      <c r="AF217" s="374" t="s">
        <v>945</v>
      </c>
      <c r="AG217" s="375">
        <v>399</v>
      </c>
      <c r="AH217" s="369">
        <v>0</v>
      </c>
      <c r="AI217" s="374" t="s">
        <v>945</v>
      </c>
      <c r="AJ217" s="375">
        <v>399</v>
      </c>
      <c r="AK217" s="369">
        <v>0</v>
      </c>
      <c r="AL217" s="374" t="s">
        <v>945</v>
      </c>
      <c r="AM217" s="375">
        <v>399</v>
      </c>
      <c r="AN217" s="369">
        <v>0</v>
      </c>
      <c r="AO217" s="374" t="s">
        <v>945</v>
      </c>
      <c r="AP217" s="375">
        <v>399</v>
      </c>
      <c r="AQ217" s="369">
        <v>0</v>
      </c>
      <c r="AR217" s="374" t="s">
        <v>945</v>
      </c>
      <c r="AS217" s="375">
        <v>399</v>
      </c>
      <c r="AT217" s="355"/>
      <c r="AU217" s="879"/>
      <c r="AV217" s="885"/>
      <c r="AW217" s="885"/>
      <c r="AX217" s="885"/>
      <c r="AY217" s="885"/>
      <c r="AZ217" s="885"/>
      <c r="BA217" s="886"/>
      <c r="BB217" s="332">
        <f>SUM(F217:AS217)</f>
        <v>5179.8</v>
      </c>
      <c r="BC217" s="326"/>
      <c r="BD217" s="326"/>
      <c r="BE217" s="326"/>
      <c r="BF217" s="326"/>
      <c r="BG217" s="326"/>
      <c r="BH217" s="326"/>
      <c r="BI217" s="326"/>
      <c r="BJ217" s="326"/>
      <c r="BK217" s="326"/>
      <c r="BL217" s="326"/>
    </row>
    <row r="218" spans="1:64" ht="17" thickTop="1">
      <c r="A218" s="326"/>
      <c r="B218" s="875"/>
      <c r="C218" s="383"/>
      <c r="D218" s="884" t="s">
        <v>1565</v>
      </c>
      <c r="E218" s="884"/>
      <c r="F218" s="355"/>
      <c r="G218" s="884" t="s">
        <v>1566</v>
      </c>
      <c r="H218" s="884"/>
      <c r="I218" s="383"/>
      <c r="J218" s="884" t="s">
        <v>1567</v>
      </c>
      <c r="K218" s="884"/>
      <c r="L218" s="383"/>
      <c r="M218" s="884" t="s">
        <v>1568</v>
      </c>
      <c r="N218" s="884"/>
      <c r="O218" s="383"/>
      <c r="P218" s="939" t="s">
        <v>1569</v>
      </c>
      <c r="Q218" s="939"/>
      <c r="R218" s="355"/>
      <c r="S218" s="884" t="s">
        <v>1570</v>
      </c>
      <c r="T218" s="884"/>
      <c r="U218" s="355"/>
      <c r="V218" s="884" t="s">
        <v>1571</v>
      </c>
      <c r="W218" s="884"/>
      <c r="X218" s="355"/>
      <c r="Y218" s="884" t="s">
        <v>1572</v>
      </c>
      <c r="Z218" s="884"/>
      <c r="AA218" s="355"/>
      <c r="AB218" s="884" t="s">
        <v>1573</v>
      </c>
      <c r="AC218" s="884"/>
      <c r="AD218" s="355"/>
      <c r="AE218" s="884" t="s">
        <v>1574</v>
      </c>
      <c r="AF218" s="884"/>
      <c r="AG218" s="355"/>
      <c r="AH218" s="884" t="s">
        <v>1575</v>
      </c>
      <c r="AI218" s="884"/>
      <c r="AJ218" s="355"/>
      <c r="AK218" s="884" t="s">
        <v>1576</v>
      </c>
      <c r="AL218" s="884"/>
      <c r="AM218" s="406"/>
      <c r="AN218" s="884" t="s">
        <v>1577</v>
      </c>
      <c r="AO218" s="884"/>
      <c r="AP218" s="355"/>
      <c r="AQ218" s="884" t="s">
        <v>1578</v>
      </c>
      <c r="AR218" s="884"/>
      <c r="AS218" s="383"/>
      <c r="AT218" s="355"/>
      <c r="AU218" s="879"/>
      <c r="AV218" s="360"/>
      <c r="AW218" s="360"/>
      <c r="AX218" s="360"/>
      <c r="AY218" s="360"/>
      <c r="AZ218" s="360"/>
      <c r="BA218" s="364"/>
      <c r="BB218" s="326"/>
      <c r="BC218" s="326"/>
      <c r="BD218" s="326"/>
      <c r="BE218" s="326"/>
      <c r="BF218" s="326"/>
      <c r="BG218" s="326"/>
      <c r="BH218" s="326"/>
      <c r="BI218" s="326"/>
      <c r="BJ218" s="326"/>
      <c r="BK218" s="326"/>
      <c r="BL218" s="326"/>
    </row>
    <row r="219" spans="1:64">
      <c r="A219" s="326"/>
      <c r="B219" s="875"/>
      <c r="C219" s="383"/>
      <c r="D219" s="884" t="s">
        <v>1088</v>
      </c>
      <c r="E219" s="884"/>
      <c r="F219" s="355"/>
      <c r="G219" s="884" t="s">
        <v>1322</v>
      </c>
      <c r="H219" s="884"/>
      <c r="I219" s="355"/>
      <c r="J219" s="884" t="s">
        <v>1313</v>
      </c>
      <c r="K219" s="884"/>
      <c r="L219" s="355"/>
      <c r="M219" s="884" t="s">
        <v>1091</v>
      </c>
      <c r="N219" s="884"/>
      <c r="O219" s="355"/>
      <c r="P219" s="884" t="s">
        <v>1091</v>
      </c>
      <c r="Q219" s="884"/>
      <c r="R219" s="355"/>
      <c r="S219" s="884" t="s">
        <v>1091</v>
      </c>
      <c r="T219" s="884"/>
      <c r="U219" s="355"/>
      <c r="V219" s="884" t="s">
        <v>1088</v>
      </c>
      <c r="W219" s="884"/>
      <c r="X219" s="355"/>
      <c r="Y219" s="884" t="s">
        <v>1315</v>
      </c>
      <c r="Z219" s="884"/>
      <c r="AA219" s="355"/>
      <c r="AB219" s="884" t="s">
        <v>1088</v>
      </c>
      <c r="AC219" s="884"/>
      <c r="AD219" s="355"/>
      <c r="AE219" s="884" t="s">
        <v>1091</v>
      </c>
      <c r="AF219" s="884"/>
      <c r="AG219" s="355"/>
      <c r="AH219" s="884" t="s">
        <v>1088</v>
      </c>
      <c r="AI219" s="884"/>
      <c r="AJ219" s="355"/>
      <c r="AK219" s="884" t="s">
        <v>1091</v>
      </c>
      <c r="AL219" s="884"/>
      <c r="AM219" s="355"/>
      <c r="AN219" s="884" t="s">
        <v>1088</v>
      </c>
      <c r="AO219" s="884"/>
      <c r="AP219" s="355"/>
      <c r="AQ219" s="884" t="s">
        <v>1088</v>
      </c>
      <c r="AR219" s="884"/>
      <c r="AS219" s="383"/>
      <c r="AT219" s="355"/>
      <c r="AU219" s="879"/>
      <c r="AV219" s="360"/>
      <c r="AW219" s="360"/>
      <c r="AX219" s="360"/>
      <c r="AY219" s="360"/>
      <c r="AZ219" s="360"/>
      <c r="BA219" s="364"/>
      <c r="BB219" s="326"/>
      <c r="BC219" s="326"/>
      <c r="BD219" s="326"/>
      <c r="BE219" s="326"/>
      <c r="BF219" s="326"/>
      <c r="BG219" s="326"/>
      <c r="BH219" s="326"/>
      <c r="BI219" s="326"/>
      <c r="BJ219" s="326"/>
      <c r="BK219" s="326"/>
      <c r="BL219" s="326"/>
    </row>
    <row r="220" spans="1:64">
      <c r="A220" s="326"/>
      <c r="B220" s="875"/>
      <c r="C220" s="329"/>
      <c r="D220" s="387"/>
      <c r="E220" s="387"/>
      <c r="F220" s="355"/>
      <c r="G220" s="387"/>
      <c r="H220" s="387"/>
      <c r="I220" s="387"/>
      <c r="J220" s="387"/>
      <c r="K220" s="387"/>
      <c r="L220" s="355"/>
      <c r="M220" s="387"/>
      <c r="N220" s="387"/>
      <c r="O220" s="355"/>
      <c r="P220" s="387"/>
      <c r="Q220" s="387"/>
      <c r="R220" s="387"/>
      <c r="S220" s="408"/>
      <c r="T220" s="409"/>
      <c r="U220" s="387"/>
      <c r="V220" s="387"/>
      <c r="W220" s="387"/>
      <c r="X220" s="329"/>
      <c r="Y220" s="387"/>
      <c r="Z220" s="387"/>
      <c r="AA220" s="355"/>
      <c r="AB220" s="387"/>
      <c r="AC220" s="387"/>
      <c r="AD220" s="355"/>
      <c r="AE220" s="387"/>
      <c r="AF220" s="387"/>
      <c r="AG220" s="355"/>
      <c r="AH220" s="387"/>
      <c r="AI220" s="387"/>
      <c r="AJ220" s="392"/>
      <c r="AK220" s="387"/>
      <c r="AL220" s="387"/>
      <c r="AM220" s="392"/>
      <c r="AN220" s="387"/>
      <c r="AO220" s="387"/>
      <c r="AP220" s="392"/>
      <c r="AQ220" s="387"/>
      <c r="AR220" s="387"/>
      <c r="AS220" s="392"/>
      <c r="AT220" s="355"/>
      <c r="AU220" s="879"/>
      <c r="AV220" s="360"/>
      <c r="AW220" s="360"/>
      <c r="AX220" s="360"/>
      <c r="AY220" s="360"/>
      <c r="AZ220" s="360"/>
      <c r="BA220" s="364"/>
      <c r="BB220" s="326"/>
      <c r="BC220" s="326"/>
      <c r="BD220" s="326"/>
      <c r="BE220" s="326"/>
      <c r="BF220" s="326"/>
      <c r="BG220" s="326"/>
      <c r="BH220" s="326"/>
      <c r="BI220" s="326"/>
      <c r="BJ220" s="326"/>
      <c r="BK220" s="326"/>
      <c r="BL220" s="326"/>
    </row>
    <row r="221" spans="1:64">
      <c r="A221" s="326"/>
      <c r="B221" s="875"/>
      <c r="C221" s="394"/>
      <c r="D221" s="394">
        <f>AQ210+1</f>
        <v>261</v>
      </c>
      <c r="E221" s="394"/>
      <c r="F221" s="381"/>
      <c r="G221" s="394">
        <f>D221+1</f>
        <v>262</v>
      </c>
      <c r="H221" s="394"/>
      <c r="I221" s="381"/>
      <c r="J221" s="394">
        <f>G221+1</f>
        <v>263</v>
      </c>
      <c r="K221" s="394"/>
      <c r="L221" s="381"/>
      <c r="M221" s="394">
        <f>J221+1</f>
        <v>264</v>
      </c>
      <c r="N221" s="394"/>
      <c r="O221" s="381"/>
      <c r="P221" s="394">
        <f>M221+1</f>
        <v>265</v>
      </c>
      <c r="Q221" s="394"/>
      <c r="R221" s="381"/>
      <c r="S221" s="394">
        <f>P221+1</f>
        <v>266</v>
      </c>
      <c r="T221" s="394"/>
      <c r="U221" s="381"/>
      <c r="V221" s="394">
        <f>S221+1</f>
        <v>267</v>
      </c>
      <c r="W221" s="394"/>
      <c r="X221" s="394"/>
      <c r="Y221" s="394">
        <f>V221+1</f>
        <v>268</v>
      </c>
      <c r="Z221" s="394"/>
      <c r="AA221" s="381"/>
      <c r="AB221" s="394">
        <f>Y221+1</f>
        <v>269</v>
      </c>
      <c r="AC221" s="394"/>
      <c r="AD221" s="381"/>
      <c r="AE221" s="394">
        <f>AB221+1</f>
        <v>270</v>
      </c>
      <c r="AF221" s="394"/>
      <c r="AG221" s="381"/>
      <c r="AH221" s="394">
        <f>AE221+1</f>
        <v>271</v>
      </c>
      <c r="AI221" s="394"/>
      <c r="AJ221" s="394"/>
      <c r="AK221" s="394">
        <f>AH221+1</f>
        <v>272</v>
      </c>
      <c r="AL221" s="394"/>
      <c r="AM221" s="394"/>
      <c r="AN221" s="394">
        <f>AK221+1</f>
        <v>273</v>
      </c>
      <c r="AO221" s="394"/>
      <c r="AP221" s="394"/>
      <c r="AQ221" s="394">
        <f>AN221+1</f>
        <v>274</v>
      </c>
      <c r="AR221" s="394"/>
      <c r="AS221" s="394"/>
      <c r="AT221" s="355"/>
      <c r="AU221" s="879"/>
      <c r="AV221" s="360"/>
      <c r="AW221" s="360"/>
      <c r="AX221" s="360"/>
      <c r="AY221" s="360"/>
      <c r="AZ221" s="360"/>
      <c r="BA221" s="364"/>
      <c r="BB221" s="326"/>
      <c r="BC221" s="326"/>
      <c r="BD221" s="326"/>
      <c r="BE221" s="326"/>
      <c r="BF221" s="326"/>
      <c r="BG221" s="326"/>
      <c r="BH221" s="326"/>
      <c r="BI221" s="326"/>
      <c r="BJ221" s="326"/>
      <c r="BK221" s="326"/>
      <c r="BL221" s="326"/>
    </row>
    <row r="222" spans="1:64">
      <c r="A222" s="326"/>
      <c r="B222" s="875"/>
      <c r="C222" s="951" t="s">
        <v>1148</v>
      </c>
      <c r="D222" s="950"/>
      <c r="E222" s="950"/>
      <c r="F222" s="950"/>
      <c r="G222" s="950"/>
      <c r="H222" s="950"/>
      <c r="I222" s="950"/>
      <c r="J222" s="950"/>
      <c r="K222" s="950"/>
      <c r="L222" s="950"/>
      <c r="M222" s="950"/>
      <c r="N222" s="950"/>
      <c r="O222" s="950"/>
      <c r="P222" s="950"/>
      <c r="Q222" s="950"/>
      <c r="R222" s="950"/>
      <c r="S222" s="950"/>
      <c r="T222" s="950"/>
      <c r="U222" s="950"/>
      <c r="V222" s="950"/>
      <c r="W222" s="950"/>
      <c r="X222" s="950"/>
      <c r="Y222" s="950"/>
      <c r="Z222" s="950"/>
      <c r="AA222" s="950"/>
      <c r="AB222" s="950"/>
      <c r="AC222" s="950"/>
      <c r="AD222" s="950"/>
      <c r="AE222" s="932" t="s">
        <v>1166</v>
      </c>
      <c r="AF222" s="932"/>
      <c r="AG222" s="932"/>
      <c r="AH222" s="932"/>
      <c r="AI222" s="932"/>
      <c r="AJ222" s="932"/>
      <c r="AK222" s="932"/>
      <c r="AL222" s="932"/>
      <c r="AM222" s="932"/>
      <c r="AN222" s="932"/>
      <c r="AO222" s="932"/>
      <c r="AP222" s="932"/>
      <c r="AQ222" s="932"/>
      <c r="AR222" s="932"/>
      <c r="AS222" s="932"/>
      <c r="AT222" s="355"/>
      <c r="AU222" s="879"/>
      <c r="AV222" s="360"/>
      <c r="AW222" s="360"/>
      <c r="AX222" s="360"/>
      <c r="AY222" s="360"/>
      <c r="AZ222" s="360"/>
      <c r="BA222" s="364"/>
      <c r="BB222" s="326"/>
      <c r="BC222" s="326"/>
      <c r="BD222" s="326"/>
      <c r="BE222" s="326"/>
      <c r="BF222" s="326"/>
      <c r="BG222" s="326"/>
      <c r="BH222" s="326"/>
      <c r="BI222" s="326"/>
      <c r="BJ222" s="326"/>
      <c r="BK222" s="326"/>
      <c r="BL222" s="326"/>
    </row>
    <row r="223" spans="1:64" ht="17" thickBot="1">
      <c r="A223" s="326"/>
      <c r="B223" s="875"/>
      <c r="C223" s="435"/>
      <c r="D223" s="392"/>
      <c r="E223" s="392"/>
      <c r="F223" s="392"/>
      <c r="G223" s="392"/>
      <c r="H223" s="392"/>
      <c r="I223" s="392"/>
      <c r="J223" s="392"/>
      <c r="K223" s="392"/>
      <c r="L223" s="392"/>
      <c r="M223" s="392"/>
      <c r="N223" s="392"/>
      <c r="O223" s="392"/>
      <c r="P223" s="392"/>
      <c r="Q223" s="392"/>
      <c r="R223" s="392"/>
      <c r="S223" s="392"/>
      <c r="T223" s="392"/>
      <c r="U223" s="392"/>
      <c r="V223" s="392"/>
      <c r="W223" s="392"/>
      <c r="X223" s="392"/>
      <c r="Y223" s="392"/>
      <c r="Z223" s="392"/>
      <c r="AA223" s="392"/>
      <c r="AB223" s="392"/>
      <c r="AC223" s="392"/>
      <c r="AD223" s="392"/>
      <c r="AE223" s="392"/>
      <c r="AF223" s="392"/>
      <c r="AG223" s="392"/>
      <c r="AH223" s="392"/>
      <c r="AI223" s="392"/>
      <c r="AJ223" s="392"/>
      <c r="AK223" s="392"/>
      <c r="AL223" s="392"/>
      <c r="AM223" s="392"/>
      <c r="AN223" s="392"/>
      <c r="AO223" s="392"/>
      <c r="AP223" s="392"/>
      <c r="AQ223" s="392"/>
      <c r="AR223" s="392"/>
      <c r="AS223" s="392"/>
      <c r="AT223" s="355"/>
      <c r="AU223" s="879"/>
      <c r="AV223" s="360"/>
      <c r="AW223" s="360"/>
      <c r="AX223" s="360"/>
      <c r="AY223" s="360"/>
      <c r="AZ223" s="360"/>
      <c r="BA223" s="364"/>
      <c r="BB223" s="326"/>
      <c r="BC223" s="326"/>
      <c r="BD223" s="326"/>
      <c r="BE223" s="326"/>
      <c r="BF223" s="326"/>
      <c r="BG223" s="326"/>
      <c r="BH223" s="326"/>
      <c r="BI223" s="326"/>
      <c r="BJ223" s="326"/>
      <c r="BK223" s="326"/>
      <c r="BL223" s="326"/>
    </row>
    <row r="224" spans="1:64" ht="17.5" thickTop="1" thickBot="1">
      <c r="A224" s="326"/>
      <c r="B224" s="875"/>
      <c r="C224" s="329"/>
      <c r="D224" s="329"/>
      <c r="E224" s="329"/>
      <c r="F224" s="355"/>
      <c r="G224" s="329"/>
      <c r="H224" s="329"/>
      <c r="I224" s="355"/>
      <c r="J224" s="329"/>
      <c r="K224" s="329"/>
      <c r="L224" s="355"/>
      <c r="M224" s="329"/>
      <c r="N224" s="329"/>
      <c r="O224" s="355"/>
      <c r="P224" s="329"/>
      <c r="Q224" s="329"/>
      <c r="R224" s="355"/>
      <c r="S224" s="329"/>
      <c r="T224" s="329"/>
      <c r="U224" s="436"/>
      <c r="V224" s="329"/>
      <c r="W224" s="329"/>
      <c r="X224" s="355"/>
      <c r="Y224" s="329"/>
      <c r="Z224" s="329"/>
      <c r="AA224" s="355"/>
      <c r="AB224" s="329"/>
      <c r="AC224" s="329"/>
      <c r="AD224" s="355"/>
      <c r="AE224" s="329"/>
      <c r="AF224" s="329"/>
      <c r="AG224" s="355"/>
      <c r="AH224" s="329"/>
      <c r="AI224" s="329"/>
      <c r="AJ224" s="355"/>
      <c r="AK224" s="329"/>
      <c r="AL224" s="329"/>
      <c r="AM224" s="355"/>
      <c r="AN224" s="329"/>
      <c r="AO224" s="329"/>
      <c r="AP224" s="436"/>
      <c r="AQ224" s="329"/>
      <c r="AR224" s="329"/>
      <c r="AS224" s="355"/>
      <c r="AT224" s="355"/>
      <c r="AU224" s="879"/>
      <c r="AV224" s="885">
        <v>14</v>
      </c>
      <c r="AW224" s="885">
        <f>COUNTIF(D223:AR225,"FC")</f>
        <v>2</v>
      </c>
      <c r="AX224" s="885">
        <f>COUNTIF(J222:AR222,"EC")</f>
        <v>0</v>
      </c>
      <c r="AY224" s="885">
        <f>COUNTIF(A226:AR228,"E")</f>
        <v>2</v>
      </c>
      <c r="AZ224" s="885">
        <f>COUNTIF(J223:AR223,"TW")</f>
        <v>0</v>
      </c>
      <c r="BA224" s="886"/>
      <c r="BB224" s="326"/>
      <c r="BC224" s="326"/>
      <c r="BD224" s="326"/>
      <c r="BE224" s="326"/>
      <c r="BF224" s="326"/>
      <c r="BG224" s="326"/>
      <c r="BH224" s="326"/>
      <c r="BI224" s="326"/>
      <c r="BJ224" s="326"/>
      <c r="BK224" s="326"/>
      <c r="BL224" s="326"/>
    </row>
    <row r="225" spans="1:64" ht="17.5" thickTop="1" thickBot="1">
      <c r="A225" s="326"/>
      <c r="B225" s="875"/>
      <c r="C225" s="329"/>
      <c r="D225" s="419"/>
      <c r="E225" s="420"/>
      <c r="F225" s="421"/>
      <c r="G225" s="944"/>
      <c r="H225" s="944"/>
      <c r="I225" s="421"/>
      <c r="J225" s="944"/>
      <c r="K225" s="944"/>
      <c r="L225" s="421"/>
      <c r="M225" s="944"/>
      <c r="N225" s="944"/>
      <c r="O225" s="421"/>
      <c r="P225" s="944"/>
      <c r="Q225" s="944"/>
      <c r="R225" s="421"/>
      <c r="S225" s="944"/>
      <c r="T225" s="944"/>
      <c r="U225" s="421"/>
      <c r="V225" s="944"/>
      <c r="W225" s="944"/>
      <c r="X225" s="421"/>
      <c r="Y225" s="944"/>
      <c r="Z225" s="944"/>
      <c r="AA225" s="421"/>
      <c r="AB225" s="944"/>
      <c r="AC225" s="944"/>
      <c r="AD225" s="421"/>
      <c r="AE225" s="944"/>
      <c r="AF225" s="944"/>
      <c r="AG225" s="421"/>
      <c r="AH225" s="944" t="s">
        <v>1169</v>
      </c>
      <c r="AI225" s="944"/>
      <c r="AJ225" s="421"/>
      <c r="AK225" s="944" t="s">
        <v>1169</v>
      </c>
      <c r="AL225" s="944"/>
      <c r="AM225" s="421"/>
      <c r="AN225" s="944"/>
      <c r="AO225" s="944"/>
      <c r="AP225" s="421"/>
      <c r="AQ225" s="949"/>
      <c r="AR225" s="949"/>
      <c r="AS225" s="421"/>
      <c r="AT225" s="355"/>
      <c r="AU225" s="879"/>
      <c r="AV225" s="885"/>
      <c r="AW225" s="885"/>
      <c r="AX225" s="885"/>
      <c r="AY225" s="885"/>
      <c r="AZ225" s="885"/>
      <c r="BA225" s="886"/>
      <c r="BB225" s="326"/>
      <c r="BC225" s="326"/>
      <c r="BD225" s="326"/>
      <c r="BE225" s="326"/>
      <c r="BF225" s="326"/>
      <c r="BG225" s="326"/>
      <c r="BH225" s="326"/>
      <c r="BI225" s="326"/>
      <c r="BJ225" s="326"/>
      <c r="BK225" s="326"/>
      <c r="BL225" s="326"/>
    </row>
    <row r="226" spans="1:64" ht="17.5" thickTop="1" thickBot="1">
      <c r="A226" s="326"/>
      <c r="B226" s="875"/>
      <c r="C226" s="355"/>
      <c r="D226" s="422" t="s">
        <v>795</v>
      </c>
      <c r="E226" s="423" t="s">
        <v>797</v>
      </c>
      <c r="F226" s="421"/>
      <c r="G226" s="422" t="s">
        <v>795</v>
      </c>
      <c r="H226" s="423" t="s">
        <v>797</v>
      </c>
      <c r="I226" s="421"/>
      <c r="J226" s="422" t="s">
        <v>795</v>
      </c>
      <c r="K226" s="423" t="s">
        <v>797</v>
      </c>
      <c r="L226" s="421"/>
      <c r="M226" s="422" t="s">
        <v>795</v>
      </c>
      <c r="N226" s="423" t="s">
        <v>797</v>
      </c>
      <c r="O226" s="421"/>
      <c r="P226" s="422" t="s">
        <v>795</v>
      </c>
      <c r="Q226" s="423" t="s">
        <v>797</v>
      </c>
      <c r="R226" s="421"/>
      <c r="S226" s="422" t="s">
        <v>795</v>
      </c>
      <c r="T226" s="423" t="s">
        <v>797</v>
      </c>
      <c r="U226" s="421"/>
      <c r="V226" s="422" t="s">
        <v>795</v>
      </c>
      <c r="W226" s="423" t="s">
        <v>797</v>
      </c>
      <c r="X226" s="421"/>
      <c r="Y226" s="422" t="s">
        <v>795</v>
      </c>
      <c r="Z226" s="423" t="s">
        <v>797</v>
      </c>
      <c r="AA226" s="421"/>
      <c r="AB226" s="422" t="s">
        <v>795</v>
      </c>
      <c r="AC226" s="423" t="s">
        <v>797</v>
      </c>
      <c r="AD226" s="421"/>
      <c r="AE226" s="422" t="s">
        <v>795</v>
      </c>
      <c r="AF226" s="423" t="s">
        <v>797</v>
      </c>
      <c r="AG226" s="421"/>
      <c r="AH226" s="412" t="s">
        <v>795</v>
      </c>
      <c r="AI226" s="413" t="s">
        <v>797</v>
      </c>
      <c r="AJ226" s="421"/>
      <c r="AK226" s="412" t="s">
        <v>795</v>
      </c>
      <c r="AL226" s="413" t="s">
        <v>797</v>
      </c>
      <c r="AM226" s="421"/>
      <c r="AN226" s="422" t="s">
        <v>795</v>
      </c>
      <c r="AO226" s="423" t="s">
        <v>797</v>
      </c>
      <c r="AP226" s="421"/>
      <c r="AQ226" s="422" t="s">
        <v>795</v>
      </c>
      <c r="AR226" s="423" t="s">
        <v>797</v>
      </c>
      <c r="AS226" s="439"/>
      <c r="AT226" s="355"/>
      <c r="AU226" s="879"/>
      <c r="AV226" s="885"/>
      <c r="AW226" s="885"/>
      <c r="AX226" s="885"/>
      <c r="AY226" s="885"/>
      <c r="AZ226" s="885"/>
      <c r="BA226" s="886"/>
      <c r="BB226" s="326"/>
      <c r="BC226" s="326"/>
      <c r="BD226" s="326"/>
      <c r="BE226" s="326"/>
      <c r="BF226" s="326"/>
      <c r="BG226" s="326"/>
      <c r="BH226" s="326"/>
      <c r="BI226" s="326"/>
      <c r="BJ226" s="326"/>
      <c r="BK226" s="326"/>
      <c r="BL226" s="326"/>
    </row>
    <row r="227" spans="1:64" ht="17" thickTop="1">
      <c r="A227" s="326"/>
      <c r="B227" s="875"/>
      <c r="C227" s="355"/>
      <c r="D227" s="426" t="s">
        <v>800</v>
      </c>
      <c r="E227" s="427" t="s">
        <v>622</v>
      </c>
      <c r="F227" s="421"/>
      <c r="G227" s="426" t="s">
        <v>800</v>
      </c>
      <c r="H227" s="427" t="s">
        <v>622</v>
      </c>
      <c r="I227" s="421" t="s">
        <v>807</v>
      </c>
      <c r="J227" s="426" t="s">
        <v>800</v>
      </c>
      <c r="K227" s="427" t="s">
        <v>622</v>
      </c>
      <c r="L227" s="421"/>
      <c r="M227" s="426" t="s">
        <v>800</v>
      </c>
      <c r="N227" s="427" t="s">
        <v>622</v>
      </c>
      <c r="O227" s="421"/>
      <c r="P227" s="426" t="s">
        <v>800</v>
      </c>
      <c r="Q227" s="427" t="s">
        <v>622</v>
      </c>
      <c r="R227" s="421"/>
      <c r="S227" s="426" t="s">
        <v>800</v>
      </c>
      <c r="T227" s="427" t="s">
        <v>622</v>
      </c>
      <c r="U227" s="421"/>
      <c r="V227" s="426" t="s">
        <v>800</v>
      </c>
      <c r="W227" s="427" t="s">
        <v>622</v>
      </c>
      <c r="X227" s="421"/>
      <c r="Y227" s="426" t="s">
        <v>800</v>
      </c>
      <c r="Z227" s="427" t="s">
        <v>622</v>
      </c>
      <c r="AA227" s="421"/>
      <c r="AB227" s="426" t="s">
        <v>800</v>
      </c>
      <c r="AC227" s="427" t="s">
        <v>622</v>
      </c>
      <c r="AD227" s="421"/>
      <c r="AE227" s="426" t="s">
        <v>800</v>
      </c>
      <c r="AF227" s="427" t="s">
        <v>622</v>
      </c>
      <c r="AG227" s="421"/>
      <c r="AH227" s="414" t="s">
        <v>800</v>
      </c>
      <c r="AI227" s="415" t="s">
        <v>622</v>
      </c>
      <c r="AJ227" s="421"/>
      <c r="AK227" s="414" t="s">
        <v>800</v>
      </c>
      <c r="AL227" s="415" t="s">
        <v>622</v>
      </c>
      <c r="AM227" s="421"/>
      <c r="AN227" s="426" t="s">
        <v>800</v>
      </c>
      <c r="AO227" s="427" t="s">
        <v>622</v>
      </c>
      <c r="AP227" s="421"/>
      <c r="AQ227" s="426" t="s">
        <v>800</v>
      </c>
      <c r="AR227" s="427" t="s">
        <v>622</v>
      </c>
      <c r="AS227" s="439"/>
      <c r="AT227" s="355"/>
      <c r="AU227" s="879"/>
      <c r="AV227" s="903"/>
      <c r="AW227" s="903"/>
      <c r="AX227" s="903"/>
      <c r="AY227" s="903"/>
      <c r="AZ227" s="903"/>
      <c r="BA227" s="910"/>
      <c r="BB227" s="326"/>
      <c r="BC227" s="326"/>
      <c r="BD227" s="326"/>
      <c r="BE227" s="326"/>
      <c r="BF227" s="326"/>
      <c r="BG227" s="326"/>
      <c r="BH227" s="326"/>
      <c r="BI227" s="326"/>
      <c r="BJ227" s="326"/>
      <c r="BK227" s="326"/>
      <c r="BL227" s="326"/>
    </row>
    <row r="228" spans="1:64">
      <c r="A228" s="326"/>
      <c r="B228" s="875"/>
      <c r="C228" s="329"/>
      <c r="D228" s="430">
        <v>0</v>
      </c>
      <c r="E228" s="431" t="s">
        <v>945</v>
      </c>
      <c r="F228" s="432">
        <v>399</v>
      </c>
      <c r="G228" s="430">
        <v>0</v>
      </c>
      <c r="H228" s="431" t="s">
        <v>945</v>
      </c>
      <c r="I228" s="432">
        <v>399</v>
      </c>
      <c r="J228" s="430">
        <v>0</v>
      </c>
      <c r="K228" s="431" t="s">
        <v>945</v>
      </c>
      <c r="L228" s="432">
        <v>399</v>
      </c>
      <c r="M228" s="430">
        <v>0</v>
      </c>
      <c r="N228" s="431" t="s">
        <v>945</v>
      </c>
      <c r="O228" s="432">
        <v>300</v>
      </c>
      <c r="P228" s="430">
        <v>0</v>
      </c>
      <c r="Q228" s="431" t="s">
        <v>945</v>
      </c>
      <c r="R228" s="432">
        <v>855</v>
      </c>
      <c r="S228" s="430">
        <v>0</v>
      </c>
      <c r="T228" s="431" t="s">
        <v>945</v>
      </c>
      <c r="U228" s="432">
        <v>300</v>
      </c>
      <c r="V228" s="430">
        <v>0</v>
      </c>
      <c r="W228" s="431" t="s">
        <v>945</v>
      </c>
      <c r="X228" s="432">
        <v>399</v>
      </c>
      <c r="Y228" s="430">
        <v>0</v>
      </c>
      <c r="Z228" s="431" t="s">
        <v>945</v>
      </c>
      <c r="AA228" s="432">
        <v>390</v>
      </c>
      <c r="AB228" s="430">
        <v>0</v>
      </c>
      <c r="AC228" s="431" t="s">
        <v>945</v>
      </c>
      <c r="AD228" s="432">
        <v>390</v>
      </c>
      <c r="AE228" s="430">
        <v>0</v>
      </c>
      <c r="AF228" s="431" t="s">
        <v>945</v>
      </c>
      <c r="AG228" s="432">
        <v>409</v>
      </c>
      <c r="AH228" s="416" t="s">
        <v>1170</v>
      </c>
      <c r="AI228" s="417" t="s">
        <v>1100</v>
      </c>
      <c r="AJ228" s="432">
        <v>420</v>
      </c>
      <c r="AK228" s="416" t="s">
        <v>1170</v>
      </c>
      <c r="AL228" s="417" t="s">
        <v>1100</v>
      </c>
      <c r="AM228" s="432">
        <v>423</v>
      </c>
      <c r="AN228" s="430">
        <v>0</v>
      </c>
      <c r="AO228" s="431" t="s">
        <v>945</v>
      </c>
      <c r="AP228" s="432">
        <v>400</v>
      </c>
      <c r="AQ228" s="430">
        <v>0</v>
      </c>
      <c r="AR228" s="431" t="s">
        <v>945</v>
      </c>
      <c r="AS228" s="432">
        <v>372</v>
      </c>
      <c r="AT228" s="355"/>
      <c r="AU228" s="879"/>
      <c r="AV228" s="904"/>
      <c r="AW228" s="904"/>
      <c r="AX228" s="904"/>
      <c r="AY228" s="904"/>
      <c r="AZ228" s="904"/>
      <c r="BA228" s="901"/>
      <c r="BB228" s="332">
        <f>SUM(F228:AS228)</f>
        <v>5855</v>
      </c>
      <c r="BC228" s="326"/>
      <c r="BD228" s="326"/>
      <c r="BE228" s="326"/>
      <c r="BF228" s="326"/>
      <c r="BG228" s="326"/>
      <c r="BH228" s="326"/>
      <c r="BI228" s="326"/>
      <c r="BJ228" s="326"/>
      <c r="BK228" s="326"/>
      <c r="BL228" s="326"/>
    </row>
    <row r="229" spans="1:64">
      <c r="A229" s="326"/>
      <c r="B229" s="875"/>
      <c r="C229" s="383"/>
      <c r="D229" s="884" t="s">
        <v>1579</v>
      </c>
      <c r="E229" s="884"/>
      <c r="F229" s="355"/>
      <c r="G229" s="884" t="s">
        <v>1580</v>
      </c>
      <c r="H229" s="884"/>
      <c r="I229" s="383"/>
      <c r="J229" s="884" t="s">
        <v>1581</v>
      </c>
      <c r="K229" s="884"/>
      <c r="L229" s="383"/>
      <c r="M229" s="884" t="s">
        <v>1582</v>
      </c>
      <c r="N229" s="884"/>
      <c r="O229" s="383"/>
      <c r="P229" s="884" t="s">
        <v>948</v>
      </c>
      <c r="Q229" s="884"/>
      <c r="R229" s="355" t="s">
        <v>1174</v>
      </c>
      <c r="S229" s="884" t="s">
        <v>1583</v>
      </c>
      <c r="T229" s="884"/>
      <c r="U229" s="355"/>
      <c r="V229" s="884" t="s">
        <v>1584</v>
      </c>
      <c r="W229" s="884"/>
      <c r="X229" s="355"/>
      <c r="Y229" s="884" t="s">
        <v>1585</v>
      </c>
      <c r="Z229" s="884"/>
      <c r="AA229" s="355"/>
      <c r="AB229" s="884" t="s">
        <v>1586</v>
      </c>
      <c r="AC229" s="884"/>
      <c r="AD229" s="355"/>
      <c r="AE229" s="884" t="s">
        <v>1587</v>
      </c>
      <c r="AF229" s="884"/>
      <c r="AG229" s="355"/>
      <c r="AH229" s="884" t="s">
        <v>990</v>
      </c>
      <c r="AI229" s="884"/>
      <c r="AJ229" s="355"/>
      <c r="AK229" s="884" t="s">
        <v>991</v>
      </c>
      <c r="AL229" s="884"/>
      <c r="AM229" s="406"/>
      <c r="AN229" s="884" t="s">
        <v>1588</v>
      </c>
      <c r="AO229" s="884"/>
      <c r="AP229" s="355"/>
      <c r="AQ229" s="884" t="s">
        <v>1589</v>
      </c>
      <c r="AR229" s="884"/>
      <c r="AS229" s="383"/>
      <c r="AT229" s="355"/>
      <c r="AU229" s="879"/>
      <c r="AV229" s="904"/>
      <c r="AW229" s="904"/>
      <c r="AX229" s="904"/>
      <c r="AY229" s="904"/>
      <c r="AZ229" s="904"/>
      <c r="BA229" s="901"/>
      <c r="BB229" s="326"/>
      <c r="BC229" s="326"/>
      <c r="BD229" s="326"/>
      <c r="BE229" s="326"/>
      <c r="BF229" s="326"/>
      <c r="BG229" s="326"/>
      <c r="BH229" s="326"/>
      <c r="BI229" s="326"/>
      <c r="BJ229" s="326"/>
      <c r="BK229" s="326"/>
      <c r="BL229" s="326"/>
    </row>
    <row r="230" spans="1:64">
      <c r="A230" s="326"/>
      <c r="B230" s="875"/>
      <c r="C230" s="383"/>
      <c r="D230" s="884" t="s">
        <v>1091</v>
      </c>
      <c r="E230" s="884"/>
      <c r="F230" s="355"/>
      <c r="G230" s="884" t="s">
        <v>1090</v>
      </c>
      <c r="H230" s="884"/>
      <c r="I230" s="355"/>
      <c r="J230" s="884" t="s">
        <v>1090</v>
      </c>
      <c r="K230" s="884"/>
      <c r="L230" s="355"/>
      <c r="M230" s="884" t="s">
        <v>1590</v>
      </c>
      <c r="N230" s="884"/>
      <c r="O230" s="355"/>
      <c r="P230" s="884" t="s">
        <v>1591</v>
      </c>
      <c r="Q230" s="884"/>
      <c r="R230" s="355"/>
      <c r="S230" s="884" t="s">
        <v>1591</v>
      </c>
      <c r="T230" s="884"/>
      <c r="U230" s="355"/>
      <c r="V230" s="884" t="s">
        <v>1590</v>
      </c>
      <c r="W230" s="884"/>
      <c r="X230" s="355"/>
      <c r="Y230" s="884" t="s">
        <v>1090</v>
      </c>
      <c r="Z230" s="884"/>
      <c r="AA230" s="355"/>
      <c r="AB230" s="884" t="s">
        <v>1088</v>
      </c>
      <c r="AC230" s="884"/>
      <c r="AD230" s="355"/>
      <c r="AE230" s="884" t="s">
        <v>1327</v>
      </c>
      <c r="AF230" s="884"/>
      <c r="AG230" s="355"/>
      <c r="AH230" s="884" t="s">
        <v>1088</v>
      </c>
      <c r="AI230" s="884"/>
      <c r="AJ230" s="355"/>
      <c r="AK230" s="884" t="s">
        <v>1088</v>
      </c>
      <c r="AL230" s="884"/>
      <c r="AM230" s="355"/>
      <c r="AN230" s="884" t="s">
        <v>1088</v>
      </c>
      <c r="AO230" s="884"/>
      <c r="AP230" s="355"/>
      <c r="AQ230" s="884" t="s">
        <v>1091</v>
      </c>
      <c r="AR230" s="884"/>
      <c r="AS230" s="383"/>
      <c r="AT230" s="355"/>
      <c r="AU230" s="879"/>
      <c r="AV230" s="904"/>
      <c r="AW230" s="904"/>
      <c r="AX230" s="904"/>
      <c r="AY230" s="904"/>
      <c r="AZ230" s="904"/>
      <c r="BA230" s="901"/>
      <c r="BB230" s="326"/>
      <c r="BC230" s="326"/>
      <c r="BD230" s="326"/>
      <c r="BE230" s="326"/>
      <c r="BF230" s="326"/>
      <c r="BG230" s="326"/>
      <c r="BH230" s="326"/>
      <c r="BI230" s="326"/>
      <c r="BJ230" s="326"/>
      <c r="BK230" s="326"/>
      <c r="BL230" s="326"/>
    </row>
    <row r="231" spans="1:64">
      <c r="A231" s="326"/>
      <c r="B231" s="875"/>
      <c r="C231" s="329"/>
      <c r="D231" s="387"/>
      <c r="E231" s="387"/>
      <c r="F231" s="355"/>
      <c r="G231" s="387"/>
      <c r="H231" s="387"/>
      <c r="I231" s="387"/>
      <c r="J231" s="387"/>
      <c r="K231" s="387"/>
      <c r="L231" s="355"/>
      <c r="M231" s="387"/>
      <c r="N231" s="387"/>
      <c r="O231" s="355"/>
      <c r="P231" s="387"/>
      <c r="Q231" s="387"/>
      <c r="R231" s="387"/>
      <c r="S231" s="408"/>
      <c r="T231" s="409"/>
      <c r="U231" s="387"/>
      <c r="V231" s="387"/>
      <c r="W231" s="387"/>
      <c r="X231" s="329"/>
      <c r="Y231" s="387"/>
      <c r="Z231" s="387"/>
      <c r="AA231" s="355"/>
      <c r="AB231" s="387"/>
      <c r="AC231" s="387"/>
      <c r="AD231" s="355"/>
      <c r="AE231" s="387"/>
      <c r="AF231" s="387"/>
      <c r="AG231" s="355"/>
      <c r="AH231" s="387"/>
      <c r="AI231" s="387"/>
      <c r="AJ231" s="392"/>
      <c r="AK231" s="387"/>
      <c r="AL231" s="387"/>
      <c r="AM231" s="392"/>
      <c r="AN231" s="387"/>
      <c r="AO231" s="387"/>
      <c r="AP231" s="392"/>
      <c r="AQ231" s="387"/>
      <c r="AR231" s="387"/>
      <c r="AS231" s="392"/>
      <c r="AT231" s="355"/>
      <c r="AU231" s="879"/>
      <c r="AV231" s="904"/>
      <c r="AW231" s="904"/>
      <c r="AX231" s="904"/>
      <c r="AY231" s="904"/>
      <c r="AZ231" s="904"/>
      <c r="BA231" s="901"/>
      <c r="BB231" s="326"/>
      <c r="BC231" s="326"/>
      <c r="BD231" s="326"/>
      <c r="BE231" s="326"/>
      <c r="BF231" s="326"/>
      <c r="BG231" s="326"/>
      <c r="BH231" s="326"/>
      <c r="BI231" s="326"/>
      <c r="BJ231" s="326"/>
      <c r="BK231" s="326"/>
      <c r="BL231" s="326"/>
    </row>
    <row r="232" spans="1:64">
      <c r="A232" s="326"/>
      <c r="B232" s="875"/>
      <c r="C232" s="394"/>
      <c r="D232" s="394">
        <f>AQ221+1</f>
        <v>275</v>
      </c>
      <c r="E232" s="394"/>
      <c r="F232" s="381"/>
      <c r="G232" s="394">
        <f>D232+1</f>
        <v>276</v>
      </c>
      <c r="H232" s="394"/>
      <c r="I232" s="381"/>
      <c r="J232" s="394">
        <f>G232+1</f>
        <v>277</v>
      </c>
      <c r="K232" s="394"/>
      <c r="L232" s="381"/>
      <c r="M232" s="394">
        <f>J232+1</f>
        <v>278</v>
      </c>
      <c r="N232" s="394"/>
      <c r="O232" s="381"/>
      <c r="P232" s="394">
        <f>M232+1</f>
        <v>279</v>
      </c>
      <c r="Q232" s="394"/>
      <c r="R232" s="381"/>
      <c r="S232" s="394">
        <f>P232+1</f>
        <v>280</v>
      </c>
      <c r="T232" s="394"/>
      <c r="U232" s="381"/>
      <c r="V232" s="394">
        <f>S232+1</f>
        <v>281</v>
      </c>
      <c r="W232" s="394"/>
      <c r="X232" s="394"/>
      <c r="Y232" s="394">
        <f>V232+1</f>
        <v>282</v>
      </c>
      <c r="Z232" s="394"/>
      <c r="AA232" s="381"/>
      <c r="AB232" s="394">
        <f>Y232+1</f>
        <v>283</v>
      </c>
      <c r="AC232" s="394"/>
      <c r="AD232" s="381"/>
      <c r="AE232" s="394">
        <f>AB232+1</f>
        <v>284</v>
      </c>
      <c r="AF232" s="394"/>
      <c r="AG232" s="381"/>
      <c r="AH232" s="394">
        <f>AE232+1</f>
        <v>285</v>
      </c>
      <c r="AI232" s="394"/>
      <c r="AJ232" s="394"/>
      <c r="AK232" s="394">
        <f>AH232+1</f>
        <v>286</v>
      </c>
      <c r="AL232" s="394"/>
      <c r="AM232" s="394"/>
      <c r="AN232" s="394">
        <f>AK232+1</f>
        <v>287</v>
      </c>
      <c r="AO232" s="394"/>
      <c r="AP232" s="394"/>
      <c r="AQ232" s="394">
        <f>AN232+1</f>
        <v>288</v>
      </c>
      <c r="AR232" s="394"/>
      <c r="AS232" s="394"/>
      <c r="AT232" s="355"/>
      <c r="AU232" s="879"/>
      <c r="AV232" s="904"/>
      <c r="AW232" s="904"/>
      <c r="AX232" s="904"/>
      <c r="AY232" s="904"/>
      <c r="AZ232" s="904"/>
      <c r="BA232" s="901"/>
      <c r="BB232" s="326"/>
      <c r="BC232" s="326"/>
      <c r="BD232" s="326"/>
      <c r="BE232" s="326"/>
      <c r="BF232" s="326"/>
      <c r="BG232" s="326"/>
      <c r="BH232" s="326"/>
      <c r="BI232" s="326"/>
      <c r="BJ232" s="326"/>
      <c r="BK232" s="326"/>
      <c r="BL232" s="326"/>
    </row>
    <row r="233" spans="1:64">
      <c r="A233" s="326"/>
      <c r="B233" s="875"/>
      <c r="AT233" s="355"/>
      <c r="AU233" s="879"/>
      <c r="AV233" s="904"/>
      <c r="AW233" s="904"/>
      <c r="AX233" s="904"/>
      <c r="AY233" s="904"/>
      <c r="AZ233" s="904"/>
      <c r="BA233" s="901"/>
      <c r="BB233" s="326"/>
      <c r="BC233" s="326"/>
      <c r="BD233" s="326"/>
      <c r="BE233" s="326"/>
      <c r="BF233" s="326"/>
      <c r="BG233" s="326"/>
      <c r="BH233" s="326"/>
      <c r="BI233" s="326"/>
      <c r="BJ233" s="326"/>
      <c r="BK233" s="326"/>
      <c r="BL233" s="326"/>
    </row>
    <row r="234" spans="1:64">
      <c r="A234" s="326"/>
      <c r="B234" s="875"/>
      <c r="C234" s="937" t="s">
        <v>1166</v>
      </c>
      <c r="D234" s="932"/>
      <c r="E234" s="932"/>
      <c r="F234" s="932"/>
      <c r="G234" s="932"/>
      <c r="H234" s="932"/>
      <c r="I234" s="932"/>
      <c r="J234" s="932"/>
      <c r="K234" s="932"/>
      <c r="L234" s="932"/>
      <c r="M234" s="932"/>
      <c r="N234" s="932"/>
      <c r="O234" s="932"/>
      <c r="P234" s="932"/>
      <c r="Q234" s="932"/>
      <c r="R234" s="932"/>
      <c r="S234" s="932"/>
      <c r="T234" s="932"/>
      <c r="U234" s="932"/>
      <c r="V234" s="932"/>
      <c r="W234" s="932"/>
      <c r="X234" s="932"/>
      <c r="Y234" s="932"/>
      <c r="Z234" s="932"/>
      <c r="AA234" s="932"/>
      <c r="AB234" s="932"/>
      <c r="AC234" s="932"/>
      <c r="AD234" s="932"/>
      <c r="AE234" s="932"/>
      <c r="AF234" s="932"/>
      <c r="AG234" s="932"/>
      <c r="AH234" s="932"/>
      <c r="AI234" s="932"/>
      <c r="AJ234" s="932"/>
      <c r="AK234" s="932"/>
      <c r="AL234" s="932"/>
      <c r="AM234" s="932"/>
      <c r="AN234" s="932"/>
      <c r="AO234" s="932"/>
      <c r="AP234" s="932"/>
      <c r="AQ234" s="932"/>
      <c r="AR234" s="932"/>
      <c r="AS234" s="932"/>
      <c r="AT234" s="355"/>
      <c r="AU234" s="879"/>
      <c r="AV234" s="904"/>
      <c r="AW234" s="904"/>
      <c r="AX234" s="904"/>
      <c r="AY234" s="904"/>
      <c r="AZ234" s="904"/>
      <c r="BA234" s="901"/>
      <c r="BB234" s="326"/>
      <c r="BC234" s="326"/>
      <c r="BD234" s="326"/>
      <c r="BE234" s="326"/>
      <c r="BF234" s="326"/>
      <c r="BG234" s="326"/>
      <c r="BH234" s="326"/>
      <c r="BI234" s="326"/>
      <c r="BJ234" s="326"/>
      <c r="BK234" s="326"/>
      <c r="BL234" s="326"/>
    </row>
    <row r="235" spans="1:64" ht="17" thickBot="1">
      <c r="A235" s="326"/>
      <c r="B235" s="875"/>
      <c r="C235" s="329"/>
      <c r="D235" s="329"/>
      <c r="E235" s="329"/>
      <c r="F235" s="355"/>
      <c r="G235" s="329"/>
      <c r="H235" s="329"/>
      <c r="I235" s="355"/>
      <c r="J235" s="329"/>
      <c r="K235" s="329"/>
      <c r="L235" s="355"/>
      <c r="M235" s="329"/>
      <c r="N235" s="329"/>
      <c r="O235" s="355"/>
      <c r="P235" s="329"/>
      <c r="Q235" s="329"/>
      <c r="R235" s="355"/>
      <c r="S235" s="329"/>
      <c r="T235" s="329"/>
      <c r="U235" s="436"/>
      <c r="V235" s="329"/>
      <c r="W235" s="329"/>
      <c r="X235" s="355"/>
      <c r="Y235" s="329"/>
      <c r="Z235" s="329"/>
      <c r="AA235" s="355"/>
      <c r="AB235" s="329"/>
      <c r="AC235" s="329"/>
      <c r="AD235" s="355"/>
      <c r="AE235" s="329"/>
      <c r="AF235" s="329"/>
      <c r="AG235" s="355"/>
      <c r="AH235" s="329"/>
      <c r="AI235" s="329"/>
      <c r="AJ235" s="355"/>
      <c r="AK235" s="329"/>
      <c r="AL235" s="329" t="s">
        <v>1175</v>
      </c>
      <c r="AM235" s="355"/>
      <c r="AN235" s="329"/>
      <c r="AO235" s="329"/>
      <c r="AP235" s="436"/>
      <c r="AQ235" s="329"/>
      <c r="AR235" s="329"/>
      <c r="AS235" s="355"/>
      <c r="AT235" s="355"/>
      <c r="AU235" s="879"/>
      <c r="AV235" s="905"/>
      <c r="AW235" s="905"/>
      <c r="AX235" s="905"/>
      <c r="AY235" s="905"/>
      <c r="AZ235" s="905"/>
      <c r="BA235" s="902"/>
      <c r="BB235" s="326"/>
      <c r="BC235" s="326"/>
      <c r="BD235" s="326"/>
      <c r="BE235" s="326"/>
      <c r="BF235" s="326"/>
      <c r="BG235" s="326"/>
      <c r="BH235" s="326"/>
      <c r="BI235" s="326"/>
      <c r="BJ235" s="326"/>
      <c r="BK235" s="326"/>
      <c r="BL235" s="326"/>
    </row>
    <row r="236" spans="1:64" ht="17.5" thickTop="1" thickBot="1">
      <c r="A236" s="326"/>
      <c r="B236" s="875"/>
      <c r="C236" s="329"/>
      <c r="D236" s="419"/>
      <c r="E236" s="420"/>
      <c r="F236" s="421"/>
      <c r="G236" s="944"/>
      <c r="H236" s="944"/>
      <c r="I236" s="421"/>
      <c r="J236" s="944"/>
      <c r="K236" s="944"/>
      <c r="L236" s="421"/>
      <c r="M236" s="944"/>
      <c r="N236" s="944"/>
      <c r="O236" s="421"/>
      <c r="P236" s="944"/>
      <c r="Q236" s="944"/>
      <c r="R236" s="421"/>
      <c r="S236" s="944" t="s">
        <v>1169</v>
      </c>
      <c r="T236" s="944"/>
      <c r="U236" s="421"/>
      <c r="V236" s="944"/>
      <c r="W236" s="944"/>
      <c r="X236" s="421"/>
      <c r="Y236" s="944"/>
      <c r="Z236" s="944"/>
      <c r="AA236" s="421"/>
      <c r="AB236" s="944"/>
      <c r="AC236" s="944"/>
      <c r="AD236" s="421"/>
      <c r="AE236" s="944"/>
      <c r="AF236" s="944"/>
      <c r="AG236" s="421"/>
      <c r="AH236" s="944"/>
      <c r="AI236" s="944"/>
      <c r="AJ236" s="421"/>
      <c r="AK236" s="944" t="s">
        <v>1169</v>
      </c>
      <c r="AL236" s="944"/>
      <c r="AM236" s="421"/>
      <c r="AN236" s="944" t="s">
        <v>1169</v>
      </c>
      <c r="AO236" s="944"/>
      <c r="AP236" s="421"/>
      <c r="AQ236" s="949" t="s">
        <v>1169</v>
      </c>
      <c r="AR236" s="949"/>
      <c r="AS236" s="355"/>
      <c r="AT236" s="355"/>
      <c r="AU236" s="879"/>
      <c r="AV236" s="885">
        <v>14</v>
      </c>
      <c r="AW236" s="885">
        <f>COUNTIF(D235:AR236,"FC")</f>
        <v>4</v>
      </c>
      <c r="AX236" s="885">
        <f>COUNTIF(C235:AS238,"EC")</f>
        <v>1</v>
      </c>
      <c r="AY236" s="885">
        <f>COUNTIF(A238:AR239,"E")</f>
        <v>4</v>
      </c>
      <c r="AZ236" s="885">
        <f>COUNTIF(J235:AR235,"TW")</f>
        <v>0</v>
      </c>
      <c r="BA236" s="886"/>
      <c r="BB236" s="326"/>
      <c r="BC236" s="326"/>
      <c r="BD236" s="326"/>
      <c r="BE236" s="326"/>
      <c r="BF236" s="326"/>
      <c r="BG236" s="326"/>
      <c r="BH236" s="326"/>
      <c r="BI236" s="326"/>
      <c r="BJ236" s="326"/>
      <c r="BK236" s="326"/>
      <c r="BL236" s="326"/>
    </row>
    <row r="237" spans="1:64" ht="17.5" thickTop="1" thickBot="1">
      <c r="A237" s="326"/>
      <c r="B237" s="875"/>
      <c r="C237" s="355"/>
      <c r="D237" s="422" t="s">
        <v>795</v>
      </c>
      <c r="E237" s="423" t="s">
        <v>797</v>
      </c>
      <c r="F237" s="421"/>
      <c r="G237" s="422" t="s">
        <v>795</v>
      </c>
      <c r="H237" s="423" t="s">
        <v>797</v>
      </c>
      <c r="I237" s="421"/>
      <c r="J237" s="422" t="s">
        <v>795</v>
      </c>
      <c r="K237" s="423" t="s">
        <v>797</v>
      </c>
      <c r="L237" s="421"/>
      <c r="M237" s="422" t="s">
        <v>795</v>
      </c>
      <c r="N237" s="423" t="s">
        <v>797</v>
      </c>
      <c r="O237" s="421"/>
      <c r="P237" s="422" t="s">
        <v>795</v>
      </c>
      <c r="Q237" s="423" t="s">
        <v>797</v>
      </c>
      <c r="R237" s="421"/>
      <c r="S237" s="412" t="s">
        <v>795</v>
      </c>
      <c r="T237" s="413" t="s">
        <v>797</v>
      </c>
      <c r="U237" s="421"/>
      <c r="V237" s="422" t="s">
        <v>795</v>
      </c>
      <c r="W237" s="423" t="s">
        <v>797</v>
      </c>
      <c r="X237" s="421"/>
      <c r="Y237" s="422" t="s">
        <v>795</v>
      </c>
      <c r="Z237" s="423" t="s">
        <v>797</v>
      </c>
      <c r="AA237" s="421"/>
      <c r="AB237" s="422" t="s">
        <v>795</v>
      </c>
      <c r="AC237" s="423" t="s">
        <v>797</v>
      </c>
      <c r="AD237" s="421"/>
      <c r="AE237" s="422" t="s">
        <v>795</v>
      </c>
      <c r="AF237" s="423" t="s">
        <v>797</v>
      </c>
      <c r="AG237" s="421"/>
      <c r="AH237" s="422" t="s">
        <v>795</v>
      </c>
      <c r="AI237" s="423" t="s">
        <v>797</v>
      </c>
      <c r="AJ237" s="421"/>
      <c r="AK237" s="412" t="s">
        <v>795</v>
      </c>
      <c r="AL237" s="413" t="s">
        <v>797</v>
      </c>
      <c r="AM237" s="421"/>
      <c r="AN237" s="412" t="s">
        <v>795</v>
      </c>
      <c r="AO237" s="413" t="s">
        <v>797</v>
      </c>
      <c r="AP237" s="421"/>
      <c r="AQ237" s="412" t="s">
        <v>795</v>
      </c>
      <c r="AR237" s="413" t="s">
        <v>797</v>
      </c>
      <c r="AS237" s="407"/>
      <c r="AT237" s="355"/>
      <c r="AU237" s="879"/>
      <c r="AV237" s="885"/>
      <c r="AW237" s="885"/>
      <c r="AX237" s="885"/>
      <c r="AY237" s="885"/>
      <c r="AZ237" s="885"/>
      <c r="BA237" s="886"/>
      <c r="BB237" s="326"/>
      <c r="BC237" s="326"/>
      <c r="BD237" s="326"/>
      <c r="BE237" s="326"/>
      <c r="BF237" s="326"/>
      <c r="BG237" s="326"/>
      <c r="BH237" s="326"/>
      <c r="BI237" s="326"/>
      <c r="BJ237" s="326"/>
      <c r="BK237" s="326"/>
      <c r="BL237" s="326"/>
    </row>
    <row r="238" spans="1:64" ht="17.5" thickTop="1" thickBot="1">
      <c r="A238" s="326"/>
      <c r="B238" s="875"/>
      <c r="C238" s="355"/>
      <c r="D238" s="426" t="s">
        <v>800</v>
      </c>
      <c r="E238" s="427" t="s">
        <v>622</v>
      </c>
      <c r="F238" s="421"/>
      <c r="G238" s="426" t="s">
        <v>800</v>
      </c>
      <c r="H238" s="427" t="s">
        <v>622</v>
      </c>
      <c r="I238" s="421" t="s">
        <v>807</v>
      </c>
      <c r="J238" s="426" t="s">
        <v>800</v>
      </c>
      <c r="K238" s="427" t="s">
        <v>622</v>
      </c>
      <c r="L238" s="421"/>
      <c r="M238" s="426" t="s">
        <v>800</v>
      </c>
      <c r="N238" s="427" t="s">
        <v>622</v>
      </c>
      <c r="O238" s="421"/>
      <c r="P238" s="426" t="s">
        <v>800</v>
      </c>
      <c r="Q238" s="427" t="s">
        <v>622</v>
      </c>
      <c r="R238" s="421"/>
      <c r="S238" s="414" t="s">
        <v>800</v>
      </c>
      <c r="T238" s="415" t="s">
        <v>622</v>
      </c>
      <c r="U238" s="421"/>
      <c r="V238" s="426" t="s">
        <v>800</v>
      </c>
      <c r="W238" s="427" t="s">
        <v>622</v>
      </c>
      <c r="X238" s="421"/>
      <c r="Y238" s="426" t="s">
        <v>800</v>
      </c>
      <c r="Z238" s="427" t="s">
        <v>622</v>
      </c>
      <c r="AA238" s="421"/>
      <c r="AB238" s="426" t="s">
        <v>800</v>
      </c>
      <c r="AC238" s="427" t="s">
        <v>622</v>
      </c>
      <c r="AD238" s="421"/>
      <c r="AE238" s="426" t="s">
        <v>800</v>
      </c>
      <c r="AF238" s="427" t="s">
        <v>622</v>
      </c>
      <c r="AG238" s="421"/>
      <c r="AH238" s="426" t="s">
        <v>800</v>
      </c>
      <c r="AI238" s="427" t="s">
        <v>622</v>
      </c>
      <c r="AJ238" s="421"/>
      <c r="AK238" s="414" t="s">
        <v>800</v>
      </c>
      <c r="AL238" s="415" t="s">
        <v>622</v>
      </c>
      <c r="AM238" s="421"/>
      <c r="AN238" s="414" t="s">
        <v>800</v>
      </c>
      <c r="AO238" s="415" t="s">
        <v>622</v>
      </c>
      <c r="AP238" s="421"/>
      <c r="AQ238" s="414" t="s">
        <v>800</v>
      </c>
      <c r="AR238" s="415" t="s">
        <v>622</v>
      </c>
      <c r="AS238" s="407"/>
      <c r="AT238" s="355"/>
      <c r="AU238" s="879"/>
      <c r="AV238" s="885"/>
      <c r="AW238" s="885"/>
      <c r="AX238" s="885"/>
      <c r="AY238" s="885"/>
      <c r="AZ238" s="885"/>
      <c r="BA238" s="886"/>
      <c r="BB238" s="326"/>
      <c r="BC238" s="326"/>
      <c r="BD238" s="326"/>
      <c r="BE238" s="326"/>
      <c r="BF238" s="326"/>
      <c r="BG238" s="326"/>
      <c r="BH238" s="326"/>
      <c r="BI238" s="326"/>
      <c r="BJ238" s="326"/>
      <c r="BK238" s="326"/>
      <c r="BL238" s="326"/>
    </row>
    <row r="239" spans="1:64" ht="17" thickTop="1">
      <c r="A239" s="326"/>
      <c r="B239" s="875"/>
      <c r="C239" s="329"/>
      <c r="D239" s="430">
        <v>0</v>
      </c>
      <c r="E239" s="431" t="s">
        <v>945</v>
      </c>
      <c r="F239" s="432">
        <v>474</v>
      </c>
      <c r="G239" s="430">
        <v>0</v>
      </c>
      <c r="H239" s="431" t="s">
        <v>945</v>
      </c>
      <c r="I239" s="432">
        <v>224</v>
      </c>
      <c r="J239" s="430">
        <v>0</v>
      </c>
      <c r="K239" s="431" t="s">
        <v>945</v>
      </c>
      <c r="L239" s="432">
        <v>409</v>
      </c>
      <c r="M239" s="430">
        <v>0</v>
      </c>
      <c r="N239" s="431" t="s">
        <v>945</v>
      </c>
      <c r="O239" s="432">
        <v>374</v>
      </c>
      <c r="P239" s="430">
        <v>0</v>
      </c>
      <c r="Q239" s="431" t="s">
        <v>945</v>
      </c>
      <c r="R239" s="432">
        <v>413</v>
      </c>
      <c r="S239" s="416" t="s">
        <v>1170</v>
      </c>
      <c r="T239" s="417" t="s">
        <v>1100</v>
      </c>
      <c r="U239" s="432">
        <v>393</v>
      </c>
      <c r="V239" s="430">
        <v>0</v>
      </c>
      <c r="W239" s="431" t="s">
        <v>945</v>
      </c>
      <c r="X239" s="432">
        <v>435</v>
      </c>
      <c r="Y239" s="430">
        <v>0</v>
      </c>
      <c r="Z239" s="431" t="s">
        <v>945</v>
      </c>
      <c r="AA239" s="432">
        <v>390</v>
      </c>
      <c r="AB239" s="430">
        <v>0</v>
      </c>
      <c r="AC239" s="431" t="s">
        <v>945</v>
      </c>
      <c r="AD239" s="432">
        <v>416</v>
      </c>
      <c r="AE239" s="430">
        <v>0</v>
      </c>
      <c r="AF239" s="431" t="s">
        <v>945</v>
      </c>
      <c r="AG239" s="432">
        <v>403</v>
      </c>
      <c r="AH239" s="430">
        <v>0</v>
      </c>
      <c r="AI239" s="431" t="s">
        <v>945</v>
      </c>
      <c r="AJ239" s="432">
        <v>384</v>
      </c>
      <c r="AK239" s="416" t="s">
        <v>1170</v>
      </c>
      <c r="AL239" s="417" t="s">
        <v>1100</v>
      </c>
      <c r="AM239" s="432">
        <v>382</v>
      </c>
      <c r="AN239" s="416" t="s">
        <v>1170</v>
      </c>
      <c r="AO239" s="417" t="s">
        <v>1100</v>
      </c>
      <c r="AP239" s="432">
        <v>407</v>
      </c>
      <c r="AQ239" s="416" t="s">
        <v>1170</v>
      </c>
      <c r="AR239" s="417" t="s">
        <v>1100</v>
      </c>
      <c r="AS239" s="375">
        <v>398</v>
      </c>
      <c r="AT239" s="355"/>
      <c r="AU239" s="879"/>
      <c r="AV239" s="360"/>
      <c r="AW239" s="360"/>
      <c r="AX239" s="360"/>
      <c r="AY239" s="360"/>
      <c r="AZ239" s="360"/>
      <c r="BA239" s="364"/>
      <c r="BB239" s="332">
        <f>SUM(F239:AS239)</f>
        <v>5502</v>
      </c>
      <c r="BC239" s="326"/>
      <c r="BD239" s="326"/>
      <c r="BE239" s="326"/>
      <c r="BF239" s="326"/>
      <c r="BG239" s="326"/>
      <c r="BH239" s="326"/>
      <c r="BI239" s="326"/>
      <c r="BJ239" s="326"/>
      <c r="BK239" s="326"/>
      <c r="BL239" s="326"/>
    </row>
    <row r="240" spans="1:64">
      <c r="A240" s="326"/>
      <c r="B240" s="875"/>
      <c r="C240" s="383"/>
      <c r="D240" s="884" t="s">
        <v>1592</v>
      </c>
      <c r="E240" s="884"/>
      <c r="F240" s="355"/>
      <c r="G240" s="884" t="s">
        <v>1593</v>
      </c>
      <c r="H240" s="884"/>
      <c r="I240" s="396" t="s">
        <v>1167</v>
      </c>
      <c r="J240" s="884" t="s">
        <v>1594</v>
      </c>
      <c r="K240" s="884"/>
      <c r="M240" s="939" t="s">
        <v>1595</v>
      </c>
      <c r="N240" s="939"/>
      <c r="O240" s="383"/>
      <c r="P240" s="939" t="s">
        <v>1596</v>
      </c>
      <c r="Q240" s="939"/>
      <c r="R240" s="355"/>
      <c r="S240" s="939" t="s">
        <v>1176</v>
      </c>
      <c r="T240" s="939"/>
      <c r="U240" s="355"/>
      <c r="V240" s="939" t="s">
        <v>1177</v>
      </c>
      <c r="W240" s="939"/>
      <c r="X240" s="355"/>
      <c r="Y240" s="884" t="s">
        <v>1178</v>
      </c>
      <c r="Z240" s="884"/>
      <c r="AA240" s="355"/>
      <c r="AB240" s="884" t="s">
        <v>1179</v>
      </c>
      <c r="AC240" s="884"/>
      <c r="AD240" s="355"/>
      <c r="AE240" s="884" t="s">
        <v>992</v>
      </c>
      <c r="AF240" s="884"/>
      <c r="AG240" s="355"/>
      <c r="AH240" s="884" t="s">
        <v>1180</v>
      </c>
      <c r="AI240" s="884"/>
      <c r="AJ240" s="355"/>
      <c r="AK240" s="884" t="s">
        <v>993</v>
      </c>
      <c r="AL240" s="884"/>
      <c r="AM240" s="406"/>
      <c r="AN240" s="884" t="s">
        <v>994</v>
      </c>
      <c r="AO240" s="884"/>
      <c r="AP240" s="355"/>
      <c r="AQ240" s="884" t="s">
        <v>995</v>
      </c>
      <c r="AR240" s="884"/>
      <c r="AS240" s="383"/>
      <c r="AT240" s="355"/>
      <c r="AU240" s="879"/>
      <c r="AV240" s="360"/>
      <c r="AW240" s="360"/>
      <c r="AX240" s="360"/>
      <c r="AY240" s="360"/>
      <c r="AZ240" s="360"/>
      <c r="BA240" s="364"/>
      <c r="BB240" s="326"/>
      <c r="BC240" s="326"/>
      <c r="BD240" s="326"/>
      <c r="BE240" s="326"/>
      <c r="BF240" s="326"/>
      <c r="BG240" s="326"/>
      <c r="BH240" s="326"/>
      <c r="BI240" s="326"/>
      <c r="BJ240" s="326"/>
      <c r="BK240" s="326"/>
      <c r="BL240" s="326"/>
    </row>
    <row r="241" spans="1:64">
      <c r="A241" s="326"/>
      <c r="B241" s="875"/>
      <c r="C241" s="383"/>
      <c r="D241" s="884" t="s">
        <v>1090</v>
      </c>
      <c r="E241" s="884"/>
      <c r="F241" s="355"/>
      <c r="G241" s="884" t="s">
        <v>1320</v>
      </c>
      <c r="H241" s="884"/>
      <c r="I241" s="355"/>
      <c r="J241" s="884" t="s">
        <v>1347</v>
      </c>
      <c r="K241" s="884"/>
      <c r="L241" s="355"/>
      <c r="M241" s="884" t="s">
        <v>1091</v>
      </c>
      <c r="N241" s="884"/>
      <c r="O241" s="355"/>
      <c r="P241" s="884" t="s">
        <v>1327</v>
      </c>
      <c r="Q241" s="884"/>
      <c r="R241" s="355"/>
      <c r="S241" s="884" t="s">
        <v>1096</v>
      </c>
      <c r="T241" s="884"/>
      <c r="U241" s="355"/>
      <c r="V241" s="884" t="s">
        <v>1096</v>
      </c>
      <c r="W241" s="884"/>
      <c r="X241" s="355"/>
      <c r="Y241" s="884" t="s">
        <v>1091</v>
      </c>
      <c r="Z241" s="884"/>
      <c r="AA241" s="355"/>
      <c r="AB241" s="884" t="s">
        <v>1091</v>
      </c>
      <c r="AC241" s="884"/>
      <c r="AD241" s="355"/>
      <c r="AE241" s="884" t="s">
        <v>1088</v>
      </c>
      <c r="AF241" s="884"/>
      <c r="AG241" s="355"/>
      <c r="AH241" s="884" t="s">
        <v>1091</v>
      </c>
      <c r="AI241" s="884"/>
      <c r="AJ241" s="355"/>
      <c r="AK241" s="884" t="s">
        <v>1091</v>
      </c>
      <c r="AL241" s="884"/>
      <c r="AM241" s="355"/>
      <c r="AN241" s="884" t="s">
        <v>1091</v>
      </c>
      <c r="AO241" s="884"/>
      <c r="AP241" s="355"/>
      <c r="AQ241" s="884" t="s">
        <v>1088</v>
      </c>
      <c r="AR241" s="884"/>
      <c r="AS241" s="383"/>
      <c r="AT241" s="355"/>
      <c r="AU241" s="879"/>
      <c r="AV241" s="360"/>
      <c r="AW241" s="360"/>
      <c r="AX241" s="360"/>
      <c r="AY241" s="360"/>
      <c r="AZ241" s="360"/>
      <c r="BA241" s="364"/>
      <c r="BB241" s="326"/>
      <c r="BC241" s="326"/>
      <c r="BD241" s="326"/>
      <c r="BE241" s="326"/>
      <c r="BF241" s="326"/>
      <c r="BG241" s="326"/>
      <c r="BH241" s="326"/>
      <c r="BI241" s="326"/>
      <c r="BJ241" s="326"/>
      <c r="BK241" s="326"/>
      <c r="BL241" s="326"/>
    </row>
    <row r="242" spans="1:64">
      <c r="A242" s="326"/>
      <c r="B242" s="875"/>
      <c r="C242" s="329"/>
      <c r="D242" s="387"/>
      <c r="E242" s="387"/>
      <c r="F242" s="355"/>
      <c r="G242" s="387"/>
      <c r="H242" s="387"/>
      <c r="I242" s="387"/>
      <c r="J242" s="387"/>
      <c r="K242" s="387"/>
      <c r="L242" s="355"/>
      <c r="M242" s="387"/>
      <c r="N242" s="387"/>
      <c r="O242" s="355"/>
      <c r="P242" s="387"/>
      <c r="Q242" s="387"/>
      <c r="R242" s="387"/>
      <c r="S242" s="408"/>
      <c r="T242" s="409"/>
      <c r="U242" s="387"/>
      <c r="V242" s="387"/>
      <c r="W242" s="387"/>
      <c r="X242" s="329"/>
      <c r="Y242" s="387"/>
      <c r="Z242" s="387"/>
      <c r="AA242" s="355"/>
      <c r="AB242" s="387"/>
      <c r="AC242" s="387"/>
      <c r="AD242" s="355"/>
      <c r="AE242" s="387"/>
      <c r="AF242" s="387"/>
      <c r="AG242" s="355"/>
      <c r="AH242" s="387"/>
      <c r="AI242" s="387"/>
      <c r="AJ242" s="392"/>
      <c r="AK242" s="387"/>
      <c r="AL242" s="387"/>
      <c r="AM242" s="392"/>
      <c r="AN242" s="387"/>
      <c r="AO242" s="387"/>
      <c r="AP242" s="392"/>
      <c r="AQ242" s="387"/>
      <c r="AR242" s="387"/>
      <c r="AS242" s="392"/>
      <c r="AT242" s="355"/>
      <c r="AU242" s="879"/>
      <c r="AV242" s="360"/>
      <c r="AW242" s="360"/>
      <c r="AX242" s="360"/>
      <c r="AY242" s="360"/>
      <c r="AZ242" s="360"/>
      <c r="BA242" s="364"/>
      <c r="BB242" s="326"/>
      <c r="BC242" s="326"/>
      <c r="BD242" s="326"/>
      <c r="BE242" s="326"/>
      <c r="BF242" s="326"/>
      <c r="BG242" s="326"/>
      <c r="BH242" s="326"/>
      <c r="BI242" s="326"/>
      <c r="BJ242" s="326"/>
      <c r="BK242" s="326"/>
      <c r="BL242" s="326"/>
    </row>
    <row r="243" spans="1:64">
      <c r="A243" s="326"/>
      <c r="B243" s="875"/>
      <c r="C243" s="394"/>
      <c r="D243" s="394">
        <f>AQ232+1</f>
        <v>289</v>
      </c>
      <c r="E243" s="394"/>
      <c r="F243" s="381"/>
      <c r="G243" s="394">
        <f>D243+1</f>
        <v>290</v>
      </c>
      <c r="H243" s="394"/>
      <c r="I243" s="381"/>
      <c r="J243" s="394">
        <f>G243+1</f>
        <v>291</v>
      </c>
      <c r="K243" s="394"/>
      <c r="L243" s="381"/>
      <c r="M243" s="394">
        <f>J243+1</f>
        <v>292</v>
      </c>
      <c r="N243" s="394"/>
      <c r="O243" s="381"/>
      <c r="P243" s="394">
        <f>M243+1</f>
        <v>293</v>
      </c>
      <c r="Q243" s="394"/>
      <c r="R243" s="381"/>
      <c r="S243" s="394">
        <f>P243+1</f>
        <v>294</v>
      </c>
      <c r="T243" s="394"/>
      <c r="U243" s="381"/>
      <c r="V243" s="394">
        <f>S243+1</f>
        <v>295</v>
      </c>
      <c r="W243" s="394"/>
      <c r="X243" s="394"/>
      <c r="Y243" s="394">
        <f>V243+1</f>
        <v>296</v>
      </c>
      <c r="Z243" s="394"/>
      <c r="AA243" s="381"/>
      <c r="AB243" s="394">
        <f>Y243+1</f>
        <v>297</v>
      </c>
      <c r="AC243" s="394"/>
      <c r="AD243" s="381"/>
      <c r="AE243" s="394">
        <f>AB243+1</f>
        <v>298</v>
      </c>
      <c r="AF243" s="394"/>
      <c r="AG243" s="381"/>
      <c r="AH243" s="394">
        <f>AE243+1</f>
        <v>299</v>
      </c>
      <c r="AI243" s="394"/>
      <c r="AJ243" s="394"/>
      <c r="AK243" s="394">
        <f>AH243+1</f>
        <v>300</v>
      </c>
      <c r="AL243" s="394"/>
      <c r="AM243" s="394"/>
      <c r="AN243" s="394">
        <f>AK243+1</f>
        <v>301</v>
      </c>
      <c r="AO243" s="394"/>
      <c r="AP243" s="394"/>
      <c r="AQ243" s="394">
        <f>AN243+1</f>
        <v>302</v>
      </c>
      <c r="AR243" s="394"/>
      <c r="AS243" s="394"/>
      <c r="AT243" s="355"/>
      <c r="AU243" s="879"/>
      <c r="AV243" s="360"/>
      <c r="AW243" s="360"/>
      <c r="AX243" s="360"/>
      <c r="AY243" s="360"/>
      <c r="AZ243" s="360"/>
      <c r="BA243" s="364"/>
      <c r="BB243" s="326"/>
      <c r="BC243" s="326"/>
      <c r="BD243" s="326"/>
      <c r="BE243" s="326"/>
      <c r="BF243" s="326"/>
      <c r="BG243" s="326"/>
      <c r="BH243" s="326"/>
      <c r="BI243" s="326"/>
      <c r="BJ243" s="326"/>
      <c r="BK243" s="326"/>
      <c r="BL243" s="326"/>
    </row>
    <row r="244" spans="1:64">
      <c r="A244" s="326"/>
      <c r="B244" s="875"/>
      <c r="C244" s="937" t="s">
        <v>1166</v>
      </c>
      <c r="D244" s="932"/>
      <c r="E244" s="932"/>
      <c r="F244" s="932"/>
      <c r="G244" s="932"/>
      <c r="H244" s="932"/>
      <c r="I244" s="932"/>
      <c r="J244" s="932"/>
      <c r="K244" s="932"/>
      <c r="L244" s="932"/>
      <c r="M244" s="932"/>
      <c r="N244" s="932"/>
      <c r="O244" s="932"/>
      <c r="P244" s="932"/>
      <c r="Q244" s="932"/>
      <c r="R244" s="932"/>
      <c r="S244" s="932"/>
      <c r="T244" s="932"/>
      <c r="U244" s="932"/>
      <c r="V244" s="932"/>
      <c r="W244" s="932"/>
      <c r="X244" s="932"/>
      <c r="Y244" s="932"/>
      <c r="Z244" s="932"/>
      <c r="AA244" s="932"/>
      <c r="AB244" s="932"/>
      <c r="AC244" s="932"/>
      <c r="AD244" s="932"/>
      <c r="AE244" s="932"/>
      <c r="AF244" s="932"/>
      <c r="AG244" s="932"/>
      <c r="AH244" s="932"/>
      <c r="AI244" s="932"/>
      <c r="AJ244" s="932"/>
      <c r="AK244" s="932"/>
      <c r="AL244" s="932"/>
      <c r="AM244" s="932"/>
      <c r="AN244" s="932"/>
      <c r="AO244" s="932"/>
      <c r="AP244" s="932"/>
      <c r="AQ244" s="932"/>
      <c r="AR244" s="932"/>
      <c r="AS244" s="932"/>
      <c r="AT244" s="355"/>
      <c r="AU244" s="879"/>
      <c r="AV244" s="360"/>
      <c r="AW244" s="360"/>
      <c r="AX244" s="360"/>
      <c r="AY244" s="360"/>
      <c r="AZ244" s="360"/>
      <c r="BA244" s="364"/>
      <c r="BB244" s="326"/>
      <c r="BC244" s="326"/>
      <c r="BD244" s="326"/>
      <c r="BE244" s="326"/>
      <c r="BF244" s="326"/>
      <c r="BG244" s="326"/>
      <c r="BH244" s="326"/>
      <c r="BI244" s="326"/>
      <c r="BJ244" s="326"/>
      <c r="BK244" s="326"/>
      <c r="BL244" s="326"/>
    </row>
    <row r="245" spans="1:64">
      <c r="A245" s="326"/>
      <c r="B245" s="875"/>
      <c r="C245" s="435"/>
      <c r="D245" s="392"/>
      <c r="E245" s="392"/>
      <c r="F245" s="392"/>
      <c r="G245" s="392"/>
      <c r="H245" s="392"/>
      <c r="I245" s="392"/>
      <c r="J245" s="392"/>
      <c r="K245" s="392"/>
      <c r="L245" s="392"/>
      <c r="M245" s="392"/>
      <c r="N245" s="392"/>
      <c r="O245" s="392"/>
      <c r="P245" s="392"/>
      <c r="Q245" s="392"/>
      <c r="R245" s="392"/>
      <c r="S245" s="392"/>
      <c r="T245" s="392"/>
      <c r="U245" s="392"/>
      <c r="V245" s="392"/>
      <c r="W245" s="392"/>
      <c r="X245" s="392"/>
      <c r="Y245" s="392"/>
      <c r="Z245" s="392"/>
      <c r="AA245" s="392"/>
      <c r="AB245" s="392"/>
      <c r="AC245" s="392"/>
      <c r="AD245" s="392"/>
      <c r="AE245" s="392"/>
      <c r="AF245" s="392"/>
      <c r="AG245" s="392"/>
      <c r="AH245" s="392"/>
      <c r="AI245" s="392"/>
      <c r="AJ245" s="392"/>
      <c r="AK245" s="392"/>
      <c r="AL245" s="392"/>
      <c r="AM245" s="392"/>
      <c r="AN245" s="392"/>
      <c r="AO245" s="392"/>
      <c r="AP245" s="392"/>
      <c r="AQ245" s="392"/>
      <c r="AR245" s="392"/>
      <c r="AS245" s="392"/>
      <c r="AT245" s="355"/>
      <c r="AU245" s="879"/>
      <c r="AV245" s="360"/>
      <c r="AW245" s="360"/>
      <c r="AX245" s="360"/>
      <c r="AY245" s="360"/>
      <c r="AZ245" s="360"/>
      <c r="BA245" s="364"/>
      <c r="BB245" s="326"/>
      <c r="BC245" s="326"/>
      <c r="BD245" s="326"/>
      <c r="BE245" s="326"/>
      <c r="BF245" s="326"/>
      <c r="BG245" s="326"/>
      <c r="BH245" s="326"/>
      <c r="BI245" s="326"/>
      <c r="BJ245" s="326"/>
      <c r="BK245" s="326"/>
      <c r="BL245" s="326"/>
    </row>
    <row r="246" spans="1:64" ht="17" thickBot="1">
      <c r="A246" s="326"/>
      <c r="B246" s="875"/>
      <c r="C246" s="329"/>
      <c r="D246" s="329"/>
      <c r="E246" s="329"/>
      <c r="F246" s="355"/>
      <c r="G246" s="329"/>
      <c r="H246" s="329"/>
      <c r="I246" s="355"/>
      <c r="J246" s="329"/>
      <c r="K246" s="329"/>
      <c r="L246" s="355"/>
      <c r="M246" s="329"/>
      <c r="N246" s="329"/>
      <c r="O246" s="355"/>
      <c r="P246" s="329"/>
      <c r="Q246" s="329"/>
      <c r="R246" s="355"/>
      <c r="S246" s="329"/>
      <c r="T246" s="329"/>
      <c r="U246" s="436"/>
      <c r="V246" s="329"/>
      <c r="W246" s="329"/>
      <c r="X246" s="355"/>
      <c r="Y246" s="329"/>
      <c r="Z246" s="329"/>
      <c r="AA246" s="355"/>
      <c r="AB246" s="329"/>
      <c r="AC246" s="329"/>
      <c r="AD246" s="355"/>
      <c r="AE246" s="329"/>
      <c r="AF246" s="329"/>
      <c r="AG246" s="355"/>
      <c r="AH246" s="329"/>
      <c r="AI246" s="329"/>
      <c r="AJ246" s="355"/>
      <c r="AK246" s="329"/>
      <c r="AL246" s="329"/>
      <c r="AM246" s="355"/>
      <c r="AN246" s="329"/>
      <c r="AO246" s="329"/>
      <c r="AP246" s="436"/>
      <c r="AQ246" s="329"/>
      <c r="AR246" s="329"/>
      <c r="AS246" s="355"/>
      <c r="AT246" s="355"/>
      <c r="AU246" s="879"/>
      <c r="AV246" s="360"/>
      <c r="AW246" s="360"/>
      <c r="AX246" s="360"/>
      <c r="AY246" s="360"/>
      <c r="AZ246" s="360"/>
      <c r="BA246" s="364"/>
      <c r="BB246" s="326"/>
      <c r="BC246" s="326"/>
      <c r="BD246" s="326"/>
      <c r="BE246" s="326"/>
      <c r="BF246" s="326"/>
      <c r="BG246" s="326"/>
      <c r="BH246" s="326"/>
      <c r="BI246" s="326"/>
      <c r="BJ246" s="326"/>
      <c r="BK246" s="326"/>
      <c r="BL246" s="326"/>
    </row>
    <row r="247" spans="1:64" ht="17.5" thickTop="1" thickBot="1">
      <c r="A247" s="326"/>
      <c r="B247" s="875"/>
      <c r="C247" s="329"/>
      <c r="D247" s="390"/>
      <c r="E247" s="363"/>
      <c r="F247" s="355"/>
      <c r="G247" s="900" t="s">
        <v>1169</v>
      </c>
      <c r="H247" s="900"/>
      <c r="I247" s="355"/>
      <c r="J247" s="900"/>
      <c r="K247" s="900"/>
      <c r="L247" s="355"/>
      <c r="M247" s="900" t="s">
        <v>1169</v>
      </c>
      <c r="N247" s="900"/>
      <c r="O247" s="355"/>
      <c r="P247" s="900" t="s">
        <v>1169</v>
      </c>
      <c r="Q247" s="900"/>
      <c r="R247" s="355"/>
      <c r="S247" s="900" t="s">
        <v>1169</v>
      </c>
      <c r="T247" s="900"/>
      <c r="U247" s="355"/>
      <c r="V247" s="900"/>
      <c r="W247" s="900"/>
      <c r="X247" s="355"/>
      <c r="Y247" s="900"/>
      <c r="Z247" s="900"/>
      <c r="AA247" s="355"/>
      <c r="AB247" s="900"/>
      <c r="AC247" s="900"/>
      <c r="AD247" s="355"/>
      <c r="AE247" s="900"/>
      <c r="AF247" s="900"/>
      <c r="AG247" s="355"/>
      <c r="AH247" s="900"/>
      <c r="AI247" s="900"/>
      <c r="AJ247" s="355"/>
      <c r="AK247" s="900"/>
      <c r="AL247" s="900"/>
      <c r="AM247" s="355"/>
      <c r="AN247" s="900" t="s">
        <v>1169</v>
      </c>
      <c r="AO247" s="900"/>
      <c r="AP247" s="355"/>
      <c r="AQ247" s="938" t="s">
        <v>1169</v>
      </c>
      <c r="AR247" s="938"/>
      <c r="AS247" s="355"/>
      <c r="AT247" s="355"/>
      <c r="AU247" s="879"/>
      <c r="AV247" s="885">
        <v>14</v>
      </c>
      <c r="AW247" s="885">
        <f>COUNTIF(D246:AR247,"FC")</f>
        <v>6</v>
      </c>
      <c r="AX247" s="885">
        <f>COUNTIF(J245:AR245,"EC")</f>
        <v>0</v>
      </c>
      <c r="AY247" s="885">
        <f>COUNTIF(A249:AR250,"E")</f>
        <v>4</v>
      </c>
      <c r="AZ247" s="885">
        <f>COUNTIF(J246:AR246,"TW")</f>
        <v>0</v>
      </c>
      <c r="BA247" s="886"/>
      <c r="BB247" s="326"/>
      <c r="BC247" s="326"/>
      <c r="BD247" s="326"/>
      <c r="BE247" s="326"/>
      <c r="BF247" s="326"/>
      <c r="BG247" s="326"/>
      <c r="BH247" s="326"/>
      <c r="BI247" s="326"/>
      <c r="BJ247" s="326"/>
      <c r="BK247" s="326"/>
      <c r="BL247" s="326"/>
    </row>
    <row r="248" spans="1:64" ht="17.5" thickTop="1" thickBot="1">
      <c r="A248" s="326"/>
      <c r="B248" s="875"/>
      <c r="C248" s="355"/>
      <c r="D248" s="422" t="s">
        <v>795</v>
      </c>
      <c r="E248" s="423" t="s">
        <v>797</v>
      </c>
      <c r="F248" s="421"/>
      <c r="G248" s="412" t="s">
        <v>795</v>
      </c>
      <c r="H248" s="413" t="s">
        <v>797</v>
      </c>
      <c r="I248" s="421"/>
      <c r="J248" s="422" t="s">
        <v>795</v>
      </c>
      <c r="K248" s="423" t="s">
        <v>797</v>
      </c>
      <c r="L248" s="421"/>
      <c r="M248" s="412" t="s">
        <v>795</v>
      </c>
      <c r="N248" s="413" t="s">
        <v>797</v>
      </c>
      <c r="O248" s="421"/>
      <c r="P248" s="412" t="s">
        <v>795</v>
      </c>
      <c r="Q248" s="413" t="s">
        <v>797</v>
      </c>
      <c r="R248" s="421"/>
      <c r="S248" s="412" t="s">
        <v>795</v>
      </c>
      <c r="T248" s="413" t="s">
        <v>797</v>
      </c>
      <c r="U248" s="421"/>
      <c r="V248" s="422" t="s">
        <v>795</v>
      </c>
      <c r="W248" s="423" t="s">
        <v>797</v>
      </c>
      <c r="X248" s="421"/>
      <c r="Y248" s="422" t="s">
        <v>795</v>
      </c>
      <c r="Z248" s="423" t="s">
        <v>797</v>
      </c>
      <c r="AA248" s="421"/>
      <c r="AB248" s="422" t="s">
        <v>795</v>
      </c>
      <c r="AC248" s="423" t="s">
        <v>797</v>
      </c>
      <c r="AD248" s="421"/>
      <c r="AE248" s="422" t="s">
        <v>795</v>
      </c>
      <c r="AF248" s="423" t="s">
        <v>797</v>
      </c>
      <c r="AG248" s="421"/>
      <c r="AH248" s="422" t="s">
        <v>795</v>
      </c>
      <c r="AI248" s="423" t="s">
        <v>797</v>
      </c>
      <c r="AJ248" s="421"/>
      <c r="AK248" s="422" t="s">
        <v>795</v>
      </c>
      <c r="AL248" s="423" t="s">
        <v>797</v>
      </c>
      <c r="AM248" s="421"/>
      <c r="AN248" s="412" t="s">
        <v>795</v>
      </c>
      <c r="AO248" s="413" t="s">
        <v>797</v>
      </c>
      <c r="AP248" s="421"/>
      <c r="AQ248" s="412" t="s">
        <v>795</v>
      </c>
      <c r="AR248" s="413" t="s">
        <v>797</v>
      </c>
      <c r="AS248" s="407"/>
      <c r="AT248" s="355"/>
      <c r="AU248" s="879"/>
      <c r="AV248" s="885"/>
      <c r="AW248" s="885"/>
      <c r="AX248" s="885"/>
      <c r="AY248" s="885"/>
      <c r="AZ248" s="885"/>
      <c r="BA248" s="886"/>
      <c r="BB248" s="326"/>
      <c r="BC248" s="326"/>
      <c r="BD248" s="326"/>
      <c r="BE248" s="326"/>
      <c r="BF248" s="326"/>
      <c r="BG248" s="326"/>
      <c r="BH248" s="326"/>
      <c r="BI248" s="326"/>
      <c r="BJ248" s="326"/>
      <c r="BK248" s="326"/>
      <c r="BL248" s="326"/>
    </row>
    <row r="249" spans="1:64" ht="17.5" thickTop="1" thickBot="1">
      <c r="A249" s="326"/>
      <c r="B249" s="875"/>
      <c r="C249" s="355"/>
      <c r="D249" s="426" t="s">
        <v>800</v>
      </c>
      <c r="E249" s="427" t="s">
        <v>622</v>
      </c>
      <c r="F249" s="421"/>
      <c r="G249" s="414" t="s">
        <v>800</v>
      </c>
      <c r="H249" s="415" t="s">
        <v>622</v>
      </c>
      <c r="I249" s="421" t="s">
        <v>807</v>
      </c>
      <c r="J249" s="426" t="s">
        <v>800</v>
      </c>
      <c r="K249" s="427" t="s">
        <v>622</v>
      </c>
      <c r="L249" s="421"/>
      <c r="M249" s="414" t="s">
        <v>800</v>
      </c>
      <c r="N249" s="415" t="s">
        <v>622</v>
      </c>
      <c r="O249" s="421"/>
      <c r="P249" s="414" t="s">
        <v>800</v>
      </c>
      <c r="Q249" s="415" t="s">
        <v>622</v>
      </c>
      <c r="R249" s="421"/>
      <c r="S249" s="414" t="s">
        <v>800</v>
      </c>
      <c r="T249" s="415" t="s">
        <v>622</v>
      </c>
      <c r="U249" s="421"/>
      <c r="V249" s="426" t="s">
        <v>800</v>
      </c>
      <c r="W249" s="427" t="s">
        <v>622</v>
      </c>
      <c r="X249" s="421"/>
      <c r="Y249" s="426" t="s">
        <v>800</v>
      </c>
      <c r="Z249" s="427" t="s">
        <v>622</v>
      </c>
      <c r="AA249" s="421"/>
      <c r="AB249" s="426" t="s">
        <v>800</v>
      </c>
      <c r="AC249" s="427" t="s">
        <v>622</v>
      </c>
      <c r="AD249" s="421"/>
      <c r="AE249" s="426" t="s">
        <v>800</v>
      </c>
      <c r="AF249" s="427" t="s">
        <v>622</v>
      </c>
      <c r="AG249" s="421"/>
      <c r="AH249" s="426" t="s">
        <v>800</v>
      </c>
      <c r="AI249" s="427" t="s">
        <v>622</v>
      </c>
      <c r="AJ249" s="421"/>
      <c r="AK249" s="426" t="s">
        <v>800</v>
      </c>
      <c r="AL249" s="427" t="s">
        <v>622</v>
      </c>
      <c r="AM249" s="421"/>
      <c r="AN249" s="414" t="s">
        <v>800</v>
      </c>
      <c r="AO249" s="415" t="s">
        <v>622</v>
      </c>
      <c r="AP249" s="421"/>
      <c r="AQ249" s="414" t="s">
        <v>800</v>
      </c>
      <c r="AR249" s="415" t="s">
        <v>622</v>
      </c>
      <c r="AS249" s="407"/>
      <c r="AT249" s="355"/>
      <c r="AU249" s="879"/>
      <c r="AV249" s="885"/>
      <c r="AW249" s="885"/>
      <c r="AX249" s="885"/>
      <c r="AY249" s="885"/>
      <c r="AZ249" s="885"/>
      <c r="BA249" s="886"/>
      <c r="BB249" s="326"/>
      <c r="BC249" s="326"/>
      <c r="BD249" s="326"/>
      <c r="BE249" s="326"/>
      <c r="BF249" s="326"/>
      <c r="BG249" s="326"/>
      <c r="BH249" s="326"/>
      <c r="BI249" s="326"/>
      <c r="BJ249" s="326"/>
      <c r="BK249" s="326"/>
      <c r="BL249" s="326"/>
    </row>
    <row r="250" spans="1:64" ht="17" thickTop="1">
      <c r="A250" s="326"/>
      <c r="B250" s="875"/>
      <c r="C250" s="329"/>
      <c r="D250" s="430">
        <v>0</v>
      </c>
      <c r="E250" s="431" t="s">
        <v>945</v>
      </c>
      <c r="F250" s="432">
        <v>395</v>
      </c>
      <c r="G250" s="416" t="s">
        <v>1170</v>
      </c>
      <c r="H250" s="417" t="s">
        <v>945</v>
      </c>
      <c r="I250" s="432">
        <v>450</v>
      </c>
      <c r="J250" s="430">
        <v>0</v>
      </c>
      <c r="K250" s="431" t="s">
        <v>945</v>
      </c>
      <c r="L250" s="432">
        <v>464</v>
      </c>
      <c r="M250" s="416" t="s">
        <v>1170</v>
      </c>
      <c r="N250" s="417" t="s">
        <v>1100</v>
      </c>
      <c r="O250" s="432">
        <v>385</v>
      </c>
      <c r="P250" s="416" t="s">
        <v>1170</v>
      </c>
      <c r="Q250" s="417" t="s">
        <v>1100</v>
      </c>
      <c r="R250" s="432">
        <v>334</v>
      </c>
      <c r="S250" s="416" t="s">
        <v>1170</v>
      </c>
      <c r="T250" s="417" t="s">
        <v>1100</v>
      </c>
      <c r="U250" s="432">
        <v>426</v>
      </c>
      <c r="V250" s="430">
        <v>0</v>
      </c>
      <c r="W250" s="431" t="s">
        <v>945</v>
      </c>
      <c r="X250" s="432">
        <v>411</v>
      </c>
      <c r="Y250" s="430">
        <v>0</v>
      </c>
      <c r="Z250" s="431" t="s">
        <v>945</v>
      </c>
      <c r="AA250" s="432">
        <v>325</v>
      </c>
      <c r="AB250" s="430">
        <v>0</v>
      </c>
      <c r="AC250" s="431" t="s">
        <v>945</v>
      </c>
      <c r="AD250" s="432">
        <v>452</v>
      </c>
      <c r="AE250" s="430">
        <v>0</v>
      </c>
      <c r="AF250" s="431" t="s">
        <v>945</v>
      </c>
      <c r="AG250" s="432">
        <v>245</v>
      </c>
      <c r="AH250" s="430">
        <v>0</v>
      </c>
      <c r="AI250" s="431" t="s">
        <v>945</v>
      </c>
      <c r="AJ250" s="432">
        <v>424</v>
      </c>
      <c r="AK250" s="430">
        <v>0</v>
      </c>
      <c r="AL250" s="431" t="s">
        <v>945</v>
      </c>
      <c r="AM250" s="432">
        <v>424.702</v>
      </c>
      <c r="AN250" s="416">
        <v>0</v>
      </c>
      <c r="AO250" s="417" t="s">
        <v>945</v>
      </c>
      <c r="AP250" s="432">
        <v>390</v>
      </c>
      <c r="AQ250" s="416"/>
      <c r="AR250" s="417" t="s">
        <v>1092</v>
      </c>
      <c r="AS250" s="375">
        <v>350</v>
      </c>
      <c r="AT250" s="355"/>
      <c r="AU250" s="879"/>
      <c r="AV250" s="903"/>
      <c r="AW250" s="903"/>
      <c r="AX250" s="903"/>
      <c r="AY250" s="903"/>
      <c r="AZ250" s="903"/>
      <c r="BA250" s="910"/>
      <c r="BB250" s="332">
        <f>SUM(F250:AS250)</f>
        <v>5475.7020000000002</v>
      </c>
      <c r="BC250" s="326"/>
      <c r="BD250" s="326"/>
      <c r="BE250" s="326"/>
      <c r="BF250" s="326"/>
      <c r="BG250" s="326"/>
      <c r="BH250" s="326"/>
      <c r="BI250" s="326"/>
      <c r="BJ250" s="326"/>
      <c r="BK250" s="326"/>
      <c r="BL250" s="326"/>
    </row>
    <row r="251" spans="1:64">
      <c r="A251" s="326"/>
      <c r="B251" s="875"/>
      <c r="C251" s="383"/>
      <c r="D251" s="884" t="s">
        <v>996</v>
      </c>
      <c r="E251" s="884"/>
      <c r="F251" s="355"/>
      <c r="G251" s="884" t="s">
        <v>997</v>
      </c>
      <c r="H251" s="884"/>
      <c r="I251" s="383"/>
      <c r="J251" s="884" t="s">
        <v>1597</v>
      </c>
      <c r="K251" s="884"/>
      <c r="L251" s="383"/>
      <c r="M251" s="884" t="s">
        <v>998</v>
      </c>
      <c r="N251" s="884"/>
      <c r="O251" s="383"/>
      <c r="P251" s="884" t="s">
        <v>999</v>
      </c>
      <c r="Q251" s="884"/>
      <c r="R251" s="355"/>
      <c r="S251" s="884" t="s">
        <v>1000</v>
      </c>
      <c r="T251" s="884"/>
      <c r="U251" s="355"/>
      <c r="V251" s="884" t="s">
        <v>1001</v>
      </c>
      <c r="W251" s="884"/>
      <c r="X251" s="355"/>
      <c r="Y251" s="884" t="s">
        <v>1086</v>
      </c>
      <c r="Z251" s="884"/>
      <c r="AA251" s="355"/>
      <c r="AB251" s="884" t="s">
        <v>1598</v>
      </c>
      <c r="AC251" s="884"/>
      <c r="AD251" s="355"/>
      <c r="AE251" s="884" t="s">
        <v>1599</v>
      </c>
      <c r="AF251" s="884"/>
      <c r="AG251" s="355" t="s">
        <v>1181</v>
      </c>
      <c r="AH251" s="884" t="s">
        <v>1600</v>
      </c>
      <c r="AI251" s="884"/>
      <c r="AK251" s="884" t="s">
        <v>1601</v>
      </c>
      <c r="AL251" s="884"/>
      <c r="AM251" s="406"/>
      <c r="AN251" s="884" t="s">
        <v>1002</v>
      </c>
      <c r="AO251" s="884"/>
      <c r="AP251" s="355"/>
      <c r="AQ251" s="884" t="s">
        <v>1003</v>
      </c>
      <c r="AR251" s="884"/>
      <c r="AS251" s="383"/>
      <c r="AT251" s="355"/>
      <c r="AU251" s="879"/>
      <c r="AV251" s="904"/>
      <c r="AW251" s="904"/>
      <c r="AX251" s="904"/>
      <c r="AY251" s="904"/>
      <c r="AZ251" s="904"/>
      <c r="BA251" s="901"/>
      <c r="BB251" s="326"/>
      <c r="BC251" s="326"/>
      <c r="BD251" s="326"/>
      <c r="BE251" s="326"/>
      <c r="BF251" s="326"/>
      <c r="BG251" s="326"/>
      <c r="BH251" s="326"/>
      <c r="BI251" s="326"/>
      <c r="BJ251" s="326"/>
      <c r="BK251" s="326"/>
      <c r="BL251" s="326"/>
    </row>
    <row r="252" spans="1:64">
      <c r="A252" s="326"/>
      <c r="B252" s="875"/>
      <c r="C252" s="383"/>
      <c r="D252" s="884" t="s">
        <v>1091</v>
      </c>
      <c r="E252" s="884"/>
      <c r="F252" s="355"/>
      <c r="G252" s="884" t="s">
        <v>1096</v>
      </c>
      <c r="H252" s="884"/>
      <c r="I252" s="355"/>
      <c r="J252" s="884" t="s">
        <v>1326</v>
      </c>
      <c r="K252" s="884"/>
      <c r="L252" s="355"/>
      <c r="M252" s="884" t="s">
        <v>1090</v>
      </c>
      <c r="N252" s="884"/>
      <c r="O252" s="355"/>
      <c r="P252" s="884" t="s">
        <v>1091</v>
      </c>
      <c r="Q252" s="884"/>
      <c r="R252" s="355"/>
      <c r="S252" s="884" t="s">
        <v>1088</v>
      </c>
      <c r="T252" s="884"/>
      <c r="U252" s="355"/>
      <c r="V252" s="884" t="s">
        <v>1317</v>
      </c>
      <c r="W252" s="884"/>
      <c r="X252" s="355"/>
      <c r="Y252" s="884" t="s">
        <v>1096</v>
      </c>
      <c r="Z252" s="884"/>
      <c r="AA252" s="355"/>
      <c r="AB252" s="884" t="s">
        <v>1102</v>
      </c>
      <c r="AC252" s="884"/>
      <c r="AD252" s="355"/>
      <c r="AE252" s="884" t="s">
        <v>1402</v>
      </c>
      <c r="AF252" s="884"/>
      <c r="AG252" s="355"/>
      <c r="AH252" s="884" t="s">
        <v>1315</v>
      </c>
      <c r="AI252" s="884"/>
      <c r="AJ252" s="355"/>
      <c r="AK252" s="884" t="s">
        <v>1090</v>
      </c>
      <c r="AL252" s="884"/>
      <c r="AM252" s="355"/>
      <c r="AN252" s="884" t="s">
        <v>1321</v>
      </c>
      <c r="AO252" s="884"/>
      <c r="AP252" s="355"/>
      <c r="AQ252" s="884" t="s">
        <v>1091</v>
      </c>
      <c r="AR252" s="884"/>
      <c r="AS252" s="383"/>
      <c r="AT252" s="355"/>
      <c r="AU252" s="879"/>
      <c r="AV252" s="904"/>
      <c r="AW252" s="904"/>
      <c r="AX252" s="904"/>
      <c r="AY252" s="904"/>
      <c r="AZ252" s="904"/>
      <c r="BA252" s="901"/>
      <c r="BB252" s="326"/>
      <c r="BC252" s="326"/>
      <c r="BD252" s="326"/>
      <c r="BE252" s="326"/>
      <c r="BF252" s="326"/>
      <c r="BG252" s="326"/>
      <c r="BH252" s="326"/>
      <c r="BI252" s="326"/>
      <c r="BJ252" s="326"/>
      <c r="BK252" s="326"/>
      <c r="BL252" s="326"/>
    </row>
    <row r="253" spans="1:64">
      <c r="A253" s="326"/>
      <c r="B253" s="875"/>
      <c r="C253" s="329"/>
      <c r="D253" s="387"/>
      <c r="E253" s="387"/>
      <c r="F253" s="355"/>
      <c r="G253" s="387"/>
      <c r="H253" s="387"/>
      <c r="I253" s="387"/>
      <c r="J253" s="387"/>
      <c r="K253" s="387"/>
      <c r="L253" s="355"/>
      <c r="M253" s="387"/>
      <c r="N253" s="387"/>
      <c r="O253" s="355"/>
      <c r="P253" s="387"/>
      <c r="Q253" s="387"/>
      <c r="R253" s="387"/>
      <c r="S253" s="408"/>
      <c r="T253" s="409"/>
      <c r="U253" s="387"/>
      <c r="V253" s="387"/>
      <c r="W253" s="387"/>
      <c r="X253" s="329"/>
      <c r="Y253" s="387"/>
      <c r="Z253" s="387"/>
      <c r="AA253" s="355"/>
      <c r="AB253" s="387"/>
      <c r="AC253" s="387"/>
      <c r="AD253" s="355"/>
      <c r="AE253" s="387"/>
      <c r="AF253" s="387"/>
      <c r="AG253" s="355"/>
      <c r="AH253" s="387"/>
      <c r="AI253" s="387"/>
      <c r="AJ253" s="392"/>
      <c r="AK253" s="387"/>
      <c r="AL253" s="387"/>
      <c r="AM253" s="392"/>
      <c r="AN253" s="387"/>
      <c r="AO253" s="387"/>
      <c r="AP253" s="392"/>
      <c r="AQ253" s="387"/>
      <c r="AR253" s="387"/>
      <c r="AS253" s="392"/>
      <c r="AT253" s="355"/>
      <c r="AU253" s="879"/>
      <c r="AV253" s="904"/>
      <c r="AW253" s="904"/>
      <c r="AX253" s="904"/>
      <c r="AY253" s="904"/>
      <c r="AZ253" s="904"/>
      <c r="BA253" s="901"/>
      <c r="BB253" s="326"/>
      <c r="BC253" s="326"/>
      <c r="BD253" s="326"/>
      <c r="BE253" s="326"/>
      <c r="BF253" s="326"/>
      <c r="BG253" s="326"/>
      <c r="BH253" s="326"/>
      <c r="BI253" s="326"/>
      <c r="BJ253" s="326"/>
      <c r="BK253" s="326"/>
      <c r="BL253" s="326"/>
    </row>
    <row r="254" spans="1:64">
      <c r="A254" s="326"/>
      <c r="B254" s="875"/>
      <c r="C254" s="394"/>
      <c r="D254" s="394">
        <f>AQ243+1</f>
        <v>303</v>
      </c>
      <c r="E254" s="394"/>
      <c r="F254" s="381"/>
      <c r="G254" s="394">
        <f>D254+1</f>
        <v>304</v>
      </c>
      <c r="H254" s="394"/>
      <c r="I254" s="381"/>
      <c r="J254" s="394">
        <f>G254+1</f>
        <v>305</v>
      </c>
      <c r="K254" s="394"/>
      <c r="L254" s="381"/>
      <c r="M254" s="394">
        <f>J254+1</f>
        <v>306</v>
      </c>
      <c r="N254" s="394"/>
      <c r="O254" s="381"/>
      <c r="P254" s="394">
        <f>M254+1</f>
        <v>307</v>
      </c>
      <c r="Q254" s="394"/>
      <c r="R254" s="381"/>
      <c r="S254" s="394">
        <f>P254+1</f>
        <v>308</v>
      </c>
      <c r="T254" s="394"/>
      <c r="U254" s="381"/>
      <c r="V254" s="394">
        <f>S254+1</f>
        <v>309</v>
      </c>
      <c r="W254" s="394"/>
      <c r="X254" s="394"/>
      <c r="Y254" s="394">
        <f>V254+1</f>
        <v>310</v>
      </c>
      <c r="Z254" s="394"/>
      <c r="AA254" s="381"/>
      <c r="AB254" s="394">
        <f>Y254+1</f>
        <v>311</v>
      </c>
      <c r="AC254" s="394"/>
      <c r="AD254" s="381"/>
      <c r="AE254" s="394">
        <f>AB254+1</f>
        <v>312</v>
      </c>
      <c r="AF254" s="394"/>
      <c r="AG254" s="381"/>
      <c r="AH254" s="394">
        <f>AE254+1</f>
        <v>313</v>
      </c>
      <c r="AI254" s="394"/>
      <c r="AJ254" s="394"/>
      <c r="AK254" s="394">
        <f>AH254+1</f>
        <v>314</v>
      </c>
      <c r="AL254" s="394"/>
      <c r="AM254" s="394"/>
      <c r="AN254" s="394">
        <f>AK254+1</f>
        <v>315</v>
      </c>
      <c r="AO254" s="394"/>
      <c r="AP254" s="394"/>
      <c r="AQ254" s="394">
        <f>AN254+1</f>
        <v>316</v>
      </c>
      <c r="AR254" s="394"/>
      <c r="AS254" s="394"/>
      <c r="AT254" s="355"/>
      <c r="AU254" s="879"/>
      <c r="AV254" s="904"/>
      <c r="AW254" s="904"/>
      <c r="AX254" s="904"/>
      <c r="AY254" s="904"/>
      <c r="AZ254" s="904"/>
      <c r="BA254" s="901"/>
      <c r="BB254" s="326"/>
      <c r="BC254" s="326"/>
      <c r="BD254" s="326"/>
      <c r="BE254" s="326"/>
      <c r="BF254" s="326"/>
      <c r="BG254" s="326"/>
      <c r="BH254" s="326"/>
      <c r="BI254" s="326"/>
      <c r="BJ254" s="326"/>
      <c r="BK254" s="326"/>
      <c r="BL254" s="326"/>
    </row>
    <row r="255" spans="1:64">
      <c r="A255" s="326"/>
      <c r="B255" s="875"/>
      <c r="C255" s="937" t="s">
        <v>1182</v>
      </c>
      <c r="D255" s="932"/>
      <c r="E255" s="932"/>
      <c r="F255" s="932"/>
      <c r="G255" s="932"/>
      <c r="H255" s="932"/>
      <c r="I255" s="932"/>
      <c r="J255" s="932"/>
      <c r="K255" s="932"/>
      <c r="L255" s="932"/>
      <c r="M255" s="932"/>
      <c r="N255" s="932"/>
      <c r="O255" s="932"/>
      <c r="P255" s="932"/>
      <c r="Q255" s="932"/>
      <c r="R255" s="932"/>
      <c r="S255" s="932"/>
      <c r="T255" s="932"/>
      <c r="U255" s="932"/>
      <c r="V255" s="932"/>
      <c r="W255" s="932"/>
      <c r="X255" s="932"/>
      <c r="Y255" s="932"/>
      <c r="Z255" s="932"/>
      <c r="AA255" s="932"/>
      <c r="AB255" s="932"/>
      <c r="AC255" s="932"/>
      <c r="AD255" s="932"/>
      <c r="AE255" s="932"/>
      <c r="AF255" s="932"/>
      <c r="AG255" s="932"/>
      <c r="AH255" s="932"/>
      <c r="AI255" s="932"/>
      <c r="AJ255" s="932"/>
      <c r="AK255" s="932"/>
      <c r="AL255" s="932"/>
      <c r="AM255" s="932"/>
      <c r="AN255" s="932"/>
      <c r="AO255" s="932"/>
      <c r="AP255" s="932"/>
      <c r="AQ255" s="932"/>
      <c r="AR255" s="932"/>
      <c r="AS255" s="932"/>
      <c r="AT255" s="355"/>
      <c r="AU255" s="879"/>
      <c r="AV255" s="904"/>
      <c r="AW255" s="904"/>
      <c r="AX255" s="904"/>
      <c r="AY255" s="904"/>
      <c r="AZ255" s="904"/>
      <c r="BA255" s="901"/>
      <c r="BB255" s="326"/>
      <c r="BC255" s="326"/>
      <c r="BD255" s="326"/>
      <c r="BE255" s="326"/>
      <c r="BF255" s="326"/>
      <c r="BG255" s="326"/>
      <c r="BH255" s="326"/>
      <c r="BI255" s="326"/>
      <c r="BJ255" s="326"/>
      <c r="BK255" s="326"/>
      <c r="BL255" s="326"/>
    </row>
    <row r="256" spans="1:64">
      <c r="A256" s="326"/>
      <c r="B256" s="875"/>
      <c r="C256" s="435"/>
      <c r="D256" s="392"/>
      <c r="E256" s="392"/>
      <c r="F256" s="392"/>
      <c r="G256" s="392"/>
      <c r="H256" s="392"/>
      <c r="I256" s="392"/>
      <c r="J256" s="392"/>
      <c r="K256" s="392"/>
      <c r="L256" s="392"/>
      <c r="M256" s="392"/>
      <c r="N256" s="392"/>
      <c r="O256" s="392"/>
      <c r="P256" s="392"/>
      <c r="Q256" s="392"/>
      <c r="R256" s="392"/>
      <c r="S256" s="392"/>
      <c r="T256" s="392"/>
      <c r="U256" s="392"/>
      <c r="V256" s="392"/>
      <c r="W256" s="392"/>
      <c r="X256" s="392"/>
      <c r="Y256" s="392"/>
      <c r="Z256" s="392"/>
      <c r="AA256" s="392"/>
      <c r="AB256" s="392"/>
      <c r="AC256" s="392"/>
      <c r="AD256" s="392"/>
      <c r="AE256" s="392"/>
      <c r="AF256" s="392"/>
      <c r="AG256" s="392"/>
      <c r="AH256" s="392"/>
      <c r="AI256" s="392"/>
      <c r="AJ256" s="392"/>
      <c r="AK256" s="392"/>
      <c r="AL256" s="392"/>
      <c r="AM256" s="392"/>
      <c r="AN256" s="392"/>
      <c r="AO256" s="392"/>
      <c r="AP256" s="392"/>
      <c r="AQ256" s="392"/>
      <c r="AR256" s="392"/>
      <c r="AS256" s="392"/>
      <c r="AT256" s="355"/>
      <c r="AU256" s="879"/>
      <c r="AV256" s="904"/>
      <c r="AW256" s="904"/>
      <c r="AX256" s="904"/>
      <c r="AY256" s="904"/>
      <c r="AZ256" s="904"/>
      <c r="BA256" s="901"/>
      <c r="BB256" s="326"/>
      <c r="BC256" s="326"/>
      <c r="BD256" s="326"/>
      <c r="BE256" s="326"/>
      <c r="BF256" s="326"/>
      <c r="BG256" s="326"/>
      <c r="BH256" s="326"/>
      <c r="BI256" s="326"/>
      <c r="BJ256" s="326"/>
      <c r="BK256" s="326"/>
      <c r="BL256" s="326"/>
    </row>
    <row r="257" spans="1:64">
      <c r="A257" s="326"/>
      <c r="B257" s="875"/>
      <c r="C257" s="329"/>
      <c r="D257" s="329"/>
      <c r="E257" s="329"/>
      <c r="F257" s="355"/>
      <c r="G257" s="329"/>
      <c r="H257" s="329"/>
      <c r="I257" s="355"/>
      <c r="J257" s="329"/>
      <c r="K257" s="329"/>
      <c r="L257" s="355"/>
      <c r="M257" s="329"/>
      <c r="N257" s="329"/>
      <c r="O257" s="355"/>
      <c r="P257" s="329"/>
      <c r="Q257" s="329"/>
      <c r="R257" s="355"/>
      <c r="S257" s="329"/>
      <c r="T257" s="329"/>
      <c r="U257" s="436"/>
      <c r="V257" s="329"/>
      <c r="W257" s="329"/>
      <c r="X257" s="355"/>
      <c r="Y257" s="329"/>
      <c r="Z257" s="329"/>
      <c r="AA257" s="355"/>
      <c r="AB257" s="329"/>
      <c r="AC257" s="329"/>
      <c r="AD257" s="355"/>
      <c r="AE257" s="329"/>
      <c r="AF257" s="329"/>
      <c r="AG257" s="355"/>
      <c r="AH257" s="329"/>
      <c r="AI257" s="329"/>
      <c r="AJ257" s="355"/>
      <c r="AK257" s="329"/>
      <c r="AL257" s="329"/>
      <c r="AM257" s="355"/>
      <c r="AN257" s="329"/>
      <c r="AO257" s="329"/>
      <c r="AP257" s="436"/>
      <c r="AQ257" s="329"/>
      <c r="AR257" s="329" t="s">
        <v>1175</v>
      </c>
      <c r="AS257" s="355"/>
      <c r="AT257" s="355"/>
      <c r="AU257" s="879"/>
      <c r="AV257" s="904"/>
      <c r="AW257" s="904"/>
      <c r="AX257" s="904"/>
      <c r="AY257" s="904"/>
      <c r="AZ257" s="904"/>
      <c r="BA257" s="901"/>
      <c r="BB257" s="326"/>
      <c r="BC257" s="326"/>
      <c r="BD257" s="326"/>
      <c r="BE257" s="326"/>
      <c r="BF257" s="326"/>
      <c r="BG257" s="326"/>
      <c r="BH257" s="326"/>
      <c r="BI257" s="326"/>
      <c r="BJ257" s="326"/>
      <c r="BK257" s="326"/>
      <c r="BL257" s="326"/>
    </row>
    <row r="258" spans="1:64" ht="17" thickBot="1">
      <c r="A258" s="326"/>
      <c r="B258" s="875"/>
      <c r="C258" s="329"/>
      <c r="D258" s="390" t="s">
        <v>1169</v>
      </c>
      <c r="E258" s="363"/>
      <c r="F258" s="355"/>
      <c r="G258" s="900"/>
      <c r="H258" s="900"/>
      <c r="I258" s="355"/>
      <c r="J258" s="900" t="s">
        <v>1169</v>
      </c>
      <c r="K258" s="900"/>
      <c r="L258" s="355"/>
      <c r="M258" s="900"/>
      <c r="N258" s="900"/>
      <c r="O258" s="355"/>
      <c r="P258" s="900" t="s">
        <v>1169</v>
      </c>
      <c r="Q258" s="900"/>
      <c r="R258" s="355"/>
      <c r="S258" s="900" t="s">
        <v>1169</v>
      </c>
      <c r="T258" s="900"/>
      <c r="U258" s="355"/>
      <c r="V258" s="900"/>
      <c r="W258" s="900"/>
      <c r="X258" s="355"/>
      <c r="Y258" s="900"/>
      <c r="Z258" s="900"/>
      <c r="AA258" s="355"/>
      <c r="AB258" s="900" t="s">
        <v>1169</v>
      </c>
      <c r="AC258" s="900"/>
      <c r="AD258" s="355"/>
      <c r="AE258" s="900" t="s">
        <v>1169</v>
      </c>
      <c r="AF258" s="900"/>
      <c r="AG258" s="355"/>
      <c r="AH258" s="900" t="s">
        <v>1169</v>
      </c>
      <c r="AI258" s="900"/>
      <c r="AJ258" s="355"/>
      <c r="AK258" s="900" t="s">
        <v>1169</v>
      </c>
      <c r="AL258" s="900"/>
      <c r="AM258" s="355"/>
      <c r="AN258" s="900"/>
      <c r="AO258" s="900"/>
      <c r="AP258" s="355"/>
      <c r="AQ258" s="938" t="s">
        <v>1169</v>
      </c>
      <c r="AR258" s="938"/>
      <c r="AS258" s="355"/>
      <c r="AT258" s="355"/>
      <c r="AU258" s="879"/>
      <c r="AV258" s="905"/>
      <c r="AW258" s="905"/>
      <c r="AX258" s="905"/>
      <c r="AY258" s="905"/>
      <c r="AZ258" s="905"/>
      <c r="BA258" s="902"/>
      <c r="BB258" s="326"/>
      <c r="BC258" s="326"/>
      <c r="BD258" s="326"/>
      <c r="BE258" s="326"/>
      <c r="BF258" s="326"/>
      <c r="BG258" s="326"/>
      <c r="BH258" s="326"/>
      <c r="BI258" s="326"/>
      <c r="BJ258" s="326"/>
      <c r="BK258" s="326"/>
      <c r="BL258" s="326"/>
    </row>
    <row r="259" spans="1:64" ht="17.5" thickTop="1" thickBot="1">
      <c r="A259" s="326"/>
      <c r="B259" s="875"/>
      <c r="C259" s="355"/>
      <c r="D259" s="412" t="s">
        <v>795</v>
      </c>
      <c r="E259" s="413" t="s">
        <v>797</v>
      </c>
      <c r="F259" s="421"/>
      <c r="G259" s="440" t="s">
        <v>795</v>
      </c>
      <c r="H259" s="441" t="s">
        <v>797</v>
      </c>
      <c r="I259" s="421"/>
      <c r="J259" s="412" t="s">
        <v>795</v>
      </c>
      <c r="K259" s="413" t="s">
        <v>797</v>
      </c>
      <c r="L259" s="421"/>
      <c r="M259" s="422" t="s">
        <v>795</v>
      </c>
      <c r="N259" s="423" t="s">
        <v>797</v>
      </c>
      <c r="O259" s="421"/>
      <c r="P259" s="412" t="s">
        <v>795</v>
      </c>
      <c r="Q259" s="413" t="s">
        <v>797</v>
      </c>
      <c r="R259" s="421"/>
      <c r="S259" s="412" t="s">
        <v>795</v>
      </c>
      <c r="T259" s="413" t="s">
        <v>797</v>
      </c>
      <c r="U259" s="421"/>
      <c r="V259" s="422" t="s">
        <v>795</v>
      </c>
      <c r="W259" s="423" t="s">
        <v>797</v>
      </c>
      <c r="X259" s="421"/>
      <c r="Y259" s="422" t="s">
        <v>795</v>
      </c>
      <c r="Z259" s="423" t="s">
        <v>797</v>
      </c>
      <c r="AA259" s="421"/>
      <c r="AB259" s="412" t="s">
        <v>795</v>
      </c>
      <c r="AC259" s="413" t="s">
        <v>797</v>
      </c>
      <c r="AD259" s="421"/>
      <c r="AE259" s="412" t="s">
        <v>795</v>
      </c>
      <c r="AF259" s="413" t="s">
        <v>797</v>
      </c>
      <c r="AG259" s="421"/>
      <c r="AH259" s="412" t="s">
        <v>795</v>
      </c>
      <c r="AI259" s="413" t="s">
        <v>797</v>
      </c>
      <c r="AJ259" s="421"/>
      <c r="AK259" s="412" t="s">
        <v>795</v>
      </c>
      <c r="AL259" s="413" t="s">
        <v>797</v>
      </c>
      <c r="AM259" s="421"/>
      <c r="AN259" s="422" t="s">
        <v>795</v>
      </c>
      <c r="AO259" s="423" t="s">
        <v>797</v>
      </c>
      <c r="AP259" s="421"/>
      <c r="AQ259" s="412" t="s">
        <v>795</v>
      </c>
      <c r="AR259" s="413" t="s">
        <v>797</v>
      </c>
      <c r="AS259" s="439"/>
      <c r="AT259" s="355"/>
      <c r="AU259" s="879"/>
      <c r="AV259" s="885">
        <v>14</v>
      </c>
      <c r="AW259" s="885">
        <f>COUNTIF(D258:AR259,"FC")</f>
        <v>9</v>
      </c>
      <c r="AX259" s="885">
        <f>COUNTIF(J257:AR257,"EC")</f>
        <v>1</v>
      </c>
      <c r="AY259" s="885">
        <f>COUNTIF(A261:AR262,"E")</f>
        <v>5</v>
      </c>
      <c r="AZ259" s="885">
        <f>COUNTIF(J258:AR258,"TW")</f>
        <v>0</v>
      </c>
      <c r="BA259" s="886"/>
      <c r="BB259" s="326"/>
      <c r="BC259" s="326"/>
      <c r="BD259" s="326"/>
      <c r="BE259" s="326"/>
      <c r="BF259" s="326"/>
      <c r="BG259" s="326"/>
      <c r="BH259" s="326"/>
      <c r="BI259" s="326"/>
      <c r="BJ259" s="326"/>
      <c r="BK259" s="326"/>
      <c r="BL259" s="326"/>
    </row>
    <row r="260" spans="1:64" ht="17.5" thickTop="1" thickBot="1">
      <c r="A260" s="326"/>
      <c r="B260" s="875"/>
      <c r="C260" s="355"/>
      <c r="D260" s="414" t="s">
        <v>800</v>
      </c>
      <c r="E260" s="415" t="s">
        <v>622</v>
      </c>
      <c r="F260" s="421"/>
      <c r="G260" s="442" t="s">
        <v>800</v>
      </c>
      <c r="H260" s="443" t="s">
        <v>622</v>
      </c>
      <c r="I260" s="421" t="s">
        <v>807</v>
      </c>
      <c r="J260" s="414" t="s">
        <v>800</v>
      </c>
      <c r="K260" s="415" t="s">
        <v>622</v>
      </c>
      <c r="L260" s="421"/>
      <c r="M260" s="426" t="s">
        <v>800</v>
      </c>
      <c r="N260" s="427" t="s">
        <v>622</v>
      </c>
      <c r="O260" s="421"/>
      <c r="P260" s="414" t="s">
        <v>800</v>
      </c>
      <c r="Q260" s="415" t="s">
        <v>622</v>
      </c>
      <c r="R260" s="421"/>
      <c r="S260" s="414" t="s">
        <v>800</v>
      </c>
      <c r="T260" s="415" t="s">
        <v>622</v>
      </c>
      <c r="U260" s="421"/>
      <c r="V260" s="426" t="s">
        <v>800</v>
      </c>
      <c r="W260" s="427" t="s">
        <v>622</v>
      </c>
      <c r="X260" s="421"/>
      <c r="Y260" s="426" t="s">
        <v>800</v>
      </c>
      <c r="Z260" s="427" t="s">
        <v>622</v>
      </c>
      <c r="AA260" s="421"/>
      <c r="AB260" s="414" t="s">
        <v>800</v>
      </c>
      <c r="AC260" s="415" t="s">
        <v>622</v>
      </c>
      <c r="AD260" s="421"/>
      <c r="AE260" s="414" t="s">
        <v>800</v>
      </c>
      <c r="AF260" s="415" t="s">
        <v>622</v>
      </c>
      <c r="AG260" s="421"/>
      <c r="AH260" s="414" t="s">
        <v>800</v>
      </c>
      <c r="AI260" s="415" t="s">
        <v>622</v>
      </c>
      <c r="AJ260" s="421"/>
      <c r="AK260" s="414" t="s">
        <v>800</v>
      </c>
      <c r="AL260" s="415" t="s">
        <v>622</v>
      </c>
      <c r="AM260" s="421"/>
      <c r="AN260" s="426" t="s">
        <v>800</v>
      </c>
      <c r="AO260" s="427" t="s">
        <v>622</v>
      </c>
      <c r="AP260" s="421"/>
      <c r="AQ260" s="414" t="s">
        <v>800</v>
      </c>
      <c r="AR260" s="415" t="s">
        <v>622</v>
      </c>
      <c r="AS260" s="439"/>
      <c r="AT260" s="355"/>
      <c r="AU260" s="879"/>
      <c r="AV260" s="885"/>
      <c r="AW260" s="885"/>
      <c r="AX260" s="885"/>
      <c r="AY260" s="885"/>
      <c r="AZ260" s="885"/>
      <c r="BA260" s="886"/>
      <c r="BB260" s="326"/>
      <c r="BC260" s="326"/>
      <c r="BD260" s="326"/>
      <c r="BE260" s="326"/>
      <c r="BF260" s="326"/>
      <c r="BG260" s="326"/>
      <c r="BH260" s="326"/>
      <c r="BI260" s="326"/>
      <c r="BJ260" s="326"/>
      <c r="BK260" s="326"/>
      <c r="BL260" s="326"/>
    </row>
    <row r="261" spans="1:64" ht="17.5" thickTop="1" thickBot="1">
      <c r="A261" s="326"/>
      <c r="B261" s="875"/>
      <c r="C261" s="329"/>
      <c r="D261" s="416">
        <v>0</v>
      </c>
      <c r="E261" s="417" t="s">
        <v>1092</v>
      </c>
      <c r="F261" s="432">
        <v>378</v>
      </c>
      <c r="G261" s="444">
        <v>0</v>
      </c>
      <c r="H261" s="445" t="s">
        <v>945</v>
      </c>
      <c r="I261" s="432">
        <v>434</v>
      </c>
      <c r="J261" s="416">
        <v>0</v>
      </c>
      <c r="K261" s="417" t="s">
        <v>1310</v>
      </c>
      <c r="L261" s="432">
        <v>415</v>
      </c>
      <c r="M261" s="430">
        <v>0</v>
      </c>
      <c r="N261" s="431" t="s">
        <v>945</v>
      </c>
      <c r="O261" s="432">
        <v>327.83499999999998</v>
      </c>
      <c r="P261" s="416">
        <v>0</v>
      </c>
      <c r="Q261" s="417" t="s">
        <v>945</v>
      </c>
      <c r="R261" s="432">
        <v>370</v>
      </c>
      <c r="S261" s="416" t="s">
        <v>1170</v>
      </c>
      <c r="T261" s="417" t="s">
        <v>1310</v>
      </c>
      <c r="U261" s="432">
        <v>463</v>
      </c>
      <c r="V261" s="430">
        <v>0</v>
      </c>
      <c r="W261" s="431" t="s">
        <v>945</v>
      </c>
      <c r="X261" s="432">
        <v>289</v>
      </c>
      <c r="Y261" s="430">
        <v>0</v>
      </c>
      <c r="Z261" s="431" t="s">
        <v>945</v>
      </c>
      <c r="AA261" s="432">
        <v>384</v>
      </c>
      <c r="AB261" s="416">
        <v>0</v>
      </c>
      <c r="AC261" s="417" t="s">
        <v>1092</v>
      </c>
      <c r="AD261" s="432">
        <v>381</v>
      </c>
      <c r="AE261" s="416" t="s">
        <v>1170</v>
      </c>
      <c r="AF261" s="417" t="s">
        <v>1100</v>
      </c>
      <c r="AG261" s="432">
        <v>300</v>
      </c>
      <c r="AH261" s="416" t="s">
        <v>1170</v>
      </c>
      <c r="AI261" s="417" t="s">
        <v>1100</v>
      </c>
      <c r="AJ261" s="432">
        <v>337</v>
      </c>
      <c r="AK261" s="416" t="s">
        <v>1170</v>
      </c>
      <c r="AL261" s="417" t="s">
        <v>1100</v>
      </c>
      <c r="AM261" s="432">
        <v>351.96899999999999</v>
      </c>
      <c r="AN261" s="430">
        <v>0</v>
      </c>
      <c r="AO261" s="431" t="s">
        <v>945</v>
      </c>
      <c r="AP261" s="432">
        <v>377</v>
      </c>
      <c r="AQ261" s="416" t="s">
        <v>1170</v>
      </c>
      <c r="AR261" s="417" t="s">
        <v>1100</v>
      </c>
      <c r="AS261" s="432">
        <v>290</v>
      </c>
      <c r="AT261" s="355"/>
      <c r="AU261" s="879"/>
      <c r="AV261" s="885"/>
      <c r="AW261" s="885"/>
      <c r="AX261" s="885"/>
      <c r="AY261" s="885"/>
      <c r="AZ261" s="885"/>
      <c r="BA261" s="886"/>
      <c r="BB261" s="332">
        <f>SUM(F261:AS261)</f>
        <v>5097.8040000000001</v>
      </c>
      <c r="BC261" s="326"/>
      <c r="BD261" s="326"/>
      <c r="BE261" s="326"/>
      <c r="BF261" s="326"/>
      <c r="BG261" s="326"/>
      <c r="BH261" s="326"/>
      <c r="BI261" s="326"/>
      <c r="BJ261" s="326"/>
      <c r="BK261" s="326"/>
      <c r="BL261" s="326"/>
    </row>
    <row r="262" spans="1:64" ht="17" thickTop="1">
      <c r="A262" s="326"/>
      <c r="B262" s="875"/>
      <c r="C262" s="383"/>
      <c r="D262" s="884" t="s">
        <v>1004</v>
      </c>
      <c r="E262" s="884"/>
      <c r="F262" s="355"/>
      <c r="G262" s="884" t="s">
        <v>1602</v>
      </c>
      <c r="H262" s="884"/>
      <c r="I262" s="383"/>
      <c r="J262" s="884" t="s">
        <v>1005</v>
      </c>
      <c r="K262" s="884"/>
      <c r="L262" s="383"/>
      <c r="M262" s="884" t="s">
        <v>1603</v>
      </c>
      <c r="N262" s="884"/>
      <c r="O262" s="383"/>
      <c r="P262" s="884" t="s">
        <v>1006</v>
      </c>
      <c r="Q262" s="884"/>
      <c r="R262" s="355"/>
      <c r="S262" s="884" t="s">
        <v>1007</v>
      </c>
      <c r="T262" s="884"/>
      <c r="U262" s="355"/>
      <c r="V262" s="884" t="s">
        <v>1604</v>
      </c>
      <c r="W262" s="884"/>
      <c r="X262" s="355"/>
      <c r="Y262" s="884" t="s">
        <v>1605</v>
      </c>
      <c r="Z262" s="884"/>
      <c r="AA262" s="355"/>
      <c r="AB262" s="884" t="s">
        <v>1008</v>
      </c>
      <c r="AC262" s="884"/>
      <c r="AD262" s="355"/>
      <c r="AE262" s="884" t="s">
        <v>1009</v>
      </c>
      <c r="AF262" s="884"/>
      <c r="AG262" s="355"/>
      <c r="AH262" s="884" t="s">
        <v>1010</v>
      </c>
      <c r="AI262" s="884"/>
      <c r="AJ262" s="355"/>
      <c r="AK262" s="884" t="s">
        <v>1011</v>
      </c>
      <c r="AL262" s="884"/>
      <c r="AM262" s="406"/>
      <c r="AN262" s="884" t="s">
        <v>1012</v>
      </c>
      <c r="AO262" s="884"/>
      <c r="AP262" s="355"/>
      <c r="AQ262" s="884" t="s">
        <v>1013</v>
      </c>
      <c r="AR262" s="884"/>
      <c r="AS262" s="383"/>
      <c r="AT262" s="355"/>
      <c r="AU262" s="879"/>
      <c r="AV262" s="360"/>
      <c r="AW262" s="360"/>
      <c r="AX262" s="360"/>
      <c r="AY262" s="360"/>
      <c r="AZ262" s="360"/>
      <c r="BA262" s="364"/>
      <c r="BB262" s="326"/>
      <c r="BC262" s="326"/>
      <c r="BD262" s="326"/>
      <c r="BE262" s="326"/>
      <c r="BF262" s="326"/>
      <c r="BG262" s="326"/>
      <c r="BH262" s="326"/>
      <c r="BI262" s="326"/>
      <c r="BJ262" s="326"/>
      <c r="BK262" s="326"/>
      <c r="BL262" s="326"/>
    </row>
    <row r="263" spans="1:64">
      <c r="A263" s="326"/>
      <c r="B263" s="875"/>
      <c r="C263" s="383"/>
      <c r="D263" s="884" t="s">
        <v>1104</v>
      </c>
      <c r="E263" s="884"/>
      <c r="F263" s="355"/>
      <c r="G263" s="884" t="s">
        <v>1088</v>
      </c>
      <c r="H263" s="884"/>
      <c r="I263" s="355"/>
      <c r="J263" s="884" t="s">
        <v>1088</v>
      </c>
      <c r="K263" s="884"/>
      <c r="L263" s="355"/>
      <c r="M263" s="884" t="s">
        <v>1088</v>
      </c>
      <c r="N263" s="884"/>
      <c r="O263" s="355"/>
      <c r="P263" s="884" t="s">
        <v>1320</v>
      </c>
      <c r="Q263" s="884"/>
      <c r="R263" s="355"/>
      <c r="S263" s="884" t="s">
        <v>1096</v>
      </c>
      <c r="T263" s="884"/>
      <c r="U263" s="355"/>
      <c r="V263" s="884" t="s">
        <v>1091</v>
      </c>
      <c r="W263" s="884"/>
      <c r="X263" s="355"/>
      <c r="Y263" s="884" t="s">
        <v>1096</v>
      </c>
      <c r="Z263" s="884"/>
      <c r="AA263" s="355"/>
      <c r="AB263" s="884" t="s">
        <v>1088</v>
      </c>
      <c r="AC263" s="884"/>
      <c r="AD263" s="355"/>
      <c r="AE263" s="884" t="s">
        <v>1104</v>
      </c>
      <c r="AF263" s="884"/>
      <c r="AG263" s="355"/>
      <c r="AH263" s="884" t="s">
        <v>1104</v>
      </c>
      <c r="AI263" s="884"/>
      <c r="AJ263" s="355"/>
      <c r="AK263" s="884" t="s">
        <v>1104</v>
      </c>
      <c r="AL263" s="884"/>
      <c r="AM263" s="355"/>
      <c r="AN263" s="884" t="s">
        <v>1315</v>
      </c>
      <c r="AO263" s="884"/>
      <c r="AP263" s="355"/>
      <c r="AQ263" s="884" t="s">
        <v>1088</v>
      </c>
      <c r="AR263" s="884"/>
      <c r="AS263" s="383"/>
      <c r="AT263" s="355"/>
      <c r="AU263" s="879"/>
      <c r="AV263" s="360"/>
      <c r="AW263" s="360"/>
      <c r="AX263" s="360"/>
      <c r="AY263" s="360"/>
      <c r="AZ263" s="360"/>
      <c r="BA263" s="364"/>
      <c r="BB263" s="326"/>
      <c r="BC263" s="326"/>
      <c r="BD263" s="326"/>
      <c r="BE263" s="326"/>
      <c r="BF263" s="326"/>
      <c r="BG263" s="326"/>
      <c r="BH263" s="326"/>
      <c r="BI263" s="326"/>
      <c r="BJ263" s="326"/>
      <c r="BK263" s="326"/>
      <c r="BL263" s="326"/>
    </row>
    <row r="264" spans="1:64">
      <c r="A264" s="326"/>
      <c r="B264" s="875"/>
      <c r="C264" s="329"/>
      <c r="D264" s="387"/>
      <c r="E264" s="387"/>
      <c r="F264" s="355"/>
      <c r="G264" s="952" t="s">
        <v>233</v>
      </c>
      <c r="H264" s="952"/>
      <c r="I264" s="387"/>
      <c r="J264" s="387"/>
      <c r="K264" s="387"/>
      <c r="L264" s="355"/>
      <c r="M264" s="387"/>
      <c r="N264" s="387"/>
      <c r="O264" s="355"/>
      <c r="P264" s="387"/>
      <c r="Q264" s="387"/>
      <c r="R264" s="387"/>
      <c r="S264" s="408"/>
      <c r="T264" s="409"/>
      <c r="U264" s="387"/>
      <c r="V264" s="387"/>
      <c r="W264" s="387"/>
      <c r="X264" s="329"/>
      <c r="Y264" s="387"/>
      <c r="Z264" s="387"/>
      <c r="AA264" s="355"/>
      <c r="AB264" s="387"/>
      <c r="AC264" s="387"/>
      <c r="AD264" s="355"/>
      <c r="AE264" s="387"/>
      <c r="AF264" s="387"/>
      <c r="AG264" s="355"/>
      <c r="AH264" s="387"/>
      <c r="AI264" s="387"/>
      <c r="AJ264" s="392"/>
      <c r="AK264" s="387"/>
      <c r="AL264" s="387"/>
      <c r="AM264" s="392"/>
      <c r="AN264" s="387"/>
      <c r="AO264" s="387"/>
      <c r="AP264" s="392"/>
      <c r="AQ264" s="387"/>
      <c r="AR264" s="387"/>
      <c r="AS264" s="392"/>
      <c r="AT264" s="355"/>
      <c r="AU264" s="879"/>
      <c r="AV264" s="360"/>
      <c r="AW264" s="360"/>
      <c r="AX264" s="360"/>
      <c r="AY264" s="360"/>
      <c r="AZ264" s="360"/>
      <c r="BA264" s="364"/>
      <c r="BB264" s="326"/>
      <c r="BC264" s="326"/>
      <c r="BD264" s="326"/>
      <c r="BE264" s="326"/>
      <c r="BF264" s="326"/>
      <c r="BG264" s="326"/>
      <c r="BH264" s="326"/>
      <c r="BI264" s="326"/>
      <c r="BJ264" s="326"/>
      <c r="BK264" s="326"/>
      <c r="BL264" s="326"/>
    </row>
    <row r="265" spans="1:64">
      <c r="A265" s="326"/>
      <c r="B265" s="875"/>
      <c r="C265" s="394"/>
      <c r="D265" s="394">
        <f>AQ254+1</f>
        <v>317</v>
      </c>
      <c r="E265" s="394"/>
      <c r="F265" s="381"/>
      <c r="G265" s="394">
        <f>D265+1</f>
        <v>318</v>
      </c>
      <c r="H265" s="394"/>
      <c r="I265" s="381"/>
      <c r="J265" s="394">
        <f>G265+1</f>
        <v>319</v>
      </c>
      <c r="K265" s="394"/>
      <c r="L265" s="381"/>
      <c r="M265" s="394">
        <f>J265+1</f>
        <v>320</v>
      </c>
      <c r="N265" s="394"/>
      <c r="O265" s="381"/>
      <c r="P265" s="394">
        <f>M265+1</f>
        <v>321</v>
      </c>
      <c r="Q265" s="394"/>
      <c r="R265" s="381"/>
      <c r="S265" s="394">
        <f>P265+1</f>
        <v>322</v>
      </c>
      <c r="T265" s="394"/>
      <c r="U265" s="381"/>
      <c r="V265" s="394">
        <f>S265+1</f>
        <v>323</v>
      </c>
      <c r="W265" s="394"/>
      <c r="X265" s="394"/>
      <c r="Y265" s="394">
        <f>V265+1</f>
        <v>324</v>
      </c>
      <c r="Z265" s="394"/>
      <c r="AA265" s="381"/>
      <c r="AB265" s="394">
        <f>Y265+1</f>
        <v>325</v>
      </c>
      <c r="AC265" s="394"/>
      <c r="AD265" s="381"/>
      <c r="AE265" s="394">
        <f>AB265+1</f>
        <v>326</v>
      </c>
      <c r="AF265" s="394"/>
      <c r="AG265" s="381"/>
      <c r="AH265" s="394">
        <f>AE265+1</f>
        <v>327</v>
      </c>
      <c r="AI265" s="394"/>
      <c r="AJ265" s="394"/>
      <c r="AK265" s="394">
        <f>AH265+1</f>
        <v>328</v>
      </c>
      <c r="AL265" s="394"/>
      <c r="AM265" s="394"/>
      <c r="AN265" s="394">
        <f>AK265+1</f>
        <v>329</v>
      </c>
      <c r="AO265" s="394"/>
      <c r="AP265" s="394"/>
      <c r="AQ265" s="394">
        <f>AN265+1</f>
        <v>330</v>
      </c>
      <c r="AR265" s="394"/>
      <c r="AS265" s="394"/>
      <c r="AT265" s="355"/>
      <c r="AU265" s="879"/>
      <c r="AV265" s="360"/>
      <c r="AW265" s="360"/>
      <c r="AX265" s="360"/>
      <c r="AY265" s="360"/>
      <c r="AZ265" s="360"/>
      <c r="BA265" s="364"/>
      <c r="BB265" s="326"/>
      <c r="BC265" s="326"/>
      <c r="BD265" s="326"/>
      <c r="BE265" s="326"/>
      <c r="BF265" s="326"/>
      <c r="BG265" s="326"/>
      <c r="BH265" s="326"/>
      <c r="BI265" s="326"/>
      <c r="BJ265" s="326"/>
      <c r="BK265" s="326"/>
      <c r="BL265" s="326"/>
    </row>
    <row r="266" spans="1:64">
      <c r="A266" s="326"/>
      <c r="B266" s="875"/>
      <c r="C266" s="937" t="s">
        <v>1166</v>
      </c>
      <c r="D266" s="932"/>
      <c r="E266" s="932"/>
      <c r="F266" s="932"/>
      <c r="G266" s="932"/>
      <c r="H266" s="932"/>
      <c r="I266" s="932"/>
      <c r="J266" s="932"/>
      <c r="K266" s="932"/>
      <c r="L266" s="932"/>
      <c r="M266" s="932"/>
      <c r="N266" s="932"/>
      <c r="O266" s="932"/>
      <c r="P266" s="932"/>
      <c r="Q266" s="932"/>
      <c r="R266" s="932"/>
      <c r="S266" s="932"/>
      <c r="T266" s="932"/>
      <c r="U266" s="932"/>
      <c r="V266" s="932"/>
      <c r="W266" s="932"/>
      <c r="X266" s="932"/>
      <c r="Y266" s="932"/>
      <c r="Z266" s="932"/>
      <c r="AA266" s="932"/>
      <c r="AB266" s="932"/>
      <c r="AC266" s="932"/>
      <c r="AD266" s="932"/>
      <c r="AE266" s="932"/>
      <c r="AF266" s="932"/>
      <c r="AG266" s="932"/>
      <c r="AH266" s="932"/>
      <c r="AI266" s="932"/>
      <c r="AJ266" s="932"/>
      <c r="AK266" s="932"/>
      <c r="AL266" s="932"/>
      <c r="AM266" s="932"/>
      <c r="AN266" s="932"/>
      <c r="AO266" s="932"/>
      <c r="AP266" s="932"/>
      <c r="AQ266" s="932"/>
      <c r="AR266" s="932"/>
      <c r="AS266" s="932"/>
      <c r="AT266" s="355"/>
      <c r="AU266" s="879"/>
      <c r="AV266" s="360"/>
      <c r="AW266" s="360"/>
      <c r="AX266" s="360"/>
      <c r="AY266" s="360"/>
      <c r="AZ266" s="360"/>
      <c r="BA266" s="364"/>
      <c r="BB266" s="326"/>
      <c r="BC266" s="326"/>
      <c r="BD266" s="326"/>
      <c r="BE266" s="326"/>
      <c r="BF266" s="326"/>
      <c r="BG266" s="326"/>
      <c r="BH266" s="326"/>
      <c r="BI266" s="326"/>
      <c r="BJ266" s="326"/>
      <c r="BK266" s="326"/>
      <c r="BL266" s="326"/>
    </row>
    <row r="267" spans="1:64" ht="17" thickBot="1">
      <c r="A267" s="326"/>
      <c r="B267" s="875"/>
      <c r="C267" s="435"/>
      <c r="D267" s="392"/>
      <c r="E267" s="392"/>
      <c r="F267" s="392"/>
      <c r="G267" s="392"/>
      <c r="H267" s="392"/>
      <c r="I267" s="392"/>
      <c r="J267" s="392"/>
      <c r="K267" s="392"/>
      <c r="L267" s="392"/>
      <c r="M267" s="392"/>
      <c r="N267" s="392"/>
      <c r="O267" s="392"/>
      <c r="P267" s="392"/>
      <c r="Q267" s="392"/>
      <c r="R267" s="392"/>
      <c r="S267" s="392"/>
      <c r="T267" s="392"/>
      <c r="U267" s="392"/>
      <c r="V267" s="392"/>
      <c r="W267" s="392"/>
      <c r="X267" s="392"/>
      <c r="Y267" s="392"/>
      <c r="Z267" s="392"/>
      <c r="AA267" s="392"/>
      <c r="AB267" s="392"/>
      <c r="AC267" s="392"/>
      <c r="AD267" s="392"/>
      <c r="AE267" s="392"/>
      <c r="AF267" s="392"/>
      <c r="AG267" s="392"/>
      <c r="AH267" s="392"/>
      <c r="AI267" s="392"/>
      <c r="AJ267" s="392"/>
      <c r="AK267" s="392"/>
      <c r="AL267" s="392"/>
      <c r="AM267" s="392"/>
      <c r="AN267" s="392"/>
      <c r="AO267" s="392"/>
      <c r="AP267" s="392"/>
      <c r="AQ267" s="392"/>
      <c r="AR267" s="392"/>
      <c r="AS267" s="392"/>
      <c r="AT267" s="355"/>
      <c r="AU267" s="879"/>
      <c r="AV267" s="360"/>
      <c r="AW267" s="360"/>
      <c r="AX267" s="360"/>
      <c r="AY267" s="360"/>
      <c r="AZ267" s="360"/>
      <c r="BA267" s="364"/>
      <c r="BB267" s="326"/>
      <c r="BC267" s="326"/>
      <c r="BD267" s="326"/>
      <c r="BE267" s="326"/>
      <c r="BF267" s="326"/>
      <c r="BG267" s="326"/>
      <c r="BH267" s="326"/>
      <c r="BI267" s="326"/>
      <c r="BJ267" s="326"/>
      <c r="BK267" s="326"/>
      <c r="BL267" s="326"/>
    </row>
    <row r="268" spans="1:64" ht="17.5" thickTop="1" thickBot="1">
      <c r="A268" s="326"/>
      <c r="B268" s="875"/>
      <c r="C268" s="329"/>
      <c r="D268" s="329" t="s">
        <v>1175</v>
      </c>
      <c r="E268" s="329"/>
      <c r="F268" s="355"/>
      <c r="G268" s="329"/>
      <c r="H268" s="329"/>
      <c r="I268" s="355"/>
      <c r="J268" s="329"/>
      <c r="K268" s="329"/>
      <c r="L268" s="355"/>
      <c r="M268" s="329"/>
      <c r="N268" s="329"/>
      <c r="O268" s="355"/>
      <c r="P268" s="329"/>
      <c r="Q268" s="329"/>
      <c r="R268" s="355"/>
      <c r="S268" s="329"/>
      <c r="T268" s="329"/>
      <c r="U268" s="436"/>
      <c r="V268" s="329"/>
      <c r="W268" s="329"/>
      <c r="X268" s="355"/>
      <c r="Y268" s="329"/>
      <c r="Z268" s="329"/>
      <c r="AA268" s="355"/>
      <c r="AB268" s="329"/>
      <c r="AC268" s="329"/>
      <c r="AD268" s="355"/>
      <c r="AE268" s="329"/>
      <c r="AF268" s="329"/>
      <c r="AG268" s="355"/>
      <c r="AH268" s="329"/>
      <c r="AI268" s="329"/>
      <c r="AJ268" s="355"/>
      <c r="AK268" s="329"/>
      <c r="AL268" s="329"/>
      <c r="AM268" s="355"/>
      <c r="AN268" s="329"/>
      <c r="AO268" s="329"/>
      <c r="AP268" s="436"/>
      <c r="AQ268" s="329"/>
      <c r="AR268" s="329"/>
      <c r="AS268" s="355"/>
      <c r="AT268" s="355"/>
      <c r="AU268" s="879"/>
      <c r="AV268" s="885">
        <v>14</v>
      </c>
      <c r="AW268" s="885">
        <f>COUNTIF(D267:AR270,"FC")</f>
        <v>11</v>
      </c>
      <c r="AX268" s="885">
        <f>COUNTIF(J266:AR266,"EC")</f>
        <v>0</v>
      </c>
      <c r="AY268" s="885">
        <f>COUNTIF(A270:AR271,"E")</f>
        <v>0</v>
      </c>
      <c r="AZ268" s="885">
        <f>COUNTIF(J267:AR267,"TW")</f>
        <v>0</v>
      </c>
      <c r="BA268" s="886"/>
      <c r="BB268" s="326"/>
      <c r="BC268" s="326"/>
      <c r="BD268" s="326"/>
      <c r="BE268" s="326"/>
      <c r="BF268" s="326"/>
      <c r="BG268" s="326"/>
      <c r="BH268" s="326"/>
      <c r="BI268" s="326"/>
      <c r="BJ268" s="326"/>
      <c r="BK268" s="326"/>
      <c r="BL268" s="326"/>
    </row>
    <row r="269" spans="1:64" ht="17.5" thickTop="1" thickBot="1">
      <c r="A269" s="326"/>
      <c r="B269" s="875"/>
      <c r="C269" s="329"/>
      <c r="D269" s="390" t="s">
        <v>1169</v>
      </c>
      <c r="E269" s="363"/>
      <c r="F269" s="355"/>
      <c r="G269" s="900"/>
      <c r="H269" s="900"/>
      <c r="I269" s="355"/>
      <c r="J269" s="900"/>
      <c r="K269" s="900"/>
      <c r="L269" s="355"/>
      <c r="M269" s="900" t="s">
        <v>1169</v>
      </c>
      <c r="N269" s="900"/>
      <c r="O269" s="355"/>
      <c r="P269" s="900" t="s">
        <v>1169</v>
      </c>
      <c r="Q269" s="900"/>
      <c r="R269" s="355"/>
      <c r="S269" s="900" t="s">
        <v>1169</v>
      </c>
      <c r="T269" s="900"/>
      <c r="U269" s="355"/>
      <c r="V269" s="900" t="s">
        <v>1169</v>
      </c>
      <c r="W269" s="900"/>
      <c r="X269" s="355"/>
      <c r="Y269" s="900" t="s">
        <v>1169</v>
      </c>
      <c r="Z269" s="900"/>
      <c r="AA269" s="355"/>
      <c r="AB269" s="900" t="s">
        <v>1169</v>
      </c>
      <c r="AC269" s="900"/>
      <c r="AD269" s="355"/>
      <c r="AE269" s="900" t="s">
        <v>1169</v>
      </c>
      <c r="AF269" s="900"/>
      <c r="AG269" s="355"/>
      <c r="AH269" s="900"/>
      <c r="AI269" s="900"/>
      <c r="AJ269" s="355"/>
      <c r="AK269" s="900" t="s">
        <v>1169</v>
      </c>
      <c r="AL269" s="900"/>
      <c r="AM269" s="355"/>
      <c r="AN269" s="900" t="s">
        <v>1169</v>
      </c>
      <c r="AO269" s="900"/>
      <c r="AP269" s="355"/>
      <c r="AQ269" s="938" t="s">
        <v>1169</v>
      </c>
      <c r="AR269" s="938"/>
      <c r="AS269" s="355"/>
      <c r="AT269" s="355"/>
      <c r="AU269" s="879"/>
      <c r="AV269" s="885"/>
      <c r="AW269" s="885"/>
      <c r="AX269" s="885"/>
      <c r="AY269" s="885"/>
      <c r="AZ269" s="885"/>
      <c r="BA269" s="886"/>
      <c r="BB269" s="326"/>
      <c r="BC269" s="326"/>
      <c r="BD269" s="326"/>
      <c r="BE269" s="326"/>
      <c r="BF269" s="326"/>
      <c r="BG269" s="326"/>
      <c r="BH269" s="326"/>
      <c r="BI269" s="326"/>
      <c r="BJ269" s="326"/>
      <c r="BK269" s="326"/>
      <c r="BL269" s="326"/>
    </row>
    <row r="270" spans="1:64" ht="17.5" thickTop="1" thickBot="1">
      <c r="A270" s="326"/>
      <c r="B270" s="875"/>
      <c r="C270" s="355"/>
      <c r="D270" s="412" t="s">
        <v>795</v>
      </c>
      <c r="E270" s="413" t="s">
        <v>797</v>
      </c>
      <c r="F270" s="421"/>
      <c r="G270" s="422" t="s">
        <v>795</v>
      </c>
      <c r="H270" s="423" t="s">
        <v>797</v>
      </c>
      <c r="I270" s="421"/>
      <c r="J270" s="422" t="s">
        <v>795</v>
      </c>
      <c r="K270" s="423" t="s">
        <v>797</v>
      </c>
      <c r="L270" s="421"/>
      <c r="M270" s="412" t="s">
        <v>795</v>
      </c>
      <c r="N270" s="413" t="s">
        <v>797</v>
      </c>
      <c r="O270" s="421"/>
      <c r="P270" s="412" t="s">
        <v>795</v>
      </c>
      <c r="Q270" s="413" t="s">
        <v>797</v>
      </c>
      <c r="R270" s="421"/>
      <c r="S270" s="412" t="s">
        <v>795</v>
      </c>
      <c r="T270" s="413" t="s">
        <v>797</v>
      </c>
      <c r="U270" s="421"/>
      <c r="V270" s="412" t="s">
        <v>795</v>
      </c>
      <c r="W270" s="413" t="s">
        <v>797</v>
      </c>
      <c r="X270" s="421"/>
      <c r="Y270" s="412" t="s">
        <v>795</v>
      </c>
      <c r="Z270" s="413" t="s">
        <v>797</v>
      </c>
      <c r="AA270" s="421"/>
      <c r="AB270" s="412" t="s">
        <v>795</v>
      </c>
      <c r="AC270" s="413" t="s">
        <v>797</v>
      </c>
      <c r="AD270" s="421"/>
      <c r="AE270" s="412" t="s">
        <v>795</v>
      </c>
      <c r="AF270" s="413" t="s">
        <v>797</v>
      </c>
      <c r="AG270" s="421"/>
      <c r="AH270" s="422" t="s">
        <v>795</v>
      </c>
      <c r="AI270" s="423" t="s">
        <v>797</v>
      </c>
      <c r="AJ270" s="421"/>
      <c r="AK270" s="412" t="s">
        <v>795</v>
      </c>
      <c r="AL270" s="413" t="s">
        <v>797</v>
      </c>
      <c r="AM270" s="421"/>
      <c r="AN270" s="412" t="s">
        <v>795</v>
      </c>
      <c r="AO270" s="413" t="s">
        <v>797</v>
      </c>
      <c r="AP270" s="421"/>
      <c r="AQ270" s="412" t="s">
        <v>795</v>
      </c>
      <c r="AR270" s="413" t="s">
        <v>797</v>
      </c>
      <c r="AS270" s="407"/>
      <c r="AT270" s="355"/>
      <c r="AU270" s="879"/>
      <c r="AV270" s="885"/>
      <c r="AW270" s="885"/>
      <c r="AX270" s="885"/>
      <c r="AY270" s="885"/>
      <c r="AZ270" s="885"/>
      <c r="BA270" s="886"/>
      <c r="BB270" s="326"/>
      <c r="BC270" s="326"/>
      <c r="BD270" s="326"/>
      <c r="BE270" s="326"/>
      <c r="BF270" s="326"/>
      <c r="BG270" s="326"/>
      <c r="BH270" s="326"/>
      <c r="BI270" s="326"/>
      <c r="BJ270" s="326"/>
      <c r="BK270" s="326"/>
      <c r="BL270" s="326"/>
    </row>
    <row r="271" spans="1:64" ht="17" thickTop="1">
      <c r="A271" s="326"/>
      <c r="B271" s="875"/>
      <c r="C271" s="355"/>
      <c r="D271" s="414" t="s">
        <v>800</v>
      </c>
      <c r="E271" s="415" t="s">
        <v>622</v>
      </c>
      <c r="F271" s="421"/>
      <c r="G271" s="426" t="s">
        <v>800</v>
      </c>
      <c r="H271" s="427" t="s">
        <v>622</v>
      </c>
      <c r="I271" s="421" t="s">
        <v>807</v>
      </c>
      <c r="J271" s="426" t="s">
        <v>800</v>
      </c>
      <c r="K271" s="427" t="s">
        <v>622</v>
      </c>
      <c r="L271" s="421"/>
      <c r="M271" s="414" t="s">
        <v>800</v>
      </c>
      <c r="N271" s="415" t="s">
        <v>622</v>
      </c>
      <c r="O271" s="421"/>
      <c r="P271" s="414" t="s">
        <v>800</v>
      </c>
      <c r="Q271" s="415" t="s">
        <v>622</v>
      </c>
      <c r="R271" s="421"/>
      <c r="S271" s="414" t="s">
        <v>800</v>
      </c>
      <c r="T271" s="415" t="s">
        <v>622</v>
      </c>
      <c r="U271" s="421"/>
      <c r="V271" s="414" t="s">
        <v>800</v>
      </c>
      <c r="W271" s="415" t="s">
        <v>622</v>
      </c>
      <c r="X271" s="421"/>
      <c r="Y271" s="414" t="s">
        <v>800</v>
      </c>
      <c r="Z271" s="415" t="s">
        <v>622</v>
      </c>
      <c r="AA271" s="421"/>
      <c r="AB271" s="414" t="s">
        <v>800</v>
      </c>
      <c r="AC271" s="415" t="s">
        <v>622</v>
      </c>
      <c r="AD271" s="421"/>
      <c r="AE271" s="414" t="s">
        <v>800</v>
      </c>
      <c r="AF271" s="415" t="s">
        <v>622</v>
      </c>
      <c r="AG271" s="421"/>
      <c r="AH271" s="426" t="s">
        <v>800</v>
      </c>
      <c r="AI271" s="427" t="s">
        <v>622</v>
      </c>
      <c r="AJ271" s="421"/>
      <c r="AK271" s="414" t="s">
        <v>800</v>
      </c>
      <c r="AL271" s="415" t="s">
        <v>622</v>
      </c>
      <c r="AM271" s="421"/>
      <c r="AN271" s="414" t="s">
        <v>800</v>
      </c>
      <c r="AO271" s="415" t="s">
        <v>622</v>
      </c>
      <c r="AP271" s="421"/>
      <c r="AQ271" s="414" t="s">
        <v>800</v>
      </c>
      <c r="AR271" s="415" t="s">
        <v>622</v>
      </c>
      <c r="AS271" s="407"/>
      <c r="AT271" s="355"/>
      <c r="AU271" s="879"/>
      <c r="AV271" s="903"/>
      <c r="AW271" s="903"/>
      <c r="AX271" s="903"/>
      <c r="AY271" s="903"/>
      <c r="AZ271" s="903"/>
      <c r="BA271" s="910"/>
      <c r="BB271" s="326"/>
      <c r="BC271" s="326"/>
      <c r="BD271" s="326"/>
      <c r="BE271" s="326"/>
      <c r="BF271" s="326"/>
      <c r="BG271" s="326"/>
      <c r="BH271" s="326"/>
      <c r="BI271" s="326"/>
      <c r="BJ271" s="326"/>
      <c r="BK271" s="326"/>
      <c r="BL271" s="326"/>
    </row>
    <row r="272" spans="1:64">
      <c r="A272" s="326"/>
      <c r="B272" s="875"/>
      <c r="C272" s="329"/>
      <c r="D272" s="416" t="s">
        <v>1170</v>
      </c>
      <c r="E272" s="417" t="s">
        <v>1100</v>
      </c>
      <c r="F272" s="432">
        <v>426</v>
      </c>
      <c r="G272" s="430">
        <v>0</v>
      </c>
      <c r="H272" s="431" t="s">
        <v>1100</v>
      </c>
      <c r="I272" s="432">
        <v>408</v>
      </c>
      <c r="J272" s="430">
        <v>0</v>
      </c>
      <c r="K272" s="431" t="s">
        <v>945</v>
      </c>
      <c r="L272" s="432">
        <v>413</v>
      </c>
      <c r="M272" s="416" t="s">
        <v>1170</v>
      </c>
      <c r="N272" s="417" t="s">
        <v>1310</v>
      </c>
      <c r="O272" s="432">
        <v>386</v>
      </c>
      <c r="P272" s="416" t="s">
        <v>1170</v>
      </c>
      <c r="Q272" s="417" t="s">
        <v>1310</v>
      </c>
      <c r="R272" s="432">
        <v>360</v>
      </c>
      <c r="S272" s="416" t="s">
        <v>1170</v>
      </c>
      <c r="T272" s="417" t="s">
        <v>1310</v>
      </c>
      <c r="U272" s="432">
        <v>435</v>
      </c>
      <c r="V272" s="416">
        <v>0</v>
      </c>
      <c r="W272" s="417" t="s">
        <v>945</v>
      </c>
      <c r="X272" s="432">
        <v>414</v>
      </c>
      <c r="Y272" s="416">
        <v>0</v>
      </c>
      <c r="Z272" s="417" t="s">
        <v>1310</v>
      </c>
      <c r="AA272" s="432">
        <v>413</v>
      </c>
      <c r="AB272" s="416" t="s">
        <v>1170</v>
      </c>
      <c r="AC272" s="417" t="s">
        <v>1310</v>
      </c>
      <c r="AD272" s="432">
        <v>405</v>
      </c>
      <c r="AE272" s="416">
        <v>0</v>
      </c>
      <c r="AF272" s="417" t="s">
        <v>1310</v>
      </c>
      <c r="AG272" s="432">
        <v>423.81099999999998</v>
      </c>
      <c r="AH272" s="430">
        <v>0</v>
      </c>
      <c r="AI272" s="431" t="s">
        <v>945</v>
      </c>
      <c r="AJ272" s="432">
        <v>449</v>
      </c>
      <c r="AK272" s="416" t="s">
        <v>1170</v>
      </c>
      <c r="AL272" s="417" t="s">
        <v>1310</v>
      </c>
      <c r="AM272" s="432">
        <v>395</v>
      </c>
      <c r="AN272" s="416" t="s">
        <v>1170</v>
      </c>
      <c r="AO272" s="417" t="s">
        <v>1310</v>
      </c>
      <c r="AP272" s="432">
        <v>357</v>
      </c>
      <c r="AQ272" s="416" t="s">
        <v>1170</v>
      </c>
      <c r="AR272" s="417" t="s">
        <v>1310</v>
      </c>
      <c r="AS272" s="375">
        <v>423</v>
      </c>
      <c r="AT272" s="355"/>
      <c r="AU272" s="879"/>
      <c r="AV272" s="904"/>
      <c r="AW272" s="904"/>
      <c r="AX272" s="904"/>
      <c r="AY272" s="904"/>
      <c r="AZ272" s="904"/>
      <c r="BA272" s="901"/>
      <c r="BB272" s="332">
        <f>SUM(F272:AS272)</f>
        <v>5707.8109999999997</v>
      </c>
      <c r="BC272" s="326"/>
      <c r="BD272" s="326"/>
      <c r="BE272" s="326"/>
      <c r="BF272" s="326"/>
      <c r="BG272" s="326"/>
      <c r="BH272" s="326"/>
      <c r="BI272" s="326"/>
      <c r="BJ272" s="326"/>
      <c r="BK272" s="326"/>
      <c r="BL272" s="326"/>
    </row>
    <row r="273" spans="1:64">
      <c r="A273" s="326"/>
      <c r="B273" s="875"/>
      <c r="C273" s="383"/>
      <c r="D273" s="884" t="s">
        <v>1014</v>
      </c>
      <c r="E273" s="884"/>
      <c r="F273" s="355"/>
      <c r="G273" s="884" t="s">
        <v>1606</v>
      </c>
      <c r="H273" s="884"/>
      <c r="I273" s="383"/>
      <c r="J273" s="884" t="s">
        <v>1607</v>
      </c>
      <c r="K273" s="884"/>
      <c r="L273" s="383"/>
      <c r="M273" s="884" t="s">
        <v>1015</v>
      </c>
      <c r="N273" s="884"/>
      <c r="O273" s="383"/>
      <c r="P273" s="884" t="s">
        <v>1016</v>
      </c>
      <c r="Q273" s="884"/>
      <c r="R273" s="355"/>
      <c r="S273" s="884" t="s">
        <v>1017</v>
      </c>
      <c r="T273" s="884"/>
      <c r="U273" s="355"/>
      <c r="V273" s="884" t="s">
        <v>1018</v>
      </c>
      <c r="W273" s="884"/>
      <c r="X273" s="355"/>
      <c r="Y273" s="884" t="s">
        <v>1019</v>
      </c>
      <c r="Z273" s="884"/>
      <c r="AA273" s="355"/>
      <c r="AB273" s="884" t="s">
        <v>1020</v>
      </c>
      <c r="AC273" s="884"/>
      <c r="AD273" s="355"/>
      <c r="AE273" s="884" t="s">
        <v>1021</v>
      </c>
      <c r="AF273" s="884"/>
      <c r="AG273" s="355"/>
      <c r="AH273" s="884" t="s">
        <v>1608</v>
      </c>
      <c r="AI273" s="884"/>
      <c r="AJ273" s="355"/>
      <c r="AK273" s="884" t="s">
        <v>1022</v>
      </c>
      <c r="AL273" s="884"/>
      <c r="AM273" s="406"/>
      <c r="AN273" s="884" t="s">
        <v>1023</v>
      </c>
      <c r="AO273" s="884"/>
      <c r="AP273" s="355"/>
      <c r="AQ273" s="884" t="s">
        <v>1024</v>
      </c>
      <c r="AR273" s="884"/>
      <c r="AS273" s="383"/>
      <c r="AT273" s="355"/>
      <c r="AU273" s="879"/>
      <c r="AV273" s="904"/>
      <c r="AW273" s="904"/>
      <c r="AX273" s="904"/>
      <c r="AY273" s="904"/>
      <c r="AZ273" s="904"/>
      <c r="BA273" s="901"/>
      <c r="BB273" s="326"/>
      <c r="BC273" s="326"/>
      <c r="BD273" s="326"/>
      <c r="BE273" s="326"/>
      <c r="BF273" s="326"/>
      <c r="BG273" s="326"/>
      <c r="BH273" s="326"/>
      <c r="BI273" s="326"/>
      <c r="BJ273" s="326"/>
      <c r="BK273" s="326"/>
      <c r="BL273" s="326"/>
    </row>
    <row r="274" spans="1:64">
      <c r="A274" s="326"/>
      <c r="B274" s="875"/>
      <c r="C274" s="383"/>
      <c r="D274" s="884" t="s">
        <v>1091</v>
      </c>
      <c r="E274" s="884"/>
      <c r="F274" s="355"/>
      <c r="G274" s="884" t="s">
        <v>1096</v>
      </c>
      <c r="H274" s="884"/>
      <c r="I274" s="355"/>
      <c r="J274" s="884" t="s">
        <v>1104</v>
      </c>
      <c r="K274" s="884"/>
      <c r="L274" s="355"/>
      <c r="M274" s="884" t="s">
        <v>1088</v>
      </c>
      <c r="N274" s="884"/>
      <c r="O274" s="355"/>
      <c r="P274" s="884" t="s">
        <v>1088</v>
      </c>
      <c r="Q274" s="884"/>
      <c r="R274" s="355"/>
      <c r="S274" s="884" t="s">
        <v>1088</v>
      </c>
      <c r="T274" s="884"/>
      <c r="U274" s="355"/>
      <c r="V274" s="884" t="s">
        <v>1088</v>
      </c>
      <c r="W274" s="884"/>
      <c r="X274" s="355"/>
      <c r="Y274" s="884" t="s">
        <v>1088</v>
      </c>
      <c r="Z274" s="884"/>
      <c r="AA274" s="355"/>
      <c r="AB274" s="884" t="s">
        <v>1104</v>
      </c>
      <c r="AC274" s="884"/>
      <c r="AD274" s="355"/>
      <c r="AE274" s="884" t="s">
        <v>1088</v>
      </c>
      <c r="AF274" s="884"/>
      <c r="AG274" s="355"/>
      <c r="AH274" s="884" t="s">
        <v>1349</v>
      </c>
      <c r="AI274" s="884"/>
      <c r="AJ274" s="355"/>
      <c r="AK274" s="884" t="s">
        <v>1102</v>
      </c>
      <c r="AL274" s="884"/>
      <c r="AM274" s="355"/>
      <c r="AN274" s="884" t="s">
        <v>1091</v>
      </c>
      <c r="AO274" s="884"/>
      <c r="AP274" s="355"/>
      <c r="AQ274" s="884" t="s">
        <v>1091</v>
      </c>
      <c r="AR274" s="884"/>
      <c r="AS274" s="383"/>
      <c r="AT274" s="355"/>
      <c r="AU274" s="879"/>
      <c r="AV274" s="904"/>
      <c r="AW274" s="904"/>
      <c r="AX274" s="904"/>
      <c r="AY274" s="904"/>
      <c r="AZ274" s="904"/>
      <c r="BA274" s="901"/>
      <c r="BB274" s="326"/>
      <c r="BC274" s="326"/>
      <c r="BD274" s="326"/>
      <c r="BE274" s="326"/>
      <c r="BF274" s="326"/>
      <c r="BG274" s="326"/>
      <c r="BH274" s="326"/>
      <c r="BI274" s="326"/>
      <c r="BJ274" s="326"/>
      <c r="BK274" s="326"/>
      <c r="BL274" s="326"/>
    </row>
    <row r="275" spans="1:64">
      <c r="A275" s="326"/>
      <c r="B275" s="875"/>
      <c r="C275" s="329"/>
      <c r="D275" s="387"/>
      <c r="E275" s="387"/>
      <c r="F275" s="355"/>
      <c r="G275" s="387"/>
      <c r="H275" s="387"/>
      <c r="I275" s="387"/>
      <c r="J275" s="387"/>
      <c r="K275" s="387"/>
      <c r="L275" s="355"/>
      <c r="M275" s="387"/>
      <c r="N275" s="387"/>
      <c r="O275" s="355"/>
      <c r="P275" s="387"/>
      <c r="Q275" s="387"/>
      <c r="R275" s="387"/>
      <c r="S275" s="408"/>
      <c r="T275" s="409"/>
      <c r="U275" s="387"/>
      <c r="V275" s="387"/>
      <c r="W275" s="387"/>
      <c r="X275" s="329"/>
      <c r="Y275" s="387"/>
      <c r="Z275" s="387"/>
      <c r="AA275" s="355"/>
      <c r="AB275" s="387"/>
      <c r="AC275" s="387"/>
      <c r="AD275" s="355"/>
      <c r="AE275" s="387"/>
      <c r="AF275" s="387"/>
      <c r="AG275" s="355"/>
      <c r="AH275" s="387"/>
      <c r="AI275" s="387"/>
      <c r="AJ275" s="392"/>
      <c r="AK275" s="387"/>
      <c r="AL275" s="387"/>
      <c r="AM275" s="392"/>
      <c r="AN275" s="387"/>
      <c r="AO275" s="387"/>
      <c r="AP275" s="392"/>
      <c r="AQ275" s="387"/>
      <c r="AR275" s="387"/>
      <c r="AS275" s="392"/>
      <c r="AT275" s="355"/>
      <c r="AU275" s="879"/>
      <c r="AV275" s="904"/>
      <c r="AW275" s="904"/>
      <c r="AX275" s="904"/>
      <c r="AY275" s="904"/>
      <c r="AZ275" s="904"/>
      <c r="BA275" s="901"/>
      <c r="BB275" s="326"/>
      <c r="BC275" s="326"/>
      <c r="BD275" s="326"/>
      <c r="BE275" s="326"/>
      <c r="BF275" s="326"/>
      <c r="BG275" s="326"/>
      <c r="BH275" s="326"/>
      <c r="BI275" s="326"/>
      <c r="BJ275" s="326"/>
      <c r="BK275" s="326"/>
      <c r="BL275" s="326"/>
    </row>
    <row r="276" spans="1:64">
      <c r="A276" s="326"/>
      <c r="B276" s="875"/>
      <c r="C276" s="394"/>
      <c r="D276" s="394">
        <f>AQ265+1</f>
        <v>331</v>
      </c>
      <c r="E276" s="394"/>
      <c r="F276" s="381"/>
      <c r="G276" s="394">
        <f>D276+1</f>
        <v>332</v>
      </c>
      <c r="H276" s="394"/>
      <c r="I276" s="381"/>
      <c r="J276" s="394">
        <f>G276+1</f>
        <v>333</v>
      </c>
      <c r="K276" s="394"/>
      <c r="L276" s="381"/>
      <c r="M276" s="394">
        <f>J276+1</f>
        <v>334</v>
      </c>
      <c r="N276" s="394"/>
      <c r="O276" s="381"/>
      <c r="P276" s="394">
        <f>M276+1</f>
        <v>335</v>
      </c>
      <c r="Q276" s="394"/>
      <c r="R276" s="381"/>
      <c r="S276" s="394">
        <f>P276+1</f>
        <v>336</v>
      </c>
      <c r="T276" s="394"/>
      <c r="U276" s="381"/>
      <c r="V276" s="394">
        <f>S276+1</f>
        <v>337</v>
      </c>
      <c r="W276" s="394"/>
      <c r="X276" s="394"/>
      <c r="Y276" s="394">
        <f>V276+1</f>
        <v>338</v>
      </c>
      <c r="Z276" s="394"/>
      <c r="AA276" s="381"/>
      <c r="AB276" s="394">
        <f>Y276+1</f>
        <v>339</v>
      </c>
      <c r="AC276" s="394"/>
      <c r="AD276" s="381"/>
      <c r="AE276" s="394">
        <f>AB276+1</f>
        <v>340</v>
      </c>
      <c r="AF276" s="394"/>
      <c r="AG276" s="381"/>
      <c r="AH276" s="394">
        <f>AE276+1</f>
        <v>341</v>
      </c>
      <c r="AI276" s="394"/>
      <c r="AJ276" s="394"/>
      <c r="AK276" s="394">
        <f>AH276+1</f>
        <v>342</v>
      </c>
      <c r="AL276" s="394"/>
      <c r="AM276" s="394"/>
      <c r="AN276" s="394">
        <f>AK276+1</f>
        <v>343</v>
      </c>
      <c r="AO276" s="394"/>
      <c r="AP276" s="394"/>
      <c r="AQ276" s="394">
        <f>AN276+1</f>
        <v>344</v>
      </c>
      <c r="AR276" s="394"/>
      <c r="AS276" s="394"/>
      <c r="AT276" s="355"/>
      <c r="AU276" s="879"/>
      <c r="AV276" s="904"/>
      <c r="AW276" s="904"/>
      <c r="AX276" s="904"/>
      <c r="AY276" s="904"/>
      <c r="AZ276" s="904"/>
      <c r="BA276" s="901"/>
      <c r="BB276" s="326"/>
      <c r="BC276" s="326"/>
      <c r="BD276" s="326"/>
      <c r="BE276" s="326"/>
      <c r="BF276" s="326"/>
      <c r="BG276" s="326"/>
      <c r="BH276" s="326"/>
      <c r="BI276" s="326"/>
      <c r="BJ276" s="326"/>
      <c r="BK276" s="326"/>
      <c r="BL276" s="326"/>
    </row>
    <row r="277" spans="1:64">
      <c r="A277" s="326"/>
      <c r="B277" s="875"/>
      <c r="C277" s="937" t="s">
        <v>1164</v>
      </c>
      <c r="D277" s="932"/>
      <c r="E277" s="932"/>
      <c r="F277" s="932"/>
      <c r="G277" s="932"/>
      <c r="H277" s="932"/>
      <c r="I277" s="932"/>
      <c r="J277" s="932"/>
      <c r="K277" s="932"/>
      <c r="L277" s="932"/>
      <c r="M277" s="932"/>
      <c r="N277" s="932"/>
      <c r="O277" s="932"/>
      <c r="P277" s="932"/>
      <c r="Q277" s="932"/>
      <c r="R277" s="932"/>
      <c r="S277" s="932"/>
      <c r="T277" s="932"/>
      <c r="U277" s="932"/>
      <c r="V277" s="932"/>
      <c r="W277" s="932"/>
      <c r="X277" s="932"/>
      <c r="Y277" s="932"/>
      <c r="Z277" s="932"/>
      <c r="AA277" s="932"/>
      <c r="AB277" s="932"/>
      <c r="AC277" s="932"/>
      <c r="AD277" s="932"/>
      <c r="AE277" s="932"/>
      <c r="AF277" s="932"/>
      <c r="AG277" s="932"/>
      <c r="AH277" s="932"/>
      <c r="AI277" s="932"/>
      <c r="AJ277" s="932"/>
      <c r="AK277" s="932"/>
      <c r="AL277" s="932"/>
      <c r="AM277" s="932"/>
      <c r="AN277" s="932"/>
      <c r="AO277" s="932"/>
      <c r="AP277" s="932"/>
      <c r="AQ277" s="932"/>
      <c r="AR277" s="932"/>
      <c r="AS277" s="932"/>
      <c r="AT277" s="355"/>
      <c r="AU277" s="879"/>
      <c r="AV277" s="904"/>
      <c r="AW277" s="904"/>
      <c r="AX277" s="904"/>
      <c r="AY277" s="904"/>
      <c r="AZ277" s="904"/>
      <c r="BA277" s="901"/>
      <c r="BB277" s="326"/>
      <c r="BC277" s="326"/>
      <c r="BD277" s="326"/>
      <c r="BE277" s="326"/>
      <c r="BF277" s="326"/>
      <c r="BG277" s="326"/>
      <c r="BH277" s="326"/>
      <c r="BI277" s="326"/>
      <c r="BJ277" s="326"/>
      <c r="BK277" s="326"/>
      <c r="BL277" s="326"/>
    </row>
    <row r="278" spans="1:64">
      <c r="A278" s="326"/>
      <c r="B278" s="875"/>
      <c r="C278" s="435"/>
      <c r="D278" s="392"/>
      <c r="E278" s="392"/>
      <c r="F278" s="392"/>
      <c r="G278" s="392"/>
      <c r="H278" s="392"/>
      <c r="I278" s="392"/>
      <c r="J278" s="392"/>
      <c r="K278" s="392"/>
      <c r="L278" s="392"/>
      <c r="M278" s="392"/>
      <c r="N278" s="392"/>
      <c r="O278" s="392"/>
      <c r="P278" s="392"/>
      <c r="Q278" s="392"/>
      <c r="R278" s="392"/>
      <c r="S278" s="392"/>
      <c r="T278" s="392"/>
      <c r="U278" s="392"/>
      <c r="V278" s="392"/>
      <c r="W278" s="392"/>
      <c r="X278" s="392"/>
      <c r="Y278" s="392"/>
      <c r="Z278" s="392"/>
      <c r="AA278" s="392"/>
      <c r="AB278" s="392"/>
      <c r="AC278" s="392"/>
      <c r="AD278" s="392"/>
      <c r="AE278" s="392"/>
      <c r="AF278" s="392"/>
      <c r="AG278" s="392"/>
      <c r="AH278" s="392"/>
      <c r="AI278" s="392"/>
      <c r="AJ278" s="392"/>
      <c r="AK278" s="392"/>
      <c r="AL278" s="392"/>
      <c r="AM278" s="392"/>
      <c r="AN278" s="392"/>
      <c r="AO278" s="392"/>
      <c r="AP278" s="392"/>
      <c r="AQ278" s="392"/>
      <c r="AR278" s="392"/>
      <c r="AS278" s="392"/>
      <c r="AT278" s="355"/>
      <c r="AU278" s="879"/>
      <c r="AV278" s="904"/>
      <c r="AW278" s="904"/>
      <c r="AX278" s="904"/>
      <c r="AY278" s="904"/>
      <c r="AZ278" s="904"/>
      <c r="BA278" s="901"/>
      <c r="BB278" s="326"/>
      <c r="BC278" s="326"/>
      <c r="BD278" s="326"/>
      <c r="BE278" s="326"/>
      <c r="BF278" s="326"/>
      <c r="BG278" s="326"/>
      <c r="BH278" s="326"/>
      <c r="BI278" s="326"/>
      <c r="BJ278" s="326"/>
      <c r="BK278" s="326"/>
      <c r="BL278" s="326"/>
    </row>
    <row r="279" spans="1:64" ht="17" thickBot="1">
      <c r="A279" s="326"/>
      <c r="B279" s="875"/>
      <c r="C279" s="329"/>
      <c r="D279" s="329"/>
      <c r="E279" s="329"/>
      <c r="F279" s="355"/>
      <c r="G279" s="329"/>
      <c r="H279" s="329"/>
      <c r="I279" s="355"/>
      <c r="J279" s="329"/>
      <c r="K279" s="329" t="s">
        <v>1175</v>
      </c>
      <c r="L279" s="355"/>
      <c r="M279" s="329" t="s">
        <v>1175</v>
      </c>
      <c r="N279" s="329"/>
      <c r="O279" s="355"/>
      <c r="P279" s="329"/>
      <c r="Q279" s="329"/>
      <c r="R279" s="355"/>
      <c r="S279" s="329"/>
      <c r="T279" s="329"/>
      <c r="U279" s="436"/>
      <c r="V279" s="329"/>
      <c r="W279" s="329"/>
      <c r="X279" s="355"/>
      <c r="Y279" s="329"/>
      <c r="Z279" s="329"/>
      <c r="AA279" s="355"/>
      <c r="AB279" s="329"/>
      <c r="AC279" s="329"/>
      <c r="AD279" s="355"/>
      <c r="AE279" s="329"/>
      <c r="AF279" s="329"/>
      <c r="AG279" s="355"/>
      <c r="AH279" s="329"/>
      <c r="AI279" s="329"/>
      <c r="AJ279" s="355"/>
      <c r="AK279" s="329"/>
      <c r="AL279" s="329"/>
      <c r="AM279" s="355"/>
      <c r="AN279" s="329"/>
      <c r="AO279" s="329"/>
      <c r="AP279" s="436"/>
      <c r="AQ279" s="329"/>
      <c r="AR279" s="329"/>
      <c r="AS279" s="355"/>
      <c r="AT279" s="355"/>
      <c r="AU279" s="879"/>
      <c r="AV279" s="905"/>
      <c r="AW279" s="905"/>
      <c r="AX279" s="905"/>
      <c r="AY279" s="905"/>
      <c r="AZ279" s="905"/>
      <c r="BA279" s="902"/>
      <c r="BB279" s="326"/>
      <c r="BC279" s="326"/>
      <c r="BD279" s="326"/>
      <c r="BE279" s="326"/>
      <c r="BF279" s="326"/>
      <c r="BG279" s="326"/>
      <c r="BH279" s="326"/>
      <c r="BI279" s="326"/>
      <c r="BJ279" s="326"/>
      <c r="BK279" s="326"/>
      <c r="BL279" s="326"/>
    </row>
    <row r="280" spans="1:64" ht="17.5" thickTop="1" thickBot="1">
      <c r="A280" s="326"/>
      <c r="B280" s="875"/>
      <c r="C280" s="329"/>
      <c r="D280" s="390" t="s">
        <v>1169</v>
      </c>
      <c r="E280" s="363"/>
      <c r="F280" s="355"/>
      <c r="G280" s="900"/>
      <c r="H280" s="900"/>
      <c r="I280" s="355"/>
      <c r="J280" s="900" t="s">
        <v>1169</v>
      </c>
      <c r="K280" s="900"/>
      <c r="L280" s="355"/>
      <c r="M280" s="900" t="s">
        <v>1169</v>
      </c>
      <c r="N280" s="900"/>
      <c r="O280" s="355"/>
      <c r="P280" s="900" t="s">
        <v>1169</v>
      </c>
      <c r="Q280" s="900"/>
      <c r="R280" s="355"/>
      <c r="S280" s="900" t="s">
        <v>1169</v>
      </c>
      <c r="T280" s="900"/>
      <c r="U280" s="355"/>
      <c r="V280" s="900" t="s">
        <v>1169</v>
      </c>
      <c r="W280" s="900"/>
      <c r="X280" s="355"/>
      <c r="Y280" s="900"/>
      <c r="Z280" s="900"/>
      <c r="AA280" s="355"/>
      <c r="AB280" s="900"/>
      <c r="AC280" s="900"/>
      <c r="AD280" s="355"/>
      <c r="AE280" s="900"/>
      <c r="AF280" s="900"/>
      <c r="AG280" s="355"/>
      <c r="AH280" s="900"/>
      <c r="AI280" s="900"/>
      <c r="AJ280" s="355"/>
      <c r="AK280" s="900"/>
      <c r="AL280" s="900"/>
      <c r="AM280" s="355"/>
      <c r="AN280" s="900"/>
      <c r="AO280" s="900"/>
      <c r="AP280" s="355"/>
      <c r="AQ280" s="938"/>
      <c r="AR280" s="938"/>
      <c r="AS280" s="355"/>
      <c r="AT280" s="355"/>
      <c r="AU280" s="879"/>
      <c r="AV280" s="885">
        <v>14</v>
      </c>
      <c r="AW280" s="885">
        <f>COUNTIF(D279:AR280,"FC")</f>
        <v>6</v>
      </c>
      <c r="AX280" s="885">
        <f>COUNTIF(C278:AR279,"EC")</f>
        <v>2</v>
      </c>
      <c r="AY280" s="885">
        <f>COUNTIF(A282:AR283,"E")</f>
        <v>5</v>
      </c>
      <c r="AZ280" s="885">
        <f>COUNTIF(J279:AR279,"TW")</f>
        <v>0</v>
      </c>
      <c r="BA280" s="886"/>
      <c r="BB280" s="326"/>
      <c r="BC280" s="326"/>
      <c r="BD280" s="326"/>
      <c r="BE280" s="326"/>
      <c r="BF280" s="326"/>
      <c r="BG280" s="326"/>
      <c r="BH280" s="326"/>
      <c r="BI280" s="326"/>
      <c r="BJ280" s="326"/>
      <c r="BK280" s="326"/>
      <c r="BL280" s="326"/>
    </row>
    <row r="281" spans="1:64" s="447" customFormat="1" ht="17.5" thickTop="1" thickBot="1">
      <c r="A281" s="446"/>
      <c r="B281" s="875"/>
      <c r="C281" s="421"/>
      <c r="D281" s="412" t="s">
        <v>795</v>
      </c>
      <c r="E281" s="413" t="s">
        <v>797</v>
      </c>
      <c r="F281" s="421"/>
      <c r="G281" s="422" t="s">
        <v>795</v>
      </c>
      <c r="H281" s="423" t="s">
        <v>797</v>
      </c>
      <c r="I281" s="421"/>
      <c r="J281" s="412" t="s">
        <v>795</v>
      </c>
      <c r="K281" s="413" t="s">
        <v>797</v>
      </c>
      <c r="L281" s="421"/>
      <c r="M281" s="412" t="s">
        <v>795</v>
      </c>
      <c r="N281" s="413" t="s">
        <v>797</v>
      </c>
      <c r="O281" s="421"/>
      <c r="P281" s="412" t="s">
        <v>795</v>
      </c>
      <c r="Q281" s="413" t="s">
        <v>797</v>
      </c>
      <c r="R281" s="421"/>
      <c r="S281" s="412" t="s">
        <v>795</v>
      </c>
      <c r="T281" s="413" t="s">
        <v>797</v>
      </c>
      <c r="U281" s="421"/>
      <c r="V281" s="412" t="s">
        <v>795</v>
      </c>
      <c r="W281" s="413" t="s">
        <v>797</v>
      </c>
      <c r="X281" s="421"/>
      <c r="Y281" s="422" t="s">
        <v>795</v>
      </c>
      <c r="Z281" s="423" t="s">
        <v>797</v>
      </c>
      <c r="AA281" s="421"/>
      <c r="AB281" s="422" t="s">
        <v>795</v>
      </c>
      <c r="AC281" s="423" t="s">
        <v>797</v>
      </c>
      <c r="AD281" s="421"/>
      <c r="AE281" s="422" t="s">
        <v>795</v>
      </c>
      <c r="AF281" s="423" t="s">
        <v>797</v>
      </c>
      <c r="AG281" s="421"/>
      <c r="AH281" s="422" t="s">
        <v>795</v>
      </c>
      <c r="AI281" s="423" t="s">
        <v>797</v>
      </c>
      <c r="AJ281" s="421"/>
      <c r="AK281" s="422" t="s">
        <v>795</v>
      </c>
      <c r="AL281" s="423" t="s">
        <v>797</v>
      </c>
      <c r="AM281" s="421"/>
      <c r="AN281" s="422" t="s">
        <v>795</v>
      </c>
      <c r="AO281" s="423" t="s">
        <v>797</v>
      </c>
      <c r="AP281" s="421"/>
      <c r="AQ281" s="422" t="s">
        <v>795</v>
      </c>
      <c r="AR281" s="423" t="s">
        <v>797</v>
      </c>
      <c r="AS281" s="439"/>
      <c r="AT281" s="421"/>
      <c r="AU281" s="879"/>
      <c r="AV281" s="885"/>
      <c r="AW281" s="885"/>
      <c r="AX281" s="885"/>
      <c r="AY281" s="885"/>
      <c r="AZ281" s="885"/>
      <c r="BA281" s="886"/>
      <c r="BB281" s="446"/>
      <c r="BC281" s="446"/>
      <c r="BD281" s="446"/>
      <c r="BE281" s="446"/>
      <c r="BF281" s="446"/>
      <c r="BG281" s="446"/>
      <c r="BH281" s="446"/>
      <c r="BI281" s="446"/>
      <c r="BJ281" s="446"/>
      <c r="BK281" s="446"/>
      <c r="BL281" s="446"/>
    </row>
    <row r="282" spans="1:64" s="447" customFormat="1" ht="17.5" thickTop="1" thickBot="1">
      <c r="A282" s="446"/>
      <c r="B282" s="875"/>
      <c r="C282" s="421"/>
      <c r="D282" s="414" t="s">
        <v>800</v>
      </c>
      <c r="E282" s="415" t="s">
        <v>622</v>
      </c>
      <c r="F282" s="421"/>
      <c r="G282" s="426" t="s">
        <v>800</v>
      </c>
      <c r="H282" s="427" t="s">
        <v>622</v>
      </c>
      <c r="I282" s="421" t="s">
        <v>807</v>
      </c>
      <c r="J282" s="414" t="s">
        <v>800</v>
      </c>
      <c r="K282" s="415" t="s">
        <v>622</v>
      </c>
      <c r="L282" s="421"/>
      <c r="M282" s="414" t="s">
        <v>800</v>
      </c>
      <c r="N282" s="415" t="s">
        <v>622</v>
      </c>
      <c r="O282" s="421"/>
      <c r="P282" s="414" t="s">
        <v>800</v>
      </c>
      <c r="Q282" s="415" t="s">
        <v>622</v>
      </c>
      <c r="R282" s="421"/>
      <c r="S282" s="414" t="s">
        <v>800</v>
      </c>
      <c r="T282" s="415" t="s">
        <v>622</v>
      </c>
      <c r="U282" s="421"/>
      <c r="V282" s="414" t="s">
        <v>800</v>
      </c>
      <c r="W282" s="415" t="s">
        <v>622</v>
      </c>
      <c r="X282" s="421"/>
      <c r="Y282" s="426" t="s">
        <v>800</v>
      </c>
      <c r="Z282" s="427" t="s">
        <v>622</v>
      </c>
      <c r="AA282" s="421"/>
      <c r="AB282" s="426" t="s">
        <v>800</v>
      </c>
      <c r="AC282" s="427" t="s">
        <v>622</v>
      </c>
      <c r="AD282" s="421"/>
      <c r="AE282" s="426" t="s">
        <v>800</v>
      </c>
      <c r="AF282" s="427" t="s">
        <v>622</v>
      </c>
      <c r="AG282" s="421"/>
      <c r="AH282" s="426" t="s">
        <v>800</v>
      </c>
      <c r="AI282" s="427" t="s">
        <v>622</v>
      </c>
      <c r="AJ282" s="421"/>
      <c r="AK282" s="426" t="s">
        <v>800</v>
      </c>
      <c r="AL282" s="427" t="s">
        <v>622</v>
      </c>
      <c r="AM282" s="421"/>
      <c r="AN282" s="426" t="s">
        <v>800</v>
      </c>
      <c r="AO282" s="427" t="s">
        <v>622</v>
      </c>
      <c r="AP282" s="421"/>
      <c r="AQ282" s="426" t="s">
        <v>800</v>
      </c>
      <c r="AR282" s="427" t="s">
        <v>622</v>
      </c>
      <c r="AS282" s="439"/>
      <c r="AT282" s="421"/>
      <c r="AU282" s="879"/>
      <c r="AV282" s="885"/>
      <c r="AW282" s="885"/>
      <c r="AX282" s="885"/>
      <c r="AY282" s="885"/>
      <c r="AZ282" s="885"/>
      <c r="BA282" s="886"/>
      <c r="BB282" s="446"/>
      <c r="BC282" s="446"/>
      <c r="BD282" s="446"/>
      <c r="BE282" s="446"/>
      <c r="BF282" s="446"/>
      <c r="BG282" s="446"/>
      <c r="BH282" s="446"/>
      <c r="BI282" s="446"/>
      <c r="BJ282" s="446"/>
      <c r="BK282" s="446"/>
      <c r="BL282" s="446"/>
    </row>
    <row r="283" spans="1:64" s="447" customFormat="1" ht="17" thickTop="1">
      <c r="A283" s="446"/>
      <c r="B283" s="875"/>
      <c r="C283" s="448"/>
      <c r="D283" s="416">
        <v>0</v>
      </c>
      <c r="E283" s="417" t="s">
        <v>1310</v>
      </c>
      <c r="F283" s="432">
        <v>329</v>
      </c>
      <c r="G283" s="430">
        <v>0</v>
      </c>
      <c r="H283" s="431" t="s">
        <v>945</v>
      </c>
      <c r="I283" s="432">
        <v>373</v>
      </c>
      <c r="J283" s="416" t="s">
        <v>1170</v>
      </c>
      <c r="K283" s="417" t="s">
        <v>1310</v>
      </c>
      <c r="L283" s="432">
        <v>419</v>
      </c>
      <c r="M283" s="416" t="s">
        <v>1170</v>
      </c>
      <c r="N283" s="417" t="s">
        <v>1310</v>
      </c>
      <c r="O283" s="432">
        <v>397</v>
      </c>
      <c r="P283" s="416" t="s">
        <v>1170</v>
      </c>
      <c r="Q283" s="417" t="s">
        <v>1092</v>
      </c>
      <c r="R283" s="432">
        <v>374</v>
      </c>
      <c r="S283" s="416" t="s">
        <v>1170</v>
      </c>
      <c r="T283" s="417" t="s">
        <v>1310</v>
      </c>
      <c r="U283" s="432">
        <v>390</v>
      </c>
      <c r="V283" s="416" t="s">
        <v>1170</v>
      </c>
      <c r="W283" s="417" t="s">
        <v>1310</v>
      </c>
      <c r="X283" s="375">
        <v>385</v>
      </c>
      <c r="Y283" s="430">
        <v>0</v>
      </c>
      <c r="Z283" s="374" t="s">
        <v>945</v>
      </c>
      <c r="AA283" s="375">
        <v>432</v>
      </c>
      <c r="AB283" s="430">
        <v>0</v>
      </c>
      <c r="AC283" s="374" t="s">
        <v>945</v>
      </c>
      <c r="AD283" s="375">
        <v>391</v>
      </c>
      <c r="AE283" s="430">
        <v>0</v>
      </c>
      <c r="AF283" s="374" t="s">
        <v>945</v>
      </c>
      <c r="AG283" s="375">
        <v>230</v>
      </c>
      <c r="AH283" s="430">
        <v>0</v>
      </c>
      <c r="AI283" s="374" t="s">
        <v>945</v>
      </c>
      <c r="AJ283" s="375">
        <v>286</v>
      </c>
      <c r="AK283" s="430">
        <v>0</v>
      </c>
      <c r="AL283" s="374" t="s">
        <v>945</v>
      </c>
      <c r="AM283" s="375">
        <v>475</v>
      </c>
      <c r="AN283" s="430">
        <v>0</v>
      </c>
      <c r="AO283" s="374" t="s">
        <v>945</v>
      </c>
      <c r="AP283" s="375">
        <v>229</v>
      </c>
      <c r="AQ283" s="430">
        <v>0</v>
      </c>
      <c r="AR283" s="374" t="s">
        <v>945</v>
      </c>
      <c r="AS283" s="375">
        <v>218</v>
      </c>
      <c r="AT283" s="421"/>
      <c r="AU283" s="879"/>
      <c r="AV283" s="449"/>
      <c r="AW283" s="449"/>
      <c r="AX283" s="449"/>
      <c r="AY283" s="449"/>
      <c r="AZ283" s="449"/>
      <c r="BA283" s="450"/>
      <c r="BB283" s="451">
        <f>SUM(F283:AS283)</f>
        <v>4928</v>
      </c>
      <c r="BC283" s="446"/>
      <c r="BD283" s="446"/>
      <c r="BE283" s="446"/>
      <c r="BF283" s="446"/>
      <c r="BG283" s="446"/>
      <c r="BH283" s="446"/>
      <c r="BI283" s="446"/>
      <c r="BJ283" s="446"/>
      <c r="BK283" s="446"/>
      <c r="BL283" s="446"/>
    </row>
    <row r="284" spans="1:64" s="447" customFormat="1">
      <c r="A284" s="446"/>
      <c r="B284" s="875"/>
      <c r="C284" s="452"/>
      <c r="D284" s="884" t="s">
        <v>1025</v>
      </c>
      <c r="E284" s="884"/>
      <c r="F284" s="421"/>
      <c r="G284" s="884" t="s">
        <v>1308</v>
      </c>
      <c r="H284" s="884"/>
      <c r="I284" s="452"/>
      <c r="J284" s="884" t="s">
        <v>1026</v>
      </c>
      <c r="K284" s="884"/>
      <c r="L284" s="452"/>
      <c r="M284" s="884" t="s">
        <v>1027</v>
      </c>
      <c r="N284" s="884"/>
      <c r="O284" s="452"/>
      <c r="P284" s="884" t="s">
        <v>1028</v>
      </c>
      <c r="Q284" s="884"/>
      <c r="R284" s="421"/>
      <c r="S284" s="884" t="s">
        <v>1029</v>
      </c>
      <c r="T284" s="884"/>
      <c r="U284" s="421"/>
      <c r="V284" s="884" t="s">
        <v>1030</v>
      </c>
      <c r="W284" s="884"/>
      <c r="X284" s="421"/>
      <c r="Y284" s="884" t="s">
        <v>1609</v>
      </c>
      <c r="Z284" s="884"/>
      <c r="AA284" s="421"/>
      <c r="AB284" s="884" t="s">
        <v>1610</v>
      </c>
      <c r="AC284" s="884"/>
      <c r="AD284" s="421"/>
      <c r="AE284" s="884" t="s">
        <v>1611</v>
      </c>
      <c r="AF284" s="884"/>
      <c r="AG284" s="421" t="s">
        <v>1165</v>
      </c>
      <c r="AH284" s="884" t="s">
        <v>1612</v>
      </c>
      <c r="AI284" s="884"/>
      <c r="AJ284" s="421"/>
      <c r="AK284" s="884" t="s">
        <v>1613</v>
      </c>
      <c r="AL284" s="884"/>
      <c r="AM284" s="453"/>
      <c r="AN284" s="884" t="s">
        <v>1614</v>
      </c>
      <c r="AO284" s="884"/>
      <c r="AP284" s="454" t="s">
        <v>1167</v>
      </c>
      <c r="AQ284" s="884" t="s">
        <v>1615</v>
      </c>
      <c r="AR284" s="884"/>
      <c r="AS284" s="452"/>
      <c r="AT284" s="421"/>
      <c r="AU284" s="879"/>
      <c r="AV284" s="449"/>
      <c r="AW284" s="449"/>
      <c r="AX284" s="449"/>
      <c r="AY284" s="449"/>
      <c r="AZ284" s="449"/>
      <c r="BA284" s="450"/>
      <c r="BB284" s="446"/>
      <c r="BC284" s="446"/>
      <c r="BD284" s="446"/>
      <c r="BE284" s="446"/>
      <c r="BF284" s="446"/>
      <c r="BG284" s="446"/>
      <c r="BH284" s="446"/>
      <c r="BI284" s="446"/>
      <c r="BJ284" s="446"/>
      <c r="BK284" s="446"/>
      <c r="BL284" s="446"/>
    </row>
    <row r="285" spans="1:64" s="447" customFormat="1">
      <c r="A285" s="446"/>
      <c r="B285" s="875"/>
      <c r="C285" s="452"/>
      <c r="D285" s="884" t="s">
        <v>1091</v>
      </c>
      <c r="E285" s="884"/>
      <c r="F285" s="421"/>
      <c r="G285" s="884" t="s">
        <v>1329</v>
      </c>
      <c r="H285" s="884"/>
      <c r="I285" s="421"/>
      <c r="J285" s="884" t="s">
        <v>1091</v>
      </c>
      <c r="K285" s="884"/>
      <c r="L285" s="421"/>
      <c r="M285" s="884" t="s">
        <v>1088</v>
      </c>
      <c r="N285" s="884"/>
      <c r="O285" s="421"/>
      <c r="P285" s="884" t="s">
        <v>1091</v>
      </c>
      <c r="Q285" s="884"/>
      <c r="R285" s="421"/>
      <c r="S285" s="884" t="s">
        <v>1091</v>
      </c>
      <c r="T285" s="884"/>
      <c r="U285" s="421"/>
      <c r="V285" s="884" t="s">
        <v>1090</v>
      </c>
      <c r="W285" s="884"/>
      <c r="X285" s="421"/>
      <c r="Y285" s="884" t="s">
        <v>1091</v>
      </c>
      <c r="Z285" s="884"/>
      <c r="AA285" s="421"/>
      <c r="AB285" s="884" t="s">
        <v>1091</v>
      </c>
      <c r="AC285" s="884"/>
      <c r="AD285" s="421"/>
      <c r="AE285" s="884" t="s">
        <v>1347</v>
      </c>
      <c r="AF285" s="884"/>
      <c r="AG285" s="421"/>
      <c r="AH285" s="884" t="s">
        <v>1464</v>
      </c>
      <c r="AI285" s="884"/>
      <c r="AJ285" s="421"/>
      <c r="AK285" s="884" t="s">
        <v>1091</v>
      </c>
      <c r="AL285" s="884"/>
      <c r="AM285" s="421"/>
      <c r="AN285" s="884" t="s">
        <v>1616</v>
      </c>
      <c r="AO285" s="884"/>
      <c r="AP285" s="421"/>
      <c r="AQ285" s="884" t="s">
        <v>1617</v>
      </c>
      <c r="AR285" s="884"/>
      <c r="AS285" s="452"/>
      <c r="AT285" s="421"/>
      <c r="AU285" s="879"/>
      <c r="AV285" s="449"/>
      <c r="AW285" s="449"/>
      <c r="AX285" s="449"/>
      <c r="AY285" s="449"/>
      <c r="AZ285" s="449"/>
      <c r="BA285" s="450"/>
      <c r="BB285" s="446"/>
      <c r="BC285" s="446"/>
      <c r="BD285" s="446"/>
      <c r="BE285" s="446"/>
      <c r="BF285" s="446"/>
      <c r="BG285" s="446"/>
      <c r="BH285" s="446"/>
      <c r="BI285" s="446"/>
      <c r="BJ285" s="446"/>
      <c r="BK285" s="446"/>
      <c r="BL285" s="446"/>
    </row>
    <row r="286" spans="1:64" s="447" customFormat="1">
      <c r="A286" s="446"/>
      <c r="B286" s="875"/>
      <c r="C286" s="448"/>
      <c r="D286" s="418"/>
      <c r="E286" s="418"/>
      <c r="F286" s="421"/>
      <c r="G286" s="418"/>
      <c r="H286" s="418"/>
      <c r="I286" s="418"/>
      <c r="J286" s="418"/>
      <c r="K286" s="418"/>
      <c r="L286" s="421"/>
      <c r="M286" s="418"/>
      <c r="N286" s="418"/>
      <c r="O286" s="421"/>
      <c r="P286" s="418"/>
      <c r="Q286" s="418"/>
      <c r="R286" s="418"/>
      <c r="S286" s="455"/>
      <c r="T286" s="456"/>
      <c r="U286" s="418"/>
      <c r="V286" s="418"/>
      <c r="W286" s="418"/>
      <c r="X286" s="448"/>
      <c r="Y286" s="418"/>
      <c r="Z286" s="418"/>
      <c r="AA286" s="421"/>
      <c r="AB286" s="418"/>
      <c r="AC286" s="418"/>
      <c r="AD286" s="421"/>
      <c r="AE286" s="418"/>
      <c r="AF286" s="418"/>
      <c r="AG286" s="421"/>
      <c r="AH286" s="418"/>
      <c r="AI286" s="418"/>
      <c r="AJ286" s="457"/>
      <c r="AK286" s="418"/>
      <c r="AL286" s="418"/>
      <c r="AM286" s="457"/>
      <c r="AN286" s="418"/>
      <c r="AO286" s="418"/>
      <c r="AP286" s="457"/>
      <c r="AQ286" s="418"/>
      <c r="AR286" s="418"/>
      <c r="AS286" s="457"/>
      <c r="AT286" s="421"/>
      <c r="AU286" s="879"/>
      <c r="AV286" s="449"/>
      <c r="AW286" s="449"/>
      <c r="AX286" s="449"/>
      <c r="AY286" s="449"/>
      <c r="AZ286" s="449"/>
      <c r="BA286" s="450"/>
      <c r="BB286" s="446"/>
      <c r="BC286" s="446"/>
      <c r="BD286" s="446"/>
      <c r="BE286" s="446"/>
      <c r="BF286" s="446"/>
      <c r="BG286" s="446"/>
      <c r="BH286" s="446"/>
      <c r="BI286" s="446"/>
      <c r="BJ286" s="446"/>
      <c r="BK286" s="446"/>
      <c r="BL286" s="446"/>
    </row>
    <row r="287" spans="1:64" s="447" customFormat="1">
      <c r="A287" s="446"/>
      <c r="B287" s="875"/>
      <c r="C287" s="458"/>
      <c r="D287" s="458">
        <f>AQ276+1</f>
        <v>345</v>
      </c>
      <c r="E287" s="458"/>
      <c r="F287" s="459"/>
      <c r="G287" s="458">
        <f>D287+1</f>
        <v>346</v>
      </c>
      <c r="H287" s="458"/>
      <c r="I287" s="459"/>
      <c r="J287" s="458">
        <f>G287+1</f>
        <v>347</v>
      </c>
      <c r="K287" s="458"/>
      <c r="L287" s="459"/>
      <c r="M287" s="458">
        <f>J287+1</f>
        <v>348</v>
      </c>
      <c r="N287" s="458"/>
      <c r="O287" s="459"/>
      <c r="P287" s="458">
        <f>M287+1</f>
        <v>349</v>
      </c>
      <c r="Q287" s="458"/>
      <c r="R287" s="459"/>
      <c r="S287" s="458">
        <f>P287+1</f>
        <v>350</v>
      </c>
      <c r="T287" s="458"/>
      <c r="U287" s="459"/>
      <c r="V287" s="458">
        <f>S287+1</f>
        <v>351</v>
      </c>
      <c r="W287" s="458"/>
      <c r="X287" s="458"/>
      <c r="Y287" s="458">
        <f>V287+1</f>
        <v>352</v>
      </c>
      <c r="Z287" s="458"/>
      <c r="AA287" s="459"/>
      <c r="AB287" s="458">
        <f>Y287+1</f>
        <v>353</v>
      </c>
      <c r="AC287" s="458"/>
      <c r="AD287" s="459"/>
      <c r="AE287" s="458">
        <f>AB287+1</f>
        <v>354</v>
      </c>
      <c r="AF287" s="458"/>
      <c r="AG287" s="459"/>
      <c r="AH287" s="458">
        <f>AE287+1</f>
        <v>355</v>
      </c>
      <c r="AI287" s="458"/>
      <c r="AJ287" s="458"/>
      <c r="AK287" s="458">
        <f>AH287+1</f>
        <v>356</v>
      </c>
      <c r="AL287" s="458"/>
      <c r="AM287" s="458"/>
      <c r="AN287" s="458">
        <f>AK287+1</f>
        <v>357</v>
      </c>
      <c r="AO287" s="458"/>
      <c r="AP287" s="458"/>
      <c r="AQ287" s="458">
        <f>AN287+1</f>
        <v>358</v>
      </c>
      <c r="AR287" s="458"/>
      <c r="AS287" s="458"/>
      <c r="AT287" s="421"/>
      <c r="AU287" s="879"/>
      <c r="AV287" s="449"/>
      <c r="AW287" s="449"/>
      <c r="AX287" s="449"/>
      <c r="AY287" s="449"/>
      <c r="AZ287" s="449"/>
      <c r="BA287" s="450"/>
      <c r="BB287" s="446"/>
      <c r="BC287" s="446"/>
      <c r="BD287" s="446"/>
      <c r="BE287" s="446"/>
      <c r="BF287" s="446"/>
      <c r="BG287" s="446"/>
      <c r="BH287" s="446"/>
      <c r="BI287" s="446"/>
      <c r="BJ287" s="446"/>
      <c r="BK287" s="446"/>
      <c r="BL287" s="446"/>
    </row>
    <row r="288" spans="1:64" s="447" customFormat="1">
      <c r="A288" s="446"/>
      <c r="B288" s="875"/>
      <c r="C288" s="937" t="s">
        <v>1164</v>
      </c>
      <c r="D288" s="932"/>
      <c r="E288" s="932"/>
      <c r="F288" s="932"/>
      <c r="G288" s="932"/>
      <c r="H288" s="932"/>
      <c r="I288" s="932"/>
      <c r="J288" s="932"/>
      <c r="K288" s="932"/>
      <c r="L288" s="932"/>
      <c r="M288" s="932"/>
      <c r="N288" s="932"/>
      <c r="O288" s="932"/>
      <c r="P288" s="932"/>
      <c r="Q288" s="932"/>
      <c r="R288" s="932"/>
      <c r="S288" s="932"/>
      <c r="T288" s="932"/>
      <c r="U288" s="932"/>
      <c r="V288" s="932"/>
      <c r="W288" s="932"/>
      <c r="X288" s="932"/>
      <c r="Y288" s="932"/>
      <c r="Z288" s="932"/>
      <c r="AA288" s="932"/>
      <c r="AB288" s="932"/>
      <c r="AC288" s="932"/>
      <c r="AD288" s="932"/>
      <c r="AE288" s="932"/>
      <c r="AF288" s="932"/>
      <c r="AG288" s="932"/>
      <c r="AH288" s="932"/>
      <c r="AI288" s="932"/>
      <c r="AJ288" s="932"/>
      <c r="AK288" s="932"/>
      <c r="AL288" s="932"/>
      <c r="AM288" s="932"/>
      <c r="AN288" s="932"/>
      <c r="AO288" s="932"/>
      <c r="AP288" s="932"/>
      <c r="AQ288" s="932"/>
      <c r="AR288" s="932"/>
      <c r="AS288" s="932"/>
      <c r="AT288" s="421"/>
      <c r="AU288" s="879"/>
      <c r="AV288" s="449"/>
      <c r="AW288" s="449"/>
      <c r="AX288" s="449"/>
      <c r="AY288" s="449"/>
      <c r="AZ288" s="449"/>
      <c r="BA288" s="450"/>
      <c r="BB288" s="446"/>
      <c r="BC288" s="446"/>
      <c r="BD288" s="446"/>
      <c r="BE288" s="446"/>
      <c r="BF288" s="446"/>
      <c r="BG288" s="446"/>
      <c r="BH288" s="446"/>
      <c r="BI288" s="446"/>
      <c r="BJ288" s="446"/>
      <c r="BK288" s="446"/>
      <c r="BL288" s="446"/>
    </row>
    <row r="289" spans="1:64" s="447" customFormat="1">
      <c r="A289" s="446"/>
      <c r="B289" s="875"/>
      <c r="C289" s="460"/>
      <c r="D289" s="457"/>
      <c r="E289" s="457"/>
      <c r="F289" s="457"/>
      <c r="G289" s="457"/>
      <c r="H289" s="457"/>
      <c r="I289" s="457"/>
      <c r="J289" s="457"/>
      <c r="K289" s="457"/>
      <c r="L289" s="457"/>
      <c r="M289" s="457"/>
      <c r="N289" s="457"/>
      <c r="O289" s="457"/>
      <c r="P289" s="457"/>
      <c r="Q289" s="457"/>
      <c r="R289" s="457"/>
      <c r="S289" s="457"/>
      <c r="T289" s="457"/>
      <c r="U289" s="457"/>
      <c r="V289" s="457"/>
      <c r="W289" s="457"/>
      <c r="X289" s="457"/>
      <c r="Y289" s="457"/>
      <c r="Z289" s="457"/>
      <c r="AA289" s="457"/>
      <c r="AB289" s="457"/>
      <c r="AC289" s="457"/>
      <c r="AD289" s="457"/>
      <c r="AE289" s="457"/>
      <c r="AF289" s="457"/>
      <c r="AG289" s="457"/>
      <c r="AH289" s="457"/>
      <c r="AI289" s="457"/>
      <c r="AJ289" s="457"/>
      <c r="AK289" s="457"/>
      <c r="AL289" s="457"/>
      <c r="AM289" s="457"/>
      <c r="AN289" s="457"/>
      <c r="AO289" s="457"/>
      <c r="AP289" s="457"/>
      <c r="AQ289" s="457"/>
      <c r="AR289" s="457"/>
      <c r="AS289" s="457"/>
      <c r="AT289" s="421"/>
      <c r="AU289" s="879"/>
      <c r="AV289" s="449"/>
      <c r="AW289" s="449"/>
      <c r="AX289" s="449"/>
      <c r="AY289" s="449"/>
      <c r="AZ289" s="449"/>
      <c r="BA289" s="450"/>
      <c r="BB289" s="446"/>
      <c r="BC289" s="446"/>
      <c r="BD289" s="446"/>
      <c r="BE289" s="446"/>
      <c r="BF289" s="446"/>
      <c r="BG289" s="446"/>
      <c r="BH289" s="446"/>
      <c r="BI289" s="446"/>
      <c r="BJ289" s="446"/>
      <c r="BK289" s="446"/>
      <c r="BL289" s="446"/>
    </row>
    <row r="290" spans="1:64" s="447" customFormat="1" ht="17" thickBot="1">
      <c r="A290" s="446"/>
      <c r="B290" s="875"/>
      <c r="C290" s="448"/>
      <c r="D290" s="448"/>
      <c r="E290" s="448"/>
      <c r="F290" s="421"/>
      <c r="G290" s="448"/>
      <c r="H290" s="448"/>
      <c r="I290" s="421"/>
      <c r="J290" s="448"/>
      <c r="K290" s="448"/>
      <c r="L290" s="421"/>
      <c r="M290" s="448"/>
      <c r="N290" s="448"/>
      <c r="O290" s="421"/>
      <c r="P290" s="448"/>
      <c r="Q290" s="448"/>
      <c r="R290" s="421"/>
      <c r="S290" s="448"/>
      <c r="T290" s="448" t="s">
        <v>1175</v>
      </c>
      <c r="U290" s="461"/>
      <c r="V290" s="448" t="s">
        <v>1175</v>
      </c>
      <c r="W290" s="448"/>
      <c r="X290" s="421"/>
      <c r="Y290" s="448"/>
      <c r="Z290" s="448"/>
      <c r="AA290" s="421"/>
      <c r="AB290" s="448"/>
      <c r="AC290" s="448"/>
      <c r="AD290" s="421"/>
      <c r="AE290" s="448"/>
      <c r="AF290" s="448"/>
      <c r="AG290" s="421"/>
      <c r="AH290" s="448"/>
      <c r="AI290" s="448"/>
      <c r="AJ290" s="421"/>
      <c r="AK290" s="448"/>
      <c r="AL290" s="448"/>
      <c r="AM290" s="421"/>
      <c r="AN290" s="448"/>
      <c r="AO290" s="448"/>
      <c r="AP290" s="461"/>
      <c r="AQ290" s="448"/>
      <c r="AR290" s="448"/>
      <c r="AS290" s="421"/>
      <c r="AT290" s="421"/>
      <c r="AU290" s="879"/>
      <c r="AV290" s="449"/>
      <c r="AW290" s="449"/>
      <c r="AX290" s="449"/>
      <c r="AY290" s="449"/>
      <c r="AZ290" s="449"/>
      <c r="BA290" s="450"/>
      <c r="BB290" s="446"/>
      <c r="BC290" s="446"/>
      <c r="BD290" s="446"/>
      <c r="BE290" s="446"/>
      <c r="BF290" s="446"/>
      <c r="BG290" s="446"/>
      <c r="BH290" s="446"/>
      <c r="BI290" s="446"/>
      <c r="BJ290" s="446"/>
      <c r="BK290" s="446"/>
      <c r="BL290" s="446"/>
    </row>
    <row r="291" spans="1:64" s="447" customFormat="1" ht="17.5" thickTop="1" thickBot="1">
      <c r="A291" s="446"/>
      <c r="B291" s="875"/>
      <c r="C291" s="448"/>
      <c r="D291" s="419"/>
      <c r="E291" s="420"/>
      <c r="F291" s="421"/>
      <c r="G291" s="944"/>
      <c r="H291" s="944"/>
      <c r="I291" s="421"/>
      <c r="J291" s="944"/>
      <c r="K291" s="944"/>
      <c r="L291" s="421"/>
      <c r="M291" s="944"/>
      <c r="N291" s="944"/>
      <c r="O291" s="421"/>
      <c r="P291" s="944"/>
      <c r="Q291" s="944"/>
      <c r="R291" s="421"/>
      <c r="S291" s="944" t="s">
        <v>1169</v>
      </c>
      <c r="T291" s="944"/>
      <c r="U291" s="421"/>
      <c r="V291" s="944" t="s">
        <v>1169</v>
      </c>
      <c r="W291" s="944"/>
      <c r="X291" s="421"/>
      <c r="Y291" s="944"/>
      <c r="Z291" s="944"/>
      <c r="AA291" s="421"/>
      <c r="AB291" s="944"/>
      <c r="AC291" s="944"/>
      <c r="AD291" s="421"/>
      <c r="AE291" s="944"/>
      <c r="AF291" s="944"/>
      <c r="AG291" s="421"/>
      <c r="AH291" s="944"/>
      <c r="AI291" s="944"/>
      <c r="AJ291" s="421"/>
      <c r="AK291" s="944"/>
      <c r="AL291" s="944"/>
      <c r="AM291" s="421"/>
      <c r="AN291" s="944"/>
      <c r="AO291" s="944"/>
      <c r="AP291" s="421"/>
      <c r="AQ291" s="949"/>
      <c r="AR291" s="949"/>
      <c r="AS291" s="421"/>
      <c r="AT291" s="421"/>
      <c r="AU291" s="879"/>
      <c r="AV291" s="959">
        <v>14</v>
      </c>
      <c r="AW291" s="885">
        <f>COUNTIF(D290:AR291,"FC")</f>
        <v>2</v>
      </c>
      <c r="AX291" s="885">
        <f>COUNTIF(J289:AR290,"EC")</f>
        <v>2</v>
      </c>
      <c r="AY291" s="885">
        <f>COUNTIF(A293:AR294,"E")</f>
        <v>2</v>
      </c>
      <c r="AZ291" s="885">
        <f>COUNTIF(J290:AR290,"TW")</f>
        <v>0</v>
      </c>
      <c r="BA291" s="886"/>
      <c r="BB291" s="446"/>
      <c r="BC291" s="446"/>
      <c r="BD291" s="446"/>
      <c r="BE291" s="446"/>
      <c r="BF291" s="446"/>
      <c r="BG291" s="446"/>
      <c r="BH291" s="446"/>
      <c r="BI291" s="446"/>
      <c r="BJ291" s="446"/>
      <c r="BK291" s="446"/>
      <c r="BL291" s="446"/>
    </row>
    <row r="292" spans="1:64" s="447" customFormat="1" ht="17.5" thickTop="1" thickBot="1">
      <c r="A292" s="446"/>
      <c r="B292" s="875"/>
      <c r="C292" s="421"/>
      <c r="D292" s="422" t="s">
        <v>795</v>
      </c>
      <c r="E292" s="423" t="s">
        <v>797</v>
      </c>
      <c r="F292" s="421"/>
      <c r="G292" s="422" t="s">
        <v>795</v>
      </c>
      <c r="H292" s="423" t="s">
        <v>797</v>
      </c>
      <c r="I292" s="421"/>
      <c r="J292" s="422" t="s">
        <v>795</v>
      </c>
      <c r="K292" s="423" t="s">
        <v>797</v>
      </c>
      <c r="L292" s="421"/>
      <c r="M292" s="422" t="s">
        <v>795</v>
      </c>
      <c r="N292" s="423" t="s">
        <v>797</v>
      </c>
      <c r="O292" s="421"/>
      <c r="P292" s="422" t="s">
        <v>795</v>
      </c>
      <c r="Q292" s="423" t="s">
        <v>797</v>
      </c>
      <c r="R292" s="421"/>
      <c r="S292" s="412" t="s">
        <v>795</v>
      </c>
      <c r="T292" s="413" t="s">
        <v>797</v>
      </c>
      <c r="U292" s="421"/>
      <c r="V292" s="412" t="s">
        <v>795</v>
      </c>
      <c r="W292" s="413" t="s">
        <v>797</v>
      </c>
      <c r="X292" s="421"/>
      <c r="Y292" s="422" t="s">
        <v>795</v>
      </c>
      <c r="Z292" s="423" t="s">
        <v>797</v>
      </c>
      <c r="AA292" s="421"/>
      <c r="AB292" s="422" t="s">
        <v>795</v>
      </c>
      <c r="AC292" s="423" t="s">
        <v>797</v>
      </c>
      <c r="AD292" s="421"/>
      <c r="AE292" s="422" t="s">
        <v>795</v>
      </c>
      <c r="AF292" s="423" t="s">
        <v>797</v>
      </c>
      <c r="AG292" s="421"/>
      <c r="AH292" s="422" t="s">
        <v>795</v>
      </c>
      <c r="AI292" s="423" t="s">
        <v>797</v>
      </c>
      <c r="AJ292" s="421"/>
      <c r="AK292" s="422" t="s">
        <v>795</v>
      </c>
      <c r="AL292" s="423" t="s">
        <v>797</v>
      </c>
      <c r="AM292" s="421"/>
      <c r="AN292" s="422" t="s">
        <v>795</v>
      </c>
      <c r="AO292" s="423" t="s">
        <v>797</v>
      </c>
      <c r="AP292" s="421"/>
      <c r="AQ292" s="422" t="s">
        <v>795</v>
      </c>
      <c r="AR292" s="423" t="s">
        <v>797</v>
      </c>
      <c r="AS292" s="439"/>
      <c r="AT292" s="421"/>
      <c r="AU292" s="879"/>
      <c r="AV292" s="959"/>
      <c r="AW292" s="885"/>
      <c r="AX292" s="885"/>
      <c r="AY292" s="885"/>
      <c r="AZ292" s="885"/>
      <c r="BA292" s="886"/>
      <c r="BB292" s="446"/>
      <c r="BC292" s="446"/>
      <c r="BD292" s="446"/>
      <c r="BE292" s="446"/>
      <c r="BF292" s="446"/>
      <c r="BG292" s="446"/>
      <c r="BH292" s="446"/>
      <c r="BI292" s="446"/>
      <c r="BJ292" s="446"/>
      <c r="BK292" s="446"/>
      <c r="BL292" s="446"/>
    </row>
    <row r="293" spans="1:64" s="447" customFormat="1" ht="17.5" thickTop="1" thickBot="1">
      <c r="A293" s="446"/>
      <c r="B293" s="875"/>
      <c r="C293" s="421"/>
      <c r="D293" s="426" t="s">
        <v>800</v>
      </c>
      <c r="E293" s="427" t="s">
        <v>622</v>
      </c>
      <c r="F293" s="421"/>
      <c r="G293" s="426" t="s">
        <v>800</v>
      </c>
      <c r="H293" s="427" t="s">
        <v>622</v>
      </c>
      <c r="I293" s="421" t="s">
        <v>807</v>
      </c>
      <c r="J293" s="426" t="s">
        <v>800</v>
      </c>
      <c r="K293" s="427" t="s">
        <v>622</v>
      </c>
      <c r="L293" s="421"/>
      <c r="M293" s="426" t="s">
        <v>800</v>
      </c>
      <c r="N293" s="427" t="s">
        <v>622</v>
      </c>
      <c r="O293" s="421"/>
      <c r="P293" s="426" t="s">
        <v>800</v>
      </c>
      <c r="Q293" s="427" t="s">
        <v>622</v>
      </c>
      <c r="R293" s="421"/>
      <c r="S293" s="414" t="s">
        <v>800</v>
      </c>
      <c r="T293" s="415" t="s">
        <v>622</v>
      </c>
      <c r="U293" s="421"/>
      <c r="V293" s="414" t="s">
        <v>800</v>
      </c>
      <c r="W293" s="415" t="s">
        <v>622</v>
      </c>
      <c r="X293" s="421"/>
      <c r="Y293" s="426" t="s">
        <v>800</v>
      </c>
      <c r="Z293" s="427" t="s">
        <v>622</v>
      </c>
      <c r="AA293" s="421"/>
      <c r="AB293" s="426" t="s">
        <v>800</v>
      </c>
      <c r="AC293" s="427" t="s">
        <v>622</v>
      </c>
      <c r="AD293" s="421"/>
      <c r="AE293" s="426" t="s">
        <v>800</v>
      </c>
      <c r="AF293" s="427" t="s">
        <v>622</v>
      </c>
      <c r="AG293" s="421"/>
      <c r="AH293" s="426" t="s">
        <v>800</v>
      </c>
      <c r="AI293" s="427" t="s">
        <v>622</v>
      </c>
      <c r="AJ293" s="421"/>
      <c r="AK293" s="426" t="s">
        <v>800</v>
      </c>
      <c r="AL293" s="427" t="s">
        <v>622</v>
      </c>
      <c r="AM293" s="421"/>
      <c r="AN293" s="426" t="s">
        <v>800</v>
      </c>
      <c r="AO293" s="427" t="s">
        <v>622</v>
      </c>
      <c r="AP293" s="421"/>
      <c r="AQ293" s="426" t="s">
        <v>800</v>
      </c>
      <c r="AR293" s="427" t="s">
        <v>622</v>
      </c>
      <c r="AS293" s="439"/>
      <c r="AT293" s="421"/>
      <c r="AU293" s="879"/>
      <c r="AV293" s="959"/>
      <c r="AW293" s="885"/>
      <c r="AX293" s="885"/>
      <c r="AY293" s="885"/>
      <c r="AZ293" s="885"/>
      <c r="BA293" s="886"/>
      <c r="BB293" s="446"/>
      <c r="BC293" s="446"/>
      <c r="BD293" s="446"/>
      <c r="BE293" s="446"/>
      <c r="BF293" s="446"/>
      <c r="BG293" s="446"/>
      <c r="BH293" s="446"/>
      <c r="BI293" s="446"/>
      <c r="BJ293" s="446"/>
      <c r="BK293" s="446"/>
      <c r="BL293" s="446"/>
    </row>
    <row r="294" spans="1:64" s="447" customFormat="1" ht="17" thickTop="1">
      <c r="A294" s="446"/>
      <c r="B294" s="875"/>
      <c r="C294" s="448"/>
      <c r="D294" s="430">
        <v>0</v>
      </c>
      <c r="E294" s="431" t="s">
        <v>945</v>
      </c>
      <c r="F294" s="432">
        <v>187</v>
      </c>
      <c r="G294" s="430">
        <v>0</v>
      </c>
      <c r="H294" s="431" t="s">
        <v>945</v>
      </c>
      <c r="I294" s="432">
        <v>595</v>
      </c>
      <c r="J294" s="430">
        <v>0</v>
      </c>
      <c r="K294" s="431" t="s">
        <v>945</v>
      </c>
      <c r="L294" s="432">
        <v>310</v>
      </c>
      <c r="M294" s="430">
        <v>0</v>
      </c>
      <c r="N294" s="431" t="s">
        <v>945</v>
      </c>
      <c r="O294" s="432">
        <v>325</v>
      </c>
      <c r="P294" s="430">
        <v>0</v>
      </c>
      <c r="Q294" s="431" t="s">
        <v>945</v>
      </c>
      <c r="R294" s="432">
        <v>410</v>
      </c>
      <c r="S294" s="416" t="s">
        <v>1170</v>
      </c>
      <c r="T294" s="417" t="s">
        <v>1310</v>
      </c>
      <c r="U294" s="432">
        <v>424</v>
      </c>
      <c r="V294" s="416" t="s">
        <v>1170</v>
      </c>
      <c r="W294" s="417" t="s">
        <v>1310</v>
      </c>
      <c r="X294" s="432">
        <v>379</v>
      </c>
      <c r="Y294" s="430">
        <v>0</v>
      </c>
      <c r="Z294" s="431" t="s">
        <v>945</v>
      </c>
      <c r="AA294" s="432">
        <v>378</v>
      </c>
      <c r="AB294" s="430">
        <v>0</v>
      </c>
      <c r="AC294" s="374" t="s">
        <v>945</v>
      </c>
      <c r="AD294" s="375">
        <v>384</v>
      </c>
      <c r="AE294" s="430">
        <v>0</v>
      </c>
      <c r="AF294" s="374" t="s">
        <v>945</v>
      </c>
      <c r="AG294" s="375">
        <v>254</v>
      </c>
      <c r="AH294" s="430">
        <v>0</v>
      </c>
      <c r="AI294" s="374" t="s">
        <v>945</v>
      </c>
      <c r="AJ294" s="375" t="s">
        <v>807</v>
      </c>
      <c r="AK294" s="430">
        <v>0</v>
      </c>
      <c r="AL294" s="374" t="s">
        <v>945</v>
      </c>
      <c r="AM294" s="375">
        <v>244</v>
      </c>
      <c r="AN294" s="430">
        <v>0</v>
      </c>
      <c r="AO294" s="374" t="s">
        <v>945</v>
      </c>
      <c r="AP294" s="375">
        <v>246</v>
      </c>
      <c r="AQ294" s="430">
        <v>0</v>
      </c>
      <c r="AR294" s="374" t="s">
        <v>945</v>
      </c>
      <c r="AS294" s="375">
        <v>518</v>
      </c>
      <c r="AT294" s="421"/>
      <c r="AU294" s="879"/>
      <c r="AV294" s="953"/>
      <c r="AW294" s="953"/>
      <c r="AX294" s="953"/>
      <c r="AY294" s="953"/>
      <c r="AZ294" s="953"/>
      <c r="BA294" s="956"/>
      <c r="BB294" s="451">
        <f>SUM(F294:AS294)</f>
        <v>4654</v>
      </c>
      <c r="BC294" s="446"/>
      <c r="BD294" s="446"/>
      <c r="BE294" s="446"/>
      <c r="BF294" s="446"/>
      <c r="BG294" s="446"/>
      <c r="BH294" s="446"/>
      <c r="BI294" s="446"/>
      <c r="BJ294" s="446"/>
      <c r="BK294" s="446"/>
      <c r="BL294" s="446"/>
    </row>
    <row r="295" spans="1:64" s="447" customFormat="1">
      <c r="A295" s="446"/>
      <c r="B295" s="875"/>
      <c r="C295" s="452"/>
      <c r="D295" s="884" t="s">
        <v>1618</v>
      </c>
      <c r="E295" s="884"/>
      <c r="F295" s="454" t="s">
        <v>1167</v>
      </c>
      <c r="G295" s="884" t="s">
        <v>1619</v>
      </c>
      <c r="H295" s="884"/>
      <c r="I295" s="452"/>
      <c r="J295" s="884" t="s">
        <v>1620</v>
      </c>
      <c r="K295" s="884"/>
      <c r="L295" s="452"/>
      <c r="M295" s="884" t="s">
        <v>1621</v>
      </c>
      <c r="N295" s="884"/>
      <c r="O295" s="452"/>
      <c r="P295" s="884" t="s">
        <v>1031</v>
      </c>
      <c r="Q295" s="884"/>
      <c r="R295" s="421"/>
      <c r="S295" s="884" t="s">
        <v>1032</v>
      </c>
      <c r="T295" s="884"/>
      <c r="U295" s="421"/>
      <c r="V295" s="884" t="s">
        <v>1033</v>
      </c>
      <c r="W295" s="884"/>
      <c r="X295" s="421"/>
      <c r="Y295" s="884" t="s">
        <v>1087</v>
      </c>
      <c r="Z295" s="884"/>
      <c r="AA295" s="421"/>
      <c r="AB295" s="884" t="s">
        <v>294</v>
      </c>
      <c r="AC295" s="884"/>
      <c r="AD295" s="421"/>
      <c r="AE295" s="884" t="s">
        <v>215</v>
      </c>
      <c r="AF295" s="884"/>
      <c r="AG295" s="421" t="s">
        <v>1165</v>
      </c>
      <c r="AH295" s="884" t="s">
        <v>3</v>
      </c>
      <c r="AI295" s="884"/>
      <c r="AJ295" s="421" t="s">
        <v>1183</v>
      </c>
      <c r="AK295" s="884" t="s">
        <v>4</v>
      </c>
      <c r="AL295" s="884"/>
      <c r="AM295" s="454" t="s">
        <v>1184</v>
      </c>
      <c r="AN295" s="884" t="s">
        <v>8</v>
      </c>
      <c r="AO295" s="884"/>
      <c r="AP295" s="421"/>
      <c r="AQ295" s="884" t="s">
        <v>9</v>
      </c>
      <c r="AR295" s="884"/>
      <c r="AS295" s="452"/>
      <c r="AT295" s="421"/>
      <c r="AU295" s="879"/>
      <c r="AV295" s="954"/>
      <c r="AW295" s="954"/>
      <c r="AX295" s="954"/>
      <c r="AY295" s="954"/>
      <c r="AZ295" s="954"/>
      <c r="BA295" s="957"/>
      <c r="BB295" s="446"/>
      <c r="BC295" s="446"/>
      <c r="BD295" s="446"/>
      <c r="BE295" s="446"/>
      <c r="BF295" s="446"/>
      <c r="BG295" s="446"/>
      <c r="BH295" s="446"/>
      <c r="BI295" s="446"/>
      <c r="BJ295" s="446"/>
      <c r="BK295" s="446"/>
      <c r="BL295" s="446"/>
    </row>
    <row r="296" spans="1:64" s="447" customFormat="1">
      <c r="A296" s="446"/>
      <c r="B296" s="875"/>
      <c r="C296" s="452"/>
      <c r="D296" s="884" t="s">
        <v>1622</v>
      </c>
      <c r="E296" s="884"/>
      <c r="F296" s="421"/>
      <c r="G296" s="884" t="s">
        <v>1616</v>
      </c>
      <c r="H296" s="884"/>
      <c r="I296" s="421"/>
      <c r="J296" s="884" t="s">
        <v>1623</v>
      </c>
      <c r="K296" s="884"/>
      <c r="L296" s="421"/>
      <c r="M296" s="884" t="s">
        <v>1091</v>
      </c>
      <c r="N296" s="884"/>
      <c r="O296" s="421"/>
      <c r="P296" s="884" t="s">
        <v>1326</v>
      </c>
      <c r="Q296" s="884"/>
      <c r="R296" s="421"/>
      <c r="S296" s="884" t="s">
        <v>1088</v>
      </c>
      <c r="T296" s="884"/>
      <c r="U296" s="421"/>
      <c r="V296" s="884" t="s">
        <v>1088</v>
      </c>
      <c r="W296" s="884"/>
      <c r="X296" s="421"/>
      <c r="Y296" s="884" t="s">
        <v>1096</v>
      </c>
      <c r="Z296" s="884"/>
      <c r="AA296" s="421"/>
      <c r="AB296" s="884" t="s">
        <v>1317</v>
      </c>
      <c r="AC296" s="884"/>
      <c r="AD296" s="421"/>
      <c r="AE296" s="884" t="s">
        <v>1091</v>
      </c>
      <c r="AF296" s="884"/>
      <c r="AG296" s="421"/>
      <c r="AH296" s="884" t="s">
        <v>1319</v>
      </c>
      <c r="AI296" s="884"/>
      <c r="AJ296" s="421"/>
      <c r="AK296" s="884" t="s">
        <v>1624</v>
      </c>
      <c r="AL296" s="884"/>
      <c r="AM296" s="421"/>
      <c r="AN296" s="884" t="s">
        <v>1616</v>
      </c>
      <c r="AO296" s="884"/>
      <c r="AP296" s="421"/>
      <c r="AQ296" s="884" t="s">
        <v>1315</v>
      </c>
      <c r="AR296" s="884"/>
      <c r="AS296" s="452"/>
      <c r="AT296" s="421"/>
      <c r="AU296" s="879"/>
      <c r="AV296" s="954"/>
      <c r="AW296" s="954"/>
      <c r="AX296" s="954"/>
      <c r="AY296" s="954"/>
      <c r="AZ296" s="954"/>
      <c r="BA296" s="957"/>
      <c r="BB296" s="446"/>
      <c r="BC296" s="446"/>
      <c r="BD296" s="446"/>
      <c r="BE296" s="446"/>
      <c r="BF296" s="446"/>
      <c r="BG296" s="446"/>
      <c r="BH296" s="446"/>
      <c r="BI296" s="446"/>
      <c r="BJ296" s="446"/>
      <c r="BK296" s="446"/>
      <c r="BL296" s="446"/>
    </row>
    <row r="297" spans="1:64" s="447" customFormat="1">
      <c r="A297" s="446"/>
      <c r="B297" s="875"/>
      <c r="C297" s="448"/>
      <c r="D297" s="418"/>
      <c r="E297" s="418"/>
      <c r="F297" s="421"/>
      <c r="G297" s="418"/>
      <c r="H297" s="418"/>
      <c r="I297" s="418"/>
      <c r="J297" s="418"/>
      <c r="K297" s="418"/>
      <c r="L297" s="421"/>
      <c r="M297" s="418"/>
      <c r="N297" s="418"/>
      <c r="O297" s="421"/>
      <c r="P297" s="418"/>
      <c r="Q297" s="418"/>
      <c r="R297" s="418"/>
      <c r="S297" s="455"/>
      <c r="T297" s="456"/>
      <c r="U297" s="418"/>
      <c r="V297" s="418"/>
      <c r="W297" s="418"/>
      <c r="X297" s="448"/>
      <c r="Y297" s="418"/>
      <c r="Z297" s="418"/>
      <c r="AA297" s="421"/>
      <c r="AB297" s="418"/>
      <c r="AC297" s="418"/>
      <c r="AD297" s="421"/>
      <c r="AE297" s="418"/>
      <c r="AF297" s="418"/>
      <c r="AG297" s="421"/>
      <c r="AH297" s="418"/>
      <c r="AI297" s="418"/>
      <c r="AJ297" s="457"/>
      <c r="AK297" s="418"/>
      <c r="AL297" s="418"/>
      <c r="AM297" s="457"/>
      <c r="AN297" s="418"/>
      <c r="AO297" s="418"/>
      <c r="AP297" s="457"/>
      <c r="AQ297" s="418"/>
      <c r="AR297" s="418"/>
      <c r="AS297" s="457"/>
      <c r="AT297" s="421"/>
      <c r="AU297" s="879"/>
      <c r="AV297" s="954"/>
      <c r="AW297" s="954"/>
      <c r="AX297" s="954"/>
      <c r="AY297" s="954"/>
      <c r="AZ297" s="954"/>
      <c r="BA297" s="957"/>
      <c r="BB297" s="446"/>
      <c r="BC297" s="446"/>
      <c r="BD297" s="446"/>
      <c r="BE297" s="446"/>
      <c r="BF297" s="446"/>
      <c r="BG297" s="446"/>
      <c r="BH297" s="446"/>
      <c r="BI297" s="446"/>
      <c r="BJ297" s="446"/>
      <c r="BK297" s="446"/>
      <c r="BL297" s="446"/>
    </row>
    <row r="298" spans="1:64" s="447" customFormat="1">
      <c r="A298" s="446"/>
      <c r="B298" s="875"/>
      <c r="C298" s="458"/>
      <c r="D298" s="458">
        <f>AQ287+1</f>
        <v>359</v>
      </c>
      <c r="E298" s="458"/>
      <c r="F298" s="459"/>
      <c r="G298" s="458">
        <f>D298+1</f>
        <v>360</v>
      </c>
      <c r="H298" s="458"/>
      <c r="I298" s="459"/>
      <c r="J298" s="458">
        <f>G298+1</f>
        <v>361</v>
      </c>
      <c r="K298" s="458"/>
      <c r="L298" s="459"/>
      <c r="M298" s="458">
        <f>J298+1</f>
        <v>362</v>
      </c>
      <c r="N298" s="458"/>
      <c r="O298" s="459"/>
      <c r="P298" s="458">
        <f>M298+1</f>
        <v>363</v>
      </c>
      <c r="Q298" s="458"/>
      <c r="R298" s="459"/>
      <c r="S298" s="458">
        <f>P298+1</f>
        <v>364</v>
      </c>
      <c r="T298" s="458"/>
      <c r="U298" s="459"/>
      <c r="V298" s="458">
        <f>S298+1</f>
        <v>365</v>
      </c>
      <c r="W298" s="458"/>
      <c r="X298" s="458"/>
      <c r="Y298" s="458">
        <f>V298+1</f>
        <v>366</v>
      </c>
      <c r="Z298" s="458"/>
      <c r="AA298" s="459"/>
      <c r="AB298" s="458">
        <f>Y298+1</f>
        <v>367</v>
      </c>
      <c r="AC298" s="458"/>
      <c r="AD298" s="459"/>
      <c r="AE298" s="458">
        <f>AB298+1</f>
        <v>368</v>
      </c>
      <c r="AF298" s="458"/>
      <c r="AG298" s="459"/>
      <c r="AH298" s="458">
        <f>AE298+1</f>
        <v>369</v>
      </c>
      <c r="AI298" s="458"/>
      <c r="AJ298" s="458"/>
      <c r="AK298" s="458">
        <f>AH298+1</f>
        <v>370</v>
      </c>
      <c r="AL298" s="458"/>
      <c r="AM298" s="458"/>
      <c r="AN298" s="458">
        <f>AK298+1</f>
        <v>371</v>
      </c>
      <c r="AO298" s="458"/>
      <c r="AP298" s="458"/>
      <c r="AQ298" s="458">
        <f>AN298+1</f>
        <v>372</v>
      </c>
      <c r="AR298" s="458"/>
      <c r="AS298" s="458"/>
      <c r="AT298" s="421"/>
      <c r="AU298" s="879"/>
      <c r="AV298" s="954"/>
      <c r="AW298" s="954"/>
      <c r="AX298" s="954"/>
      <c r="AY298" s="954"/>
      <c r="AZ298" s="954"/>
      <c r="BA298" s="957"/>
      <c r="BB298" s="446"/>
      <c r="BC298" s="446"/>
      <c r="BD298" s="446"/>
      <c r="BE298" s="446"/>
      <c r="BF298" s="446"/>
      <c r="BG298" s="446"/>
      <c r="BH298" s="446"/>
      <c r="BI298" s="446"/>
      <c r="BJ298" s="446"/>
      <c r="BK298" s="446"/>
      <c r="BL298" s="446"/>
    </row>
    <row r="299" spans="1:64" s="447" customFormat="1">
      <c r="A299" s="446"/>
      <c r="B299" s="875"/>
      <c r="C299" s="937" t="s">
        <v>1166</v>
      </c>
      <c r="D299" s="932"/>
      <c r="E299" s="932"/>
      <c r="F299" s="932"/>
      <c r="G299" s="932"/>
      <c r="H299" s="932"/>
      <c r="I299" s="932"/>
      <c r="J299" s="932"/>
      <c r="K299" s="932"/>
      <c r="L299" s="932"/>
      <c r="M299" s="932"/>
      <c r="N299" s="932"/>
      <c r="O299" s="932"/>
      <c r="P299" s="932"/>
      <c r="Q299" s="932"/>
      <c r="R299" s="932"/>
      <c r="S299" s="932"/>
      <c r="T299" s="932"/>
      <c r="U299" s="932"/>
      <c r="V299" s="932"/>
      <c r="W299" s="932"/>
      <c r="X299" s="932"/>
      <c r="Y299" s="932"/>
      <c r="Z299" s="932"/>
      <c r="AA299" s="932"/>
      <c r="AB299" s="932"/>
      <c r="AC299" s="932"/>
      <c r="AD299" s="932"/>
      <c r="AE299" s="932"/>
      <c r="AF299" s="932"/>
      <c r="AG299" s="932"/>
      <c r="AH299" s="932"/>
      <c r="AI299" s="932"/>
      <c r="AJ299" s="932"/>
      <c r="AK299" s="932"/>
      <c r="AL299" s="932"/>
      <c r="AM299" s="932"/>
      <c r="AN299" s="932"/>
      <c r="AO299" s="932"/>
      <c r="AP299" s="932"/>
      <c r="AQ299" s="932"/>
      <c r="AR299" s="932"/>
      <c r="AS299" s="932"/>
      <c r="AT299" s="421"/>
      <c r="AU299" s="879"/>
      <c r="AV299" s="954"/>
      <c r="AW299" s="954"/>
      <c r="AX299" s="954"/>
      <c r="AY299" s="954"/>
      <c r="AZ299" s="954"/>
      <c r="BA299" s="957"/>
      <c r="BB299" s="446"/>
      <c r="BC299" s="446"/>
      <c r="BD299" s="446"/>
      <c r="BE299" s="446"/>
      <c r="BF299" s="446"/>
      <c r="BG299" s="446"/>
      <c r="BH299" s="446"/>
      <c r="BI299" s="446"/>
      <c r="BJ299" s="446"/>
      <c r="BK299" s="446"/>
      <c r="BL299" s="446"/>
    </row>
    <row r="300" spans="1:64" s="447" customFormat="1">
      <c r="A300" s="446"/>
      <c r="B300" s="875"/>
      <c r="C300" s="460"/>
      <c r="D300" s="457"/>
      <c r="E300" s="457"/>
      <c r="F300" s="457"/>
      <c r="G300" s="457"/>
      <c r="H300" s="457"/>
      <c r="I300" s="457"/>
      <c r="J300" s="457"/>
      <c r="K300" s="457"/>
      <c r="L300" s="457"/>
      <c r="M300" s="457"/>
      <c r="N300" s="457"/>
      <c r="O300" s="457"/>
      <c r="P300" s="457"/>
      <c r="Q300" s="457"/>
      <c r="R300" s="457"/>
      <c r="S300" s="457"/>
      <c r="T300" s="457"/>
      <c r="U300" s="457"/>
      <c r="V300" s="457"/>
      <c r="W300" s="457"/>
      <c r="X300" s="457"/>
      <c r="Y300" s="457"/>
      <c r="Z300" s="457"/>
      <c r="AA300" s="457"/>
      <c r="AB300" s="457"/>
      <c r="AC300" s="457"/>
      <c r="AD300" s="457"/>
      <c r="AE300" s="457"/>
      <c r="AF300" s="457"/>
      <c r="AG300" s="457"/>
      <c r="AH300" s="457"/>
      <c r="AI300" s="457"/>
      <c r="AJ300" s="457"/>
      <c r="AK300" s="457"/>
      <c r="AL300" s="457"/>
      <c r="AM300" s="457"/>
      <c r="AN300" s="457"/>
      <c r="AO300" s="457"/>
      <c r="AP300" s="457"/>
      <c r="AQ300" s="457"/>
      <c r="AR300" s="457"/>
      <c r="AS300" s="457"/>
      <c r="AT300" s="421"/>
      <c r="AU300" s="879"/>
      <c r="AV300" s="954"/>
      <c r="AW300" s="954"/>
      <c r="AX300" s="954"/>
      <c r="AY300" s="954"/>
      <c r="AZ300" s="954"/>
      <c r="BA300" s="957"/>
      <c r="BB300" s="446"/>
      <c r="BC300" s="446"/>
      <c r="BD300" s="446"/>
      <c r="BE300" s="446"/>
      <c r="BF300" s="446"/>
      <c r="BG300" s="446"/>
      <c r="BH300" s="446"/>
      <c r="BI300" s="446"/>
      <c r="BJ300" s="446"/>
      <c r="BK300" s="446"/>
      <c r="BL300" s="446"/>
    </row>
    <row r="301" spans="1:64" s="447" customFormat="1">
      <c r="A301" s="446"/>
      <c r="B301" s="875"/>
      <c r="C301" s="448"/>
      <c r="D301" s="448"/>
      <c r="E301" s="448" t="s">
        <v>1169</v>
      </c>
      <c r="F301" s="421"/>
      <c r="G301" s="448" t="s">
        <v>1175</v>
      </c>
      <c r="H301" s="448"/>
      <c r="I301" s="421"/>
      <c r="J301" s="448"/>
      <c r="K301" s="448"/>
      <c r="L301" s="421"/>
      <c r="M301" s="448"/>
      <c r="N301" s="448" t="s">
        <v>1175</v>
      </c>
      <c r="O301" s="421"/>
      <c r="P301" s="448"/>
      <c r="Q301" s="448" t="s">
        <v>1175</v>
      </c>
      <c r="R301" s="421"/>
      <c r="S301" s="448"/>
      <c r="T301" s="448" t="s">
        <v>1175</v>
      </c>
      <c r="U301" s="461"/>
      <c r="V301" s="448"/>
      <c r="W301" s="448" t="s">
        <v>1175</v>
      </c>
      <c r="X301" s="421"/>
      <c r="Y301" s="448"/>
      <c r="Z301" s="448"/>
      <c r="AA301" s="421"/>
      <c r="AB301" s="448"/>
      <c r="AC301" s="448"/>
      <c r="AD301" s="421"/>
      <c r="AE301" s="448"/>
      <c r="AF301" s="448"/>
      <c r="AG301" s="421"/>
      <c r="AH301" s="448"/>
      <c r="AI301" s="448"/>
      <c r="AJ301" s="421"/>
      <c r="AK301" s="448"/>
      <c r="AL301" s="448"/>
      <c r="AM301" s="421"/>
      <c r="AN301" s="448" t="s">
        <v>1175</v>
      </c>
      <c r="AO301" s="448"/>
      <c r="AP301" s="461"/>
      <c r="AQ301" s="448"/>
      <c r="AR301" s="448"/>
      <c r="AS301" s="421"/>
      <c r="AT301" s="421"/>
      <c r="AU301" s="879"/>
      <c r="AV301" s="954"/>
      <c r="AW301" s="954"/>
      <c r="AX301" s="954"/>
      <c r="AY301" s="954"/>
      <c r="AZ301" s="954"/>
      <c r="BA301" s="957"/>
      <c r="BB301" s="446"/>
      <c r="BC301" s="446"/>
      <c r="BD301" s="446"/>
      <c r="BE301" s="446"/>
      <c r="BF301" s="446"/>
      <c r="BG301" s="446"/>
      <c r="BH301" s="446"/>
      <c r="BI301" s="446"/>
      <c r="BJ301" s="446"/>
      <c r="BK301" s="446"/>
      <c r="BL301" s="446"/>
    </row>
    <row r="302" spans="1:64" s="447" customFormat="1" ht="17" thickBot="1">
      <c r="A302" s="446"/>
      <c r="B302" s="875"/>
      <c r="C302" s="448"/>
      <c r="D302" s="419" t="s">
        <v>1169</v>
      </c>
      <c r="E302" s="420"/>
      <c r="F302" s="421"/>
      <c r="G302" s="944" t="s">
        <v>1169</v>
      </c>
      <c r="H302" s="944"/>
      <c r="I302" s="421"/>
      <c r="J302" s="944"/>
      <c r="K302" s="944"/>
      <c r="L302" s="421"/>
      <c r="M302" s="944" t="s">
        <v>1169</v>
      </c>
      <c r="N302" s="944"/>
      <c r="O302" s="421"/>
      <c r="P302" s="944" t="s">
        <v>1169</v>
      </c>
      <c r="Q302" s="944"/>
      <c r="R302" s="421"/>
      <c r="S302" s="944" t="s">
        <v>1169</v>
      </c>
      <c r="T302" s="944"/>
      <c r="U302" s="421"/>
      <c r="V302" s="944" t="s">
        <v>1169</v>
      </c>
      <c r="W302" s="944"/>
      <c r="X302" s="421"/>
      <c r="Y302" s="944"/>
      <c r="Z302" s="944"/>
      <c r="AA302" s="421"/>
      <c r="AB302" s="944" t="s">
        <v>1169</v>
      </c>
      <c r="AC302" s="944"/>
      <c r="AD302" s="421"/>
      <c r="AE302" s="948" t="s">
        <v>1169</v>
      </c>
      <c r="AF302" s="948"/>
      <c r="AG302" s="421"/>
      <c r="AH302" s="944"/>
      <c r="AI302" s="944"/>
      <c r="AJ302" s="421"/>
      <c r="AK302" s="944"/>
      <c r="AL302" s="944"/>
      <c r="AM302" s="421"/>
      <c r="AN302" s="944" t="s">
        <v>1169</v>
      </c>
      <c r="AO302" s="944"/>
      <c r="AP302" s="421"/>
      <c r="AQ302" s="949"/>
      <c r="AR302" s="949"/>
      <c r="AS302" s="421"/>
      <c r="AT302" s="421"/>
      <c r="AU302" s="879"/>
      <c r="AV302" s="955"/>
      <c r="AW302" s="955"/>
      <c r="AX302" s="955"/>
      <c r="AY302" s="955"/>
      <c r="AZ302" s="955"/>
      <c r="BA302" s="958"/>
      <c r="BB302" s="446"/>
      <c r="BC302" s="446"/>
      <c r="BD302" s="446"/>
      <c r="BE302" s="446"/>
      <c r="BF302" s="446"/>
      <c r="BG302" s="446"/>
      <c r="BH302" s="446"/>
      <c r="BI302" s="446"/>
      <c r="BJ302" s="446"/>
      <c r="BK302" s="446"/>
      <c r="BL302" s="446"/>
    </row>
    <row r="303" spans="1:64" s="447" customFormat="1" ht="17.5" thickTop="1" thickBot="1">
      <c r="A303" s="446"/>
      <c r="B303" s="875"/>
      <c r="C303" s="421"/>
      <c r="D303" s="412" t="s">
        <v>795</v>
      </c>
      <c r="E303" s="413" t="s">
        <v>797</v>
      </c>
      <c r="F303" s="421"/>
      <c r="G303" s="412" t="s">
        <v>795</v>
      </c>
      <c r="H303" s="413" t="s">
        <v>797</v>
      </c>
      <c r="I303" s="421"/>
      <c r="J303" s="422" t="s">
        <v>795</v>
      </c>
      <c r="K303" s="423" t="s">
        <v>797</v>
      </c>
      <c r="L303" s="421"/>
      <c r="M303" s="412" t="s">
        <v>795</v>
      </c>
      <c r="N303" s="413" t="s">
        <v>797</v>
      </c>
      <c r="O303" s="421"/>
      <c r="P303" s="412" t="s">
        <v>795</v>
      </c>
      <c r="Q303" s="413" t="s">
        <v>797</v>
      </c>
      <c r="R303" s="421"/>
      <c r="S303" s="412" t="s">
        <v>795</v>
      </c>
      <c r="T303" s="413" t="s">
        <v>797</v>
      </c>
      <c r="U303" s="421"/>
      <c r="V303" s="412" t="s">
        <v>795</v>
      </c>
      <c r="W303" s="413" t="s">
        <v>797</v>
      </c>
      <c r="X303" s="421"/>
      <c r="Y303" s="422" t="s">
        <v>795</v>
      </c>
      <c r="Z303" s="423" t="s">
        <v>797</v>
      </c>
      <c r="AA303" s="421"/>
      <c r="AB303" s="412" t="s">
        <v>795</v>
      </c>
      <c r="AC303" s="413" t="s">
        <v>797</v>
      </c>
      <c r="AD303" s="421"/>
      <c r="AE303" s="412" t="s">
        <v>795</v>
      </c>
      <c r="AF303" s="413" t="s">
        <v>797</v>
      </c>
      <c r="AG303" s="421"/>
      <c r="AH303" s="422" t="s">
        <v>795</v>
      </c>
      <c r="AI303" s="423" t="s">
        <v>797</v>
      </c>
      <c r="AJ303" s="421"/>
      <c r="AK303" s="422" t="s">
        <v>795</v>
      </c>
      <c r="AL303" s="423" t="s">
        <v>797</v>
      </c>
      <c r="AM303" s="421"/>
      <c r="AN303" s="412" t="s">
        <v>795</v>
      </c>
      <c r="AO303" s="413" t="s">
        <v>797</v>
      </c>
      <c r="AP303" s="421"/>
      <c r="AQ303" s="422" t="s">
        <v>795</v>
      </c>
      <c r="AR303" s="423" t="s">
        <v>797</v>
      </c>
      <c r="AS303" s="439"/>
      <c r="AT303" s="421"/>
      <c r="AU303" s="879"/>
      <c r="AV303" s="959">
        <v>14</v>
      </c>
      <c r="AW303" s="885">
        <f>COUNTIF(D302:AR303,"FC")</f>
        <v>9</v>
      </c>
      <c r="AX303" s="885">
        <f>COUNTIF(C301:AR301,"EC")</f>
        <v>6</v>
      </c>
      <c r="AY303" s="885">
        <f>COUNTIF(A305:AR306,"E")</f>
        <v>7</v>
      </c>
      <c r="AZ303" s="885">
        <f>COUNTIF(J302:AR302,"TW")</f>
        <v>0</v>
      </c>
      <c r="BA303" s="886"/>
      <c r="BB303" s="446"/>
      <c r="BC303" s="446"/>
      <c r="BD303" s="446"/>
      <c r="BE303" s="446"/>
      <c r="BF303" s="446"/>
      <c r="BG303" s="446"/>
      <c r="BH303" s="446"/>
      <c r="BI303" s="446"/>
      <c r="BJ303" s="446"/>
      <c r="BK303" s="446"/>
      <c r="BL303" s="446"/>
    </row>
    <row r="304" spans="1:64" s="447" customFormat="1" ht="17.5" thickTop="1" thickBot="1">
      <c r="A304" s="446"/>
      <c r="B304" s="875"/>
      <c r="C304" s="421"/>
      <c r="D304" s="414" t="s">
        <v>800</v>
      </c>
      <c r="E304" s="415" t="s">
        <v>622</v>
      </c>
      <c r="F304" s="421"/>
      <c r="G304" s="414" t="s">
        <v>800</v>
      </c>
      <c r="H304" s="415" t="s">
        <v>622</v>
      </c>
      <c r="I304" s="421" t="s">
        <v>807</v>
      </c>
      <c r="J304" s="426" t="s">
        <v>800</v>
      </c>
      <c r="K304" s="427" t="s">
        <v>622</v>
      </c>
      <c r="L304" s="421"/>
      <c r="M304" s="414" t="s">
        <v>800</v>
      </c>
      <c r="N304" s="415" t="s">
        <v>622</v>
      </c>
      <c r="O304" s="421"/>
      <c r="P304" s="414" t="s">
        <v>800</v>
      </c>
      <c r="Q304" s="415" t="s">
        <v>622</v>
      </c>
      <c r="R304" s="421"/>
      <c r="S304" s="414" t="s">
        <v>800</v>
      </c>
      <c r="T304" s="415" t="s">
        <v>622</v>
      </c>
      <c r="U304" s="421"/>
      <c r="V304" s="414" t="s">
        <v>800</v>
      </c>
      <c r="W304" s="415" t="s">
        <v>622</v>
      </c>
      <c r="X304" s="421"/>
      <c r="Y304" s="426" t="s">
        <v>800</v>
      </c>
      <c r="Z304" s="427" t="s">
        <v>622</v>
      </c>
      <c r="AA304" s="421"/>
      <c r="AB304" s="414" t="s">
        <v>800</v>
      </c>
      <c r="AC304" s="415" t="s">
        <v>622</v>
      </c>
      <c r="AD304" s="421"/>
      <c r="AE304" s="414" t="s">
        <v>800</v>
      </c>
      <c r="AF304" s="415" t="s">
        <v>622</v>
      </c>
      <c r="AG304" s="421"/>
      <c r="AH304" s="426" t="s">
        <v>800</v>
      </c>
      <c r="AI304" s="427" t="s">
        <v>622</v>
      </c>
      <c r="AJ304" s="421"/>
      <c r="AK304" s="426" t="s">
        <v>800</v>
      </c>
      <c r="AL304" s="427" t="s">
        <v>622</v>
      </c>
      <c r="AM304" s="421"/>
      <c r="AN304" s="414" t="s">
        <v>800</v>
      </c>
      <c r="AO304" s="415" t="s">
        <v>622</v>
      </c>
      <c r="AP304" s="421"/>
      <c r="AQ304" s="426" t="s">
        <v>800</v>
      </c>
      <c r="AR304" s="427" t="s">
        <v>622</v>
      </c>
      <c r="AS304" s="439"/>
      <c r="AT304" s="421"/>
      <c r="AU304" s="879"/>
      <c r="AV304" s="959"/>
      <c r="AW304" s="885"/>
      <c r="AX304" s="885"/>
      <c r="AY304" s="885"/>
      <c r="AZ304" s="885"/>
      <c r="BA304" s="886"/>
      <c r="BB304" s="446"/>
      <c r="BC304" s="446"/>
      <c r="BD304" s="446"/>
      <c r="BE304" s="446"/>
      <c r="BF304" s="446"/>
      <c r="BG304" s="446"/>
      <c r="BH304" s="446"/>
      <c r="BI304" s="446"/>
      <c r="BJ304" s="446"/>
      <c r="BK304" s="446"/>
      <c r="BL304" s="446"/>
    </row>
    <row r="305" spans="1:64" s="447" customFormat="1" ht="17.5" thickTop="1" thickBot="1">
      <c r="A305" s="446"/>
      <c r="B305" s="875"/>
      <c r="C305" s="448"/>
      <c r="D305" s="416" t="s">
        <v>1170</v>
      </c>
      <c r="E305" s="417" t="s">
        <v>1310</v>
      </c>
      <c r="F305" s="432">
        <v>430</v>
      </c>
      <c r="G305" s="416" t="s">
        <v>1170</v>
      </c>
      <c r="H305" s="417" t="s">
        <v>1310</v>
      </c>
      <c r="I305" s="432">
        <v>415</v>
      </c>
      <c r="J305" s="430">
        <v>0</v>
      </c>
      <c r="K305" s="431" t="s">
        <v>945</v>
      </c>
      <c r="L305" s="432">
        <v>415</v>
      </c>
      <c r="M305" s="416" t="s">
        <v>1170</v>
      </c>
      <c r="N305" s="417" t="s">
        <v>1310</v>
      </c>
      <c r="O305" s="432">
        <v>425</v>
      </c>
      <c r="P305" s="416" t="s">
        <v>1170</v>
      </c>
      <c r="Q305" s="417" t="s">
        <v>1310</v>
      </c>
      <c r="R305" s="432">
        <v>415</v>
      </c>
      <c r="S305" s="416"/>
      <c r="T305" s="417" t="s">
        <v>1310</v>
      </c>
      <c r="U305" s="432">
        <v>400</v>
      </c>
      <c r="V305" s="416" t="s">
        <v>1170</v>
      </c>
      <c r="W305" s="417" t="s">
        <v>1092</v>
      </c>
      <c r="X305" s="432">
        <v>337</v>
      </c>
      <c r="Y305" s="430">
        <v>0</v>
      </c>
      <c r="Z305" s="431" t="s">
        <v>945</v>
      </c>
      <c r="AA305" s="432">
        <v>331</v>
      </c>
      <c r="AB305" s="416">
        <v>0</v>
      </c>
      <c r="AC305" s="417" t="s">
        <v>945</v>
      </c>
      <c r="AD305" s="432">
        <v>442</v>
      </c>
      <c r="AE305" s="416" t="s">
        <v>1170</v>
      </c>
      <c r="AF305" s="417" t="s">
        <v>1310</v>
      </c>
      <c r="AG305" s="432">
        <v>435</v>
      </c>
      <c r="AH305" s="430">
        <v>0</v>
      </c>
      <c r="AI305" s="431" t="s">
        <v>945</v>
      </c>
      <c r="AJ305" s="432">
        <v>297.19499999999999</v>
      </c>
      <c r="AK305" s="430">
        <v>0</v>
      </c>
      <c r="AL305" s="431" t="s">
        <v>945</v>
      </c>
      <c r="AM305" s="432">
        <v>322</v>
      </c>
      <c r="AN305" s="416" t="s">
        <v>1170</v>
      </c>
      <c r="AO305" s="417" t="s">
        <v>1092</v>
      </c>
      <c r="AP305" s="375">
        <v>451</v>
      </c>
      <c r="AQ305" s="430">
        <v>0</v>
      </c>
      <c r="AR305" s="374" t="s">
        <v>945</v>
      </c>
      <c r="AS305" s="375">
        <v>379.154</v>
      </c>
      <c r="AT305" s="421"/>
      <c r="AU305" s="879"/>
      <c r="AV305" s="959"/>
      <c r="AW305" s="885"/>
      <c r="AX305" s="885"/>
      <c r="AY305" s="885"/>
      <c r="AZ305" s="885"/>
      <c r="BA305" s="886"/>
      <c r="BB305" s="451">
        <f>SUM(F305:AS305)</f>
        <v>5494.3490000000002</v>
      </c>
      <c r="BC305" s="446"/>
      <c r="BD305" s="446"/>
      <c r="BE305" s="446"/>
      <c r="BF305" s="446"/>
      <c r="BG305" s="446"/>
      <c r="BH305" s="446"/>
      <c r="BI305" s="446"/>
      <c r="BJ305" s="446"/>
      <c r="BK305" s="446"/>
      <c r="BL305" s="446"/>
    </row>
    <row r="306" spans="1:64" s="447" customFormat="1" ht="17" thickTop="1">
      <c r="A306" s="446"/>
      <c r="B306" s="875"/>
      <c r="C306" s="452"/>
      <c r="D306" s="884" t="s">
        <v>195</v>
      </c>
      <c r="E306" s="884"/>
      <c r="F306" s="421"/>
      <c r="G306" s="884" t="s">
        <v>186</v>
      </c>
      <c r="H306" s="884"/>
      <c r="I306" s="452"/>
      <c r="J306" s="884" t="s">
        <v>187</v>
      </c>
      <c r="K306" s="884"/>
      <c r="L306" s="452"/>
      <c r="M306" s="884" t="s">
        <v>185</v>
      </c>
      <c r="N306" s="884"/>
      <c r="O306" s="452"/>
      <c r="P306" s="884" t="s">
        <v>183</v>
      </c>
      <c r="Q306" s="884"/>
      <c r="R306" s="421"/>
      <c r="S306" s="884" t="s">
        <v>191</v>
      </c>
      <c r="T306" s="884"/>
      <c r="U306" s="421"/>
      <c r="V306" s="884" t="s">
        <v>192</v>
      </c>
      <c r="W306" s="884"/>
      <c r="X306" s="421"/>
      <c r="Y306" s="884" t="s">
        <v>198</v>
      </c>
      <c r="Z306" s="884"/>
      <c r="AA306" s="421"/>
      <c r="AB306" s="884" t="s">
        <v>203</v>
      </c>
      <c r="AC306" s="884"/>
      <c r="AD306" s="421"/>
      <c r="AE306" s="884" t="s">
        <v>207</v>
      </c>
      <c r="AF306" s="884"/>
      <c r="AG306" s="421"/>
      <c r="AH306" s="884" t="s">
        <v>1625</v>
      </c>
      <c r="AI306" s="884"/>
      <c r="AJ306" s="421"/>
      <c r="AK306" s="884" t="s">
        <v>1626</v>
      </c>
      <c r="AL306" s="884"/>
      <c r="AM306" s="453"/>
      <c r="AN306" s="884" t="s">
        <v>1034</v>
      </c>
      <c r="AO306" s="884"/>
      <c r="AP306" s="421"/>
      <c r="AQ306" s="884" t="s">
        <v>1035</v>
      </c>
      <c r="AR306" s="884"/>
      <c r="AS306" s="452"/>
      <c r="AT306" s="421"/>
      <c r="AU306" s="879"/>
      <c r="AV306" s="449"/>
      <c r="AW306" s="449"/>
      <c r="AX306" s="449"/>
      <c r="AY306" s="449"/>
      <c r="AZ306" s="449"/>
      <c r="BA306" s="450"/>
      <c r="BB306" s="446"/>
      <c r="BC306" s="446"/>
      <c r="BD306" s="446"/>
      <c r="BE306" s="446"/>
      <c r="BF306" s="446"/>
      <c r="BG306" s="446"/>
      <c r="BH306" s="446"/>
      <c r="BI306" s="446"/>
      <c r="BJ306" s="446"/>
      <c r="BK306" s="446"/>
      <c r="BL306" s="446"/>
    </row>
    <row r="307" spans="1:64" s="447" customFormat="1">
      <c r="A307" s="446"/>
      <c r="B307" s="875"/>
      <c r="C307" s="452"/>
      <c r="D307" s="884" t="s">
        <v>1091</v>
      </c>
      <c r="E307" s="884"/>
      <c r="F307" s="421"/>
      <c r="G307" s="884" t="s">
        <v>1090</v>
      </c>
      <c r="H307" s="884"/>
      <c r="I307" s="421"/>
      <c r="J307" s="884" t="s">
        <v>1088</v>
      </c>
      <c r="K307" s="884"/>
      <c r="L307" s="421"/>
      <c r="M307" s="884" t="s">
        <v>1091</v>
      </c>
      <c r="N307" s="884"/>
      <c r="O307" s="421"/>
      <c r="P307" s="884" t="s">
        <v>1091</v>
      </c>
      <c r="Q307" s="884"/>
      <c r="R307" s="421"/>
      <c r="S307" s="884" t="s">
        <v>1091</v>
      </c>
      <c r="T307" s="884"/>
      <c r="U307" s="421"/>
      <c r="V307" s="884" t="s">
        <v>1091</v>
      </c>
      <c r="W307" s="884"/>
      <c r="X307" s="421"/>
      <c r="Y307" s="884" t="s">
        <v>1091</v>
      </c>
      <c r="Z307" s="884"/>
      <c r="AA307" s="421"/>
      <c r="AB307" s="884" t="s">
        <v>1325</v>
      </c>
      <c r="AC307" s="884"/>
      <c r="AD307" s="421"/>
      <c r="AE307" s="884" t="s">
        <v>1096</v>
      </c>
      <c r="AF307" s="884"/>
      <c r="AG307" s="421"/>
      <c r="AH307" s="884" t="s">
        <v>1325</v>
      </c>
      <c r="AI307" s="884"/>
      <c r="AJ307" s="421"/>
      <c r="AK307" s="884" t="s">
        <v>1401</v>
      </c>
      <c r="AL307" s="884"/>
      <c r="AM307" s="421"/>
      <c r="AN307" s="884" t="s">
        <v>1091</v>
      </c>
      <c r="AO307" s="884"/>
      <c r="AP307" s="421"/>
      <c r="AQ307" s="884" t="s">
        <v>1315</v>
      </c>
      <c r="AR307" s="884"/>
      <c r="AS307" s="452"/>
      <c r="AT307" s="421"/>
      <c r="AU307" s="879"/>
      <c r="AV307" s="449"/>
      <c r="AW307" s="449"/>
      <c r="AX307" s="449"/>
      <c r="AY307" s="449"/>
      <c r="AZ307" s="449"/>
      <c r="BA307" s="450"/>
      <c r="BB307" s="446"/>
      <c r="BC307" s="446"/>
      <c r="BD307" s="446"/>
      <c r="BE307" s="446"/>
      <c r="BF307" s="446"/>
      <c r="BG307" s="446"/>
      <c r="BH307" s="446"/>
      <c r="BI307" s="446"/>
      <c r="BJ307" s="446"/>
      <c r="BK307" s="446"/>
      <c r="BL307" s="446"/>
    </row>
    <row r="308" spans="1:64" s="447" customFormat="1">
      <c r="A308" s="446"/>
      <c r="B308" s="875"/>
      <c r="C308" s="448"/>
      <c r="D308" s="418"/>
      <c r="E308" s="418"/>
      <c r="F308" s="421"/>
      <c r="G308" s="418"/>
      <c r="H308" s="418"/>
      <c r="I308" s="418"/>
      <c r="J308" s="418"/>
      <c r="K308" s="418"/>
      <c r="L308" s="421"/>
      <c r="M308" s="418"/>
      <c r="N308" s="418"/>
      <c r="O308" s="421"/>
      <c r="P308" s="418"/>
      <c r="Q308" s="418"/>
      <c r="R308" s="418"/>
      <c r="S308" s="455"/>
      <c r="T308" s="456"/>
      <c r="U308" s="418"/>
      <c r="V308" s="418"/>
      <c r="W308" s="418"/>
      <c r="X308" s="448"/>
      <c r="Y308" s="418"/>
      <c r="Z308" s="418"/>
      <c r="AA308" s="421"/>
      <c r="AB308" s="418"/>
      <c r="AC308" s="418"/>
      <c r="AD308" s="421"/>
      <c r="AE308" s="418"/>
      <c r="AF308" s="418"/>
      <c r="AG308" s="421"/>
      <c r="AH308" s="418"/>
      <c r="AI308" s="418"/>
      <c r="AJ308" s="457"/>
      <c r="AK308" s="418"/>
      <c r="AL308" s="418"/>
      <c r="AM308" s="457"/>
      <c r="AN308" s="418"/>
      <c r="AO308" s="418"/>
      <c r="AP308" s="457"/>
      <c r="AQ308" s="418"/>
      <c r="AR308" s="418"/>
      <c r="AS308" s="457"/>
      <c r="AT308" s="421"/>
      <c r="AU308" s="879"/>
      <c r="AV308" s="449"/>
      <c r="AW308" s="449"/>
      <c r="AX308" s="449"/>
      <c r="AY308" s="449"/>
      <c r="AZ308" s="449"/>
      <c r="BA308" s="450"/>
      <c r="BB308" s="446"/>
      <c r="BC308" s="446"/>
      <c r="BD308" s="446"/>
      <c r="BE308" s="446"/>
      <c r="BF308" s="446"/>
      <c r="BG308" s="446"/>
      <c r="BH308" s="446"/>
      <c r="BI308" s="446"/>
      <c r="BJ308" s="446"/>
      <c r="BK308" s="446"/>
      <c r="BL308" s="446"/>
    </row>
    <row r="309" spans="1:64" s="447" customFormat="1">
      <c r="A309" s="446"/>
      <c r="B309" s="875"/>
      <c r="C309" s="458"/>
      <c r="D309" s="458">
        <f>AQ298+1</f>
        <v>373</v>
      </c>
      <c r="E309" s="458"/>
      <c r="F309" s="459"/>
      <c r="G309" s="458">
        <f>D309+1</f>
        <v>374</v>
      </c>
      <c r="H309" s="458"/>
      <c r="I309" s="459"/>
      <c r="J309" s="458">
        <f>G309+1</f>
        <v>375</v>
      </c>
      <c r="K309" s="458"/>
      <c r="L309" s="459"/>
      <c r="M309" s="458">
        <f>J309+1</f>
        <v>376</v>
      </c>
      <c r="N309" s="458"/>
      <c r="O309" s="459"/>
      <c r="P309" s="458">
        <f>M309+1</f>
        <v>377</v>
      </c>
      <c r="Q309" s="458"/>
      <c r="R309" s="459"/>
      <c r="S309" s="458">
        <f>P309+1</f>
        <v>378</v>
      </c>
      <c r="T309" s="458"/>
      <c r="U309" s="459"/>
      <c r="V309" s="458">
        <f>S309+1</f>
        <v>379</v>
      </c>
      <c r="W309" s="458"/>
      <c r="X309" s="458"/>
      <c r="Y309" s="458">
        <f>V309+1</f>
        <v>380</v>
      </c>
      <c r="Z309" s="458"/>
      <c r="AA309" s="459"/>
      <c r="AB309" s="458">
        <f>Y309+1</f>
        <v>381</v>
      </c>
      <c r="AC309" s="458"/>
      <c r="AD309" s="459"/>
      <c r="AE309" s="458">
        <f>AB309+1</f>
        <v>382</v>
      </c>
      <c r="AF309" s="458"/>
      <c r="AG309" s="459"/>
      <c r="AH309" s="458">
        <f>AE309+1</f>
        <v>383</v>
      </c>
      <c r="AI309" s="458"/>
      <c r="AJ309" s="458"/>
      <c r="AK309" s="458">
        <f>AH309+1</f>
        <v>384</v>
      </c>
      <c r="AL309" s="458"/>
      <c r="AM309" s="458"/>
      <c r="AN309" s="458">
        <f>AK309+1</f>
        <v>385</v>
      </c>
      <c r="AO309" s="458"/>
      <c r="AP309" s="458"/>
      <c r="AQ309" s="458">
        <f>AN309+1</f>
        <v>386</v>
      </c>
      <c r="AR309" s="458"/>
      <c r="AS309" s="458"/>
      <c r="AT309" s="421"/>
      <c r="AU309" s="879"/>
      <c r="AV309" s="449"/>
      <c r="AW309" s="449"/>
      <c r="AX309" s="449"/>
      <c r="AY309" s="449"/>
      <c r="AZ309" s="449"/>
      <c r="BA309" s="450"/>
      <c r="BB309" s="446"/>
      <c r="BC309" s="446"/>
      <c r="BD309" s="446"/>
      <c r="BE309" s="446"/>
      <c r="BF309" s="446"/>
      <c r="BG309" s="446"/>
      <c r="BH309" s="446"/>
      <c r="BI309" s="446"/>
      <c r="BJ309" s="446"/>
      <c r="BK309" s="446"/>
      <c r="BL309" s="446"/>
    </row>
    <row r="310" spans="1:64" s="447" customFormat="1">
      <c r="A310" s="446"/>
      <c r="B310" s="875"/>
      <c r="C310" s="937" t="s">
        <v>1164</v>
      </c>
      <c r="D310" s="932"/>
      <c r="E310" s="932"/>
      <c r="F310" s="932"/>
      <c r="G310" s="932"/>
      <c r="H310" s="932"/>
      <c r="I310" s="932"/>
      <c r="J310" s="932"/>
      <c r="K310" s="932"/>
      <c r="L310" s="932"/>
      <c r="M310" s="932"/>
      <c r="N310" s="932"/>
      <c r="O310" s="932"/>
      <c r="P310" s="932"/>
      <c r="Q310" s="932"/>
      <c r="R310" s="932"/>
      <c r="S310" s="932"/>
      <c r="T310" s="932"/>
      <c r="U310" s="932"/>
      <c r="V310" s="932"/>
      <c r="W310" s="932"/>
      <c r="X310" s="932"/>
      <c r="Y310" s="932"/>
      <c r="Z310" s="932"/>
      <c r="AA310" s="932"/>
      <c r="AB310" s="932"/>
      <c r="AC310" s="932"/>
      <c r="AD310" s="932"/>
      <c r="AE310" s="932"/>
      <c r="AF310" s="932"/>
      <c r="AG310" s="932"/>
      <c r="AH310" s="932"/>
      <c r="AI310" s="932"/>
      <c r="AJ310" s="932"/>
      <c r="AK310" s="932"/>
      <c r="AL310" s="932"/>
      <c r="AM310" s="932"/>
      <c r="AN310" s="932"/>
      <c r="AO310" s="932"/>
      <c r="AP310" s="932"/>
      <c r="AQ310" s="932"/>
      <c r="AR310" s="932"/>
      <c r="AS310" s="932"/>
      <c r="AT310" s="421"/>
      <c r="AU310" s="879"/>
      <c r="AV310" s="449"/>
      <c r="AW310" s="449"/>
      <c r="AX310" s="449"/>
      <c r="AY310" s="449"/>
      <c r="AZ310" s="449"/>
      <c r="BA310" s="450"/>
      <c r="BB310" s="446"/>
      <c r="BC310" s="446"/>
      <c r="BD310" s="446"/>
      <c r="BE310" s="446"/>
      <c r="BF310" s="446"/>
      <c r="BG310" s="446"/>
      <c r="BH310" s="446"/>
      <c r="BI310" s="446"/>
      <c r="BJ310" s="446"/>
      <c r="BK310" s="446"/>
      <c r="BL310" s="446"/>
    </row>
    <row r="311" spans="1:64" s="447" customFormat="1">
      <c r="A311" s="446"/>
      <c r="B311" s="875"/>
      <c r="C311" s="460"/>
      <c r="D311" s="457"/>
      <c r="E311" s="457"/>
      <c r="F311" s="457"/>
      <c r="G311" s="457"/>
      <c r="H311" s="457"/>
      <c r="I311" s="457"/>
      <c r="J311" s="457"/>
      <c r="K311" s="457"/>
      <c r="L311" s="457"/>
      <c r="M311" s="457"/>
      <c r="N311" s="457"/>
      <c r="O311" s="457"/>
      <c r="P311" s="457"/>
      <c r="Q311" s="457"/>
      <c r="R311" s="457"/>
      <c r="S311" s="457"/>
      <c r="T311" s="457"/>
      <c r="U311" s="457"/>
      <c r="V311" s="457"/>
      <c r="W311" s="457"/>
      <c r="X311" s="457"/>
      <c r="Y311" s="457"/>
      <c r="Z311" s="457"/>
      <c r="AA311" s="457"/>
      <c r="AB311" s="457"/>
      <c r="AC311" s="457"/>
      <c r="AD311" s="457"/>
      <c r="AE311" s="457"/>
      <c r="AF311" s="457"/>
      <c r="AG311" s="457"/>
      <c r="AH311" s="457"/>
      <c r="AI311" s="457"/>
      <c r="AJ311" s="457"/>
      <c r="AK311" s="457"/>
      <c r="AL311" s="457"/>
      <c r="AM311" s="457"/>
      <c r="AN311" s="457"/>
      <c r="AO311" s="457"/>
      <c r="AP311" s="457"/>
      <c r="AQ311" s="457"/>
      <c r="AR311" s="457"/>
      <c r="AS311" s="457"/>
      <c r="AT311" s="421"/>
      <c r="AU311" s="879"/>
      <c r="AV311" s="449"/>
      <c r="AW311" s="449"/>
      <c r="AX311" s="449"/>
      <c r="AY311" s="449"/>
      <c r="AZ311" s="449"/>
      <c r="BA311" s="450"/>
      <c r="BB311" s="446"/>
      <c r="BC311" s="446"/>
      <c r="BD311" s="446"/>
      <c r="BE311" s="446"/>
      <c r="BF311" s="446"/>
      <c r="BG311" s="446"/>
      <c r="BH311" s="446"/>
      <c r="BI311" s="446"/>
      <c r="BJ311" s="446"/>
      <c r="BK311" s="446"/>
      <c r="BL311" s="446"/>
    </row>
    <row r="312" spans="1:64" s="447" customFormat="1" ht="17" thickBot="1">
      <c r="A312" s="446"/>
      <c r="B312" s="875"/>
      <c r="C312" s="448"/>
      <c r="D312" s="448"/>
      <c r="E312" s="448"/>
      <c r="F312" s="421"/>
      <c r="G312" s="448"/>
      <c r="H312" s="448"/>
      <c r="I312" s="421"/>
      <c r="J312" s="448"/>
      <c r="K312" s="448"/>
      <c r="L312" s="421"/>
      <c r="M312" s="448"/>
      <c r="N312" s="448"/>
      <c r="O312" s="421"/>
      <c r="P312" s="448"/>
      <c r="Q312" s="448"/>
      <c r="R312" s="421"/>
      <c r="S312" s="448"/>
      <c r="T312" s="448"/>
      <c r="U312" s="461"/>
      <c r="V312" s="448"/>
      <c r="W312" s="448"/>
      <c r="X312" s="421"/>
      <c r="Y312" s="448"/>
      <c r="Z312" s="448"/>
      <c r="AA312" s="421"/>
      <c r="AB312" s="448"/>
      <c r="AC312" s="448" t="s">
        <v>1175</v>
      </c>
      <c r="AD312" s="421"/>
      <c r="AE312" s="448"/>
      <c r="AF312" s="448"/>
      <c r="AG312" s="421"/>
      <c r="AH312" s="448"/>
      <c r="AI312" s="448"/>
      <c r="AJ312" s="421"/>
      <c r="AK312" s="448"/>
      <c r="AL312" s="448"/>
      <c r="AM312" s="421"/>
      <c r="AN312" s="448"/>
      <c r="AO312" s="448"/>
      <c r="AP312" s="461"/>
      <c r="AQ312" s="448"/>
      <c r="AR312" s="448" t="s">
        <v>1175</v>
      </c>
      <c r="AS312" s="421"/>
      <c r="AT312" s="421"/>
      <c r="AU312" s="879"/>
      <c r="AV312" s="449"/>
      <c r="AW312" s="449"/>
      <c r="AX312" s="449"/>
      <c r="AY312" s="449"/>
      <c r="AZ312" s="449"/>
      <c r="BA312" s="450"/>
      <c r="BB312" s="446"/>
      <c r="BC312" s="446"/>
      <c r="BD312" s="446"/>
      <c r="BE312" s="446"/>
      <c r="BF312" s="446"/>
      <c r="BG312" s="446"/>
      <c r="BH312" s="446"/>
      <c r="BI312" s="446"/>
      <c r="BJ312" s="446"/>
      <c r="BK312" s="446"/>
      <c r="BL312" s="446"/>
    </row>
    <row r="313" spans="1:64" s="447" customFormat="1" ht="17.5" thickTop="1" thickBot="1">
      <c r="A313" s="446"/>
      <c r="B313" s="875"/>
      <c r="C313" s="448"/>
      <c r="D313" s="960" t="s">
        <v>1169</v>
      </c>
      <c r="E313" s="961"/>
      <c r="F313" s="421"/>
      <c r="G313" s="944" t="s">
        <v>1169</v>
      </c>
      <c r="H313" s="944"/>
      <c r="I313" s="421"/>
      <c r="J313" s="944" t="s">
        <v>1169</v>
      </c>
      <c r="K313" s="944"/>
      <c r="L313" s="421"/>
      <c r="M313" s="944" t="s">
        <v>1169</v>
      </c>
      <c r="N313" s="944"/>
      <c r="O313" s="421"/>
      <c r="P313" s="944" t="s">
        <v>1169</v>
      </c>
      <c r="Q313" s="944"/>
      <c r="R313" s="421"/>
      <c r="S313" s="944" t="s">
        <v>1169</v>
      </c>
      <c r="T313" s="944"/>
      <c r="U313" s="421"/>
      <c r="V313" s="944" t="s">
        <v>1169</v>
      </c>
      <c r="W313" s="944"/>
      <c r="X313" s="421"/>
      <c r="Y313" s="944" t="s">
        <v>1169</v>
      </c>
      <c r="Z313" s="944"/>
      <c r="AA313" s="421"/>
      <c r="AB313" s="944" t="s">
        <v>1169</v>
      </c>
      <c r="AC313" s="944"/>
      <c r="AD313" s="421"/>
      <c r="AE313" s="944" t="s">
        <v>1169</v>
      </c>
      <c r="AF313" s="944"/>
      <c r="AG313" s="421"/>
      <c r="AH313" s="944"/>
      <c r="AI313" s="944"/>
      <c r="AJ313" s="421"/>
      <c r="AK313" s="944" t="s">
        <v>1169</v>
      </c>
      <c r="AL313" s="944"/>
      <c r="AM313" s="421"/>
      <c r="AN313" s="944"/>
      <c r="AO313" s="944"/>
      <c r="AP313" s="421"/>
      <c r="AQ313" s="949" t="s">
        <v>1169</v>
      </c>
      <c r="AR313" s="949"/>
      <c r="AS313" s="421"/>
      <c r="AT313" s="421"/>
      <c r="AU313" s="879"/>
      <c r="AV313" s="959">
        <v>14</v>
      </c>
      <c r="AW313" s="885">
        <f>COUNTIF(D312:AR313,"FC")</f>
        <v>12</v>
      </c>
      <c r="AX313" s="885">
        <f>COUNTIF(J311:AR315,"EC")</f>
        <v>2</v>
      </c>
      <c r="AY313" s="885">
        <f>COUNTIF(A315:AR316,"E")</f>
        <v>9</v>
      </c>
      <c r="AZ313" s="885">
        <f>COUNTIF(J312:AR312,"TW")</f>
        <v>0</v>
      </c>
      <c r="BA313" s="886"/>
      <c r="BB313" s="446"/>
      <c r="BC313" s="446"/>
      <c r="BD313" s="446"/>
      <c r="BE313" s="446"/>
      <c r="BF313" s="446"/>
      <c r="BG313" s="446"/>
      <c r="BH313" s="446"/>
      <c r="BI313" s="446"/>
      <c r="BJ313" s="446"/>
      <c r="BK313" s="446"/>
      <c r="BL313" s="446"/>
    </row>
    <row r="314" spans="1:64" s="447" customFormat="1" ht="17.5" thickTop="1" thickBot="1">
      <c r="A314" s="446"/>
      <c r="B314" s="875"/>
      <c r="C314" s="421"/>
      <c r="D314" s="412" t="s">
        <v>795</v>
      </c>
      <c r="E314" s="413" t="s">
        <v>797</v>
      </c>
      <c r="F314" s="421"/>
      <c r="G314" s="412" t="s">
        <v>795</v>
      </c>
      <c r="H314" s="413" t="s">
        <v>797</v>
      </c>
      <c r="I314" s="421"/>
      <c r="J314" s="412" t="s">
        <v>795</v>
      </c>
      <c r="K314" s="413" t="s">
        <v>797</v>
      </c>
      <c r="L314" s="421"/>
      <c r="M314" s="412" t="s">
        <v>795</v>
      </c>
      <c r="N314" s="413" t="s">
        <v>797</v>
      </c>
      <c r="O314" s="421"/>
      <c r="P314" s="412" t="s">
        <v>795</v>
      </c>
      <c r="Q314" s="413" t="s">
        <v>797</v>
      </c>
      <c r="R314" s="421"/>
      <c r="S314" s="412" t="s">
        <v>795</v>
      </c>
      <c r="T314" s="413" t="s">
        <v>797</v>
      </c>
      <c r="U314" s="421"/>
      <c r="V314" s="412" t="s">
        <v>795</v>
      </c>
      <c r="W314" s="413" t="s">
        <v>797</v>
      </c>
      <c r="X314" s="421"/>
      <c r="Y314" s="412" t="s">
        <v>795</v>
      </c>
      <c r="Z314" s="413" t="s">
        <v>797</v>
      </c>
      <c r="AA314" s="421"/>
      <c r="AB314" s="412" t="s">
        <v>795</v>
      </c>
      <c r="AC314" s="413" t="s">
        <v>797</v>
      </c>
      <c r="AD314" s="421"/>
      <c r="AE314" s="412" t="s">
        <v>795</v>
      </c>
      <c r="AF314" s="413" t="s">
        <v>797</v>
      </c>
      <c r="AG314" s="421"/>
      <c r="AH314" s="422" t="s">
        <v>795</v>
      </c>
      <c r="AI314" s="423" t="s">
        <v>797</v>
      </c>
      <c r="AJ314" s="421"/>
      <c r="AK314" s="412" t="s">
        <v>795</v>
      </c>
      <c r="AL314" s="413" t="s">
        <v>797</v>
      </c>
      <c r="AM314" s="421"/>
      <c r="AN314" s="422" t="s">
        <v>795</v>
      </c>
      <c r="AO314" s="423" t="s">
        <v>797</v>
      </c>
      <c r="AP314" s="421"/>
      <c r="AQ314" s="412" t="s">
        <v>795</v>
      </c>
      <c r="AR314" s="413" t="s">
        <v>797</v>
      </c>
      <c r="AS314" s="439"/>
      <c r="AT314" s="421"/>
      <c r="AU314" s="879"/>
      <c r="AV314" s="959"/>
      <c r="AW314" s="885"/>
      <c r="AX314" s="885"/>
      <c r="AY314" s="885"/>
      <c r="AZ314" s="885"/>
      <c r="BA314" s="886"/>
      <c r="BB314" s="446"/>
      <c r="BC314" s="446"/>
      <c r="BD314" s="446"/>
      <c r="BE314" s="446"/>
      <c r="BF314" s="446"/>
      <c r="BG314" s="446"/>
      <c r="BH314" s="446"/>
      <c r="BI314" s="446"/>
      <c r="BJ314" s="446"/>
      <c r="BK314" s="446"/>
      <c r="BL314" s="446"/>
    </row>
    <row r="315" spans="1:64" s="447" customFormat="1" ht="17.5" thickTop="1" thickBot="1">
      <c r="A315" s="446"/>
      <c r="B315" s="875"/>
      <c r="C315" s="421"/>
      <c r="D315" s="414" t="s">
        <v>800</v>
      </c>
      <c r="E315" s="415" t="s">
        <v>622</v>
      </c>
      <c r="F315" s="421"/>
      <c r="G315" s="414" t="s">
        <v>800</v>
      </c>
      <c r="H315" s="415" t="s">
        <v>622</v>
      </c>
      <c r="I315" s="421" t="s">
        <v>807</v>
      </c>
      <c r="J315" s="414" t="s">
        <v>800</v>
      </c>
      <c r="K315" s="415" t="s">
        <v>622</v>
      </c>
      <c r="L315" s="421"/>
      <c r="M315" s="414" t="s">
        <v>800</v>
      </c>
      <c r="N315" s="415" t="s">
        <v>622</v>
      </c>
      <c r="O315" s="421"/>
      <c r="P315" s="414" t="s">
        <v>800</v>
      </c>
      <c r="Q315" s="415" t="s">
        <v>622</v>
      </c>
      <c r="R315" s="421"/>
      <c r="S315" s="414" t="s">
        <v>800</v>
      </c>
      <c r="T315" s="415" t="s">
        <v>622</v>
      </c>
      <c r="U315" s="421"/>
      <c r="V315" s="414" t="s">
        <v>800</v>
      </c>
      <c r="W315" s="415" t="s">
        <v>622</v>
      </c>
      <c r="X315" s="421"/>
      <c r="Y315" s="414" t="s">
        <v>800</v>
      </c>
      <c r="Z315" s="415" t="s">
        <v>622</v>
      </c>
      <c r="AA315" s="421"/>
      <c r="AB315" s="414" t="s">
        <v>800</v>
      </c>
      <c r="AC315" s="415" t="s">
        <v>622</v>
      </c>
      <c r="AD315" s="421"/>
      <c r="AE315" s="414" t="s">
        <v>800</v>
      </c>
      <c r="AF315" s="415" t="s">
        <v>622</v>
      </c>
      <c r="AG315" s="421"/>
      <c r="AH315" s="426" t="s">
        <v>800</v>
      </c>
      <c r="AI315" s="427" t="s">
        <v>622</v>
      </c>
      <c r="AJ315" s="421"/>
      <c r="AK315" s="414" t="s">
        <v>800</v>
      </c>
      <c r="AL315" s="415" t="s">
        <v>622</v>
      </c>
      <c r="AM315" s="421"/>
      <c r="AN315" s="426" t="s">
        <v>800</v>
      </c>
      <c r="AO315" s="427" t="s">
        <v>622</v>
      </c>
      <c r="AP315" s="421"/>
      <c r="AQ315" s="414" t="s">
        <v>800</v>
      </c>
      <c r="AR315" s="415" t="s">
        <v>622</v>
      </c>
      <c r="AS315" s="439"/>
      <c r="AT315" s="421"/>
      <c r="AU315" s="879"/>
      <c r="AV315" s="959"/>
      <c r="AW315" s="885"/>
      <c r="AX315" s="885"/>
      <c r="AY315" s="885"/>
      <c r="AZ315" s="885"/>
      <c r="BA315" s="886"/>
      <c r="BB315" s="446"/>
      <c r="BC315" s="446"/>
      <c r="BD315" s="446"/>
      <c r="BE315" s="446"/>
      <c r="BF315" s="446"/>
      <c r="BG315" s="446"/>
      <c r="BH315" s="446"/>
      <c r="BI315" s="446"/>
      <c r="BJ315" s="446"/>
      <c r="BK315" s="446"/>
      <c r="BL315" s="446"/>
    </row>
    <row r="316" spans="1:64" s="447" customFormat="1" ht="17" thickTop="1">
      <c r="A316" s="446"/>
      <c r="B316" s="875"/>
      <c r="C316" s="448"/>
      <c r="D316" s="416" t="s">
        <v>1170</v>
      </c>
      <c r="E316" s="417" t="s">
        <v>1092</v>
      </c>
      <c r="F316" s="432">
        <v>365</v>
      </c>
      <c r="G316" s="416" t="s">
        <v>1170</v>
      </c>
      <c r="H316" s="417" t="s">
        <v>1092</v>
      </c>
      <c r="I316" s="432">
        <v>371</v>
      </c>
      <c r="J316" s="416" t="s">
        <v>1170</v>
      </c>
      <c r="K316" s="417" t="s">
        <v>1310</v>
      </c>
      <c r="L316" s="432">
        <v>395</v>
      </c>
      <c r="M316" s="416" t="s">
        <v>1170</v>
      </c>
      <c r="N316" s="417" t="s">
        <v>1312</v>
      </c>
      <c r="O316" s="432">
        <v>449</v>
      </c>
      <c r="P316" s="416" t="s">
        <v>1170</v>
      </c>
      <c r="Q316" s="417" t="s">
        <v>945</v>
      </c>
      <c r="R316" s="432">
        <v>394.57600000000002</v>
      </c>
      <c r="S316" s="416" t="s">
        <v>1170</v>
      </c>
      <c r="T316" s="417" t="s">
        <v>1100</v>
      </c>
      <c r="U316" s="432">
        <v>455</v>
      </c>
      <c r="V316" s="416" t="s">
        <v>1170</v>
      </c>
      <c r="W316" s="417" t="s">
        <v>1092</v>
      </c>
      <c r="X316" s="432">
        <v>393</v>
      </c>
      <c r="Y316" s="416" t="s">
        <v>1170</v>
      </c>
      <c r="Z316" s="417" t="s">
        <v>1092</v>
      </c>
      <c r="AA316" s="432">
        <v>452</v>
      </c>
      <c r="AB316" s="416" t="s">
        <v>1170</v>
      </c>
      <c r="AC316" s="417" t="s">
        <v>1092</v>
      </c>
      <c r="AD316" s="432">
        <v>396</v>
      </c>
      <c r="AE316" s="416">
        <v>0</v>
      </c>
      <c r="AF316" s="417" t="s">
        <v>945</v>
      </c>
      <c r="AG316" s="432">
        <v>442</v>
      </c>
      <c r="AH316" s="430">
        <v>0</v>
      </c>
      <c r="AI316" s="431" t="s">
        <v>945</v>
      </c>
      <c r="AJ316" s="432">
        <v>407</v>
      </c>
      <c r="AK316" s="416">
        <v>0</v>
      </c>
      <c r="AL316" s="417" t="s">
        <v>945</v>
      </c>
      <c r="AM316" s="432">
        <v>424</v>
      </c>
      <c r="AN316" s="430">
        <v>0</v>
      </c>
      <c r="AO316" s="431" t="s">
        <v>1092</v>
      </c>
      <c r="AP316" s="432">
        <v>319</v>
      </c>
      <c r="AQ316" s="416"/>
      <c r="AR316" s="417" t="s">
        <v>1310</v>
      </c>
      <c r="AS316" s="375">
        <v>409</v>
      </c>
      <c r="AT316" s="421"/>
      <c r="AU316" s="879"/>
      <c r="AV316" s="953"/>
      <c r="AW316" s="953"/>
      <c r="AX316" s="953"/>
      <c r="AY316" s="953"/>
      <c r="AZ316" s="953"/>
      <c r="BA316" s="956"/>
      <c r="BB316" s="451">
        <f>SUM(F316:AS316)</f>
        <v>5671.576</v>
      </c>
      <c r="BC316" s="446"/>
      <c r="BD316" s="446"/>
      <c r="BE316" s="446"/>
      <c r="BF316" s="446"/>
      <c r="BG316" s="446"/>
      <c r="BH316" s="446"/>
      <c r="BI316" s="446"/>
      <c r="BJ316" s="446"/>
      <c r="BK316" s="446"/>
      <c r="BL316" s="446"/>
    </row>
    <row r="317" spans="1:64" s="447" customFormat="1">
      <c r="A317" s="446"/>
      <c r="B317" s="875"/>
      <c r="C317" s="452"/>
      <c r="D317" s="884" t="s">
        <v>1036</v>
      </c>
      <c r="E317" s="884"/>
      <c r="F317" s="421"/>
      <c r="G317" s="884" t="s">
        <v>1037</v>
      </c>
      <c r="H317" s="884"/>
      <c r="I317" s="452"/>
      <c r="J317" s="884" t="s">
        <v>1038</v>
      </c>
      <c r="K317" s="884"/>
      <c r="L317" s="452"/>
      <c r="M317" s="884" t="s">
        <v>1039</v>
      </c>
      <c r="N317" s="884"/>
      <c r="O317" s="452"/>
      <c r="P317" s="884" t="s">
        <v>10</v>
      </c>
      <c r="Q317" s="884"/>
      <c r="R317" s="421"/>
      <c r="S317" s="884" t="s">
        <v>206</v>
      </c>
      <c r="T317" s="884"/>
      <c r="U317" s="421"/>
      <c r="V317" s="884" t="s">
        <v>332</v>
      </c>
      <c r="W317" s="884"/>
      <c r="X317" s="421"/>
      <c r="Y317" s="884" t="s">
        <v>333</v>
      </c>
      <c r="Z317" s="884"/>
      <c r="AA317" s="421"/>
      <c r="AB317" s="884" t="s">
        <v>1040</v>
      </c>
      <c r="AC317" s="884"/>
      <c r="AD317" s="421"/>
      <c r="AE317" s="884" t="s">
        <v>1041</v>
      </c>
      <c r="AF317" s="884"/>
      <c r="AG317" s="421"/>
      <c r="AH317" s="884" t="s">
        <v>1627</v>
      </c>
      <c r="AI317" s="884"/>
      <c r="AJ317" s="421"/>
      <c r="AK317" s="884" t="s">
        <v>296</v>
      </c>
      <c r="AL317" s="884"/>
      <c r="AM317" s="453"/>
      <c r="AN317" s="884" t="s">
        <v>334</v>
      </c>
      <c r="AO317" s="884"/>
      <c r="AP317" s="421"/>
      <c r="AQ317" s="884" t="s">
        <v>335</v>
      </c>
      <c r="AR317" s="884"/>
      <c r="AS317" s="452"/>
      <c r="AT317" s="421"/>
      <c r="AU317" s="879"/>
      <c r="AV317" s="954"/>
      <c r="AW317" s="954"/>
      <c r="AX317" s="954"/>
      <c r="AY317" s="954"/>
      <c r="AZ317" s="954"/>
      <c r="BA317" s="957"/>
      <c r="BB317" s="446"/>
      <c r="BC317" s="446"/>
      <c r="BD317" s="446"/>
      <c r="BE317" s="446"/>
      <c r="BF317" s="446"/>
      <c r="BG317" s="446"/>
      <c r="BH317" s="446"/>
      <c r="BI317" s="446"/>
      <c r="BJ317" s="446"/>
      <c r="BK317" s="446"/>
      <c r="BL317" s="446"/>
    </row>
    <row r="318" spans="1:64" s="447" customFormat="1">
      <c r="A318" s="446"/>
      <c r="B318" s="875"/>
      <c r="C318" s="452"/>
      <c r="D318" s="884" t="s">
        <v>1091</v>
      </c>
      <c r="E318" s="884"/>
      <c r="F318" s="421"/>
      <c r="G318" s="884" t="s">
        <v>1091</v>
      </c>
      <c r="H318" s="884"/>
      <c r="I318" s="421"/>
      <c r="J318" s="884" t="s">
        <v>1096</v>
      </c>
      <c r="K318" s="884"/>
      <c r="L318" s="421"/>
      <c r="M318" s="884" t="s">
        <v>1091</v>
      </c>
      <c r="N318" s="884"/>
      <c r="O318" s="421"/>
      <c r="P318" s="884" t="s">
        <v>1315</v>
      </c>
      <c r="Q318" s="884"/>
      <c r="R318" s="421"/>
      <c r="S318" s="884" t="s">
        <v>1090</v>
      </c>
      <c r="T318" s="884"/>
      <c r="U318" s="421"/>
      <c r="V318" s="884" t="s">
        <v>1090</v>
      </c>
      <c r="W318" s="884"/>
      <c r="X318" s="421"/>
      <c r="Y318" s="884" t="s">
        <v>1096</v>
      </c>
      <c r="Z318" s="884"/>
      <c r="AA318" s="421"/>
      <c r="AB318" s="884" t="s">
        <v>1088</v>
      </c>
      <c r="AC318" s="884"/>
      <c r="AD318" s="421"/>
      <c r="AE318" s="884" t="s">
        <v>1090</v>
      </c>
      <c r="AF318" s="884"/>
      <c r="AG318" s="421"/>
      <c r="AH318" s="884" t="s">
        <v>1090</v>
      </c>
      <c r="AI318" s="884"/>
      <c r="AJ318" s="421"/>
      <c r="AK318" s="884" t="s">
        <v>1317</v>
      </c>
      <c r="AL318" s="884"/>
      <c r="AM318" s="421"/>
      <c r="AN318" s="884" t="s">
        <v>1088</v>
      </c>
      <c r="AO318" s="884"/>
      <c r="AP318" s="421"/>
      <c r="AQ318" s="884" t="s">
        <v>1088</v>
      </c>
      <c r="AR318" s="884"/>
      <c r="AS318" s="452"/>
      <c r="AT318" s="421"/>
      <c r="AU318" s="879"/>
      <c r="AV318" s="954"/>
      <c r="AW318" s="954"/>
      <c r="AX318" s="954"/>
      <c r="AY318" s="954"/>
      <c r="AZ318" s="954"/>
      <c r="BA318" s="957"/>
      <c r="BB318" s="446"/>
      <c r="BC318" s="446"/>
      <c r="BD318" s="446"/>
      <c r="BE318" s="446"/>
      <c r="BF318" s="446"/>
      <c r="BG318" s="446"/>
      <c r="BH318" s="446"/>
      <c r="BI318" s="446"/>
      <c r="BJ318" s="446"/>
      <c r="BK318" s="446"/>
      <c r="BL318" s="446"/>
    </row>
    <row r="319" spans="1:64" s="447" customFormat="1">
      <c r="A319" s="446"/>
      <c r="B319" s="875"/>
      <c r="C319" s="448"/>
      <c r="D319" s="418"/>
      <c r="E319" s="418"/>
      <c r="F319" s="421"/>
      <c r="G319" s="418"/>
      <c r="H319" s="418"/>
      <c r="I319" s="418"/>
      <c r="J319" s="418"/>
      <c r="K319" s="418"/>
      <c r="L319" s="421"/>
      <c r="M319" s="418"/>
      <c r="N319" s="418"/>
      <c r="O319" s="421"/>
      <c r="P319" s="418"/>
      <c r="Q319" s="418"/>
      <c r="R319" s="418"/>
      <c r="S319" s="455"/>
      <c r="T319" s="456"/>
      <c r="U319" s="418"/>
      <c r="V319" s="418"/>
      <c r="W319" s="418"/>
      <c r="X319" s="448"/>
      <c r="Y319" s="418"/>
      <c r="Z319" s="418"/>
      <c r="AA319" s="421"/>
      <c r="AB319" s="418"/>
      <c r="AC319" s="418"/>
      <c r="AD319" s="421"/>
      <c r="AE319" s="418"/>
      <c r="AF319" s="418"/>
      <c r="AG319" s="421"/>
      <c r="AH319" s="418"/>
      <c r="AI319" s="418"/>
      <c r="AJ319" s="457"/>
      <c r="AK319" s="418"/>
      <c r="AL319" s="418"/>
      <c r="AM319" s="457"/>
      <c r="AN319" s="418"/>
      <c r="AO319" s="418"/>
      <c r="AP319" s="457"/>
      <c r="AQ319" s="418"/>
      <c r="AR319" s="418"/>
      <c r="AS319" s="457"/>
      <c r="AT319" s="421"/>
      <c r="AU319" s="879"/>
      <c r="AV319" s="954"/>
      <c r="AW319" s="954"/>
      <c r="AX319" s="954"/>
      <c r="AY319" s="954"/>
      <c r="AZ319" s="954"/>
      <c r="BA319" s="957"/>
      <c r="BB319" s="446"/>
      <c r="BC319" s="446"/>
      <c r="BD319" s="446"/>
      <c r="BE319" s="446"/>
      <c r="BF319" s="446"/>
      <c r="BG319" s="446"/>
      <c r="BH319" s="446"/>
      <c r="BI319" s="446"/>
      <c r="BJ319" s="446"/>
      <c r="BK319" s="446"/>
      <c r="BL319" s="446"/>
    </row>
    <row r="320" spans="1:64" s="447" customFormat="1">
      <c r="A320" s="446"/>
      <c r="B320" s="875"/>
      <c r="C320" s="458"/>
      <c r="D320" s="458">
        <f>AQ309+1</f>
        <v>387</v>
      </c>
      <c r="E320" s="458"/>
      <c r="F320" s="459"/>
      <c r="G320" s="458">
        <f>D320+1</f>
        <v>388</v>
      </c>
      <c r="H320" s="458"/>
      <c r="I320" s="459"/>
      <c r="J320" s="458">
        <f>G320+1</f>
        <v>389</v>
      </c>
      <c r="K320" s="458"/>
      <c r="L320" s="459"/>
      <c r="M320" s="458">
        <f>J320+1</f>
        <v>390</v>
      </c>
      <c r="N320" s="458"/>
      <c r="O320" s="459"/>
      <c r="P320" s="458">
        <f>M320+1</f>
        <v>391</v>
      </c>
      <c r="Q320" s="458"/>
      <c r="R320" s="459"/>
      <c r="S320" s="458">
        <f>P320+1</f>
        <v>392</v>
      </c>
      <c r="T320" s="458"/>
      <c r="U320" s="459"/>
      <c r="V320" s="458">
        <f>S320+1</f>
        <v>393</v>
      </c>
      <c r="W320" s="458"/>
      <c r="X320" s="458"/>
      <c r="Y320" s="458">
        <f>V320+1</f>
        <v>394</v>
      </c>
      <c r="Z320" s="458"/>
      <c r="AA320" s="459"/>
      <c r="AB320" s="458">
        <f>Y320+1</f>
        <v>395</v>
      </c>
      <c r="AC320" s="458"/>
      <c r="AD320" s="459"/>
      <c r="AE320" s="458">
        <f>AB320+1</f>
        <v>396</v>
      </c>
      <c r="AF320" s="458"/>
      <c r="AG320" s="459"/>
      <c r="AH320" s="458">
        <f>AE320+1</f>
        <v>397</v>
      </c>
      <c r="AI320" s="458"/>
      <c r="AJ320" s="458"/>
      <c r="AK320" s="458">
        <f>AH320+1</f>
        <v>398</v>
      </c>
      <c r="AL320" s="458"/>
      <c r="AM320" s="458"/>
      <c r="AN320" s="458">
        <f>AK320+1</f>
        <v>399</v>
      </c>
      <c r="AO320" s="458"/>
      <c r="AP320" s="458"/>
      <c r="AQ320" s="458">
        <f>AN320+1</f>
        <v>400</v>
      </c>
      <c r="AR320" s="458"/>
      <c r="AS320" s="458"/>
      <c r="AT320" s="421"/>
      <c r="AU320" s="879"/>
      <c r="AV320" s="954"/>
      <c r="AW320" s="954"/>
      <c r="AX320" s="954"/>
      <c r="AY320" s="954"/>
      <c r="AZ320" s="954"/>
      <c r="BA320" s="957"/>
      <c r="BB320" s="446"/>
      <c r="BC320" s="446"/>
      <c r="BD320" s="446"/>
      <c r="BE320" s="446"/>
      <c r="BF320" s="446"/>
      <c r="BG320" s="446"/>
      <c r="BH320" s="446"/>
      <c r="BI320" s="446"/>
      <c r="BJ320" s="446"/>
      <c r="BK320" s="446"/>
      <c r="BL320" s="446"/>
    </row>
    <row r="321" spans="1:64" s="447" customFormat="1">
      <c r="A321" s="446"/>
      <c r="B321" s="875"/>
      <c r="C321" s="937" t="s">
        <v>1166</v>
      </c>
      <c r="D321" s="932"/>
      <c r="E321" s="932"/>
      <c r="F321" s="932"/>
      <c r="G321" s="932"/>
      <c r="H321" s="932"/>
      <c r="I321" s="932"/>
      <c r="J321" s="932"/>
      <c r="K321" s="932"/>
      <c r="L321" s="932"/>
      <c r="M321" s="932"/>
      <c r="N321" s="932"/>
      <c r="O321" s="932"/>
      <c r="P321" s="932"/>
      <c r="Q321" s="932"/>
      <c r="R321" s="932"/>
      <c r="S321" s="932"/>
      <c r="T321" s="932"/>
      <c r="U321" s="932"/>
      <c r="V321" s="932"/>
      <c r="W321" s="932"/>
      <c r="X321" s="932"/>
      <c r="Y321" s="932"/>
      <c r="Z321" s="932"/>
      <c r="AA321" s="932"/>
      <c r="AB321" s="932"/>
      <c r="AC321" s="932"/>
      <c r="AD321" s="932"/>
      <c r="AE321" s="932"/>
      <c r="AF321" s="932"/>
      <c r="AG321" s="932"/>
      <c r="AH321" s="932"/>
      <c r="AI321" s="932"/>
      <c r="AJ321" s="932"/>
      <c r="AK321" s="932"/>
      <c r="AL321" s="932"/>
      <c r="AM321" s="932"/>
      <c r="AN321" s="932"/>
      <c r="AO321" s="932"/>
      <c r="AP321" s="932"/>
      <c r="AQ321" s="932"/>
      <c r="AR321" s="932"/>
      <c r="AS321" s="932"/>
      <c r="AT321" s="421"/>
      <c r="AU321" s="879"/>
      <c r="AV321" s="954"/>
      <c r="AW321" s="954"/>
      <c r="AX321" s="954"/>
      <c r="AY321" s="954"/>
      <c r="AZ321" s="954"/>
      <c r="BA321" s="957"/>
      <c r="BB321" s="446"/>
      <c r="BC321" s="446"/>
      <c r="BD321" s="446"/>
      <c r="BE321" s="446"/>
      <c r="BF321" s="446"/>
      <c r="BG321" s="446"/>
      <c r="BH321" s="446"/>
      <c r="BI321" s="446"/>
      <c r="BJ321" s="446"/>
      <c r="BK321" s="446"/>
      <c r="BL321" s="446"/>
    </row>
    <row r="322" spans="1:64" s="447" customFormat="1">
      <c r="A322" s="446"/>
      <c r="B322" s="875"/>
      <c r="C322" s="460"/>
      <c r="D322" s="457"/>
      <c r="E322" s="457"/>
      <c r="F322" s="457"/>
      <c r="G322" s="457"/>
      <c r="H322" s="457"/>
      <c r="I322" s="457"/>
      <c r="J322" s="457"/>
      <c r="K322" s="457"/>
      <c r="L322" s="457"/>
      <c r="M322" s="457"/>
      <c r="N322" s="457"/>
      <c r="O322" s="457"/>
      <c r="P322" s="457"/>
      <c r="Q322" s="457"/>
      <c r="R322" s="457"/>
      <c r="S322" s="457"/>
      <c r="T322" s="457"/>
      <c r="U322" s="457"/>
      <c r="V322" s="457"/>
      <c r="W322" s="457"/>
      <c r="X322" s="457"/>
      <c r="Y322" s="457"/>
      <c r="Z322" s="457"/>
      <c r="AA322" s="457"/>
      <c r="AB322" s="457"/>
      <c r="AC322" s="457"/>
      <c r="AD322" s="457"/>
      <c r="AE322" s="457"/>
      <c r="AF322" s="457"/>
      <c r="AG322" s="457"/>
      <c r="AH322" s="457"/>
      <c r="AI322" s="457"/>
      <c r="AJ322" s="457"/>
      <c r="AK322" s="457"/>
      <c r="AL322" s="457"/>
      <c r="AM322" s="457"/>
      <c r="AN322" s="457"/>
      <c r="AO322" s="457"/>
      <c r="AP322" s="457"/>
      <c r="AQ322" s="457"/>
      <c r="AR322" s="457"/>
      <c r="AS322" s="457"/>
      <c r="AT322" s="421"/>
      <c r="AU322" s="879"/>
      <c r="AV322" s="954"/>
      <c r="AW322" s="954"/>
      <c r="AX322" s="954"/>
      <c r="AY322" s="954"/>
      <c r="AZ322" s="954"/>
      <c r="BA322" s="957"/>
      <c r="BB322" s="446"/>
      <c r="BC322" s="446"/>
      <c r="BD322" s="446"/>
      <c r="BE322" s="446"/>
      <c r="BF322" s="446"/>
      <c r="BG322" s="446"/>
      <c r="BH322" s="446"/>
      <c r="BI322" s="446"/>
      <c r="BJ322" s="446"/>
      <c r="BK322" s="446"/>
      <c r="BL322" s="446"/>
    </row>
    <row r="323" spans="1:64" s="447" customFormat="1">
      <c r="A323" s="446"/>
      <c r="B323" s="875"/>
      <c r="C323" s="448"/>
      <c r="D323" s="448"/>
      <c r="E323" s="448" t="s">
        <v>1175</v>
      </c>
      <c r="F323" s="421"/>
      <c r="G323" s="448"/>
      <c r="H323" s="448"/>
      <c r="I323" s="421"/>
      <c r="J323" s="448"/>
      <c r="K323" s="448"/>
      <c r="L323" s="421"/>
      <c r="M323" s="448"/>
      <c r="N323" s="448"/>
      <c r="O323" s="421"/>
      <c r="P323" s="448"/>
      <c r="Q323" s="448" t="s">
        <v>1175</v>
      </c>
      <c r="R323" s="421"/>
      <c r="S323" s="448"/>
      <c r="T323" s="448" t="s">
        <v>1175</v>
      </c>
      <c r="U323" s="461"/>
      <c r="V323" s="448" t="s">
        <v>1175</v>
      </c>
      <c r="W323" s="448"/>
      <c r="X323" s="421"/>
      <c r="Y323" s="448"/>
      <c r="Z323" s="448"/>
      <c r="AA323" s="421"/>
      <c r="AB323" s="448"/>
      <c r="AC323" s="448"/>
      <c r="AD323" s="421"/>
      <c r="AE323" s="448"/>
      <c r="AF323" s="448"/>
      <c r="AG323" s="421"/>
      <c r="AH323" s="448" t="s">
        <v>1175</v>
      </c>
      <c r="AI323" s="448"/>
      <c r="AJ323" s="421"/>
      <c r="AK323" s="448"/>
      <c r="AL323" s="448" t="s">
        <v>1175</v>
      </c>
      <c r="AM323" s="421"/>
      <c r="AN323" s="448"/>
      <c r="AO323" s="448"/>
      <c r="AP323" s="461"/>
      <c r="AQ323" s="448"/>
      <c r="AR323" s="448"/>
      <c r="AS323" s="421"/>
      <c r="AT323" s="421"/>
      <c r="AU323" s="879"/>
      <c r="AV323" s="954"/>
      <c r="AW323" s="954"/>
      <c r="AX323" s="954"/>
      <c r="AY323" s="954"/>
      <c r="AZ323" s="954"/>
      <c r="BA323" s="957"/>
      <c r="BB323" s="446"/>
      <c r="BC323" s="446"/>
      <c r="BD323" s="446"/>
      <c r="BE323" s="446"/>
      <c r="BF323" s="446"/>
      <c r="BG323" s="446"/>
      <c r="BH323" s="446"/>
      <c r="BI323" s="446"/>
      <c r="BJ323" s="446"/>
      <c r="BK323" s="446"/>
      <c r="BL323" s="446"/>
    </row>
    <row r="324" spans="1:64" s="447" customFormat="1" ht="17" thickBot="1">
      <c r="A324" s="446"/>
      <c r="B324" s="875"/>
      <c r="C324" s="448"/>
      <c r="D324" s="960" t="s">
        <v>1169</v>
      </c>
      <c r="E324" s="961"/>
      <c r="F324" s="421"/>
      <c r="G324" s="944" t="s">
        <v>1169</v>
      </c>
      <c r="H324" s="944"/>
      <c r="I324" s="421"/>
      <c r="J324" s="944"/>
      <c r="K324" s="944"/>
      <c r="L324" s="421"/>
      <c r="M324" s="944" t="s">
        <v>1169</v>
      </c>
      <c r="N324" s="944"/>
      <c r="O324" s="421"/>
      <c r="P324" s="944" t="s">
        <v>1169</v>
      </c>
      <c r="Q324" s="944"/>
      <c r="R324" s="421"/>
      <c r="S324" s="944" t="s">
        <v>1169</v>
      </c>
      <c r="T324" s="944"/>
      <c r="U324" s="421"/>
      <c r="V324" s="944" t="s">
        <v>1169</v>
      </c>
      <c r="W324" s="944"/>
      <c r="X324" s="421"/>
      <c r="Y324" s="944"/>
      <c r="Z324" s="944"/>
      <c r="AA324" s="421"/>
      <c r="AB324" s="944" t="s">
        <v>1169</v>
      </c>
      <c r="AC324" s="944"/>
      <c r="AD324" s="421"/>
      <c r="AE324" s="944"/>
      <c r="AF324" s="944"/>
      <c r="AG324" s="421"/>
      <c r="AH324" s="944" t="s">
        <v>1169</v>
      </c>
      <c r="AI324" s="944"/>
      <c r="AJ324" s="421"/>
      <c r="AK324" s="944" t="s">
        <v>1169</v>
      </c>
      <c r="AL324" s="944"/>
      <c r="AM324" s="421"/>
      <c r="AN324" s="944" t="s">
        <v>1169</v>
      </c>
      <c r="AO324" s="944"/>
      <c r="AP324" s="421"/>
      <c r="AQ324" s="949" t="s">
        <v>1169</v>
      </c>
      <c r="AR324" s="949"/>
      <c r="AS324" s="421"/>
      <c r="AT324" s="421"/>
      <c r="AU324" s="879"/>
      <c r="AV324" s="955"/>
      <c r="AW324" s="955"/>
      <c r="AX324" s="955"/>
      <c r="AY324" s="955"/>
      <c r="AZ324" s="955"/>
      <c r="BA324" s="958"/>
      <c r="BB324" s="446"/>
      <c r="BC324" s="446"/>
      <c r="BD324" s="446"/>
      <c r="BE324" s="446"/>
      <c r="BF324" s="446"/>
      <c r="BG324" s="446"/>
      <c r="BH324" s="446"/>
      <c r="BI324" s="446"/>
      <c r="BJ324" s="446"/>
      <c r="BK324" s="446"/>
      <c r="BL324" s="446"/>
    </row>
    <row r="325" spans="1:64" s="447" customFormat="1" ht="17.5" thickTop="1" thickBot="1">
      <c r="A325" s="446"/>
      <c r="B325" s="875"/>
      <c r="C325" s="421"/>
      <c r="D325" s="412" t="s">
        <v>795</v>
      </c>
      <c r="E325" s="413" t="s">
        <v>797</v>
      </c>
      <c r="F325" s="421"/>
      <c r="G325" s="412" t="s">
        <v>795</v>
      </c>
      <c r="H325" s="413" t="s">
        <v>797</v>
      </c>
      <c r="I325" s="421"/>
      <c r="J325" s="422" t="s">
        <v>795</v>
      </c>
      <c r="K325" s="423" t="s">
        <v>797</v>
      </c>
      <c r="L325" s="421"/>
      <c r="M325" s="412" t="s">
        <v>795</v>
      </c>
      <c r="N325" s="413" t="s">
        <v>797</v>
      </c>
      <c r="O325" s="421"/>
      <c r="P325" s="412" t="s">
        <v>795</v>
      </c>
      <c r="Q325" s="413" t="s">
        <v>797</v>
      </c>
      <c r="R325" s="421"/>
      <c r="S325" s="412" t="s">
        <v>795</v>
      </c>
      <c r="T325" s="413" t="s">
        <v>797</v>
      </c>
      <c r="U325" s="421"/>
      <c r="V325" s="412" t="s">
        <v>795</v>
      </c>
      <c r="W325" s="413" t="s">
        <v>797</v>
      </c>
      <c r="X325" s="421"/>
      <c r="Y325" s="422" t="s">
        <v>795</v>
      </c>
      <c r="Z325" s="423" t="s">
        <v>797</v>
      </c>
      <c r="AA325" s="421"/>
      <c r="AB325" s="412" t="s">
        <v>795</v>
      </c>
      <c r="AC325" s="413" t="s">
        <v>797</v>
      </c>
      <c r="AD325" s="421"/>
      <c r="AE325" s="422" t="s">
        <v>795</v>
      </c>
      <c r="AF325" s="423" t="s">
        <v>797</v>
      </c>
      <c r="AG325" s="421"/>
      <c r="AH325" s="412" t="s">
        <v>795</v>
      </c>
      <c r="AI325" s="413" t="s">
        <v>797</v>
      </c>
      <c r="AJ325" s="421"/>
      <c r="AK325" s="412" t="s">
        <v>795</v>
      </c>
      <c r="AL325" s="413" t="s">
        <v>797</v>
      </c>
      <c r="AM325" s="421"/>
      <c r="AN325" s="412" t="s">
        <v>795</v>
      </c>
      <c r="AO325" s="413" t="s">
        <v>797</v>
      </c>
      <c r="AP325" s="421"/>
      <c r="AQ325" s="412" t="s">
        <v>795</v>
      </c>
      <c r="AR325" s="413" t="s">
        <v>797</v>
      </c>
      <c r="AS325" s="439"/>
      <c r="AT325" s="421"/>
      <c r="AU325" s="879"/>
      <c r="AV325" s="959">
        <v>14</v>
      </c>
      <c r="AW325" s="885">
        <f>COUNTIF(D324:AR325,"FC")</f>
        <v>11</v>
      </c>
      <c r="AX325" s="885">
        <f>COUNTIF(C323:AR323,"EC")</f>
        <v>6</v>
      </c>
      <c r="AY325" s="885">
        <f>COUNTIF(A327:AR328,"E")</f>
        <v>8</v>
      </c>
      <c r="AZ325" s="885">
        <f>COUNTIF(J324:AR324,"TW")</f>
        <v>0</v>
      </c>
      <c r="BA325" s="886"/>
      <c r="BB325" s="446"/>
      <c r="BC325" s="446"/>
      <c r="BD325" s="446"/>
      <c r="BE325" s="446"/>
      <c r="BF325" s="446"/>
      <c r="BG325" s="446"/>
      <c r="BH325" s="446"/>
      <c r="BI325" s="446"/>
      <c r="BJ325" s="446"/>
      <c r="BK325" s="446"/>
      <c r="BL325" s="446"/>
    </row>
    <row r="326" spans="1:64" s="447" customFormat="1" ht="17.5" thickTop="1" thickBot="1">
      <c r="A326" s="446"/>
      <c r="B326" s="875"/>
      <c r="C326" s="421"/>
      <c r="D326" s="414" t="s">
        <v>800</v>
      </c>
      <c r="E326" s="415" t="s">
        <v>622</v>
      </c>
      <c r="F326" s="421"/>
      <c r="G326" s="414" t="s">
        <v>800</v>
      </c>
      <c r="H326" s="415" t="s">
        <v>622</v>
      </c>
      <c r="I326" s="421" t="s">
        <v>807</v>
      </c>
      <c r="J326" s="426" t="s">
        <v>800</v>
      </c>
      <c r="K326" s="427" t="s">
        <v>622</v>
      </c>
      <c r="L326" s="421"/>
      <c r="M326" s="414" t="s">
        <v>800</v>
      </c>
      <c r="N326" s="415" t="s">
        <v>622</v>
      </c>
      <c r="O326" s="421"/>
      <c r="P326" s="414" t="s">
        <v>800</v>
      </c>
      <c r="Q326" s="415" t="s">
        <v>622</v>
      </c>
      <c r="R326" s="421"/>
      <c r="S326" s="414" t="s">
        <v>800</v>
      </c>
      <c r="T326" s="415" t="s">
        <v>622</v>
      </c>
      <c r="U326" s="421"/>
      <c r="V326" s="414" t="s">
        <v>800</v>
      </c>
      <c r="W326" s="415" t="s">
        <v>622</v>
      </c>
      <c r="X326" s="421"/>
      <c r="Y326" s="426" t="s">
        <v>800</v>
      </c>
      <c r="Z326" s="427" t="s">
        <v>622</v>
      </c>
      <c r="AA326" s="421"/>
      <c r="AB326" s="414" t="s">
        <v>800</v>
      </c>
      <c r="AC326" s="415" t="s">
        <v>622</v>
      </c>
      <c r="AD326" s="421"/>
      <c r="AE326" s="426" t="s">
        <v>800</v>
      </c>
      <c r="AF326" s="427" t="s">
        <v>622</v>
      </c>
      <c r="AG326" s="421"/>
      <c r="AH326" s="414" t="s">
        <v>800</v>
      </c>
      <c r="AI326" s="415" t="s">
        <v>622</v>
      </c>
      <c r="AJ326" s="421"/>
      <c r="AK326" s="414" t="s">
        <v>800</v>
      </c>
      <c r="AL326" s="415" t="s">
        <v>622</v>
      </c>
      <c r="AM326" s="421"/>
      <c r="AN326" s="414" t="s">
        <v>800</v>
      </c>
      <c r="AO326" s="415" t="s">
        <v>622</v>
      </c>
      <c r="AP326" s="421"/>
      <c r="AQ326" s="414" t="s">
        <v>800</v>
      </c>
      <c r="AR326" s="415" t="s">
        <v>622</v>
      </c>
      <c r="AS326" s="439"/>
      <c r="AT326" s="421"/>
      <c r="AU326" s="879"/>
      <c r="AV326" s="959"/>
      <c r="AW326" s="885"/>
      <c r="AX326" s="885"/>
      <c r="AY326" s="885"/>
      <c r="AZ326" s="885"/>
      <c r="BA326" s="886"/>
      <c r="BB326" s="446"/>
      <c r="BC326" s="446"/>
      <c r="BD326" s="446"/>
      <c r="BE326" s="446"/>
      <c r="BF326" s="446"/>
      <c r="BG326" s="446"/>
      <c r="BH326" s="446"/>
      <c r="BI326" s="446"/>
      <c r="BJ326" s="446"/>
      <c r="BK326" s="446"/>
      <c r="BL326" s="446"/>
    </row>
    <row r="327" spans="1:64" s="447" customFormat="1" ht="17.5" thickTop="1" thickBot="1">
      <c r="A327" s="446"/>
      <c r="B327" s="875"/>
      <c r="C327" s="448"/>
      <c r="D327" s="416"/>
      <c r="E327" s="417" t="s">
        <v>1310</v>
      </c>
      <c r="F327" s="432">
        <v>422</v>
      </c>
      <c r="G327" s="416">
        <v>0</v>
      </c>
      <c r="H327" s="417" t="s">
        <v>945</v>
      </c>
      <c r="I327" s="432">
        <v>422.541</v>
      </c>
      <c r="J327" s="430">
        <v>0</v>
      </c>
      <c r="K327" s="431" t="s">
        <v>945</v>
      </c>
      <c r="L327" s="432">
        <v>449</v>
      </c>
      <c r="M327" s="416" t="s">
        <v>1170</v>
      </c>
      <c r="N327" s="417" t="s">
        <v>1092</v>
      </c>
      <c r="O327" s="432">
        <v>305</v>
      </c>
      <c r="P327" s="416" t="s">
        <v>1170</v>
      </c>
      <c r="Q327" s="417" t="s">
        <v>1310</v>
      </c>
      <c r="R327" s="432">
        <v>439</v>
      </c>
      <c r="S327" s="416" t="s">
        <v>1170</v>
      </c>
      <c r="T327" s="417" t="s">
        <v>1310</v>
      </c>
      <c r="U327" s="432">
        <v>409</v>
      </c>
      <c r="V327" s="416" t="s">
        <v>1170</v>
      </c>
      <c r="W327" s="417" t="s">
        <v>1310</v>
      </c>
      <c r="X327" s="432">
        <v>422</v>
      </c>
      <c r="Y327" s="430">
        <v>0</v>
      </c>
      <c r="Z327" s="431" t="s">
        <v>945</v>
      </c>
      <c r="AA327" s="432">
        <v>390</v>
      </c>
      <c r="AB327" s="416" t="s">
        <v>1170</v>
      </c>
      <c r="AC327" s="417" t="s">
        <v>945</v>
      </c>
      <c r="AD327" s="432">
        <v>404</v>
      </c>
      <c r="AE327" s="430">
        <v>0</v>
      </c>
      <c r="AF327" s="431" t="s">
        <v>945</v>
      </c>
      <c r="AG327" s="432">
        <v>331</v>
      </c>
      <c r="AH327" s="416" t="s">
        <v>1170</v>
      </c>
      <c r="AI327" s="417" t="s">
        <v>1310</v>
      </c>
      <c r="AJ327" s="432">
        <v>368</v>
      </c>
      <c r="AK327" s="416" t="s">
        <v>1170</v>
      </c>
      <c r="AL327" s="417" t="s">
        <v>1310</v>
      </c>
      <c r="AM327" s="432">
        <v>389</v>
      </c>
      <c r="AN327" s="416">
        <v>0</v>
      </c>
      <c r="AO327" s="417" t="s">
        <v>945</v>
      </c>
      <c r="AP327" s="432">
        <v>390.10399999999998</v>
      </c>
      <c r="AQ327" s="416" t="s">
        <v>1170</v>
      </c>
      <c r="AR327" s="417" t="s">
        <v>1310</v>
      </c>
      <c r="AS327" s="375">
        <v>406</v>
      </c>
      <c r="AT327" s="421"/>
      <c r="AU327" s="879"/>
      <c r="AV327" s="959"/>
      <c r="AW327" s="885"/>
      <c r="AX327" s="885"/>
      <c r="AY327" s="885"/>
      <c r="AZ327" s="885"/>
      <c r="BA327" s="886"/>
      <c r="BB327" s="451">
        <f>SUM(F327:AS327)</f>
        <v>5546.6450000000004</v>
      </c>
      <c r="BC327" s="446"/>
      <c r="BD327" s="446"/>
      <c r="BE327" s="446"/>
      <c r="BF327" s="446"/>
      <c r="BG327" s="446"/>
      <c r="BH327" s="446"/>
      <c r="BI327" s="446"/>
      <c r="BJ327" s="446"/>
      <c r="BK327" s="446"/>
      <c r="BL327" s="446"/>
    </row>
    <row r="328" spans="1:64" s="447" customFormat="1" ht="17" thickTop="1">
      <c r="A328" s="446"/>
      <c r="B328" s="875"/>
      <c r="C328" s="452"/>
      <c r="D328" s="884" t="s">
        <v>1042</v>
      </c>
      <c r="E328" s="884"/>
      <c r="F328" s="421"/>
      <c r="G328" s="884" t="s">
        <v>13</v>
      </c>
      <c r="H328" s="884"/>
      <c r="I328" s="452"/>
      <c r="J328" s="884" t="s">
        <v>14</v>
      </c>
      <c r="K328" s="884"/>
      <c r="L328" s="452"/>
      <c r="M328" s="884" t="s">
        <v>213</v>
      </c>
      <c r="N328" s="884"/>
      <c r="O328" s="452"/>
      <c r="P328" s="884" t="s">
        <v>336</v>
      </c>
      <c r="Q328" s="884"/>
      <c r="R328" s="421"/>
      <c r="S328" s="884" t="s">
        <v>1043</v>
      </c>
      <c r="T328" s="884"/>
      <c r="U328" s="421"/>
      <c r="V328" s="884" t="s">
        <v>1044</v>
      </c>
      <c r="W328" s="884"/>
      <c r="X328" s="421"/>
      <c r="Y328" s="884" t="s">
        <v>1628</v>
      </c>
      <c r="Z328" s="884"/>
      <c r="AA328" s="421"/>
      <c r="AB328" s="884" t="s">
        <v>1045</v>
      </c>
      <c r="AC328" s="884"/>
      <c r="AD328" s="421"/>
      <c r="AE328" s="884" t="s">
        <v>1629</v>
      </c>
      <c r="AF328" s="884"/>
      <c r="AG328" s="421"/>
      <c r="AH328" s="884" t="s">
        <v>1046</v>
      </c>
      <c r="AI328" s="884"/>
      <c r="AJ328" s="421"/>
      <c r="AK328" s="884" t="s">
        <v>1047</v>
      </c>
      <c r="AL328" s="884"/>
      <c r="AM328" s="453"/>
      <c r="AN328" s="884" t="s">
        <v>297</v>
      </c>
      <c r="AO328" s="884"/>
      <c r="AP328" s="421"/>
      <c r="AQ328" s="884" t="s">
        <v>298</v>
      </c>
      <c r="AR328" s="884"/>
      <c r="AS328" s="452"/>
      <c r="AT328" s="421"/>
      <c r="AU328" s="879"/>
      <c r="AV328" s="449"/>
      <c r="AW328" s="449"/>
      <c r="AX328" s="449"/>
      <c r="AY328" s="449"/>
      <c r="AZ328" s="449"/>
      <c r="BA328" s="450"/>
      <c r="BB328" s="446"/>
      <c r="BC328" s="446"/>
      <c r="BD328" s="446"/>
      <c r="BE328" s="446"/>
      <c r="BF328" s="446"/>
      <c r="BG328" s="446"/>
      <c r="BH328" s="446"/>
      <c r="BI328" s="446"/>
      <c r="BJ328" s="446"/>
      <c r="BK328" s="446"/>
      <c r="BL328" s="446"/>
    </row>
    <row r="329" spans="1:64" s="447" customFormat="1">
      <c r="A329" s="446"/>
      <c r="B329" s="875"/>
      <c r="C329" s="452"/>
      <c r="D329" s="884" t="s">
        <v>1090</v>
      </c>
      <c r="E329" s="884"/>
      <c r="F329" s="421"/>
      <c r="G329" s="884" t="s">
        <v>1322</v>
      </c>
      <c r="H329" s="884"/>
      <c r="I329" s="421"/>
      <c r="J329" s="884" t="s">
        <v>1096</v>
      </c>
      <c r="K329" s="884"/>
      <c r="L329" s="421"/>
      <c r="M329" s="884" t="s">
        <v>1096</v>
      </c>
      <c r="N329" s="884"/>
      <c r="O329" s="421"/>
      <c r="P329" s="884" t="s">
        <v>1088</v>
      </c>
      <c r="Q329" s="884"/>
      <c r="R329" s="421"/>
      <c r="S329" s="884" t="s">
        <v>1091</v>
      </c>
      <c r="T329" s="884"/>
      <c r="U329" s="421"/>
      <c r="V329" s="884" t="s">
        <v>1088</v>
      </c>
      <c r="W329" s="884"/>
      <c r="X329" s="421"/>
      <c r="Y329" s="884" t="s">
        <v>1088</v>
      </c>
      <c r="Z329" s="884"/>
      <c r="AA329" s="421"/>
      <c r="AB329" s="884" t="s">
        <v>1091</v>
      </c>
      <c r="AC329" s="884"/>
      <c r="AD329" s="421"/>
      <c r="AE329" s="884" t="s">
        <v>1091</v>
      </c>
      <c r="AF329" s="884"/>
      <c r="AG329" s="421"/>
      <c r="AH329" s="884" t="s">
        <v>1088</v>
      </c>
      <c r="AI329" s="884"/>
      <c r="AJ329" s="421"/>
      <c r="AK329" s="884" t="s">
        <v>1091</v>
      </c>
      <c r="AL329" s="884"/>
      <c r="AM329" s="421"/>
      <c r="AN329" s="884" t="s">
        <v>1319</v>
      </c>
      <c r="AO329" s="884"/>
      <c r="AP329" s="421"/>
      <c r="AQ329" s="884" t="s">
        <v>1088</v>
      </c>
      <c r="AR329" s="884"/>
      <c r="AS329" s="452"/>
      <c r="AT329" s="421"/>
      <c r="AU329" s="879"/>
      <c r="AV329" s="449"/>
      <c r="AW329" s="449"/>
      <c r="AX329" s="449"/>
      <c r="AY329" s="449"/>
      <c r="AZ329" s="449"/>
      <c r="BA329" s="450"/>
      <c r="BB329" s="446"/>
      <c r="BC329" s="446"/>
      <c r="BD329" s="446"/>
      <c r="BE329" s="446"/>
      <c r="BF329" s="446"/>
      <c r="BG329" s="446"/>
      <c r="BH329" s="446"/>
      <c r="BI329" s="446"/>
      <c r="BJ329" s="446"/>
      <c r="BK329" s="446"/>
      <c r="BL329" s="446"/>
    </row>
    <row r="330" spans="1:64" s="447" customFormat="1">
      <c r="A330" s="446"/>
      <c r="B330" s="875"/>
      <c r="C330" s="448"/>
      <c r="D330" s="418"/>
      <c r="E330" s="418"/>
      <c r="F330" s="421"/>
      <c r="G330" s="418"/>
      <c r="H330" s="418"/>
      <c r="I330" s="418"/>
      <c r="J330" s="418"/>
      <c r="K330" s="418"/>
      <c r="L330" s="421"/>
      <c r="M330" s="418"/>
      <c r="N330" s="418"/>
      <c r="O330" s="421"/>
      <c r="P330" s="418"/>
      <c r="Q330" s="418"/>
      <c r="R330" s="418"/>
      <c r="S330" s="455"/>
      <c r="T330" s="456"/>
      <c r="U330" s="418"/>
      <c r="V330" s="418"/>
      <c r="W330" s="418"/>
      <c r="X330" s="448"/>
      <c r="Y330" s="418"/>
      <c r="Z330" s="418"/>
      <c r="AA330" s="421"/>
      <c r="AB330" s="418"/>
      <c r="AC330" s="418"/>
      <c r="AD330" s="421"/>
      <c r="AE330" s="418"/>
      <c r="AF330" s="418"/>
      <c r="AG330" s="421"/>
      <c r="AH330" s="418"/>
      <c r="AI330" s="418"/>
      <c r="AJ330" s="457"/>
      <c r="AK330" s="418"/>
      <c r="AL330" s="418"/>
      <c r="AM330" s="457"/>
      <c r="AN330" s="418"/>
      <c r="AO330" s="418"/>
      <c r="AP330" s="457"/>
      <c r="AQ330" s="418"/>
      <c r="AR330" s="418"/>
      <c r="AS330" s="457"/>
      <c r="AT330" s="421"/>
      <c r="AU330" s="879"/>
      <c r="AV330" s="449"/>
      <c r="AW330" s="449"/>
      <c r="AX330" s="449"/>
      <c r="AY330" s="449"/>
      <c r="AZ330" s="449"/>
      <c r="BA330" s="450"/>
      <c r="BB330" s="446"/>
      <c r="BC330" s="446"/>
      <c r="BD330" s="446"/>
      <c r="BE330" s="446"/>
      <c r="BF330" s="446"/>
      <c r="BG330" s="446"/>
      <c r="BH330" s="446"/>
      <c r="BI330" s="446"/>
      <c r="BJ330" s="446"/>
      <c r="BK330" s="446"/>
      <c r="BL330" s="446"/>
    </row>
    <row r="331" spans="1:64" s="447" customFormat="1">
      <c r="A331" s="446"/>
      <c r="B331" s="875"/>
      <c r="C331" s="458"/>
      <c r="D331" s="458">
        <f>AQ320+1</f>
        <v>401</v>
      </c>
      <c r="E331" s="458"/>
      <c r="F331" s="459"/>
      <c r="G331" s="458">
        <f>D331+1</f>
        <v>402</v>
      </c>
      <c r="H331" s="458"/>
      <c r="I331" s="459"/>
      <c r="J331" s="458">
        <f>G331+1</f>
        <v>403</v>
      </c>
      <c r="K331" s="458"/>
      <c r="L331" s="459"/>
      <c r="M331" s="458">
        <f>J331+1</f>
        <v>404</v>
      </c>
      <c r="N331" s="458"/>
      <c r="O331" s="459"/>
      <c r="P331" s="458">
        <f>M331+1</f>
        <v>405</v>
      </c>
      <c r="Q331" s="458"/>
      <c r="R331" s="459"/>
      <c r="S331" s="458">
        <f>P331+1</f>
        <v>406</v>
      </c>
      <c r="T331" s="458"/>
      <c r="U331" s="459"/>
      <c r="V331" s="458">
        <f>S331+1</f>
        <v>407</v>
      </c>
      <c r="W331" s="458"/>
      <c r="X331" s="458"/>
      <c r="Y331" s="458">
        <f>V331+1</f>
        <v>408</v>
      </c>
      <c r="Z331" s="458"/>
      <c r="AA331" s="459"/>
      <c r="AB331" s="458">
        <f>Y331+1</f>
        <v>409</v>
      </c>
      <c r="AC331" s="458"/>
      <c r="AD331" s="459"/>
      <c r="AE331" s="458">
        <f>AB331+1</f>
        <v>410</v>
      </c>
      <c r="AF331" s="458"/>
      <c r="AG331" s="459"/>
      <c r="AH331" s="458">
        <f>AE331+1</f>
        <v>411</v>
      </c>
      <c r="AI331" s="458"/>
      <c r="AJ331" s="458"/>
      <c r="AK331" s="458">
        <f>AH331+1</f>
        <v>412</v>
      </c>
      <c r="AL331" s="458"/>
      <c r="AM331" s="458"/>
      <c r="AN331" s="458">
        <f>AK331+1</f>
        <v>413</v>
      </c>
      <c r="AO331" s="458"/>
      <c r="AP331" s="458"/>
      <c r="AQ331" s="458">
        <f>AN331+1</f>
        <v>414</v>
      </c>
      <c r="AR331" s="458"/>
      <c r="AS331" s="458"/>
      <c r="AT331" s="421"/>
      <c r="AU331" s="879"/>
      <c r="AV331" s="449"/>
      <c r="AW331" s="449"/>
      <c r="AX331" s="449"/>
      <c r="AY331" s="449"/>
      <c r="AZ331" s="449"/>
      <c r="BA331" s="450"/>
      <c r="BB331" s="446"/>
      <c r="BC331" s="446"/>
      <c r="BD331" s="446"/>
      <c r="BE331" s="446"/>
      <c r="BF331" s="446"/>
      <c r="BG331" s="446"/>
      <c r="BH331" s="446"/>
      <c r="BI331" s="446"/>
      <c r="BJ331" s="446"/>
      <c r="BK331" s="446"/>
      <c r="BL331" s="446"/>
    </row>
    <row r="332" spans="1:64" s="447" customFormat="1">
      <c r="A332" s="446"/>
      <c r="B332" s="875"/>
      <c r="C332" s="937" t="s">
        <v>1164</v>
      </c>
      <c r="D332" s="932"/>
      <c r="E332" s="932"/>
      <c r="F332" s="932"/>
      <c r="G332" s="932"/>
      <c r="H332" s="932"/>
      <c r="I332" s="932"/>
      <c r="J332" s="932"/>
      <c r="K332" s="932"/>
      <c r="L332" s="932"/>
      <c r="M332" s="932"/>
      <c r="N332" s="932"/>
      <c r="O332" s="932"/>
      <c r="P332" s="932"/>
      <c r="Q332" s="932"/>
      <c r="R332" s="932"/>
      <c r="S332" s="932"/>
      <c r="T332" s="932"/>
      <c r="U332" s="932"/>
      <c r="V332" s="932"/>
      <c r="W332" s="932"/>
      <c r="X332" s="932"/>
      <c r="Y332" s="932"/>
      <c r="Z332" s="932"/>
      <c r="AA332" s="932"/>
      <c r="AB332" s="932"/>
      <c r="AC332" s="932"/>
      <c r="AD332" s="932"/>
      <c r="AE332" s="932"/>
      <c r="AF332" s="932"/>
      <c r="AG332" s="932"/>
      <c r="AH332" s="932"/>
      <c r="AI332" s="932"/>
      <c r="AJ332" s="932"/>
      <c r="AK332" s="932"/>
      <c r="AL332" s="932"/>
      <c r="AM332" s="932"/>
      <c r="AN332" s="932"/>
      <c r="AO332" s="932"/>
      <c r="AP332" s="932"/>
      <c r="AQ332" s="932"/>
      <c r="AR332" s="932"/>
      <c r="AS332" s="932"/>
      <c r="AT332" s="421"/>
      <c r="AU332" s="879"/>
      <c r="AV332" s="449"/>
      <c r="AW332" s="449"/>
      <c r="AX332" s="449"/>
      <c r="AY332" s="449"/>
      <c r="AZ332" s="449"/>
      <c r="BA332" s="450"/>
      <c r="BB332" s="446"/>
      <c r="BC332" s="446"/>
      <c r="BD332" s="446"/>
      <c r="BE332" s="446"/>
      <c r="BF332" s="446"/>
      <c r="BG332" s="446"/>
      <c r="BH332" s="446"/>
      <c r="BI332" s="446"/>
      <c r="BJ332" s="446"/>
      <c r="BK332" s="446"/>
      <c r="BL332" s="446"/>
    </row>
    <row r="333" spans="1:64" s="447" customFormat="1" ht="17" thickBot="1">
      <c r="A333" s="446"/>
      <c r="B333" s="875"/>
      <c r="C333" s="460"/>
      <c r="D333" s="457"/>
      <c r="E333" s="457"/>
      <c r="F333" s="457"/>
      <c r="G333" s="457"/>
      <c r="H333" s="457"/>
      <c r="I333" s="457"/>
      <c r="J333" s="457"/>
      <c r="K333" s="457"/>
      <c r="L333" s="457"/>
      <c r="M333" s="457"/>
      <c r="N333" s="457"/>
      <c r="O333" s="457"/>
      <c r="P333" s="457"/>
      <c r="Q333" s="457"/>
      <c r="R333" s="457"/>
      <c r="S333" s="457"/>
      <c r="T333" s="457"/>
      <c r="U333" s="457"/>
      <c r="V333" s="457"/>
      <c r="W333" s="457"/>
      <c r="X333" s="457"/>
      <c r="Y333" s="457"/>
      <c r="Z333" s="457"/>
      <c r="AA333" s="457"/>
      <c r="AB333" s="457"/>
      <c r="AC333" s="457"/>
      <c r="AD333" s="457"/>
      <c r="AE333" s="457"/>
      <c r="AF333" s="457"/>
      <c r="AG333" s="457"/>
      <c r="AH333" s="457"/>
      <c r="AI333" s="457"/>
      <c r="AJ333" s="457"/>
      <c r="AK333" s="457"/>
      <c r="AL333" s="457"/>
      <c r="AM333" s="457"/>
      <c r="AN333" s="457"/>
      <c r="AO333" s="457"/>
      <c r="AP333" s="457"/>
      <c r="AQ333" s="457"/>
      <c r="AR333" s="457"/>
      <c r="AS333" s="457"/>
      <c r="AT333" s="421"/>
      <c r="AU333" s="879"/>
      <c r="AV333" s="449"/>
      <c r="AW333" s="449"/>
      <c r="AX333" s="449"/>
      <c r="AY333" s="449"/>
      <c r="AZ333" s="449"/>
      <c r="BA333" s="450"/>
      <c r="BB333" s="446"/>
      <c r="BC333" s="446"/>
      <c r="BD333" s="446"/>
      <c r="BE333" s="446"/>
      <c r="BF333" s="446"/>
      <c r="BG333" s="446"/>
      <c r="BH333" s="446"/>
      <c r="BI333" s="446"/>
      <c r="BJ333" s="446"/>
      <c r="BK333" s="446"/>
      <c r="BL333" s="446"/>
    </row>
    <row r="334" spans="1:64" s="447" customFormat="1" ht="17.5" thickTop="1" thickBot="1">
      <c r="A334" s="446"/>
      <c r="B334" s="875"/>
      <c r="C334" s="448"/>
      <c r="D334" s="448"/>
      <c r="E334" s="448"/>
      <c r="F334" s="421"/>
      <c r="G334" s="448"/>
      <c r="H334" s="448"/>
      <c r="I334" s="421"/>
      <c r="J334" s="448"/>
      <c r="K334" s="448"/>
      <c r="L334" s="421"/>
      <c r="M334" s="448"/>
      <c r="N334" s="448"/>
      <c r="O334" s="421"/>
      <c r="P334" s="448"/>
      <c r="Q334" s="448"/>
      <c r="R334" s="421"/>
      <c r="S334" s="448"/>
      <c r="T334" s="448"/>
      <c r="U334" s="461"/>
      <c r="V334" s="448"/>
      <c r="W334" s="448"/>
      <c r="X334" s="421"/>
      <c r="Y334" s="448"/>
      <c r="Z334" s="448"/>
      <c r="AA334" s="421"/>
      <c r="AB334" s="448"/>
      <c r="AC334" s="448"/>
      <c r="AD334" s="421"/>
      <c r="AE334" s="448"/>
      <c r="AF334" s="448"/>
      <c r="AG334" s="421"/>
      <c r="AH334" s="448"/>
      <c r="AI334" s="448"/>
      <c r="AJ334" s="421"/>
      <c r="AK334" s="448"/>
      <c r="AL334" s="448"/>
      <c r="AM334" s="421"/>
      <c r="AN334" s="448"/>
      <c r="AO334" s="448"/>
      <c r="AP334" s="461"/>
      <c r="AQ334" s="448"/>
      <c r="AR334" s="448"/>
      <c r="AS334" s="421"/>
      <c r="AT334" s="421"/>
      <c r="AU334" s="879"/>
      <c r="AV334" s="959">
        <v>14</v>
      </c>
      <c r="AW334" s="885">
        <f>COUNTIF(D333:AR335,"FC")</f>
        <v>6</v>
      </c>
      <c r="AX334" s="885">
        <f>COUNTIF(J332:AR332,"EC")</f>
        <v>0</v>
      </c>
      <c r="AY334" s="885">
        <f>COUNTIF(A336:AR338,"E")</f>
        <v>4</v>
      </c>
      <c r="AZ334" s="885">
        <f>COUNTIF(J333:AR333,"TW")</f>
        <v>0</v>
      </c>
      <c r="BA334" s="886"/>
      <c r="BB334" s="446"/>
      <c r="BC334" s="446"/>
      <c r="BD334" s="446"/>
      <c r="BE334" s="446"/>
      <c r="BF334" s="446"/>
      <c r="BG334" s="446"/>
      <c r="BH334" s="446"/>
      <c r="BI334" s="446"/>
      <c r="BJ334" s="446"/>
      <c r="BK334" s="446"/>
      <c r="BL334" s="446"/>
    </row>
    <row r="335" spans="1:64" s="447" customFormat="1" ht="17.5" thickTop="1" thickBot="1">
      <c r="A335" s="446"/>
      <c r="B335" s="875"/>
      <c r="C335" s="448"/>
      <c r="D335" s="419" t="s">
        <v>1169</v>
      </c>
      <c r="E335" s="420"/>
      <c r="F335" s="421"/>
      <c r="G335" s="948" t="s">
        <v>1169</v>
      </c>
      <c r="H335" s="948"/>
      <c r="I335" s="421"/>
      <c r="J335" s="944" t="s">
        <v>1169</v>
      </c>
      <c r="K335" s="944"/>
      <c r="L335" s="421"/>
      <c r="M335" s="944"/>
      <c r="N335" s="944"/>
      <c r="O335" s="421"/>
      <c r="P335" s="944"/>
      <c r="Q335" s="944"/>
      <c r="R335" s="421"/>
      <c r="S335" s="944" t="s">
        <v>1169</v>
      </c>
      <c r="T335" s="944"/>
      <c r="U335" s="421"/>
      <c r="V335" s="944"/>
      <c r="W335" s="944"/>
      <c r="X335" s="421"/>
      <c r="Y335" s="944"/>
      <c r="Z335" s="944"/>
      <c r="AA335" s="421"/>
      <c r="AB335" s="944"/>
      <c r="AC335" s="944"/>
      <c r="AD335" s="421"/>
      <c r="AE335" s="944"/>
      <c r="AF335" s="944"/>
      <c r="AG335" s="421"/>
      <c r="AH335" s="944"/>
      <c r="AI335" s="944"/>
      <c r="AJ335" s="421"/>
      <c r="AK335" s="944"/>
      <c r="AL335" s="944"/>
      <c r="AM335" s="421"/>
      <c r="AN335" s="944" t="s">
        <v>1169</v>
      </c>
      <c r="AO335" s="944"/>
      <c r="AP335" s="421"/>
      <c r="AQ335" s="949" t="s">
        <v>1169</v>
      </c>
      <c r="AR335" s="949"/>
      <c r="AS335" s="421"/>
      <c r="AT335" s="421"/>
      <c r="AU335" s="879"/>
      <c r="AV335" s="959"/>
      <c r="AW335" s="885"/>
      <c r="AX335" s="885"/>
      <c r="AY335" s="885"/>
      <c r="AZ335" s="885"/>
      <c r="BA335" s="886"/>
      <c r="BB335" s="446"/>
      <c r="BC335" s="446"/>
      <c r="BD335" s="446"/>
      <c r="BE335" s="446"/>
      <c r="BF335" s="446"/>
      <c r="BG335" s="446"/>
      <c r="BH335" s="446"/>
      <c r="BI335" s="446"/>
      <c r="BJ335" s="446"/>
      <c r="BK335" s="446"/>
      <c r="BL335" s="446"/>
    </row>
    <row r="336" spans="1:64" s="447" customFormat="1" ht="17.5" thickTop="1" thickBot="1">
      <c r="A336" s="446"/>
      <c r="B336" s="875"/>
      <c r="C336" s="421"/>
      <c r="D336" s="412" t="s">
        <v>795</v>
      </c>
      <c r="E336" s="413" t="s">
        <v>797</v>
      </c>
      <c r="F336" s="421"/>
      <c r="G336" s="412" t="s">
        <v>795</v>
      </c>
      <c r="H336" s="413" t="s">
        <v>797</v>
      </c>
      <c r="I336" s="421"/>
      <c r="J336" s="412" t="s">
        <v>795</v>
      </c>
      <c r="K336" s="413" t="s">
        <v>797</v>
      </c>
      <c r="L336" s="421"/>
      <c r="M336" s="422" t="s">
        <v>795</v>
      </c>
      <c r="N336" s="423" t="s">
        <v>797</v>
      </c>
      <c r="O336" s="421"/>
      <c r="P336" s="422" t="s">
        <v>795</v>
      </c>
      <c r="Q336" s="423" t="s">
        <v>797</v>
      </c>
      <c r="R336" s="421"/>
      <c r="S336" s="412" t="s">
        <v>795</v>
      </c>
      <c r="T336" s="413" t="s">
        <v>797</v>
      </c>
      <c r="U336" s="421"/>
      <c r="V336" s="422" t="s">
        <v>795</v>
      </c>
      <c r="W336" s="423" t="s">
        <v>797</v>
      </c>
      <c r="X336" s="421"/>
      <c r="Y336" s="422" t="s">
        <v>795</v>
      </c>
      <c r="Z336" s="423" t="s">
        <v>797</v>
      </c>
      <c r="AA336" s="421"/>
      <c r="AB336" s="422" t="s">
        <v>795</v>
      </c>
      <c r="AC336" s="423" t="s">
        <v>797</v>
      </c>
      <c r="AD336" s="421"/>
      <c r="AE336" s="422" t="s">
        <v>795</v>
      </c>
      <c r="AF336" s="423" t="s">
        <v>797</v>
      </c>
      <c r="AG336" s="421"/>
      <c r="AH336" s="422" t="s">
        <v>795</v>
      </c>
      <c r="AI336" s="423" t="s">
        <v>797</v>
      </c>
      <c r="AJ336" s="421"/>
      <c r="AK336" s="422" t="s">
        <v>795</v>
      </c>
      <c r="AL336" s="423" t="s">
        <v>797</v>
      </c>
      <c r="AM336" s="421"/>
      <c r="AN336" s="412" t="s">
        <v>795</v>
      </c>
      <c r="AO336" s="413" t="s">
        <v>797</v>
      </c>
      <c r="AP336" s="421"/>
      <c r="AQ336" s="412" t="s">
        <v>795</v>
      </c>
      <c r="AR336" s="413" t="s">
        <v>797</v>
      </c>
      <c r="AS336" s="439"/>
      <c r="AT336" s="421"/>
      <c r="AU336" s="879"/>
      <c r="AV336" s="959"/>
      <c r="AW336" s="885"/>
      <c r="AX336" s="885"/>
      <c r="AY336" s="885"/>
      <c r="AZ336" s="885"/>
      <c r="BA336" s="886"/>
      <c r="BB336" s="446"/>
      <c r="BC336" s="446"/>
      <c r="BD336" s="446"/>
      <c r="BE336" s="446"/>
      <c r="BF336" s="446"/>
      <c r="BG336" s="446"/>
      <c r="BH336" s="446"/>
      <c r="BI336" s="446"/>
      <c r="BJ336" s="446"/>
      <c r="BK336" s="446"/>
      <c r="BL336" s="446"/>
    </row>
    <row r="337" spans="1:64" s="447" customFormat="1" ht="17" thickTop="1">
      <c r="A337" s="446"/>
      <c r="B337" s="875"/>
      <c r="C337" s="421"/>
      <c r="D337" s="414" t="s">
        <v>800</v>
      </c>
      <c r="E337" s="415" t="s">
        <v>622</v>
      </c>
      <c r="F337" s="421"/>
      <c r="G337" s="414" t="s">
        <v>800</v>
      </c>
      <c r="H337" s="415" t="s">
        <v>622</v>
      </c>
      <c r="I337" s="421" t="s">
        <v>807</v>
      </c>
      <c r="J337" s="414" t="s">
        <v>800</v>
      </c>
      <c r="K337" s="415" t="s">
        <v>622</v>
      </c>
      <c r="L337" s="421"/>
      <c r="M337" s="426" t="s">
        <v>800</v>
      </c>
      <c r="N337" s="427" t="s">
        <v>622</v>
      </c>
      <c r="O337" s="421"/>
      <c r="P337" s="426" t="s">
        <v>800</v>
      </c>
      <c r="Q337" s="427" t="s">
        <v>622</v>
      </c>
      <c r="R337" s="421"/>
      <c r="S337" s="414" t="s">
        <v>800</v>
      </c>
      <c r="T337" s="415" t="s">
        <v>622</v>
      </c>
      <c r="U337" s="421"/>
      <c r="V337" s="426" t="s">
        <v>800</v>
      </c>
      <c r="W337" s="427" t="s">
        <v>622</v>
      </c>
      <c r="X337" s="421"/>
      <c r="Y337" s="426" t="s">
        <v>800</v>
      </c>
      <c r="Z337" s="427" t="s">
        <v>622</v>
      </c>
      <c r="AA337" s="421"/>
      <c r="AB337" s="426" t="s">
        <v>800</v>
      </c>
      <c r="AC337" s="427" t="s">
        <v>622</v>
      </c>
      <c r="AD337" s="421"/>
      <c r="AE337" s="426" t="s">
        <v>800</v>
      </c>
      <c r="AF337" s="427" t="s">
        <v>622</v>
      </c>
      <c r="AG337" s="421"/>
      <c r="AH337" s="426" t="s">
        <v>800</v>
      </c>
      <c r="AI337" s="427" t="s">
        <v>622</v>
      </c>
      <c r="AJ337" s="421"/>
      <c r="AK337" s="426" t="s">
        <v>800</v>
      </c>
      <c r="AL337" s="427" t="s">
        <v>622</v>
      </c>
      <c r="AM337" s="421"/>
      <c r="AN337" s="414" t="s">
        <v>800</v>
      </c>
      <c r="AO337" s="415" t="s">
        <v>622</v>
      </c>
      <c r="AP337" s="421"/>
      <c r="AQ337" s="414" t="s">
        <v>800</v>
      </c>
      <c r="AR337" s="415" t="s">
        <v>622</v>
      </c>
      <c r="AS337" s="439"/>
      <c r="AT337" s="421"/>
      <c r="AU337" s="879"/>
      <c r="AV337" s="953"/>
      <c r="AW337" s="953"/>
      <c r="AX337" s="953"/>
      <c r="AY337" s="953"/>
      <c r="AZ337" s="953"/>
      <c r="BA337" s="956"/>
      <c r="BB337" s="446"/>
      <c r="BC337" s="446"/>
      <c r="BD337" s="446"/>
      <c r="BE337" s="446"/>
      <c r="BF337" s="446"/>
      <c r="BG337" s="446"/>
      <c r="BH337" s="446"/>
      <c r="BI337" s="446"/>
      <c r="BJ337" s="446"/>
      <c r="BK337" s="446"/>
      <c r="BL337" s="446"/>
    </row>
    <row r="338" spans="1:64" s="447" customFormat="1">
      <c r="A338" s="446"/>
      <c r="B338" s="875"/>
      <c r="C338" s="448"/>
      <c r="D338" s="416" t="s">
        <v>1170</v>
      </c>
      <c r="E338" s="417" t="s">
        <v>1310</v>
      </c>
      <c r="F338" s="432">
        <v>399</v>
      </c>
      <c r="G338" s="416">
        <v>0</v>
      </c>
      <c r="H338" s="417" t="s">
        <v>945</v>
      </c>
      <c r="I338" s="432">
        <v>400</v>
      </c>
      <c r="J338" s="416" t="s">
        <v>1170</v>
      </c>
      <c r="K338" s="417" t="s">
        <v>1092</v>
      </c>
      <c r="L338" s="432">
        <v>375</v>
      </c>
      <c r="M338" s="430">
        <v>0</v>
      </c>
      <c r="N338" s="431" t="s">
        <v>945</v>
      </c>
      <c r="O338" s="432">
        <v>403</v>
      </c>
      <c r="P338" s="430">
        <v>0</v>
      </c>
      <c r="Q338" s="431" t="s">
        <v>945</v>
      </c>
      <c r="R338" s="432">
        <v>347</v>
      </c>
      <c r="S338" s="416" t="s">
        <v>1170</v>
      </c>
      <c r="T338" s="417" t="s">
        <v>1310</v>
      </c>
      <c r="U338" s="432">
        <v>358</v>
      </c>
      <c r="V338" s="430">
        <v>0</v>
      </c>
      <c r="W338" s="431" t="s">
        <v>945</v>
      </c>
      <c r="X338" s="432">
        <v>389</v>
      </c>
      <c r="Y338" s="430">
        <v>0</v>
      </c>
      <c r="Z338" s="431" t="s">
        <v>945</v>
      </c>
      <c r="AA338" s="432">
        <v>335</v>
      </c>
      <c r="AB338" s="430">
        <v>0</v>
      </c>
      <c r="AC338" s="431" t="s">
        <v>945</v>
      </c>
      <c r="AD338" s="432">
        <v>367</v>
      </c>
      <c r="AE338" s="430">
        <v>0</v>
      </c>
      <c r="AF338" s="431" t="s">
        <v>945</v>
      </c>
      <c r="AG338" s="432">
        <v>411.68</v>
      </c>
      <c r="AH338" s="430">
        <v>0</v>
      </c>
      <c r="AI338" s="431" t="s">
        <v>945</v>
      </c>
      <c r="AJ338" s="432">
        <v>250</v>
      </c>
      <c r="AK338" s="430">
        <v>0</v>
      </c>
      <c r="AL338" s="431" t="s">
        <v>945</v>
      </c>
      <c r="AM338" s="432">
        <v>395.20299999999997</v>
      </c>
      <c r="AN338" s="416">
        <v>0</v>
      </c>
      <c r="AO338" s="417" t="s">
        <v>1310</v>
      </c>
      <c r="AP338" s="432">
        <v>414</v>
      </c>
      <c r="AQ338" s="416" t="s">
        <v>1170</v>
      </c>
      <c r="AR338" s="417" t="s">
        <v>1310</v>
      </c>
      <c r="AS338" s="375">
        <v>396</v>
      </c>
      <c r="AT338" s="421"/>
      <c r="AU338" s="879"/>
      <c r="AV338" s="954"/>
      <c r="AW338" s="954"/>
      <c r="AX338" s="954"/>
      <c r="AY338" s="954"/>
      <c r="AZ338" s="954"/>
      <c r="BA338" s="957"/>
      <c r="BB338" s="451">
        <f>SUM(F338:AS338)</f>
        <v>5239.8829999999998</v>
      </c>
      <c r="BC338" s="446"/>
      <c r="BD338" s="446"/>
      <c r="BE338" s="446"/>
      <c r="BF338" s="446"/>
      <c r="BG338" s="446"/>
      <c r="BH338" s="446"/>
      <c r="BI338" s="446"/>
      <c r="BJ338" s="446"/>
      <c r="BK338" s="446"/>
      <c r="BL338" s="446"/>
    </row>
    <row r="339" spans="1:64" s="447" customFormat="1">
      <c r="A339" s="446"/>
      <c r="B339" s="875"/>
      <c r="C339" s="452"/>
      <c r="D339" s="884" t="s">
        <v>299</v>
      </c>
      <c r="E339" s="884"/>
      <c r="F339" s="421"/>
      <c r="G339" s="884" t="s">
        <v>1048</v>
      </c>
      <c r="H339" s="884"/>
      <c r="I339" s="452"/>
      <c r="J339" s="884" t="s">
        <v>1049</v>
      </c>
      <c r="K339" s="884"/>
      <c r="L339" s="452"/>
      <c r="M339" s="884" t="s">
        <v>1630</v>
      </c>
      <c r="N339" s="884"/>
      <c r="O339" s="452"/>
      <c r="P339" s="884" t="s">
        <v>1631</v>
      </c>
      <c r="Q339" s="884"/>
      <c r="R339" s="421"/>
      <c r="S339" s="884" t="s">
        <v>1050</v>
      </c>
      <c r="T339" s="884"/>
      <c r="U339" s="421"/>
      <c r="V339" s="884" t="s">
        <v>1632</v>
      </c>
      <c r="W339" s="884"/>
      <c r="X339" s="421"/>
      <c r="Y339" s="884" t="s">
        <v>1633</v>
      </c>
      <c r="Z339" s="884"/>
      <c r="AA339" s="421"/>
      <c r="AB339" s="884" t="s">
        <v>1634</v>
      </c>
      <c r="AC339" s="884"/>
      <c r="AD339" s="421"/>
      <c r="AE339" s="884" t="s">
        <v>300</v>
      </c>
      <c r="AF339" s="884"/>
      <c r="AG339" s="454" t="s">
        <v>1185</v>
      </c>
      <c r="AH339" s="884" t="s">
        <v>15</v>
      </c>
      <c r="AI339" s="884"/>
      <c r="AJ339" s="421"/>
      <c r="AK339" s="884" t="s">
        <v>1635</v>
      </c>
      <c r="AL339" s="884"/>
      <c r="AM339" s="453"/>
      <c r="AN339" s="884" t="s">
        <v>1051</v>
      </c>
      <c r="AO339" s="884"/>
      <c r="AP339" s="421"/>
      <c r="AQ339" s="884" t="s">
        <v>1052</v>
      </c>
      <c r="AR339" s="884"/>
      <c r="AS339" s="452"/>
      <c r="AT339" s="421"/>
      <c r="AU339" s="879"/>
      <c r="AV339" s="954"/>
      <c r="AW339" s="954"/>
      <c r="AX339" s="954"/>
      <c r="AY339" s="954"/>
      <c r="AZ339" s="954"/>
      <c r="BA339" s="957"/>
      <c r="BB339" s="446"/>
      <c r="BC339" s="446"/>
      <c r="BD339" s="446"/>
      <c r="BE339" s="446"/>
      <c r="BF339" s="446"/>
      <c r="BG339" s="446"/>
      <c r="BH339" s="446"/>
      <c r="BI339" s="446"/>
      <c r="BJ339" s="446"/>
      <c r="BK339" s="446"/>
      <c r="BL339" s="446"/>
    </row>
    <row r="340" spans="1:64" s="447" customFormat="1">
      <c r="A340" s="446"/>
      <c r="B340" s="875"/>
      <c r="C340" s="452"/>
      <c r="D340" s="884" t="s">
        <v>1091</v>
      </c>
      <c r="E340" s="884"/>
      <c r="F340" s="421"/>
      <c r="G340" s="884" t="s">
        <v>1091</v>
      </c>
      <c r="H340" s="884"/>
      <c r="I340" s="421"/>
      <c r="J340" s="884" t="s">
        <v>1088</v>
      </c>
      <c r="K340" s="884"/>
      <c r="L340" s="421"/>
      <c r="M340" s="884" t="s">
        <v>1314</v>
      </c>
      <c r="N340" s="884"/>
      <c r="O340" s="421"/>
      <c r="P340" s="884" t="s">
        <v>1104</v>
      </c>
      <c r="Q340" s="884"/>
      <c r="R340" s="421"/>
      <c r="S340" s="884" t="s">
        <v>1104</v>
      </c>
      <c r="T340" s="884"/>
      <c r="U340" s="421"/>
      <c r="V340" s="884" t="s">
        <v>1104</v>
      </c>
      <c r="W340" s="884"/>
      <c r="X340" s="421"/>
      <c r="Y340" s="884" t="s">
        <v>1091</v>
      </c>
      <c r="Z340" s="884"/>
      <c r="AA340" s="421"/>
      <c r="AB340" s="884" t="s">
        <v>1325</v>
      </c>
      <c r="AC340" s="884"/>
      <c r="AD340" s="421"/>
      <c r="AE340" s="884" t="s">
        <v>1636</v>
      </c>
      <c r="AF340" s="884"/>
      <c r="AG340" s="421"/>
      <c r="AH340" s="884" t="s">
        <v>1637</v>
      </c>
      <c r="AI340" s="884"/>
      <c r="AJ340" s="421"/>
      <c r="AK340" s="884" t="s">
        <v>1320</v>
      </c>
      <c r="AL340" s="884"/>
      <c r="AM340" s="421"/>
      <c r="AN340" s="884" t="s">
        <v>1104</v>
      </c>
      <c r="AO340" s="884"/>
      <c r="AP340" s="421"/>
      <c r="AQ340" s="884" t="s">
        <v>1102</v>
      </c>
      <c r="AR340" s="884"/>
      <c r="AS340" s="452"/>
      <c r="AT340" s="421"/>
      <c r="AU340" s="879"/>
      <c r="AV340" s="954"/>
      <c r="AW340" s="954"/>
      <c r="AX340" s="954"/>
      <c r="AY340" s="954"/>
      <c r="AZ340" s="954"/>
      <c r="BA340" s="957"/>
      <c r="BB340" s="446"/>
      <c r="BC340" s="446"/>
      <c r="BD340" s="446"/>
      <c r="BE340" s="446"/>
      <c r="BF340" s="446"/>
      <c r="BG340" s="446"/>
      <c r="BH340" s="446"/>
      <c r="BI340" s="446"/>
      <c r="BJ340" s="446"/>
      <c r="BK340" s="446"/>
      <c r="BL340" s="446"/>
    </row>
    <row r="341" spans="1:64" s="447" customFormat="1">
      <c r="A341" s="446"/>
      <c r="B341" s="875"/>
      <c r="C341" s="448"/>
      <c r="D341" s="418"/>
      <c r="E341" s="418"/>
      <c r="F341" s="421"/>
      <c r="G341" s="418"/>
      <c r="H341" s="418"/>
      <c r="I341" s="418"/>
      <c r="J341" s="418"/>
      <c r="K341" s="418"/>
      <c r="L341" s="421"/>
      <c r="M341" s="952" t="s">
        <v>233</v>
      </c>
      <c r="N341" s="952"/>
      <c r="O341" s="421"/>
      <c r="P341" s="418"/>
      <c r="Q341" s="418"/>
      <c r="R341" s="418"/>
      <c r="S341" s="455"/>
      <c r="T341" s="456"/>
      <c r="U341" s="418"/>
      <c r="V341" s="418"/>
      <c r="W341" s="418"/>
      <c r="X341" s="448"/>
      <c r="Y341" s="418"/>
      <c r="Z341" s="418"/>
      <c r="AA341" s="421"/>
      <c r="AB341" s="418"/>
      <c r="AC341" s="418"/>
      <c r="AD341" s="421"/>
      <c r="AE341" s="418"/>
      <c r="AF341" s="418"/>
      <c r="AG341" s="421"/>
      <c r="AH341" s="418"/>
      <c r="AI341" s="418"/>
      <c r="AJ341" s="457"/>
      <c r="AK341" s="418"/>
      <c r="AL341" s="418"/>
      <c r="AM341" s="457"/>
      <c r="AN341" s="418"/>
      <c r="AO341" s="418"/>
      <c r="AP341" s="457"/>
      <c r="AQ341" s="418"/>
      <c r="AR341" s="418"/>
      <c r="AS341" s="457"/>
      <c r="AT341" s="421"/>
      <c r="AU341" s="879"/>
      <c r="AV341" s="954"/>
      <c r="AW341" s="954"/>
      <c r="AX341" s="954"/>
      <c r="AY341" s="954"/>
      <c r="AZ341" s="954"/>
      <c r="BA341" s="957"/>
      <c r="BB341" s="446"/>
      <c r="BC341" s="446"/>
      <c r="BD341" s="446"/>
      <c r="BE341" s="446"/>
      <c r="BF341" s="446"/>
      <c r="BG341" s="446"/>
      <c r="BH341" s="446"/>
      <c r="BI341" s="446"/>
      <c r="BJ341" s="446"/>
      <c r="BK341" s="446"/>
      <c r="BL341" s="446"/>
    </row>
    <row r="342" spans="1:64" s="447" customFormat="1">
      <c r="A342" s="446"/>
      <c r="B342" s="875"/>
      <c r="C342" s="458"/>
      <c r="D342" s="458">
        <f>AQ331+1</f>
        <v>415</v>
      </c>
      <c r="E342" s="458"/>
      <c r="F342" s="459"/>
      <c r="G342" s="458">
        <f>D342+1</f>
        <v>416</v>
      </c>
      <c r="H342" s="458"/>
      <c r="I342" s="459"/>
      <c r="J342" s="458">
        <f>G342+1</f>
        <v>417</v>
      </c>
      <c r="K342" s="458"/>
      <c r="L342" s="459"/>
      <c r="M342" s="458">
        <f>J342+1</f>
        <v>418</v>
      </c>
      <c r="N342" s="458"/>
      <c r="O342" s="459"/>
      <c r="P342" s="458">
        <f>M342+1</f>
        <v>419</v>
      </c>
      <c r="Q342" s="458"/>
      <c r="R342" s="459"/>
      <c r="S342" s="458">
        <f>P342+1</f>
        <v>420</v>
      </c>
      <c r="T342" s="458"/>
      <c r="U342" s="459"/>
      <c r="V342" s="458">
        <f>S342+1</f>
        <v>421</v>
      </c>
      <c r="W342" s="458"/>
      <c r="X342" s="458"/>
      <c r="Y342" s="458">
        <f>V342+1</f>
        <v>422</v>
      </c>
      <c r="Z342" s="458"/>
      <c r="AA342" s="459"/>
      <c r="AB342" s="458">
        <f>Y342+1</f>
        <v>423</v>
      </c>
      <c r="AC342" s="458"/>
      <c r="AD342" s="459"/>
      <c r="AE342" s="458">
        <f>AB342+1</f>
        <v>424</v>
      </c>
      <c r="AF342" s="458"/>
      <c r="AG342" s="459"/>
      <c r="AH342" s="458">
        <f>AE342+1</f>
        <v>425</v>
      </c>
      <c r="AI342" s="458"/>
      <c r="AJ342" s="458"/>
      <c r="AK342" s="458">
        <f>AH342+1</f>
        <v>426</v>
      </c>
      <c r="AL342" s="458"/>
      <c r="AM342" s="458"/>
      <c r="AN342" s="458">
        <f>AK342+1</f>
        <v>427</v>
      </c>
      <c r="AO342" s="458"/>
      <c r="AP342" s="458"/>
      <c r="AQ342" s="458">
        <f>AN342+1</f>
        <v>428</v>
      </c>
      <c r="AR342" s="458"/>
      <c r="AS342" s="458"/>
      <c r="AT342" s="421"/>
      <c r="AU342" s="879"/>
      <c r="AV342" s="954"/>
      <c r="AW342" s="954"/>
      <c r="AX342" s="954"/>
      <c r="AY342" s="954"/>
      <c r="AZ342" s="954"/>
      <c r="BA342" s="957"/>
      <c r="BB342" s="446"/>
      <c r="BC342" s="446"/>
      <c r="BD342" s="446"/>
      <c r="BE342" s="446"/>
      <c r="BF342" s="446"/>
      <c r="BG342" s="446"/>
      <c r="BH342" s="446"/>
      <c r="BI342" s="446"/>
      <c r="BJ342" s="446"/>
      <c r="BK342" s="446"/>
      <c r="BL342" s="446"/>
    </row>
    <row r="343" spans="1:64" s="447" customFormat="1">
      <c r="A343" s="446"/>
      <c r="B343" s="875"/>
      <c r="C343" s="937" t="s">
        <v>1166</v>
      </c>
      <c r="D343" s="932"/>
      <c r="E343" s="932"/>
      <c r="F343" s="932"/>
      <c r="G343" s="932"/>
      <c r="H343" s="932"/>
      <c r="I343" s="932"/>
      <c r="J343" s="932"/>
      <c r="K343" s="932"/>
      <c r="L343" s="932"/>
      <c r="M343" s="932"/>
      <c r="N343" s="932"/>
      <c r="O343" s="932"/>
      <c r="P343" s="932"/>
      <c r="Q343" s="932"/>
      <c r="R343" s="932"/>
      <c r="S343" s="932"/>
      <c r="T343" s="932"/>
      <c r="U343" s="932"/>
      <c r="V343" s="932"/>
      <c r="W343" s="932"/>
      <c r="X343" s="932"/>
      <c r="Y343" s="932"/>
      <c r="Z343" s="932"/>
      <c r="AA343" s="932"/>
      <c r="AB343" s="932"/>
      <c r="AC343" s="932"/>
      <c r="AD343" s="932"/>
      <c r="AE343" s="932"/>
      <c r="AF343" s="932"/>
      <c r="AG343" s="932"/>
      <c r="AH343" s="932"/>
      <c r="AI343" s="932"/>
      <c r="AJ343" s="932"/>
      <c r="AK343" s="932"/>
      <c r="AL343" s="932"/>
      <c r="AM343" s="932"/>
      <c r="AN343" s="932"/>
      <c r="AO343" s="932"/>
      <c r="AP343" s="932"/>
      <c r="AQ343" s="932"/>
      <c r="AR343" s="932"/>
      <c r="AS343" s="932"/>
      <c r="AT343" s="421"/>
      <c r="AU343" s="879"/>
      <c r="AV343" s="954"/>
      <c r="AW343" s="954"/>
      <c r="AX343" s="954"/>
      <c r="AY343" s="954"/>
      <c r="AZ343" s="954"/>
      <c r="BA343" s="957"/>
      <c r="BB343" s="446"/>
      <c r="BC343" s="446"/>
      <c r="BD343" s="446"/>
      <c r="BE343" s="446"/>
      <c r="BF343" s="446"/>
      <c r="BG343" s="446"/>
      <c r="BH343" s="446"/>
      <c r="BI343" s="446"/>
      <c r="BJ343" s="446"/>
      <c r="BK343" s="446"/>
      <c r="BL343" s="446"/>
    </row>
    <row r="344" spans="1:64" s="447" customFormat="1">
      <c r="A344" s="446"/>
      <c r="B344" s="875"/>
      <c r="C344" s="460"/>
      <c r="D344" s="457"/>
      <c r="E344" s="457"/>
      <c r="F344" s="457"/>
      <c r="G344" s="457"/>
      <c r="H344" s="457"/>
      <c r="I344" s="457"/>
      <c r="J344" s="457"/>
      <c r="K344" s="457"/>
      <c r="L344" s="457"/>
      <c r="M344" s="457"/>
      <c r="N344" s="457"/>
      <c r="O344" s="457"/>
      <c r="P344" s="457"/>
      <c r="Q344" s="457"/>
      <c r="R344" s="457"/>
      <c r="S344" s="457"/>
      <c r="T344" s="457"/>
      <c r="U344" s="457"/>
      <c r="V344" s="457"/>
      <c r="W344" s="457"/>
      <c r="X344" s="457"/>
      <c r="Y344" s="457"/>
      <c r="Z344" s="457"/>
      <c r="AA344" s="457"/>
      <c r="AB344" s="457"/>
      <c r="AC344" s="457"/>
      <c r="AD344" s="457"/>
      <c r="AE344" s="457"/>
      <c r="AF344" s="457"/>
      <c r="AG344" s="457"/>
      <c r="AH344" s="457"/>
      <c r="AI344" s="457"/>
      <c r="AJ344" s="457"/>
      <c r="AK344" s="457"/>
      <c r="AL344" s="457"/>
      <c r="AM344" s="457"/>
      <c r="AN344" s="457"/>
      <c r="AO344" s="457"/>
      <c r="AP344" s="457"/>
      <c r="AQ344" s="457"/>
      <c r="AR344" s="457"/>
      <c r="AS344" s="457"/>
      <c r="AT344" s="421"/>
      <c r="AU344" s="879"/>
      <c r="AV344" s="954"/>
      <c r="AW344" s="954"/>
      <c r="AX344" s="954"/>
      <c r="AY344" s="954"/>
      <c r="AZ344" s="954"/>
      <c r="BA344" s="957"/>
      <c r="BB344" s="446"/>
      <c r="BC344" s="446"/>
      <c r="BD344" s="446"/>
      <c r="BE344" s="446"/>
      <c r="BF344" s="446"/>
      <c r="BG344" s="446"/>
      <c r="BH344" s="446"/>
      <c r="BI344" s="446"/>
      <c r="BJ344" s="446"/>
      <c r="BK344" s="446"/>
      <c r="BL344" s="446"/>
    </row>
    <row r="345" spans="1:64" s="447" customFormat="1" ht="17" thickBot="1">
      <c r="A345" s="446"/>
      <c r="B345" s="875"/>
      <c r="C345" s="448"/>
      <c r="D345" s="448" t="s">
        <v>1175</v>
      </c>
      <c r="E345" s="448"/>
      <c r="F345" s="421"/>
      <c r="G345" s="448"/>
      <c r="H345" s="448" t="s">
        <v>1175</v>
      </c>
      <c r="I345" s="421"/>
      <c r="J345" s="448"/>
      <c r="K345" s="448"/>
      <c r="L345" s="421"/>
      <c r="M345" s="448"/>
      <c r="N345" s="448"/>
      <c r="O345" s="421"/>
      <c r="P345" s="448"/>
      <c r="Q345" s="448"/>
      <c r="R345" s="421"/>
      <c r="S345" s="448"/>
      <c r="T345" s="448"/>
      <c r="U345" s="461"/>
      <c r="V345" s="448"/>
      <c r="W345" s="448"/>
      <c r="X345" s="421"/>
      <c r="Y345" s="448"/>
      <c r="Z345" s="448"/>
      <c r="AA345" s="421"/>
      <c r="AB345" s="448"/>
      <c r="AC345" s="448"/>
      <c r="AD345" s="421"/>
      <c r="AE345" s="448" t="s">
        <v>1175</v>
      </c>
      <c r="AF345" s="448"/>
      <c r="AG345" s="421"/>
      <c r="AH345" s="448"/>
      <c r="AI345" s="448" t="s">
        <v>1175</v>
      </c>
      <c r="AJ345" s="421"/>
      <c r="AK345" s="448"/>
      <c r="AL345" s="448" t="s">
        <v>1175</v>
      </c>
      <c r="AM345" s="421"/>
      <c r="AN345" s="448"/>
      <c r="AO345" s="448"/>
      <c r="AP345" s="461"/>
      <c r="AQ345" s="448"/>
      <c r="AR345" s="448"/>
      <c r="AS345" s="421"/>
      <c r="AT345" s="421"/>
      <c r="AU345" s="879"/>
      <c r="AV345" s="955"/>
      <c r="AW345" s="955"/>
      <c r="AX345" s="955"/>
      <c r="AY345" s="955"/>
      <c r="AZ345" s="955"/>
      <c r="BA345" s="958"/>
      <c r="BB345" s="446"/>
      <c r="BC345" s="446"/>
      <c r="BD345" s="446"/>
      <c r="BE345" s="446"/>
      <c r="BF345" s="446"/>
      <c r="BG345" s="446"/>
      <c r="BH345" s="446"/>
      <c r="BI345" s="446"/>
      <c r="BJ345" s="446"/>
      <c r="BK345" s="446"/>
      <c r="BL345" s="446"/>
    </row>
    <row r="346" spans="1:64" s="447" customFormat="1" ht="17.5" thickTop="1" thickBot="1">
      <c r="A346" s="446"/>
      <c r="B346" s="875"/>
      <c r="C346" s="448"/>
      <c r="D346" s="419" t="s">
        <v>1169</v>
      </c>
      <c r="E346" s="420"/>
      <c r="F346" s="421"/>
      <c r="G346" s="944" t="s">
        <v>1169</v>
      </c>
      <c r="H346" s="944"/>
      <c r="I346" s="421"/>
      <c r="J346" s="944" t="s">
        <v>1169</v>
      </c>
      <c r="K346" s="944"/>
      <c r="L346" s="421"/>
      <c r="M346" s="944" t="s">
        <v>1169</v>
      </c>
      <c r="N346" s="944"/>
      <c r="O346" s="421"/>
      <c r="P346" s="944" t="s">
        <v>1169</v>
      </c>
      <c r="Q346" s="944"/>
      <c r="R346" s="421"/>
      <c r="S346" s="944"/>
      <c r="T346" s="944"/>
      <c r="U346" s="421"/>
      <c r="V346" s="944"/>
      <c r="W346" s="944"/>
      <c r="X346" s="421"/>
      <c r="Y346" s="944" t="s">
        <v>1169</v>
      </c>
      <c r="Z346" s="944"/>
      <c r="AA346" s="421"/>
      <c r="AB346" s="944"/>
      <c r="AC346" s="944"/>
      <c r="AD346" s="421"/>
      <c r="AE346" s="944" t="s">
        <v>1169</v>
      </c>
      <c r="AF346" s="944"/>
      <c r="AG346" s="421"/>
      <c r="AH346" s="944" t="s">
        <v>1169</v>
      </c>
      <c r="AI346" s="944"/>
      <c r="AJ346" s="421"/>
      <c r="AK346" s="944" t="s">
        <v>1169</v>
      </c>
      <c r="AL346" s="944"/>
      <c r="AM346" s="421"/>
      <c r="AN346" s="944"/>
      <c r="AO346" s="944"/>
      <c r="AP346" s="421"/>
      <c r="AQ346" s="949"/>
      <c r="AR346" s="949"/>
      <c r="AS346" s="421"/>
      <c r="AT346" s="421"/>
      <c r="AU346" s="879"/>
      <c r="AV346" s="959">
        <v>14</v>
      </c>
      <c r="AW346" s="959">
        <f>COUNTIF(D344:AR346,"FC")</f>
        <v>9</v>
      </c>
      <c r="AX346" s="959">
        <f>COUNTIF(D344:AR345,"EC")</f>
        <v>5</v>
      </c>
      <c r="AY346" s="959">
        <f>COUNTIF(D348:AR349,"E")</f>
        <v>6</v>
      </c>
      <c r="AZ346" s="959">
        <f>COUNTIF(D345:AR345,"TW")</f>
        <v>0</v>
      </c>
      <c r="BA346" s="962"/>
      <c r="BB346" s="446"/>
      <c r="BC346" s="446"/>
      <c r="BD346" s="446"/>
      <c r="BE346" s="446"/>
      <c r="BF346" s="446"/>
      <c r="BG346" s="446"/>
      <c r="BH346" s="446"/>
      <c r="BI346" s="446"/>
      <c r="BJ346" s="446"/>
      <c r="BK346" s="446"/>
      <c r="BL346" s="446"/>
    </row>
    <row r="347" spans="1:64" s="447" customFormat="1" ht="17.5" thickTop="1" thickBot="1">
      <c r="A347" s="446"/>
      <c r="B347" s="875"/>
      <c r="C347" s="421"/>
      <c r="D347" s="412" t="s">
        <v>795</v>
      </c>
      <c r="E347" s="413" t="s">
        <v>797</v>
      </c>
      <c r="F347" s="421"/>
      <c r="G347" s="412" t="s">
        <v>795</v>
      </c>
      <c r="H347" s="413" t="s">
        <v>797</v>
      </c>
      <c r="I347" s="421"/>
      <c r="J347" s="412" t="s">
        <v>795</v>
      </c>
      <c r="K347" s="413" t="s">
        <v>797</v>
      </c>
      <c r="L347" s="421"/>
      <c r="M347" s="412" t="s">
        <v>795</v>
      </c>
      <c r="N347" s="413" t="s">
        <v>797</v>
      </c>
      <c r="O347" s="421"/>
      <c r="P347" s="412" t="s">
        <v>795</v>
      </c>
      <c r="Q347" s="413" t="s">
        <v>797</v>
      </c>
      <c r="R347" s="421"/>
      <c r="S347" s="422" t="s">
        <v>795</v>
      </c>
      <c r="T347" s="423" t="s">
        <v>797</v>
      </c>
      <c r="U347" s="421"/>
      <c r="V347" s="422" t="s">
        <v>795</v>
      </c>
      <c r="W347" s="423" t="s">
        <v>797</v>
      </c>
      <c r="X347" s="421"/>
      <c r="Y347" s="412" t="s">
        <v>795</v>
      </c>
      <c r="Z347" s="413" t="s">
        <v>797</v>
      </c>
      <c r="AA347" s="421"/>
      <c r="AB347" s="422" t="s">
        <v>795</v>
      </c>
      <c r="AC347" s="423" t="s">
        <v>797</v>
      </c>
      <c r="AD347" s="421"/>
      <c r="AE347" s="412" t="s">
        <v>795</v>
      </c>
      <c r="AF347" s="413" t="s">
        <v>797</v>
      </c>
      <c r="AG347" s="421"/>
      <c r="AH347" s="412" t="s">
        <v>795</v>
      </c>
      <c r="AI347" s="413" t="s">
        <v>797</v>
      </c>
      <c r="AJ347" s="421"/>
      <c r="AK347" s="412" t="s">
        <v>795</v>
      </c>
      <c r="AL347" s="413" t="s">
        <v>797</v>
      </c>
      <c r="AM347" s="421"/>
      <c r="AN347" s="422" t="s">
        <v>795</v>
      </c>
      <c r="AO347" s="423" t="s">
        <v>797</v>
      </c>
      <c r="AP347" s="421"/>
      <c r="AQ347" s="422" t="s">
        <v>795</v>
      </c>
      <c r="AR347" s="423" t="s">
        <v>797</v>
      </c>
      <c r="AS347" s="439"/>
      <c r="AT347" s="421"/>
      <c r="AU347" s="879"/>
      <c r="AV347" s="959"/>
      <c r="AW347" s="959"/>
      <c r="AX347" s="959"/>
      <c r="AY347" s="959"/>
      <c r="AZ347" s="959"/>
      <c r="BA347" s="962"/>
      <c r="BB347" s="446"/>
      <c r="BC347" s="446"/>
      <c r="BD347" s="446"/>
      <c r="BE347" s="446"/>
      <c r="BF347" s="446"/>
      <c r="BG347" s="446"/>
      <c r="BH347" s="446"/>
      <c r="BI347" s="446"/>
      <c r="BJ347" s="446"/>
      <c r="BK347" s="446"/>
      <c r="BL347" s="446"/>
    </row>
    <row r="348" spans="1:64" s="447" customFormat="1" ht="17.5" thickTop="1" thickBot="1">
      <c r="A348" s="446"/>
      <c r="B348" s="875"/>
      <c r="C348" s="421"/>
      <c r="D348" s="414" t="s">
        <v>800</v>
      </c>
      <c r="E348" s="415" t="s">
        <v>622</v>
      </c>
      <c r="F348" s="421"/>
      <c r="G348" s="414" t="s">
        <v>800</v>
      </c>
      <c r="H348" s="415" t="s">
        <v>622</v>
      </c>
      <c r="I348" s="421" t="s">
        <v>807</v>
      </c>
      <c r="J348" s="414" t="s">
        <v>800</v>
      </c>
      <c r="K348" s="415" t="s">
        <v>622</v>
      </c>
      <c r="L348" s="421"/>
      <c r="M348" s="414" t="s">
        <v>800</v>
      </c>
      <c r="N348" s="415" t="s">
        <v>622</v>
      </c>
      <c r="O348" s="421"/>
      <c r="P348" s="414" t="s">
        <v>800</v>
      </c>
      <c r="Q348" s="415" t="s">
        <v>622</v>
      </c>
      <c r="R348" s="421"/>
      <c r="S348" s="426" t="s">
        <v>800</v>
      </c>
      <c r="T348" s="427" t="s">
        <v>622</v>
      </c>
      <c r="U348" s="421"/>
      <c r="V348" s="426" t="s">
        <v>800</v>
      </c>
      <c r="W348" s="427" t="s">
        <v>622</v>
      </c>
      <c r="X348" s="421"/>
      <c r="Y348" s="414" t="s">
        <v>800</v>
      </c>
      <c r="Z348" s="415" t="s">
        <v>622</v>
      </c>
      <c r="AA348" s="421"/>
      <c r="AB348" s="426" t="s">
        <v>800</v>
      </c>
      <c r="AC348" s="427" t="s">
        <v>622</v>
      </c>
      <c r="AD348" s="421"/>
      <c r="AE348" s="414" t="s">
        <v>800</v>
      </c>
      <c r="AF348" s="415" t="s">
        <v>622</v>
      </c>
      <c r="AG348" s="421"/>
      <c r="AH348" s="414" t="s">
        <v>800</v>
      </c>
      <c r="AI348" s="415" t="s">
        <v>622</v>
      </c>
      <c r="AJ348" s="421"/>
      <c r="AK348" s="414" t="s">
        <v>800</v>
      </c>
      <c r="AL348" s="415" t="s">
        <v>622</v>
      </c>
      <c r="AM348" s="421"/>
      <c r="AN348" s="426" t="s">
        <v>800</v>
      </c>
      <c r="AO348" s="427" t="s">
        <v>622</v>
      </c>
      <c r="AP348" s="421"/>
      <c r="AQ348" s="426" t="s">
        <v>800</v>
      </c>
      <c r="AR348" s="427" t="s">
        <v>622</v>
      </c>
      <c r="AS348" s="439"/>
      <c r="AT348" s="421"/>
      <c r="AU348" s="879"/>
      <c r="AV348" s="959"/>
      <c r="AW348" s="959"/>
      <c r="AX348" s="959"/>
      <c r="AY348" s="959"/>
      <c r="AZ348" s="959"/>
      <c r="BA348" s="962"/>
      <c r="BB348" s="446"/>
      <c r="BC348" s="446"/>
      <c r="BD348" s="446"/>
      <c r="BE348" s="446"/>
      <c r="BF348" s="446"/>
      <c r="BG348" s="446"/>
      <c r="BH348" s="446"/>
      <c r="BI348" s="446"/>
      <c r="BJ348" s="446"/>
      <c r="BK348" s="446"/>
      <c r="BL348" s="446"/>
    </row>
    <row r="349" spans="1:64" s="447" customFormat="1" ht="17" thickTop="1">
      <c r="A349" s="446"/>
      <c r="B349" s="875"/>
      <c r="C349" s="448"/>
      <c r="D349" s="416" t="s">
        <v>1170</v>
      </c>
      <c r="E349" s="417" t="s">
        <v>1310</v>
      </c>
      <c r="F349" s="432">
        <v>382</v>
      </c>
      <c r="G349" s="416" t="s">
        <v>1170</v>
      </c>
      <c r="H349" s="417" t="s">
        <v>1310</v>
      </c>
      <c r="I349" s="432">
        <v>408</v>
      </c>
      <c r="J349" s="416">
        <v>0</v>
      </c>
      <c r="K349" s="417" t="s">
        <v>1310</v>
      </c>
      <c r="L349" s="432">
        <v>421</v>
      </c>
      <c r="M349" s="416" t="s">
        <v>1170</v>
      </c>
      <c r="N349" s="417" t="s">
        <v>1092</v>
      </c>
      <c r="O349" s="432">
        <v>401</v>
      </c>
      <c r="P349" s="416">
        <v>0</v>
      </c>
      <c r="Q349" s="417" t="s">
        <v>1310</v>
      </c>
      <c r="R349" s="432">
        <v>448</v>
      </c>
      <c r="S349" s="430">
        <v>0</v>
      </c>
      <c r="T349" s="431" t="s">
        <v>945</v>
      </c>
      <c r="U349" s="432">
        <v>384</v>
      </c>
      <c r="V349" s="430">
        <v>0</v>
      </c>
      <c r="W349" s="431" t="s">
        <v>945</v>
      </c>
      <c r="X349" s="432">
        <v>400</v>
      </c>
      <c r="Y349" s="416">
        <v>0</v>
      </c>
      <c r="Z349" s="417" t="s">
        <v>1310</v>
      </c>
      <c r="AA349" s="432">
        <v>443</v>
      </c>
      <c r="AB349" s="430">
        <v>0</v>
      </c>
      <c r="AC349" s="431" t="s">
        <v>945</v>
      </c>
      <c r="AD349" s="432">
        <v>313.31099999999998</v>
      </c>
      <c r="AE349" s="416" t="s">
        <v>1170</v>
      </c>
      <c r="AF349" s="417" t="s">
        <v>1310</v>
      </c>
      <c r="AG349" s="432">
        <v>292.99700000000001</v>
      </c>
      <c r="AH349" s="416" t="s">
        <v>1170</v>
      </c>
      <c r="AI349" s="417" t="s">
        <v>1100</v>
      </c>
      <c r="AJ349" s="432">
        <v>448</v>
      </c>
      <c r="AK349" s="416" t="s">
        <v>1170</v>
      </c>
      <c r="AL349" s="417" t="s">
        <v>1092</v>
      </c>
      <c r="AM349" s="432">
        <v>383</v>
      </c>
      <c r="AN349" s="430">
        <v>0</v>
      </c>
      <c r="AO349" s="431" t="s">
        <v>945</v>
      </c>
      <c r="AP349" s="375">
        <v>446</v>
      </c>
      <c r="AQ349" s="430">
        <v>0</v>
      </c>
      <c r="AR349" s="374" t="s">
        <v>945</v>
      </c>
      <c r="AS349" s="375">
        <v>403</v>
      </c>
      <c r="AT349" s="421"/>
      <c r="AU349" s="879"/>
      <c r="AV349" s="449"/>
      <c r="AW349" s="449"/>
      <c r="AX349" s="449"/>
      <c r="AY349" s="449"/>
      <c r="AZ349" s="449"/>
      <c r="BA349" s="450"/>
      <c r="BB349" s="451">
        <f>SUM(F349:AS349)</f>
        <v>5573.308</v>
      </c>
      <c r="BC349" s="446"/>
      <c r="BD349" s="446"/>
      <c r="BE349" s="446"/>
      <c r="BF349" s="446"/>
      <c r="BG349" s="446"/>
      <c r="BH349" s="446"/>
      <c r="BI349" s="446"/>
      <c r="BJ349" s="446"/>
      <c r="BK349" s="446"/>
      <c r="BL349" s="446"/>
    </row>
    <row r="350" spans="1:64" s="447" customFormat="1">
      <c r="A350" s="446"/>
      <c r="B350" s="875"/>
      <c r="C350" s="452"/>
      <c r="D350" s="884" t="s">
        <v>1053</v>
      </c>
      <c r="E350" s="884"/>
      <c r="F350" s="421"/>
      <c r="G350" s="884" t="s">
        <v>1054</v>
      </c>
      <c r="H350" s="884"/>
      <c r="I350" s="452"/>
      <c r="J350" s="884" t="s">
        <v>1055</v>
      </c>
      <c r="K350" s="884"/>
      <c r="L350" s="452"/>
      <c r="M350" s="884" t="s">
        <v>1056</v>
      </c>
      <c r="N350" s="884"/>
      <c r="O350" s="452"/>
      <c r="P350" s="884" t="s">
        <v>1057</v>
      </c>
      <c r="Q350" s="884"/>
      <c r="R350" s="421"/>
      <c r="S350" s="884" t="s">
        <v>1638</v>
      </c>
      <c r="T350" s="884"/>
      <c r="U350" s="421"/>
      <c r="V350" s="884" t="s">
        <v>1639</v>
      </c>
      <c r="W350" s="884"/>
      <c r="X350" s="421"/>
      <c r="Y350" s="884" t="s">
        <v>1058</v>
      </c>
      <c r="Z350" s="884"/>
      <c r="AA350" s="421"/>
      <c r="AB350" s="884" t="s">
        <v>16</v>
      </c>
      <c r="AC350" s="884"/>
      <c r="AD350" s="421"/>
      <c r="AE350" s="884" t="s">
        <v>1059</v>
      </c>
      <c r="AF350" s="884"/>
      <c r="AG350" s="421"/>
      <c r="AH350" s="884" t="s">
        <v>1060</v>
      </c>
      <c r="AI350" s="884"/>
      <c r="AJ350" s="421"/>
      <c r="AK350" s="884" t="s">
        <v>1061</v>
      </c>
      <c r="AL350" s="884"/>
      <c r="AM350" s="453"/>
      <c r="AN350" s="884" t="s">
        <v>1640</v>
      </c>
      <c r="AO350" s="884"/>
      <c r="AP350" s="421"/>
      <c r="AQ350" s="884" t="s">
        <v>1641</v>
      </c>
      <c r="AR350" s="884"/>
      <c r="AS350" s="452"/>
      <c r="AT350" s="421"/>
      <c r="AU350" s="879"/>
      <c r="AV350" s="449"/>
      <c r="AW350" s="449"/>
      <c r="AX350" s="449"/>
      <c r="AY350" s="449"/>
      <c r="AZ350" s="449"/>
      <c r="BA350" s="450"/>
      <c r="BB350" s="446"/>
      <c r="BC350" s="446"/>
      <c r="BD350" s="446"/>
      <c r="BE350" s="446"/>
      <c r="BF350" s="446"/>
      <c r="BG350" s="446"/>
      <c r="BH350" s="446"/>
      <c r="BI350" s="446"/>
      <c r="BJ350" s="446"/>
      <c r="BK350" s="446"/>
      <c r="BL350" s="446"/>
    </row>
    <row r="351" spans="1:64" s="447" customFormat="1">
      <c r="A351" s="446"/>
      <c r="B351" s="875"/>
      <c r="C351" s="452"/>
      <c r="D351" s="884" t="s">
        <v>1088</v>
      </c>
      <c r="E351" s="884"/>
      <c r="F351" s="421"/>
      <c r="G351" s="884" t="s">
        <v>1090</v>
      </c>
      <c r="H351" s="884"/>
      <c r="I351" s="421"/>
      <c r="J351" s="884" t="s">
        <v>1096</v>
      </c>
      <c r="K351" s="884"/>
      <c r="L351" s="421"/>
      <c r="M351" s="884" t="s">
        <v>1096</v>
      </c>
      <c r="N351" s="884"/>
      <c r="O351" s="421"/>
      <c r="P351" s="884" t="s">
        <v>1313</v>
      </c>
      <c r="Q351" s="884"/>
      <c r="R351" s="421"/>
      <c r="S351" s="884" t="s">
        <v>1091</v>
      </c>
      <c r="T351" s="884"/>
      <c r="U351" s="421"/>
      <c r="V351" s="884" t="s">
        <v>1314</v>
      </c>
      <c r="W351" s="884"/>
      <c r="X351" s="421"/>
      <c r="Y351" s="884" t="s">
        <v>1313</v>
      </c>
      <c r="Z351" s="884"/>
      <c r="AA351" s="421"/>
      <c r="AB351" s="884" t="s">
        <v>1315</v>
      </c>
      <c r="AC351" s="884"/>
      <c r="AD351" s="421"/>
      <c r="AE351" s="884" t="s">
        <v>1091</v>
      </c>
      <c r="AF351" s="884"/>
      <c r="AG351" s="421"/>
      <c r="AH351" s="884" t="s">
        <v>1090</v>
      </c>
      <c r="AI351" s="884"/>
      <c r="AJ351" s="421"/>
      <c r="AK351" s="884" t="s">
        <v>1088</v>
      </c>
      <c r="AL351" s="884"/>
      <c r="AM351" s="421"/>
      <c r="AN351" s="884" t="s">
        <v>1090</v>
      </c>
      <c r="AO351" s="884"/>
      <c r="AP351" s="421"/>
      <c r="AQ351" s="884" t="s">
        <v>1401</v>
      </c>
      <c r="AR351" s="884"/>
      <c r="AS351" s="452"/>
      <c r="AT351" s="421"/>
      <c r="AU351" s="879"/>
      <c r="AV351" s="449"/>
      <c r="AW351" s="449"/>
      <c r="AX351" s="449"/>
      <c r="AY351" s="449"/>
      <c r="AZ351" s="449"/>
      <c r="BA351" s="450"/>
      <c r="BB351" s="446"/>
      <c r="BC351" s="446"/>
      <c r="BD351" s="446"/>
      <c r="BE351" s="446"/>
      <c r="BF351" s="446"/>
      <c r="BG351" s="446"/>
      <c r="BH351" s="446"/>
      <c r="BI351" s="446"/>
      <c r="BJ351" s="446"/>
      <c r="BK351" s="446"/>
      <c r="BL351" s="446"/>
    </row>
    <row r="352" spans="1:64" s="447" customFormat="1">
      <c r="A352" s="446"/>
      <c r="B352" s="875"/>
      <c r="C352" s="448"/>
      <c r="D352" s="418"/>
      <c r="E352" s="418"/>
      <c r="F352" s="421"/>
      <c r="G352" s="418"/>
      <c r="H352" s="418"/>
      <c r="I352" s="418"/>
      <c r="J352" s="418"/>
      <c r="K352" s="418"/>
      <c r="L352" s="421"/>
      <c r="M352" s="418"/>
      <c r="N352" s="418"/>
      <c r="O352" s="421"/>
      <c r="P352" s="418"/>
      <c r="Q352" s="418"/>
      <c r="R352" s="418"/>
      <c r="S352" s="455"/>
      <c r="T352" s="456"/>
      <c r="U352" s="418"/>
      <c r="V352" s="418"/>
      <c r="W352" s="418"/>
      <c r="X352" s="448"/>
      <c r="Y352" s="418"/>
      <c r="Z352" s="418"/>
      <c r="AA352" s="421"/>
      <c r="AB352" s="418"/>
      <c r="AC352" s="418"/>
      <c r="AD352" s="421"/>
      <c r="AE352" s="418"/>
      <c r="AF352" s="418"/>
      <c r="AG352" s="421"/>
      <c r="AH352" s="418"/>
      <c r="AI352" s="418"/>
      <c r="AJ352" s="457"/>
      <c r="AK352" s="418"/>
      <c r="AL352" s="418"/>
      <c r="AM352" s="457"/>
      <c r="AN352" s="418"/>
      <c r="AO352" s="418"/>
      <c r="AP352" s="457"/>
      <c r="AQ352" s="418"/>
      <c r="AR352" s="418"/>
      <c r="AS352" s="457"/>
      <c r="AT352" s="421"/>
      <c r="AU352" s="879"/>
      <c r="AV352" s="449"/>
      <c r="AW352" s="449"/>
      <c r="AX352" s="449"/>
      <c r="AY352" s="449"/>
      <c r="AZ352" s="449"/>
      <c r="BA352" s="450"/>
      <c r="BB352" s="446"/>
      <c r="BC352" s="446"/>
      <c r="BD352" s="446"/>
      <c r="BE352" s="446"/>
      <c r="BF352" s="446"/>
      <c r="BG352" s="446"/>
      <c r="BH352" s="446"/>
      <c r="BI352" s="446"/>
      <c r="BJ352" s="446"/>
      <c r="BK352" s="446"/>
      <c r="BL352" s="446"/>
    </row>
    <row r="353" spans="1:64" s="447" customFormat="1">
      <c r="A353" s="446"/>
      <c r="B353" s="875"/>
      <c r="C353" s="458"/>
      <c r="D353" s="458">
        <f>AQ342+1</f>
        <v>429</v>
      </c>
      <c r="E353" s="458"/>
      <c r="F353" s="459"/>
      <c r="G353" s="458">
        <f>D353+1</f>
        <v>430</v>
      </c>
      <c r="H353" s="458"/>
      <c r="I353" s="459"/>
      <c r="J353" s="458">
        <f>G353+1</f>
        <v>431</v>
      </c>
      <c r="K353" s="458"/>
      <c r="L353" s="459"/>
      <c r="M353" s="458">
        <f>J353+1</f>
        <v>432</v>
      </c>
      <c r="N353" s="458"/>
      <c r="O353" s="459"/>
      <c r="P353" s="458">
        <f>M353+1</f>
        <v>433</v>
      </c>
      <c r="Q353" s="458"/>
      <c r="R353" s="459"/>
      <c r="S353" s="458">
        <f>P353+1</f>
        <v>434</v>
      </c>
      <c r="T353" s="458"/>
      <c r="U353" s="459"/>
      <c r="V353" s="458">
        <f>S353+1</f>
        <v>435</v>
      </c>
      <c r="W353" s="458"/>
      <c r="X353" s="458"/>
      <c r="Y353" s="458">
        <f>V353+1</f>
        <v>436</v>
      </c>
      <c r="Z353" s="458"/>
      <c r="AA353" s="459"/>
      <c r="AB353" s="458">
        <f>Y353+1</f>
        <v>437</v>
      </c>
      <c r="AC353" s="458"/>
      <c r="AD353" s="459"/>
      <c r="AE353" s="458">
        <f>AB353+1</f>
        <v>438</v>
      </c>
      <c r="AF353" s="458"/>
      <c r="AG353" s="459"/>
      <c r="AH353" s="458">
        <f>AE353+1</f>
        <v>439</v>
      </c>
      <c r="AI353" s="458"/>
      <c r="AJ353" s="458"/>
      <c r="AK353" s="458">
        <f>AH353+1</f>
        <v>440</v>
      </c>
      <c r="AL353" s="458"/>
      <c r="AM353" s="458"/>
      <c r="AN353" s="458">
        <f>AK353+1</f>
        <v>441</v>
      </c>
      <c r="AO353" s="458"/>
      <c r="AP353" s="458"/>
      <c r="AQ353" s="458">
        <f>AN353+1</f>
        <v>442</v>
      </c>
      <c r="AR353" s="458"/>
      <c r="AS353" s="458"/>
      <c r="AT353" s="421"/>
      <c r="AU353" s="879"/>
      <c r="AV353" s="449"/>
      <c r="AW353" s="449"/>
      <c r="AX353" s="449"/>
      <c r="AY353" s="449"/>
      <c r="AZ353" s="449"/>
      <c r="BA353" s="450"/>
      <c r="BB353" s="446"/>
      <c r="BC353" s="446"/>
      <c r="BD353" s="446"/>
      <c r="BE353" s="446"/>
      <c r="BF353" s="446"/>
      <c r="BG353" s="446"/>
      <c r="BH353" s="446"/>
      <c r="BI353" s="446"/>
      <c r="BJ353" s="446"/>
      <c r="BK353" s="446"/>
      <c r="BL353" s="446"/>
    </row>
    <row r="354" spans="1:64" s="447" customFormat="1">
      <c r="A354" s="446"/>
      <c r="B354" s="875"/>
      <c r="C354" s="937" t="s">
        <v>1166</v>
      </c>
      <c r="D354" s="932"/>
      <c r="E354" s="932"/>
      <c r="F354" s="932"/>
      <c r="G354" s="932"/>
      <c r="H354" s="932"/>
      <c r="I354" s="932"/>
      <c r="J354" s="932"/>
      <c r="K354" s="932"/>
      <c r="L354" s="932"/>
      <c r="M354" s="932"/>
      <c r="N354" s="932"/>
      <c r="O354" s="932"/>
      <c r="P354" s="932"/>
      <c r="Q354" s="932"/>
      <c r="R354" s="932"/>
      <c r="S354" s="932"/>
      <c r="T354" s="932"/>
      <c r="U354" s="932"/>
      <c r="V354" s="932"/>
      <c r="W354" s="932"/>
      <c r="X354" s="932"/>
      <c r="Y354" s="932"/>
      <c r="Z354" s="932"/>
      <c r="AA354" s="932"/>
      <c r="AB354" s="932"/>
      <c r="AC354" s="932"/>
      <c r="AD354" s="932"/>
      <c r="AE354" s="932"/>
      <c r="AF354" s="932"/>
      <c r="AG354" s="932"/>
      <c r="AH354" s="932"/>
      <c r="AI354" s="932"/>
      <c r="AJ354" s="932"/>
      <c r="AK354" s="932"/>
      <c r="AL354" s="932"/>
      <c r="AM354" s="932"/>
      <c r="AN354" s="932"/>
      <c r="AO354" s="932"/>
      <c r="AP354" s="932"/>
      <c r="AQ354" s="932"/>
      <c r="AR354" s="932"/>
      <c r="AS354" s="932"/>
      <c r="AT354" s="421"/>
      <c r="AU354" s="879"/>
      <c r="AV354" s="449"/>
      <c r="AW354" s="449"/>
      <c r="AX354" s="449"/>
      <c r="AY354" s="449"/>
      <c r="AZ354" s="449"/>
      <c r="BA354" s="450"/>
      <c r="BB354" s="446"/>
      <c r="BC354" s="446"/>
      <c r="BD354" s="446"/>
      <c r="BE354" s="446"/>
      <c r="BF354" s="446"/>
      <c r="BG354" s="446"/>
      <c r="BH354" s="446"/>
      <c r="BI354" s="446"/>
      <c r="BJ354" s="446"/>
      <c r="BK354" s="446"/>
      <c r="BL354" s="446"/>
    </row>
    <row r="355" spans="1:64" s="447" customFormat="1">
      <c r="A355" s="446"/>
      <c r="B355" s="875"/>
      <c r="C355" s="460"/>
      <c r="D355" s="457"/>
      <c r="E355" s="457"/>
      <c r="F355" s="457"/>
      <c r="G355" s="457"/>
      <c r="H355" s="457"/>
      <c r="I355" s="457"/>
      <c r="J355" s="457"/>
      <c r="K355" s="457"/>
      <c r="L355" s="457"/>
      <c r="M355" s="457"/>
      <c r="N355" s="457"/>
      <c r="O355" s="457"/>
      <c r="P355" s="457"/>
      <c r="Q355" s="457"/>
      <c r="R355" s="457"/>
      <c r="S355" s="457"/>
      <c r="T355" s="457"/>
      <c r="U355" s="457"/>
      <c r="V355" s="457"/>
      <c r="W355" s="457"/>
      <c r="X355" s="457"/>
      <c r="Y355" s="457"/>
      <c r="Z355" s="457"/>
      <c r="AA355" s="457"/>
      <c r="AB355" s="457"/>
      <c r="AC355" s="457"/>
      <c r="AD355" s="457"/>
      <c r="AE355" s="457"/>
      <c r="AF355" s="457"/>
      <c r="AG355" s="457"/>
      <c r="AH355" s="457"/>
      <c r="AI355" s="457"/>
      <c r="AJ355" s="457"/>
      <c r="AK355" s="457"/>
      <c r="AL355" s="457"/>
      <c r="AM355" s="457"/>
      <c r="AN355" s="457"/>
      <c r="AO355" s="457"/>
      <c r="AP355" s="457"/>
      <c r="AQ355" s="457"/>
      <c r="AR355" s="457"/>
      <c r="AS355" s="457"/>
      <c r="AT355" s="421"/>
      <c r="AU355" s="879"/>
      <c r="AV355" s="449"/>
      <c r="AW355" s="449"/>
      <c r="AX355" s="449"/>
      <c r="AY355" s="449"/>
      <c r="AZ355" s="449"/>
      <c r="BA355" s="450"/>
      <c r="BB355" s="446"/>
      <c r="BC355" s="446"/>
      <c r="BD355" s="446"/>
      <c r="BE355" s="446"/>
      <c r="BF355" s="446"/>
      <c r="BG355" s="446"/>
      <c r="BH355" s="446"/>
      <c r="BI355" s="446"/>
      <c r="BJ355" s="446"/>
      <c r="BK355" s="446"/>
      <c r="BL355" s="446"/>
    </row>
    <row r="356" spans="1:64" s="447" customFormat="1" ht="17" thickBot="1">
      <c r="A356" s="446"/>
      <c r="B356" s="875"/>
      <c r="C356" s="448"/>
      <c r="D356" s="448"/>
      <c r="E356" s="448"/>
      <c r="F356" s="421"/>
      <c r="G356" s="448"/>
      <c r="H356" s="448"/>
      <c r="I356" s="421"/>
      <c r="J356" s="448"/>
      <c r="K356" s="448"/>
      <c r="L356" s="421"/>
      <c r="M356" s="448"/>
      <c r="N356" s="448"/>
      <c r="O356" s="421"/>
      <c r="P356" s="448"/>
      <c r="Q356" s="448"/>
      <c r="R356" s="421"/>
      <c r="S356" s="448"/>
      <c r="T356" s="448"/>
      <c r="U356" s="461"/>
      <c r="V356" s="448"/>
      <c r="W356" s="448"/>
      <c r="X356" s="421"/>
      <c r="Y356" s="448"/>
      <c r="Z356" s="448"/>
      <c r="AA356" s="421"/>
      <c r="AB356" s="448"/>
      <c r="AC356" s="448" t="s">
        <v>1175</v>
      </c>
      <c r="AD356" s="421"/>
      <c r="AE356" s="448" t="s">
        <v>1175</v>
      </c>
      <c r="AF356" s="448"/>
      <c r="AG356" s="421"/>
      <c r="AH356" s="448" t="s">
        <v>1175</v>
      </c>
      <c r="AI356" s="448"/>
      <c r="AJ356" s="421"/>
      <c r="AK356" s="448"/>
      <c r="AL356" s="448" t="s">
        <v>1175</v>
      </c>
      <c r="AM356" s="421"/>
      <c r="AN356" s="448"/>
      <c r="AO356" s="448"/>
      <c r="AP356" s="461"/>
      <c r="AQ356" s="448"/>
      <c r="AR356" s="448" t="s">
        <v>1175</v>
      </c>
      <c r="AS356" s="421"/>
      <c r="AT356" s="421"/>
      <c r="AU356" s="879"/>
      <c r="AV356" s="449"/>
      <c r="AW356" s="449"/>
      <c r="AX356" s="449"/>
      <c r="AY356" s="449"/>
      <c r="AZ356" s="449"/>
      <c r="BA356" s="450"/>
      <c r="BB356" s="446"/>
      <c r="BC356" s="446"/>
      <c r="BD356" s="446"/>
      <c r="BE356" s="446"/>
      <c r="BF356" s="446"/>
      <c r="BG356" s="446"/>
      <c r="BH356" s="446"/>
      <c r="BI356" s="446"/>
      <c r="BJ356" s="446"/>
      <c r="BK356" s="446"/>
      <c r="BL356" s="446"/>
    </row>
    <row r="357" spans="1:64" s="447" customFormat="1" ht="17.5" thickTop="1" thickBot="1">
      <c r="A357" s="446"/>
      <c r="B357" s="875"/>
      <c r="C357" s="448"/>
      <c r="D357" s="419"/>
      <c r="E357" s="420"/>
      <c r="F357" s="421"/>
      <c r="G357" s="944"/>
      <c r="H357" s="944"/>
      <c r="I357" s="421"/>
      <c r="J357" s="944"/>
      <c r="K357" s="944"/>
      <c r="L357" s="421"/>
      <c r="M357" s="944"/>
      <c r="N357" s="944"/>
      <c r="O357" s="421"/>
      <c r="P357" s="944"/>
      <c r="Q357" s="944"/>
      <c r="R357" s="421"/>
      <c r="S357" s="944"/>
      <c r="T357" s="944"/>
      <c r="U357" s="421"/>
      <c r="V357" s="944"/>
      <c r="W357" s="944"/>
      <c r="X357" s="421"/>
      <c r="Y357" s="944"/>
      <c r="Z357" s="944"/>
      <c r="AA357" s="421"/>
      <c r="AB357" s="944" t="s">
        <v>1169</v>
      </c>
      <c r="AC357" s="944"/>
      <c r="AD357" s="421"/>
      <c r="AE357" s="944" t="s">
        <v>1169</v>
      </c>
      <c r="AF357" s="944"/>
      <c r="AG357" s="421"/>
      <c r="AH357" s="944" t="s">
        <v>1169</v>
      </c>
      <c r="AI357" s="944"/>
      <c r="AJ357" s="421"/>
      <c r="AK357" s="944" t="s">
        <v>1169</v>
      </c>
      <c r="AL357" s="944"/>
      <c r="AM357" s="421"/>
      <c r="AN357" s="944" t="s">
        <v>1169</v>
      </c>
      <c r="AO357" s="944"/>
      <c r="AP357" s="421"/>
      <c r="AQ357" s="949" t="s">
        <v>1169</v>
      </c>
      <c r="AR357" s="949"/>
      <c r="AS357" s="421"/>
      <c r="AT357" s="421"/>
      <c r="AU357" s="879"/>
      <c r="AV357" s="959">
        <v>14</v>
      </c>
      <c r="AW357" s="885">
        <f>COUNTIF(D356:AR357,"FC")</f>
        <v>6</v>
      </c>
      <c r="AX357" s="885">
        <f>COUNTIF(J353:AR356,"EC")</f>
        <v>5</v>
      </c>
      <c r="AY357" s="885">
        <f>COUNTIF(A359:AR360,"E")</f>
        <v>0</v>
      </c>
      <c r="AZ357" s="885">
        <f>COUNTIF(J356:AR356,"TW")</f>
        <v>0</v>
      </c>
      <c r="BA357" s="886"/>
      <c r="BB357" s="446"/>
      <c r="BC357" s="446"/>
      <c r="BD357" s="446"/>
      <c r="BE357" s="446"/>
      <c r="BF357" s="446"/>
      <c r="BG357" s="446"/>
      <c r="BH357" s="446"/>
      <c r="BI357" s="446"/>
      <c r="BJ357" s="446"/>
      <c r="BK357" s="446"/>
      <c r="BL357" s="446"/>
    </row>
    <row r="358" spans="1:64" s="447" customFormat="1" ht="17.5" thickTop="1" thickBot="1">
      <c r="A358" s="446"/>
      <c r="B358" s="875"/>
      <c r="C358" s="421"/>
      <c r="D358" s="422" t="s">
        <v>795</v>
      </c>
      <c r="E358" s="423" t="s">
        <v>797</v>
      </c>
      <c r="F358" s="421"/>
      <c r="G358" s="422" t="s">
        <v>795</v>
      </c>
      <c r="H358" s="423" t="s">
        <v>797</v>
      </c>
      <c r="I358" s="421"/>
      <c r="J358" s="422" t="s">
        <v>795</v>
      </c>
      <c r="K358" s="423" t="s">
        <v>797</v>
      </c>
      <c r="L358" s="421"/>
      <c r="M358" s="422" t="s">
        <v>795</v>
      </c>
      <c r="N358" s="423" t="s">
        <v>797</v>
      </c>
      <c r="O358" s="421"/>
      <c r="P358" s="422" t="s">
        <v>795</v>
      </c>
      <c r="Q358" s="423" t="s">
        <v>797</v>
      </c>
      <c r="R358" s="421"/>
      <c r="S358" s="422" t="s">
        <v>795</v>
      </c>
      <c r="T358" s="423" t="s">
        <v>797</v>
      </c>
      <c r="U358" s="421"/>
      <c r="V358" s="422" t="s">
        <v>795</v>
      </c>
      <c r="W358" s="423" t="s">
        <v>797</v>
      </c>
      <c r="X358" s="421"/>
      <c r="Y358" s="422" t="s">
        <v>795</v>
      </c>
      <c r="Z358" s="423" t="s">
        <v>797</v>
      </c>
      <c r="AA358" s="421"/>
      <c r="AB358" s="412" t="s">
        <v>795</v>
      </c>
      <c r="AC358" s="413" t="s">
        <v>797</v>
      </c>
      <c r="AD358" s="421"/>
      <c r="AE358" s="412" t="s">
        <v>795</v>
      </c>
      <c r="AF358" s="413" t="s">
        <v>797</v>
      </c>
      <c r="AG358" s="421"/>
      <c r="AH358" s="412" t="s">
        <v>795</v>
      </c>
      <c r="AI358" s="413" t="s">
        <v>797</v>
      </c>
      <c r="AJ358" s="421"/>
      <c r="AK358" s="412" t="s">
        <v>795</v>
      </c>
      <c r="AL358" s="413" t="s">
        <v>797</v>
      </c>
      <c r="AM358" s="421"/>
      <c r="AN358" s="412" t="s">
        <v>795</v>
      </c>
      <c r="AO358" s="413" t="s">
        <v>797</v>
      </c>
      <c r="AP358" s="421"/>
      <c r="AQ358" s="412" t="s">
        <v>795</v>
      </c>
      <c r="AR358" s="413" t="s">
        <v>797</v>
      </c>
      <c r="AS358" s="439"/>
      <c r="AT358" s="421"/>
      <c r="AU358" s="879"/>
      <c r="AV358" s="959"/>
      <c r="AW358" s="885"/>
      <c r="AX358" s="885"/>
      <c r="AY358" s="885"/>
      <c r="AZ358" s="885"/>
      <c r="BA358" s="886"/>
      <c r="BB358" s="446"/>
      <c r="BC358" s="446"/>
      <c r="BD358" s="446"/>
      <c r="BE358" s="446"/>
      <c r="BF358" s="446"/>
      <c r="BG358" s="446"/>
      <c r="BH358" s="446"/>
      <c r="BI358" s="446"/>
      <c r="BJ358" s="446"/>
      <c r="BK358" s="446"/>
      <c r="BL358" s="446"/>
    </row>
    <row r="359" spans="1:64" s="447" customFormat="1" ht="17.5" thickTop="1" thickBot="1">
      <c r="A359" s="446"/>
      <c r="B359" s="875"/>
      <c r="C359" s="421"/>
      <c r="D359" s="426" t="s">
        <v>800</v>
      </c>
      <c r="E359" s="427" t="s">
        <v>622</v>
      </c>
      <c r="F359" s="421"/>
      <c r="G359" s="426" t="s">
        <v>800</v>
      </c>
      <c r="H359" s="427" t="s">
        <v>622</v>
      </c>
      <c r="I359" s="421" t="s">
        <v>807</v>
      </c>
      <c r="J359" s="426" t="s">
        <v>800</v>
      </c>
      <c r="K359" s="427" t="s">
        <v>622</v>
      </c>
      <c r="L359" s="421"/>
      <c r="M359" s="426" t="s">
        <v>800</v>
      </c>
      <c r="N359" s="427" t="s">
        <v>622</v>
      </c>
      <c r="O359" s="421"/>
      <c r="P359" s="426" t="s">
        <v>800</v>
      </c>
      <c r="Q359" s="427" t="s">
        <v>622</v>
      </c>
      <c r="R359" s="421"/>
      <c r="S359" s="426" t="s">
        <v>800</v>
      </c>
      <c r="T359" s="427" t="s">
        <v>622</v>
      </c>
      <c r="U359" s="421"/>
      <c r="V359" s="426" t="s">
        <v>800</v>
      </c>
      <c r="W359" s="427" t="s">
        <v>622</v>
      </c>
      <c r="X359" s="421"/>
      <c r="Y359" s="426" t="s">
        <v>800</v>
      </c>
      <c r="Z359" s="427" t="s">
        <v>622</v>
      </c>
      <c r="AA359" s="421"/>
      <c r="AB359" s="414" t="s">
        <v>800</v>
      </c>
      <c r="AC359" s="415" t="s">
        <v>622</v>
      </c>
      <c r="AD359" s="421"/>
      <c r="AE359" s="414" t="s">
        <v>800</v>
      </c>
      <c r="AF359" s="415" t="s">
        <v>622</v>
      </c>
      <c r="AG359" s="421"/>
      <c r="AH359" s="414" t="s">
        <v>800</v>
      </c>
      <c r="AI359" s="415" t="s">
        <v>622</v>
      </c>
      <c r="AJ359" s="421"/>
      <c r="AK359" s="414" t="s">
        <v>800</v>
      </c>
      <c r="AL359" s="415" t="s">
        <v>622</v>
      </c>
      <c r="AM359" s="421"/>
      <c r="AN359" s="414" t="s">
        <v>800</v>
      </c>
      <c r="AO359" s="415" t="s">
        <v>622</v>
      </c>
      <c r="AP359" s="421"/>
      <c r="AQ359" s="414" t="s">
        <v>800</v>
      </c>
      <c r="AR359" s="415" t="s">
        <v>622</v>
      </c>
      <c r="AS359" s="439"/>
      <c r="AT359" s="421"/>
      <c r="AU359" s="879"/>
      <c r="AV359" s="959"/>
      <c r="AW359" s="885"/>
      <c r="AX359" s="885"/>
      <c r="AY359" s="885"/>
      <c r="AZ359" s="885"/>
      <c r="BA359" s="886"/>
      <c r="BB359" s="446"/>
      <c r="BC359" s="446"/>
      <c r="BD359" s="446"/>
      <c r="BE359" s="446"/>
      <c r="BF359" s="446"/>
      <c r="BG359" s="446"/>
      <c r="BH359" s="446"/>
      <c r="BI359" s="446"/>
      <c r="BJ359" s="446"/>
      <c r="BK359" s="446"/>
      <c r="BL359" s="446"/>
    </row>
    <row r="360" spans="1:64" s="447" customFormat="1" ht="17" thickTop="1">
      <c r="A360" s="446"/>
      <c r="B360" s="875"/>
      <c r="C360" s="448"/>
      <c r="D360" s="430">
        <v>0</v>
      </c>
      <c r="E360" s="431" t="s">
        <v>945</v>
      </c>
      <c r="F360" s="432">
        <v>464.07799999999997</v>
      </c>
      <c r="G360" s="430">
        <v>0</v>
      </c>
      <c r="H360" s="431" t="s">
        <v>945</v>
      </c>
      <c r="I360" s="432">
        <v>180</v>
      </c>
      <c r="J360" s="430">
        <v>0</v>
      </c>
      <c r="K360" s="431" t="s">
        <v>945</v>
      </c>
      <c r="L360" s="432">
        <v>360</v>
      </c>
      <c r="M360" s="430">
        <v>0</v>
      </c>
      <c r="N360" s="431" t="s">
        <v>945</v>
      </c>
      <c r="O360" s="432">
        <v>310</v>
      </c>
      <c r="P360" s="430">
        <v>0</v>
      </c>
      <c r="Q360" s="431" t="s">
        <v>945</v>
      </c>
      <c r="R360" s="432">
        <v>362</v>
      </c>
      <c r="S360" s="430">
        <v>0</v>
      </c>
      <c r="T360" s="431" t="s">
        <v>945</v>
      </c>
      <c r="U360" s="432">
        <v>251</v>
      </c>
      <c r="V360" s="430">
        <v>0</v>
      </c>
      <c r="W360" s="431" t="s">
        <v>945</v>
      </c>
      <c r="X360" s="432">
        <v>222</v>
      </c>
      <c r="Y360" s="430">
        <v>0</v>
      </c>
      <c r="Z360" s="431" t="s">
        <v>945</v>
      </c>
      <c r="AA360" s="432">
        <v>451</v>
      </c>
      <c r="AB360" s="416">
        <v>0</v>
      </c>
      <c r="AC360" s="417" t="s">
        <v>1092</v>
      </c>
      <c r="AD360" s="432">
        <v>394</v>
      </c>
      <c r="AE360" s="416">
        <v>0</v>
      </c>
      <c r="AF360" s="417" t="s">
        <v>1092</v>
      </c>
      <c r="AG360" s="432">
        <v>452</v>
      </c>
      <c r="AH360" s="416">
        <v>0</v>
      </c>
      <c r="AI360" s="417" t="s">
        <v>1310</v>
      </c>
      <c r="AJ360" s="432">
        <v>396</v>
      </c>
      <c r="AK360" s="416">
        <v>0</v>
      </c>
      <c r="AL360" s="417" t="s">
        <v>1310</v>
      </c>
      <c r="AM360" s="432">
        <v>435</v>
      </c>
      <c r="AN360" s="416">
        <v>0</v>
      </c>
      <c r="AO360" s="417" t="s">
        <v>1310</v>
      </c>
      <c r="AP360" s="432">
        <v>407</v>
      </c>
      <c r="AQ360" s="416">
        <v>0</v>
      </c>
      <c r="AR360" s="417" t="s">
        <v>1310</v>
      </c>
      <c r="AS360" s="375">
        <v>439</v>
      </c>
      <c r="AT360" s="421"/>
      <c r="AU360" s="879"/>
      <c r="AV360" s="953"/>
      <c r="AW360" s="953"/>
      <c r="AX360" s="953"/>
      <c r="AY360" s="953"/>
      <c r="AZ360" s="953"/>
      <c r="BA360" s="956"/>
      <c r="BB360" s="451">
        <f>SUM(F360:AS360)</f>
        <v>5123.0779999999995</v>
      </c>
      <c r="BC360" s="446"/>
      <c r="BD360" s="446"/>
      <c r="BE360" s="446"/>
      <c r="BF360" s="446"/>
      <c r="BG360" s="446"/>
      <c r="BH360" s="446"/>
      <c r="BI360" s="446"/>
      <c r="BJ360" s="446"/>
      <c r="BK360" s="446"/>
      <c r="BL360" s="446"/>
    </row>
    <row r="361" spans="1:64" s="447" customFormat="1">
      <c r="A361" s="446"/>
      <c r="B361" s="875"/>
      <c r="C361" s="452"/>
      <c r="D361" s="884" t="s">
        <v>17</v>
      </c>
      <c r="E361" s="884"/>
      <c r="F361" s="421" t="s">
        <v>1186</v>
      </c>
      <c r="G361" s="884" t="s">
        <v>18</v>
      </c>
      <c r="H361" s="884"/>
      <c r="I361" s="452"/>
      <c r="J361" s="884" t="s">
        <v>19</v>
      </c>
      <c r="K361" s="884"/>
      <c r="L361" s="452"/>
      <c r="M361" s="884" t="s">
        <v>301</v>
      </c>
      <c r="N361" s="884"/>
      <c r="O361" s="452"/>
      <c r="P361" s="884" t="s">
        <v>302</v>
      </c>
      <c r="Q361" s="884"/>
      <c r="R361" s="421"/>
      <c r="S361" s="884" t="s">
        <v>303</v>
      </c>
      <c r="T361" s="884"/>
      <c r="U361" s="421" t="s">
        <v>553</v>
      </c>
      <c r="V361" s="884" t="s">
        <v>308</v>
      </c>
      <c r="W361" s="884"/>
      <c r="Y361" s="884" t="s">
        <v>1642</v>
      </c>
      <c r="Z361" s="884"/>
      <c r="AA361" s="421"/>
      <c r="AB361" s="884" t="s">
        <v>1062</v>
      </c>
      <c r="AC361" s="884"/>
      <c r="AD361" s="421"/>
      <c r="AE361" s="884" t="s">
        <v>1063</v>
      </c>
      <c r="AF361" s="884"/>
      <c r="AG361" s="421"/>
      <c r="AH361" s="884" t="s">
        <v>1064</v>
      </c>
      <c r="AI361" s="884"/>
      <c r="AJ361" s="421"/>
      <c r="AK361" s="884" t="s">
        <v>1065</v>
      </c>
      <c r="AL361" s="884"/>
      <c r="AM361" s="453"/>
      <c r="AN361" s="884" t="s">
        <v>1066</v>
      </c>
      <c r="AO361" s="884"/>
      <c r="AP361" s="421"/>
      <c r="AQ361" s="884" t="s">
        <v>1067</v>
      </c>
      <c r="AR361" s="884"/>
      <c r="AS361" s="452"/>
      <c r="AT361" s="421"/>
      <c r="AU361" s="879"/>
      <c r="AV361" s="954"/>
      <c r="AW361" s="954"/>
      <c r="AX361" s="954"/>
      <c r="AY361" s="954"/>
      <c r="AZ361" s="954"/>
      <c r="BA361" s="957"/>
      <c r="BB361" s="446"/>
      <c r="BC361" s="446"/>
      <c r="BD361" s="446"/>
      <c r="BE361" s="446"/>
      <c r="BF361" s="446"/>
      <c r="BG361" s="446"/>
      <c r="BH361" s="446"/>
      <c r="BI361" s="446"/>
      <c r="BJ361" s="446"/>
      <c r="BK361" s="446"/>
      <c r="BL361" s="446"/>
    </row>
    <row r="362" spans="1:64" s="447" customFormat="1">
      <c r="A362" s="446"/>
      <c r="B362" s="875"/>
      <c r="C362" s="452"/>
      <c r="D362" s="884" t="s">
        <v>1367</v>
      </c>
      <c r="E362" s="884"/>
      <c r="F362" s="421"/>
      <c r="G362" s="884" t="s">
        <v>1367</v>
      </c>
      <c r="H362" s="884"/>
      <c r="I362" s="421"/>
      <c r="J362" s="884" t="s">
        <v>1091</v>
      </c>
      <c r="K362" s="884"/>
      <c r="L362" s="421"/>
      <c r="M362" s="884" t="s">
        <v>1091</v>
      </c>
      <c r="N362" s="884"/>
      <c r="O362" s="421"/>
      <c r="P362" s="884" t="s">
        <v>1091</v>
      </c>
      <c r="Q362" s="884"/>
      <c r="R362" s="421"/>
      <c r="S362" s="884" t="s">
        <v>1319</v>
      </c>
      <c r="T362" s="884"/>
      <c r="U362" s="421"/>
      <c r="V362" s="884" t="s">
        <v>1384</v>
      </c>
      <c r="W362" s="884"/>
      <c r="X362" s="421"/>
      <c r="Y362" s="884" t="s">
        <v>1096</v>
      </c>
      <c r="Z362" s="884"/>
      <c r="AA362" s="421"/>
      <c r="AB362" s="884" t="s">
        <v>1088</v>
      </c>
      <c r="AC362" s="884"/>
      <c r="AD362" s="421"/>
      <c r="AE362" s="884" t="s">
        <v>1090</v>
      </c>
      <c r="AF362" s="884"/>
      <c r="AG362" s="421"/>
      <c r="AH362" s="884" t="s">
        <v>1088</v>
      </c>
      <c r="AI362" s="884"/>
      <c r="AJ362" s="421"/>
      <c r="AK362" s="884" t="s">
        <v>1091</v>
      </c>
      <c r="AL362" s="884"/>
      <c r="AM362" s="421"/>
      <c r="AN362" s="884" t="s">
        <v>1088</v>
      </c>
      <c r="AO362" s="884"/>
      <c r="AP362" s="421"/>
      <c r="AQ362" s="884" t="s">
        <v>1088</v>
      </c>
      <c r="AR362" s="884"/>
      <c r="AS362" s="452"/>
      <c r="AT362" s="421"/>
      <c r="AU362" s="879"/>
      <c r="AV362" s="954"/>
      <c r="AW362" s="954"/>
      <c r="AX362" s="954"/>
      <c r="AY362" s="954"/>
      <c r="AZ362" s="954"/>
      <c r="BA362" s="957"/>
      <c r="BB362" s="446"/>
      <c r="BC362" s="446"/>
      <c r="BD362" s="446"/>
      <c r="BE362" s="446"/>
      <c r="BF362" s="446"/>
      <c r="BG362" s="446"/>
      <c r="BH362" s="446"/>
      <c r="BI362" s="446"/>
      <c r="BJ362" s="446"/>
      <c r="BK362" s="446"/>
      <c r="BL362" s="446"/>
    </row>
    <row r="363" spans="1:64" s="447" customFormat="1">
      <c r="A363" s="446"/>
      <c r="B363" s="875"/>
      <c r="C363" s="448"/>
      <c r="D363" s="418"/>
      <c r="E363" s="418"/>
      <c r="F363" s="421"/>
      <c r="G363" s="418"/>
      <c r="H363" s="418"/>
      <c r="I363" s="418"/>
      <c r="J363" s="418"/>
      <c r="K363" s="418"/>
      <c r="L363" s="421"/>
      <c r="M363" s="418"/>
      <c r="N363" s="418"/>
      <c r="O363" s="421"/>
      <c r="P363" s="418"/>
      <c r="Q363" s="418"/>
      <c r="R363" s="418"/>
      <c r="S363" s="455"/>
      <c r="T363" s="456"/>
      <c r="U363" s="418"/>
      <c r="V363" s="418"/>
      <c r="W363" s="418"/>
      <c r="X363" s="448"/>
      <c r="Y363" s="418"/>
      <c r="Z363" s="418"/>
      <c r="AA363" s="421"/>
      <c r="AB363" s="418"/>
      <c r="AC363" s="418"/>
      <c r="AD363" s="421"/>
      <c r="AE363" s="418"/>
      <c r="AF363" s="418"/>
      <c r="AG363" s="421"/>
      <c r="AH363" s="418"/>
      <c r="AI363" s="418"/>
      <c r="AJ363" s="457"/>
      <c r="AK363" s="418"/>
      <c r="AL363" s="418"/>
      <c r="AM363" s="457"/>
      <c r="AN363" s="418"/>
      <c r="AO363" s="418"/>
      <c r="AP363" s="457"/>
      <c r="AQ363" s="418"/>
      <c r="AR363" s="418"/>
      <c r="AS363" s="457"/>
      <c r="AT363" s="421"/>
      <c r="AU363" s="879"/>
      <c r="AV363" s="954"/>
      <c r="AW363" s="954"/>
      <c r="AX363" s="954"/>
      <c r="AY363" s="954"/>
      <c r="AZ363" s="954"/>
      <c r="BA363" s="957"/>
      <c r="BB363" s="446"/>
      <c r="BC363" s="446"/>
      <c r="BD363" s="446"/>
      <c r="BE363" s="446"/>
      <c r="BF363" s="446"/>
      <c r="BG363" s="446"/>
      <c r="BH363" s="446"/>
      <c r="BI363" s="446"/>
      <c r="BJ363" s="446"/>
      <c r="BK363" s="446"/>
      <c r="BL363" s="446"/>
    </row>
    <row r="364" spans="1:64" s="447" customFormat="1">
      <c r="A364" s="446"/>
      <c r="B364" s="875"/>
      <c r="C364" s="458"/>
      <c r="D364" s="458">
        <f>AQ353+1</f>
        <v>443</v>
      </c>
      <c r="E364" s="458"/>
      <c r="F364" s="459"/>
      <c r="G364" s="458">
        <f>D364+1</f>
        <v>444</v>
      </c>
      <c r="H364" s="458"/>
      <c r="I364" s="459"/>
      <c r="J364" s="458">
        <f>G364+1</f>
        <v>445</v>
      </c>
      <c r="K364" s="458"/>
      <c r="L364" s="459"/>
      <c r="M364" s="458">
        <f>J364+1</f>
        <v>446</v>
      </c>
      <c r="N364" s="458"/>
      <c r="O364" s="459"/>
      <c r="P364" s="458">
        <f>M364+1</f>
        <v>447</v>
      </c>
      <c r="Q364" s="458"/>
      <c r="R364" s="459"/>
      <c r="S364" s="458">
        <f>P364+1</f>
        <v>448</v>
      </c>
      <c r="T364" s="458"/>
      <c r="U364" s="459"/>
      <c r="V364" s="458">
        <f>S364+1</f>
        <v>449</v>
      </c>
      <c r="W364" s="458"/>
      <c r="X364" s="458"/>
      <c r="Y364" s="458">
        <f>V364+1</f>
        <v>450</v>
      </c>
      <c r="Z364" s="458"/>
      <c r="AA364" s="459"/>
      <c r="AB364" s="458">
        <f>Y364+1</f>
        <v>451</v>
      </c>
      <c r="AC364" s="458"/>
      <c r="AD364" s="459"/>
      <c r="AE364" s="458">
        <f>AB364+1</f>
        <v>452</v>
      </c>
      <c r="AF364" s="458"/>
      <c r="AG364" s="459"/>
      <c r="AH364" s="458">
        <f>AE364+1</f>
        <v>453</v>
      </c>
      <c r="AI364" s="458"/>
      <c r="AJ364" s="458"/>
      <c r="AK364" s="458">
        <f>AH364+1</f>
        <v>454</v>
      </c>
      <c r="AL364" s="458"/>
      <c r="AM364" s="458"/>
      <c r="AN364" s="458">
        <f>AK364+1</f>
        <v>455</v>
      </c>
      <c r="AO364" s="458"/>
      <c r="AP364" s="458"/>
      <c r="AQ364" s="458">
        <f>AN364+1</f>
        <v>456</v>
      </c>
      <c r="AR364" s="458"/>
      <c r="AS364" s="458"/>
      <c r="AT364" s="421"/>
      <c r="AU364" s="879"/>
      <c r="AV364" s="954"/>
      <c r="AW364" s="954"/>
      <c r="AX364" s="954"/>
      <c r="AY364" s="954"/>
      <c r="AZ364" s="954"/>
      <c r="BA364" s="957"/>
      <c r="BB364" s="446"/>
      <c r="BC364" s="446"/>
      <c r="BD364" s="446"/>
      <c r="BE364" s="446"/>
      <c r="BF364" s="446"/>
      <c r="BG364" s="446"/>
      <c r="BH364" s="446"/>
      <c r="BI364" s="446"/>
      <c r="BJ364" s="446"/>
      <c r="BK364" s="446"/>
      <c r="BL364" s="446"/>
    </row>
    <row r="365" spans="1:64" s="447" customFormat="1">
      <c r="A365" s="446"/>
      <c r="B365" s="875"/>
      <c r="C365" s="937" t="s">
        <v>1166</v>
      </c>
      <c r="D365" s="932"/>
      <c r="E365" s="932"/>
      <c r="F365" s="932"/>
      <c r="G365" s="932"/>
      <c r="H365" s="932"/>
      <c r="I365" s="932"/>
      <c r="J365" s="932"/>
      <c r="K365" s="932"/>
      <c r="L365" s="932"/>
      <c r="M365" s="932"/>
      <c r="N365" s="932"/>
      <c r="O365" s="932"/>
      <c r="P365" s="932"/>
      <c r="Q365" s="932"/>
      <c r="R365" s="932"/>
      <c r="S365" s="932"/>
      <c r="T365" s="932"/>
      <c r="U365" s="932"/>
      <c r="V365" s="932"/>
      <c r="W365" s="932"/>
      <c r="X365" s="932"/>
      <c r="Y365" s="932"/>
      <c r="Z365" s="932"/>
      <c r="AA365" s="932"/>
      <c r="AB365" s="932"/>
      <c r="AC365" s="932"/>
      <c r="AD365" s="932"/>
      <c r="AE365" s="932"/>
      <c r="AF365" s="932"/>
      <c r="AG365" s="932"/>
      <c r="AH365" s="932"/>
      <c r="AI365" s="932"/>
      <c r="AJ365" s="932"/>
      <c r="AK365" s="932"/>
      <c r="AL365" s="932"/>
      <c r="AM365" s="932"/>
      <c r="AN365" s="932"/>
      <c r="AO365" s="932"/>
      <c r="AP365" s="932"/>
      <c r="AQ365" s="932"/>
      <c r="AR365" s="932"/>
      <c r="AS365" s="932"/>
      <c r="AT365" s="421"/>
      <c r="AU365" s="879"/>
      <c r="AV365" s="954"/>
      <c r="AW365" s="954"/>
      <c r="AX365" s="954"/>
      <c r="AY365" s="954"/>
      <c r="AZ365" s="954"/>
      <c r="BA365" s="957"/>
      <c r="BB365" s="446"/>
      <c r="BC365" s="446"/>
      <c r="BD365" s="446"/>
      <c r="BE365" s="446"/>
      <c r="BF365" s="446"/>
      <c r="BG365" s="446"/>
      <c r="BH365" s="446"/>
      <c r="BI365" s="446"/>
      <c r="BJ365" s="446"/>
      <c r="BK365" s="446"/>
      <c r="BL365" s="446"/>
    </row>
    <row r="366" spans="1:64" s="447" customFormat="1">
      <c r="A366" s="446"/>
      <c r="B366" s="875"/>
      <c r="C366" s="460"/>
      <c r="D366" s="457"/>
      <c r="E366" s="457"/>
      <c r="F366" s="457"/>
      <c r="G366" s="457"/>
      <c r="H366" s="457"/>
      <c r="I366" s="457"/>
      <c r="J366" s="457"/>
      <c r="K366" s="457"/>
      <c r="L366" s="457"/>
      <c r="M366" s="457"/>
      <c r="N366" s="457"/>
      <c r="O366" s="457"/>
      <c r="P366" s="457"/>
      <c r="Q366" s="457"/>
      <c r="R366" s="457"/>
      <c r="S366" s="457"/>
      <c r="T366" s="457"/>
      <c r="U366" s="457"/>
      <c r="V366" s="457"/>
      <c r="W366" s="457"/>
      <c r="X366" s="457"/>
      <c r="Y366" s="457"/>
      <c r="Z366" s="457"/>
      <c r="AA366" s="457"/>
      <c r="AB366" s="457"/>
      <c r="AC366" s="457"/>
      <c r="AD366" s="457"/>
      <c r="AE366" s="457"/>
      <c r="AF366" s="457"/>
      <c r="AG366" s="457"/>
      <c r="AH366" s="457"/>
      <c r="AI366" s="457"/>
      <c r="AJ366" s="457"/>
      <c r="AK366" s="457"/>
      <c r="AL366" s="457"/>
      <c r="AM366" s="457"/>
      <c r="AN366" s="457"/>
      <c r="AO366" s="457"/>
      <c r="AP366" s="457"/>
      <c r="AQ366" s="457"/>
      <c r="AR366" s="457"/>
      <c r="AS366" s="457"/>
      <c r="AT366" s="421"/>
      <c r="AU366" s="879"/>
      <c r="AV366" s="954"/>
      <c r="AW366" s="954"/>
      <c r="AX366" s="954"/>
      <c r="AY366" s="954"/>
      <c r="AZ366" s="954"/>
      <c r="BA366" s="957"/>
      <c r="BB366" s="446"/>
      <c r="BC366" s="446"/>
      <c r="BD366" s="446"/>
      <c r="BE366" s="446"/>
      <c r="BF366" s="446"/>
      <c r="BG366" s="446"/>
      <c r="BH366" s="446"/>
      <c r="BI366" s="446"/>
      <c r="BJ366" s="446"/>
      <c r="BK366" s="446"/>
      <c r="BL366" s="446"/>
    </row>
    <row r="367" spans="1:64" s="447" customFormat="1">
      <c r="A367" s="446"/>
      <c r="B367" s="875"/>
      <c r="C367" s="448"/>
      <c r="D367" s="448"/>
      <c r="E367" s="448" t="s">
        <v>1175</v>
      </c>
      <c r="F367" s="421"/>
      <c r="G367" s="448"/>
      <c r="H367" s="448" t="s">
        <v>1175</v>
      </c>
      <c r="I367" s="421"/>
      <c r="J367" s="448"/>
      <c r="K367" s="448"/>
      <c r="L367" s="421"/>
      <c r="M367" s="448"/>
      <c r="N367" s="448"/>
      <c r="O367" s="421"/>
      <c r="P367" s="448"/>
      <c r="Q367" s="448" t="s">
        <v>1175</v>
      </c>
      <c r="R367" s="421"/>
      <c r="S367" s="448"/>
      <c r="T367" s="448" t="s">
        <v>1175</v>
      </c>
      <c r="U367" s="461"/>
      <c r="V367" s="448"/>
      <c r="W367" s="448" t="s">
        <v>1175</v>
      </c>
      <c r="X367" s="421"/>
      <c r="Y367" s="448"/>
      <c r="Z367" s="448" t="s">
        <v>1175</v>
      </c>
      <c r="AA367" s="421"/>
      <c r="AB367" s="448"/>
      <c r="AC367" s="448" t="s">
        <v>1175</v>
      </c>
      <c r="AD367" s="421"/>
      <c r="AE367" s="448"/>
      <c r="AF367" s="448"/>
      <c r="AG367" s="421"/>
      <c r="AH367" s="448"/>
      <c r="AI367" s="448"/>
      <c r="AJ367" s="421"/>
      <c r="AK367" s="448"/>
      <c r="AL367" s="448" t="s">
        <v>1175</v>
      </c>
      <c r="AM367" s="421"/>
      <c r="AN367" s="448"/>
      <c r="AO367" s="448"/>
      <c r="AP367" s="461"/>
      <c r="AQ367" s="448"/>
      <c r="AR367" s="448"/>
      <c r="AS367" s="421"/>
      <c r="AT367" s="421"/>
      <c r="AU367" s="879"/>
      <c r="AV367" s="954"/>
      <c r="AW367" s="954"/>
      <c r="AX367" s="954"/>
      <c r="AY367" s="954"/>
      <c r="AZ367" s="954"/>
      <c r="BA367" s="957"/>
      <c r="BB367" s="446"/>
      <c r="BC367" s="446"/>
      <c r="BD367" s="446"/>
      <c r="BE367" s="446"/>
      <c r="BF367" s="446"/>
      <c r="BG367" s="446"/>
      <c r="BH367" s="446"/>
      <c r="BI367" s="446"/>
      <c r="BJ367" s="446"/>
      <c r="BK367" s="446"/>
      <c r="BL367" s="446"/>
    </row>
    <row r="368" spans="1:64" s="447" customFormat="1" ht="17" thickBot="1">
      <c r="A368" s="446"/>
      <c r="B368" s="875"/>
      <c r="C368" s="448"/>
      <c r="D368" s="419" t="s">
        <v>1169</v>
      </c>
      <c r="E368" s="420"/>
      <c r="F368" s="421"/>
      <c r="G368" s="944" t="s">
        <v>1169</v>
      </c>
      <c r="H368" s="944"/>
      <c r="I368" s="421"/>
      <c r="J368" s="944"/>
      <c r="K368" s="944"/>
      <c r="L368" s="421"/>
      <c r="M368" s="944" t="s">
        <v>1169</v>
      </c>
      <c r="N368" s="944"/>
      <c r="O368" s="421"/>
      <c r="P368" s="944" t="s">
        <v>1169</v>
      </c>
      <c r="Q368" s="944"/>
      <c r="R368" s="421"/>
      <c r="S368" s="944" t="s">
        <v>1169</v>
      </c>
      <c r="T368" s="944"/>
      <c r="U368" s="421"/>
      <c r="V368" s="944" t="s">
        <v>1169</v>
      </c>
      <c r="W368" s="944"/>
      <c r="X368" s="421"/>
      <c r="Y368" s="944" t="s">
        <v>1169</v>
      </c>
      <c r="Z368" s="944"/>
      <c r="AA368" s="421"/>
      <c r="AB368" s="944" t="s">
        <v>1169</v>
      </c>
      <c r="AC368" s="944"/>
      <c r="AD368" s="421"/>
      <c r="AE368" s="944" t="s">
        <v>1169</v>
      </c>
      <c r="AF368" s="944"/>
      <c r="AG368" s="421"/>
      <c r="AH368" s="944" t="s">
        <v>1169</v>
      </c>
      <c r="AI368" s="944"/>
      <c r="AJ368" s="421"/>
      <c r="AK368" s="944" t="s">
        <v>1169</v>
      </c>
      <c r="AL368" s="944"/>
      <c r="AM368" s="421"/>
      <c r="AN368" s="944" t="s">
        <v>1169</v>
      </c>
      <c r="AO368" s="944"/>
      <c r="AP368" s="421"/>
      <c r="AQ368" s="949" t="s">
        <v>1169</v>
      </c>
      <c r="AR368" s="949"/>
      <c r="AS368" s="421"/>
      <c r="AT368" s="421"/>
      <c r="AU368" s="879"/>
      <c r="AV368" s="955"/>
      <c r="AW368" s="955"/>
      <c r="AX368" s="955"/>
      <c r="AY368" s="955"/>
      <c r="AZ368" s="955"/>
      <c r="BA368" s="958"/>
      <c r="BB368" s="446"/>
      <c r="BC368" s="446"/>
      <c r="BD368" s="446"/>
      <c r="BE368" s="446"/>
      <c r="BF368" s="446"/>
      <c r="BG368" s="446"/>
      <c r="BH368" s="446"/>
      <c r="BI368" s="446"/>
      <c r="BJ368" s="446"/>
      <c r="BK368" s="446"/>
      <c r="BL368" s="446"/>
    </row>
    <row r="369" spans="1:64" ht="17.5" thickTop="1" thickBot="1">
      <c r="A369" s="326"/>
      <c r="B369" s="875"/>
      <c r="C369" s="355"/>
      <c r="D369" s="412" t="s">
        <v>795</v>
      </c>
      <c r="E369" s="413" t="s">
        <v>797</v>
      </c>
      <c r="F369" s="421"/>
      <c r="G369" s="412" t="s">
        <v>795</v>
      </c>
      <c r="H369" s="413" t="s">
        <v>797</v>
      </c>
      <c r="I369" s="421"/>
      <c r="J369" s="422" t="s">
        <v>795</v>
      </c>
      <c r="K369" s="423" t="s">
        <v>797</v>
      </c>
      <c r="L369" s="421"/>
      <c r="M369" s="412" t="s">
        <v>795</v>
      </c>
      <c r="N369" s="413" t="s">
        <v>797</v>
      </c>
      <c r="O369" s="421"/>
      <c r="P369" s="412" t="s">
        <v>795</v>
      </c>
      <c r="Q369" s="413" t="s">
        <v>797</v>
      </c>
      <c r="R369" s="421"/>
      <c r="S369" s="412" t="s">
        <v>795</v>
      </c>
      <c r="T369" s="413" t="s">
        <v>797</v>
      </c>
      <c r="U369" s="421"/>
      <c r="V369" s="412" t="s">
        <v>795</v>
      </c>
      <c r="W369" s="413" t="s">
        <v>797</v>
      </c>
      <c r="X369" s="421"/>
      <c r="Y369" s="412" t="s">
        <v>795</v>
      </c>
      <c r="Z369" s="413" t="s">
        <v>797</v>
      </c>
      <c r="AA369" s="421"/>
      <c r="AB369" s="412" t="s">
        <v>795</v>
      </c>
      <c r="AC369" s="413" t="s">
        <v>797</v>
      </c>
      <c r="AD369" s="421"/>
      <c r="AE369" s="412" t="s">
        <v>795</v>
      </c>
      <c r="AF369" s="413" t="s">
        <v>797</v>
      </c>
      <c r="AG369" s="421"/>
      <c r="AH369" s="412" t="s">
        <v>795</v>
      </c>
      <c r="AI369" s="413" t="s">
        <v>797</v>
      </c>
      <c r="AJ369" s="421"/>
      <c r="AK369" s="412" t="s">
        <v>795</v>
      </c>
      <c r="AL369" s="413" t="s">
        <v>797</v>
      </c>
      <c r="AM369" s="421"/>
      <c r="AN369" s="412" t="s">
        <v>795</v>
      </c>
      <c r="AO369" s="413" t="s">
        <v>797</v>
      </c>
      <c r="AP369" s="355"/>
      <c r="AQ369" s="412" t="s">
        <v>795</v>
      </c>
      <c r="AR369" s="413" t="s">
        <v>797</v>
      </c>
      <c r="AS369" s="407"/>
      <c r="AT369" s="355"/>
      <c r="AU369" s="879"/>
      <c r="AV369" s="885">
        <v>14</v>
      </c>
      <c r="AW369" s="885">
        <f>COUNTIF(D368:AR369,"FC")</f>
        <v>13</v>
      </c>
      <c r="AX369" s="885">
        <f>COUNTIF(C366:AR367,"EC")</f>
        <v>8</v>
      </c>
      <c r="AY369" s="885">
        <f>COUNTIF(A371:AR372,"E")</f>
        <v>10</v>
      </c>
      <c r="AZ369" s="885">
        <f>COUNTIF(J368:AR368,"TW")</f>
        <v>0</v>
      </c>
      <c r="BA369" s="886"/>
      <c r="BB369" s="326"/>
      <c r="BC369" s="326"/>
      <c r="BD369" s="326"/>
      <c r="BE369" s="326"/>
      <c r="BF369" s="326"/>
      <c r="BG369" s="326"/>
      <c r="BH369" s="326"/>
      <c r="BI369" s="326"/>
      <c r="BJ369" s="326"/>
      <c r="BK369" s="326"/>
      <c r="BL369" s="326"/>
    </row>
    <row r="370" spans="1:64" ht="17.5" thickTop="1" thickBot="1">
      <c r="A370" s="326"/>
      <c r="B370" s="875"/>
      <c r="C370" s="355"/>
      <c r="D370" s="414" t="s">
        <v>800</v>
      </c>
      <c r="E370" s="415" t="s">
        <v>622</v>
      </c>
      <c r="F370" s="421"/>
      <c r="G370" s="414" t="s">
        <v>800</v>
      </c>
      <c r="H370" s="415" t="s">
        <v>622</v>
      </c>
      <c r="I370" s="421" t="s">
        <v>807</v>
      </c>
      <c r="J370" s="426" t="s">
        <v>800</v>
      </c>
      <c r="K370" s="427" t="s">
        <v>622</v>
      </c>
      <c r="L370" s="421"/>
      <c r="M370" s="414" t="s">
        <v>800</v>
      </c>
      <c r="N370" s="415" t="s">
        <v>622</v>
      </c>
      <c r="O370" s="421"/>
      <c r="P370" s="414" t="s">
        <v>800</v>
      </c>
      <c r="Q370" s="415" t="s">
        <v>622</v>
      </c>
      <c r="R370" s="421"/>
      <c r="S370" s="414" t="s">
        <v>800</v>
      </c>
      <c r="T370" s="415" t="s">
        <v>622</v>
      </c>
      <c r="U370" s="421"/>
      <c r="V370" s="414" t="s">
        <v>800</v>
      </c>
      <c r="W370" s="415" t="s">
        <v>622</v>
      </c>
      <c r="X370" s="421"/>
      <c r="Y370" s="414" t="s">
        <v>800</v>
      </c>
      <c r="Z370" s="415" t="s">
        <v>622</v>
      </c>
      <c r="AA370" s="421"/>
      <c r="AB370" s="414" t="s">
        <v>800</v>
      </c>
      <c r="AC370" s="415" t="s">
        <v>622</v>
      </c>
      <c r="AD370" s="421"/>
      <c r="AE370" s="414" t="s">
        <v>800</v>
      </c>
      <c r="AF370" s="415" t="s">
        <v>622</v>
      </c>
      <c r="AG370" s="421"/>
      <c r="AH370" s="414" t="s">
        <v>800</v>
      </c>
      <c r="AI370" s="415" t="s">
        <v>622</v>
      </c>
      <c r="AJ370" s="421"/>
      <c r="AK370" s="414" t="s">
        <v>800</v>
      </c>
      <c r="AL370" s="415" t="s">
        <v>622</v>
      </c>
      <c r="AM370" s="421"/>
      <c r="AN370" s="414" t="s">
        <v>800</v>
      </c>
      <c r="AO370" s="415" t="s">
        <v>622</v>
      </c>
      <c r="AP370" s="355"/>
      <c r="AQ370" s="414" t="s">
        <v>800</v>
      </c>
      <c r="AR370" s="415" t="s">
        <v>622</v>
      </c>
      <c r="AS370" s="407"/>
      <c r="AT370" s="355"/>
      <c r="AU370" s="879"/>
      <c r="AV370" s="885"/>
      <c r="AW370" s="885"/>
      <c r="AX370" s="885"/>
      <c r="AY370" s="885"/>
      <c r="AZ370" s="885"/>
      <c r="BA370" s="886"/>
      <c r="BB370" s="326"/>
      <c r="BC370" s="326"/>
      <c r="BD370" s="326"/>
      <c r="BE370" s="326"/>
      <c r="BF370" s="326"/>
      <c r="BG370" s="326"/>
      <c r="BH370" s="326"/>
      <c r="BI370" s="326"/>
      <c r="BJ370" s="326"/>
      <c r="BK370" s="326"/>
      <c r="BL370" s="326"/>
    </row>
    <row r="371" spans="1:64" ht="17.5" thickTop="1" thickBot="1">
      <c r="A371" s="326"/>
      <c r="B371" s="875"/>
      <c r="C371" s="329"/>
      <c r="D371" s="416"/>
      <c r="E371" s="417" t="s">
        <v>1092</v>
      </c>
      <c r="F371" s="432">
        <v>410</v>
      </c>
      <c r="G371" s="416" t="s">
        <v>1170</v>
      </c>
      <c r="H371" s="417" t="s">
        <v>1100</v>
      </c>
      <c r="I371" s="432">
        <v>384</v>
      </c>
      <c r="J371" s="430">
        <v>0</v>
      </c>
      <c r="K371" s="431" t="s">
        <v>945</v>
      </c>
      <c r="L371" s="432">
        <v>372.65800000000002</v>
      </c>
      <c r="M371" s="416">
        <v>0</v>
      </c>
      <c r="N371" s="417" t="s">
        <v>945</v>
      </c>
      <c r="O371" s="432">
        <v>526.70399999999995</v>
      </c>
      <c r="P371" s="416" t="s">
        <v>1170</v>
      </c>
      <c r="Q371" s="417" t="s">
        <v>1100</v>
      </c>
      <c r="R371" s="432">
        <v>455</v>
      </c>
      <c r="S371" s="416" t="s">
        <v>1170</v>
      </c>
      <c r="T371" s="417" t="s">
        <v>1100</v>
      </c>
      <c r="U371" s="432">
        <v>394</v>
      </c>
      <c r="V371" s="416">
        <v>0</v>
      </c>
      <c r="W371" s="417" t="s">
        <v>1310</v>
      </c>
      <c r="X371" s="432">
        <v>444</v>
      </c>
      <c r="Y371" s="416" t="s">
        <v>1170</v>
      </c>
      <c r="Z371" s="417" t="s">
        <v>1100</v>
      </c>
      <c r="AA371" s="432">
        <v>405</v>
      </c>
      <c r="AB371" s="416" t="s">
        <v>1170</v>
      </c>
      <c r="AC371" s="417" t="s">
        <v>1100</v>
      </c>
      <c r="AD371" s="432">
        <v>404</v>
      </c>
      <c r="AE371" s="416" t="s">
        <v>1170</v>
      </c>
      <c r="AF371" s="417" t="s">
        <v>1100</v>
      </c>
      <c r="AG371" s="432">
        <v>400</v>
      </c>
      <c r="AH371" s="416" t="s">
        <v>1170</v>
      </c>
      <c r="AI371" s="417" t="s">
        <v>1100</v>
      </c>
      <c r="AJ371" s="432">
        <v>401</v>
      </c>
      <c r="AK371" s="416" t="s">
        <v>1170</v>
      </c>
      <c r="AL371" s="417" t="s">
        <v>1100</v>
      </c>
      <c r="AM371" s="432">
        <v>384</v>
      </c>
      <c r="AN371" s="416" t="s">
        <v>1170</v>
      </c>
      <c r="AO371" s="417" t="s">
        <v>1100</v>
      </c>
      <c r="AP371" s="375">
        <v>383</v>
      </c>
      <c r="AQ371" s="416" t="s">
        <v>1170</v>
      </c>
      <c r="AR371" s="417" t="s">
        <v>945</v>
      </c>
      <c r="AS371" s="375">
        <v>397</v>
      </c>
      <c r="AT371" s="355"/>
      <c r="AU371" s="879"/>
      <c r="AV371" s="885"/>
      <c r="AW371" s="885"/>
      <c r="AX371" s="885"/>
      <c r="AY371" s="885"/>
      <c r="AZ371" s="885"/>
      <c r="BA371" s="886"/>
      <c r="BB371" s="332">
        <f>SUM(F371:AS371)</f>
        <v>5760.3620000000001</v>
      </c>
      <c r="BC371" s="326"/>
      <c r="BD371" s="326"/>
      <c r="BE371" s="326"/>
      <c r="BF371" s="326"/>
      <c r="BG371" s="326"/>
      <c r="BH371" s="326"/>
      <c r="BI371" s="326"/>
      <c r="BJ371" s="326"/>
      <c r="BK371" s="326"/>
      <c r="BL371" s="326"/>
    </row>
    <row r="372" spans="1:64" ht="17" thickTop="1">
      <c r="A372" s="326"/>
      <c r="B372" s="875"/>
      <c r="C372" s="383"/>
      <c r="D372" s="884" t="s">
        <v>1068</v>
      </c>
      <c r="E372" s="884"/>
      <c r="F372" s="355"/>
      <c r="G372" s="884" t="s">
        <v>1069</v>
      </c>
      <c r="H372" s="884"/>
      <c r="I372" s="383"/>
      <c r="J372" s="884" t="s">
        <v>22</v>
      </c>
      <c r="K372" s="884"/>
      <c r="L372" s="383"/>
      <c r="M372" s="884" t="s">
        <v>309</v>
      </c>
      <c r="N372" s="884"/>
      <c r="O372" s="383"/>
      <c r="P372" s="884" t="s">
        <v>202</v>
      </c>
      <c r="Q372" s="884"/>
      <c r="R372" s="355"/>
      <c r="S372" s="884" t="s">
        <v>1070</v>
      </c>
      <c r="T372" s="884"/>
      <c r="U372" s="355"/>
      <c r="V372" s="884" t="s">
        <v>1071</v>
      </c>
      <c r="W372" s="884"/>
      <c r="X372" s="355"/>
      <c r="Y372" s="884" t="s">
        <v>1072</v>
      </c>
      <c r="Z372" s="884"/>
      <c r="AA372" s="355"/>
      <c r="AB372" s="884" t="s">
        <v>1073</v>
      </c>
      <c r="AC372" s="884"/>
      <c r="AD372" s="355"/>
      <c r="AE372" s="884" t="s">
        <v>1074</v>
      </c>
      <c r="AF372" s="884"/>
      <c r="AG372" s="355"/>
      <c r="AH372" s="884" t="s">
        <v>1075</v>
      </c>
      <c r="AI372" s="884"/>
      <c r="AJ372" s="355"/>
      <c r="AK372" s="884" t="s">
        <v>1076</v>
      </c>
      <c r="AL372" s="884"/>
      <c r="AM372" s="406"/>
      <c r="AN372" s="884" t="s">
        <v>1077</v>
      </c>
      <c r="AO372" s="884"/>
      <c r="AP372" s="355"/>
      <c r="AQ372" s="884" t="s">
        <v>311</v>
      </c>
      <c r="AR372" s="884"/>
      <c r="AS372" s="383"/>
      <c r="AT372" s="355"/>
      <c r="AU372" s="879"/>
      <c r="AV372" s="360"/>
      <c r="AW372" s="360"/>
      <c r="AX372" s="360"/>
      <c r="AY372" s="360"/>
      <c r="AZ372" s="360"/>
      <c r="BA372" s="364"/>
      <c r="BB372" s="332"/>
      <c r="BC372" s="326"/>
      <c r="BD372" s="326"/>
      <c r="BE372" s="326"/>
      <c r="BF372" s="326"/>
      <c r="BG372" s="326"/>
      <c r="BH372" s="326"/>
      <c r="BI372" s="326"/>
      <c r="BJ372" s="326"/>
      <c r="BK372" s="326"/>
      <c r="BL372" s="326"/>
    </row>
    <row r="373" spans="1:64">
      <c r="A373" s="326"/>
      <c r="B373" s="875"/>
      <c r="C373" s="383"/>
      <c r="D373" s="884" t="s">
        <v>1088</v>
      </c>
      <c r="E373" s="884"/>
      <c r="F373" s="355"/>
      <c r="G373" s="884" t="s">
        <v>1091</v>
      </c>
      <c r="H373" s="884"/>
      <c r="I373" s="355"/>
      <c r="J373" s="884" t="s">
        <v>1323</v>
      </c>
      <c r="K373" s="884"/>
      <c r="L373" s="355"/>
      <c r="M373" s="884" t="s">
        <v>1318</v>
      </c>
      <c r="N373" s="884"/>
      <c r="O373" s="355"/>
      <c r="P373" s="884" t="s">
        <v>1091</v>
      </c>
      <c r="Q373" s="884"/>
      <c r="R373" s="355"/>
      <c r="S373" s="884" t="s">
        <v>1088</v>
      </c>
      <c r="T373" s="884"/>
      <c r="U373" s="355"/>
      <c r="V373" s="884" t="s">
        <v>1088</v>
      </c>
      <c r="W373" s="884"/>
      <c r="X373" s="355"/>
      <c r="Y373" s="884" t="s">
        <v>1091</v>
      </c>
      <c r="Z373" s="884"/>
      <c r="AA373" s="355"/>
      <c r="AB373" s="884" t="s">
        <v>1091</v>
      </c>
      <c r="AC373" s="884"/>
      <c r="AD373" s="355"/>
      <c r="AE373" s="884" t="s">
        <v>1091</v>
      </c>
      <c r="AF373" s="884"/>
      <c r="AG373" s="355"/>
      <c r="AH373" s="884" t="s">
        <v>1091</v>
      </c>
      <c r="AI373" s="884"/>
      <c r="AJ373" s="355"/>
      <c r="AK373" s="884" t="s">
        <v>1091</v>
      </c>
      <c r="AL373" s="884"/>
      <c r="AM373" s="355"/>
      <c r="AN373" s="884" t="s">
        <v>1091</v>
      </c>
      <c r="AO373" s="884"/>
      <c r="AP373" s="355"/>
      <c r="AQ373" s="884" t="s">
        <v>1315</v>
      </c>
      <c r="AR373" s="884"/>
      <c r="AS373" s="383"/>
      <c r="AT373" s="355"/>
      <c r="AU373" s="879"/>
      <c r="AV373" s="360"/>
      <c r="AW373" s="360"/>
      <c r="AX373" s="360"/>
      <c r="AY373" s="360"/>
      <c r="AZ373" s="360"/>
      <c r="BA373" s="364"/>
      <c r="BB373" s="326"/>
      <c r="BC373" s="326"/>
      <c r="BD373" s="326"/>
      <c r="BE373" s="326"/>
      <c r="BF373" s="326"/>
      <c r="BG373" s="326"/>
      <c r="BH373" s="326"/>
      <c r="BI373" s="326"/>
      <c r="BJ373" s="326"/>
      <c r="BK373" s="326"/>
      <c r="BL373" s="326"/>
    </row>
    <row r="374" spans="1:64">
      <c r="A374" s="326"/>
      <c r="B374" s="875"/>
      <c r="C374" s="329"/>
      <c r="D374" s="387"/>
      <c r="E374" s="387"/>
      <c r="F374" s="355"/>
      <c r="G374" s="387"/>
      <c r="H374" s="387"/>
      <c r="I374" s="387"/>
      <c r="J374" s="387"/>
      <c r="K374" s="387"/>
      <c r="L374" s="355"/>
      <c r="M374" s="387"/>
      <c r="N374" s="387"/>
      <c r="O374" s="355"/>
      <c r="P374" s="387"/>
      <c r="Q374" s="387"/>
      <c r="R374" s="387"/>
      <c r="S374" s="408"/>
      <c r="T374" s="409"/>
      <c r="U374" s="387"/>
      <c r="V374" s="387"/>
      <c r="W374" s="387"/>
      <c r="X374" s="329"/>
      <c r="Y374" s="387"/>
      <c r="Z374" s="387"/>
      <c r="AA374" s="355"/>
      <c r="AB374" s="387"/>
      <c r="AC374" s="387"/>
      <c r="AD374" s="355"/>
      <c r="AE374" s="387"/>
      <c r="AF374" s="387"/>
      <c r="AG374" s="355"/>
      <c r="AH374" s="387"/>
      <c r="AI374" s="387"/>
      <c r="AJ374" s="392"/>
      <c r="AK374" s="387"/>
      <c r="AL374" s="387"/>
      <c r="AM374" s="392"/>
      <c r="AN374" s="387"/>
      <c r="AO374" s="387"/>
      <c r="AP374" s="392"/>
      <c r="AQ374" s="387"/>
      <c r="AR374" s="387"/>
      <c r="AS374" s="392"/>
      <c r="AT374" s="355"/>
      <c r="AU374" s="879"/>
      <c r="AV374" s="360"/>
      <c r="AW374" s="360"/>
      <c r="AX374" s="360"/>
      <c r="AY374" s="360"/>
      <c r="AZ374" s="360"/>
      <c r="BA374" s="364"/>
      <c r="BB374" s="326"/>
      <c r="BC374" s="326"/>
      <c r="BD374" s="326"/>
      <c r="BE374" s="326"/>
      <c r="BF374" s="326"/>
      <c r="BG374" s="326"/>
      <c r="BH374" s="326"/>
      <c r="BI374" s="326"/>
      <c r="BJ374" s="326"/>
      <c r="BK374" s="326"/>
      <c r="BL374" s="326"/>
    </row>
    <row r="375" spans="1:64">
      <c r="A375" s="326"/>
      <c r="B375" s="875"/>
      <c r="C375" s="394"/>
      <c r="D375" s="394">
        <f>AQ364+1</f>
        <v>457</v>
      </c>
      <c r="E375" s="394"/>
      <c r="F375" s="381"/>
      <c r="G375" s="394">
        <f>D375+1</f>
        <v>458</v>
      </c>
      <c r="H375" s="394"/>
      <c r="I375" s="381"/>
      <c r="J375" s="394">
        <f>G375+1</f>
        <v>459</v>
      </c>
      <c r="K375" s="394"/>
      <c r="L375" s="381"/>
      <c r="M375" s="394">
        <f>J375+1</f>
        <v>460</v>
      </c>
      <c r="N375" s="394"/>
      <c r="O375" s="381"/>
      <c r="P375" s="394">
        <f>M375+1</f>
        <v>461</v>
      </c>
      <c r="Q375" s="394"/>
      <c r="R375" s="381"/>
      <c r="S375" s="394">
        <f>P375+1</f>
        <v>462</v>
      </c>
      <c r="T375" s="394"/>
      <c r="U375" s="381"/>
      <c r="V375" s="394">
        <f>S375+1</f>
        <v>463</v>
      </c>
      <c r="W375" s="394"/>
      <c r="X375" s="394"/>
      <c r="Y375" s="394">
        <f>V375+1</f>
        <v>464</v>
      </c>
      <c r="Z375" s="394"/>
      <c r="AA375" s="381"/>
      <c r="AB375" s="394">
        <f>Y375+1</f>
        <v>465</v>
      </c>
      <c r="AC375" s="394"/>
      <c r="AD375" s="381"/>
      <c r="AE375" s="394">
        <f>AB375+1</f>
        <v>466</v>
      </c>
      <c r="AF375" s="394"/>
      <c r="AG375" s="381"/>
      <c r="AH375" s="394">
        <f>AE375+1</f>
        <v>467</v>
      </c>
      <c r="AI375" s="394"/>
      <c r="AJ375" s="394"/>
      <c r="AK375" s="394">
        <f>AH375+1</f>
        <v>468</v>
      </c>
      <c r="AL375" s="394"/>
      <c r="AM375" s="394"/>
      <c r="AN375" s="394">
        <f>AK375+1</f>
        <v>469</v>
      </c>
      <c r="AO375" s="394"/>
      <c r="AP375" s="394"/>
      <c r="AQ375" s="394">
        <f>AN375+1</f>
        <v>470</v>
      </c>
      <c r="AR375" s="394"/>
      <c r="AS375" s="394"/>
      <c r="AT375" s="355"/>
      <c r="AU375" s="879"/>
      <c r="AV375" s="360"/>
      <c r="AW375" s="360"/>
      <c r="AX375" s="360"/>
      <c r="AY375" s="360"/>
      <c r="AZ375" s="360"/>
      <c r="BA375" s="364"/>
      <c r="BB375" s="326"/>
      <c r="BC375" s="326"/>
      <c r="BD375" s="326"/>
      <c r="BE375" s="326"/>
      <c r="BF375" s="326"/>
      <c r="BG375" s="326"/>
      <c r="BH375" s="326"/>
      <c r="BI375" s="326"/>
      <c r="BJ375" s="326"/>
      <c r="BK375" s="326"/>
      <c r="BL375" s="326"/>
    </row>
    <row r="376" spans="1:64">
      <c r="A376" s="326"/>
      <c r="B376" s="875"/>
      <c r="C376" s="937" t="s">
        <v>1166</v>
      </c>
      <c r="D376" s="932"/>
      <c r="E376" s="932"/>
      <c r="F376" s="932"/>
      <c r="G376" s="932"/>
      <c r="H376" s="932"/>
      <c r="I376" s="932"/>
      <c r="J376" s="932"/>
      <c r="K376" s="932"/>
      <c r="L376" s="932"/>
      <c r="M376" s="932"/>
      <c r="N376" s="932"/>
      <c r="O376" s="932"/>
      <c r="P376" s="932"/>
      <c r="Q376" s="932"/>
      <c r="R376" s="932"/>
      <c r="S376" s="932"/>
      <c r="T376" s="932"/>
      <c r="U376" s="932"/>
      <c r="V376" s="932"/>
      <c r="W376" s="932"/>
      <c r="X376" s="932"/>
      <c r="Y376" s="932"/>
      <c r="Z376" s="932"/>
      <c r="AA376" s="932"/>
      <c r="AB376" s="932"/>
      <c r="AC376" s="932"/>
      <c r="AD376" s="932"/>
      <c r="AE376" s="932"/>
      <c r="AF376" s="932"/>
      <c r="AG376" s="932"/>
      <c r="AH376" s="932"/>
      <c r="AI376" s="932"/>
      <c r="AJ376" s="932"/>
      <c r="AK376" s="932"/>
      <c r="AL376" s="932"/>
      <c r="AM376" s="932"/>
      <c r="AN376" s="932"/>
      <c r="AO376" s="932"/>
      <c r="AP376" s="932"/>
      <c r="AQ376" s="932"/>
      <c r="AR376" s="932"/>
      <c r="AS376" s="932"/>
      <c r="AT376" s="355"/>
      <c r="AU376" s="879"/>
      <c r="AV376" s="360"/>
      <c r="AW376" s="360"/>
      <c r="AX376" s="360"/>
      <c r="AY376" s="360"/>
      <c r="AZ376" s="360"/>
      <c r="BA376" s="364"/>
      <c r="BB376" s="326"/>
      <c r="BC376" s="326"/>
      <c r="BD376" s="326"/>
      <c r="BE376" s="326"/>
      <c r="BF376" s="326"/>
      <c r="BG376" s="326"/>
      <c r="BH376" s="326"/>
      <c r="BI376" s="326"/>
      <c r="BJ376" s="326"/>
      <c r="BK376" s="326"/>
      <c r="BL376" s="326"/>
    </row>
    <row r="377" spans="1:64">
      <c r="A377" s="326"/>
      <c r="B377" s="875"/>
      <c r="C377" s="435"/>
      <c r="D377" s="392"/>
      <c r="E377" s="392"/>
      <c r="F377" s="392"/>
      <c r="G377" s="392"/>
      <c r="H377" s="392"/>
      <c r="I377" s="392"/>
      <c r="J377" s="392"/>
      <c r="K377" s="392"/>
      <c r="L377" s="392"/>
      <c r="M377" s="392"/>
      <c r="N377" s="392"/>
      <c r="O377" s="392"/>
      <c r="P377" s="392"/>
      <c r="Q377" s="392"/>
      <c r="R377" s="392"/>
      <c r="S377" s="392"/>
      <c r="T377" s="392"/>
      <c r="U377" s="392"/>
      <c r="V377" s="392"/>
      <c r="W377" s="392"/>
      <c r="X377" s="392"/>
      <c r="Y377" s="392"/>
      <c r="Z377" s="392"/>
      <c r="AA377" s="392"/>
      <c r="AB377" s="392"/>
      <c r="AC377" s="392"/>
      <c r="AD377" s="392"/>
      <c r="AE377" s="392"/>
      <c r="AF377" s="392"/>
      <c r="AG377" s="392"/>
      <c r="AH377" s="392"/>
      <c r="AI377" s="392"/>
      <c r="AJ377" s="392"/>
      <c r="AK377" s="392"/>
      <c r="AL377" s="392"/>
      <c r="AM377" s="392"/>
      <c r="AN377" s="392"/>
      <c r="AO377" s="392"/>
      <c r="AP377" s="392"/>
      <c r="AQ377" s="392"/>
      <c r="AR377" s="392"/>
      <c r="AS377" s="392"/>
      <c r="AT377" s="355"/>
      <c r="AU377" s="879"/>
      <c r="AV377" s="360"/>
      <c r="AW377" s="360"/>
      <c r="AX377" s="360"/>
      <c r="AY377" s="360"/>
      <c r="AZ377" s="360"/>
      <c r="BA377" s="364"/>
      <c r="BB377" s="326"/>
      <c r="BC377" s="326"/>
      <c r="BD377" s="326"/>
      <c r="BE377" s="326"/>
      <c r="BF377" s="326"/>
      <c r="BG377" s="326"/>
      <c r="BH377" s="326"/>
      <c r="BI377" s="326"/>
      <c r="BJ377" s="326"/>
      <c r="BK377" s="326"/>
      <c r="BL377" s="326"/>
    </row>
    <row r="378" spans="1:64" ht="17" thickBot="1">
      <c r="A378" s="326"/>
      <c r="B378" s="875"/>
      <c r="C378" s="329"/>
      <c r="D378" s="329"/>
      <c r="E378" s="329" t="s">
        <v>1175</v>
      </c>
      <c r="F378" s="355"/>
      <c r="G378" s="329"/>
      <c r="H378" s="329" t="s">
        <v>1175</v>
      </c>
      <c r="I378" s="355"/>
      <c r="J378" s="329"/>
      <c r="K378" s="329"/>
      <c r="L378" s="355"/>
      <c r="M378" s="329"/>
      <c r="N378" s="329"/>
      <c r="O378" s="355"/>
      <c r="P378" s="329" t="s">
        <v>1175</v>
      </c>
      <c r="Q378" s="329"/>
      <c r="R378" s="355"/>
      <c r="S378" s="329"/>
      <c r="T378" s="329"/>
      <c r="U378" s="436"/>
      <c r="V378" s="329"/>
      <c r="W378" s="329"/>
      <c r="X378" s="355"/>
      <c r="Y378" s="329"/>
      <c r="Z378" s="329"/>
      <c r="AA378" s="355"/>
      <c r="AB378" s="329"/>
      <c r="AC378" s="329"/>
      <c r="AD378" s="355"/>
      <c r="AE378" s="329"/>
      <c r="AF378" s="329"/>
      <c r="AG378" s="355"/>
      <c r="AH378" s="329"/>
      <c r="AI378" s="329"/>
      <c r="AJ378" s="355"/>
      <c r="AK378" s="329"/>
      <c r="AL378" s="329"/>
      <c r="AM378" s="355"/>
      <c r="AN378" s="329"/>
      <c r="AO378" s="329"/>
      <c r="AP378" s="436"/>
      <c r="AQ378" s="329"/>
      <c r="AR378" s="329"/>
      <c r="AS378" s="355"/>
      <c r="AT378" s="355"/>
      <c r="AU378" s="879"/>
      <c r="AV378" s="360"/>
      <c r="AW378" s="360"/>
      <c r="AX378" s="360"/>
      <c r="AY378" s="360"/>
      <c r="AZ378" s="360"/>
      <c r="BA378" s="364"/>
      <c r="BB378" s="326"/>
      <c r="BC378" s="326"/>
      <c r="BD378" s="326"/>
      <c r="BE378" s="326"/>
      <c r="BF378" s="326"/>
      <c r="BG378" s="326"/>
      <c r="BH378" s="326"/>
      <c r="BI378" s="326"/>
      <c r="BJ378" s="326"/>
      <c r="BK378" s="326"/>
      <c r="BL378" s="326"/>
    </row>
    <row r="379" spans="1:64" ht="17.5" thickTop="1" thickBot="1">
      <c r="A379" s="326"/>
      <c r="B379" s="875"/>
      <c r="C379" s="329"/>
      <c r="D379" s="390" t="s">
        <v>1169</v>
      </c>
      <c r="E379" s="363"/>
      <c r="F379" s="355"/>
      <c r="G379" s="900" t="s">
        <v>1169</v>
      </c>
      <c r="H379" s="900"/>
      <c r="I379" s="355"/>
      <c r="J379" s="900" t="s">
        <v>1169</v>
      </c>
      <c r="K379" s="900"/>
      <c r="L379" s="355"/>
      <c r="M379" s="900" t="s">
        <v>1169</v>
      </c>
      <c r="N379" s="900"/>
      <c r="O379" s="355"/>
      <c r="P379" s="900" t="s">
        <v>1169</v>
      </c>
      <c r="Q379" s="900"/>
      <c r="R379" s="355"/>
      <c r="S379" s="900" t="s">
        <v>1169</v>
      </c>
      <c r="T379" s="900"/>
      <c r="U379" s="355"/>
      <c r="V379" s="900"/>
      <c r="W379" s="900"/>
      <c r="X379" s="355"/>
      <c r="Y379" s="900"/>
      <c r="Z379" s="900"/>
      <c r="AA379" s="355"/>
      <c r="AB379" s="900"/>
      <c r="AC379" s="900"/>
      <c r="AD379" s="355"/>
      <c r="AE379" s="963"/>
      <c r="AF379" s="963"/>
      <c r="AG379" s="355"/>
      <c r="AH379" s="963"/>
      <c r="AI379" s="963"/>
      <c r="AJ379" s="355"/>
      <c r="AK379" s="963"/>
      <c r="AL379" s="963"/>
      <c r="AM379" s="355"/>
      <c r="AN379" s="963"/>
      <c r="AO379" s="963"/>
      <c r="AP379" s="355"/>
      <c r="AQ379" s="963"/>
      <c r="AR379" s="963"/>
      <c r="AS379" s="355"/>
      <c r="AT379" s="355"/>
      <c r="AU379" s="879"/>
      <c r="AV379" s="885">
        <v>14</v>
      </c>
      <c r="AW379" s="885">
        <f>COUNTIF(D377:AR379,"FC")</f>
        <v>6</v>
      </c>
      <c r="AX379" s="885">
        <f>COUNTIF(A377:AR379,"EC")</f>
        <v>3</v>
      </c>
      <c r="AY379" s="885">
        <f>COUNTIF(A378:AR382,"E")</f>
        <v>0</v>
      </c>
      <c r="AZ379" s="885">
        <f>COUNTIF(J378:AR378,"TW")</f>
        <v>0</v>
      </c>
      <c r="BA379" s="886"/>
      <c r="BB379" s="326"/>
      <c r="BC379" s="326"/>
      <c r="BD379" s="326"/>
      <c r="BE379" s="326"/>
      <c r="BF379" s="326"/>
      <c r="BG379" s="326"/>
      <c r="BH379" s="326"/>
      <c r="BI379" s="326"/>
      <c r="BJ379" s="326"/>
      <c r="BK379" s="326"/>
      <c r="BL379" s="326"/>
    </row>
    <row r="380" spans="1:64" ht="17.5" thickTop="1" thickBot="1">
      <c r="A380" s="326"/>
      <c r="B380" s="875"/>
      <c r="C380" s="355"/>
      <c r="D380" s="412" t="s">
        <v>795</v>
      </c>
      <c r="E380" s="413" t="s">
        <v>797</v>
      </c>
      <c r="F380" s="421"/>
      <c r="G380" s="412" t="s">
        <v>795</v>
      </c>
      <c r="H380" s="413" t="s">
        <v>797</v>
      </c>
      <c r="I380" s="421"/>
      <c r="J380" s="412" t="s">
        <v>795</v>
      </c>
      <c r="K380" s="413" t="s">
        <v>797</v>
      </c>
      <c r="L380" s="421"/>
      <c r="M380" s="412" t="s">
        <v>795</v>
      </c>
      <c r="N380" s="413" t="s">
        <v>797</v>
      </c>
      <c r="O380" s="421"/>
      <c r="P380" s="412" t="s">
        <v>795</v>
      </c>
      <c r="Q380" s="413" t="s">
        <v>797</v>
      </c>
      <c r="R380" s="421"/>
      <c r="S380" s="412" t="s">
        <v>795</v>
      </c>
      <c r="T380" s="413" t="s">
        <v>797</v>
      </c>
      <c r="U380" s="421"/>
      <c r="V380" s="401" t="s">
        <v>795</v>
      </c>
      <c r="W380" s="402" t="s">
        <v>797</v>
      </c>
      <c r="X380" s="355"/>
      <c r="Y380" s="401" t="s">
        <v>795</v>
      </c>
      <c r="Z380" s="402" t="s">
        <v>797</v>
      </c>
      <c r="AA380" s="355"/>
      <c r="AB380" s="401" t="s">
        <v>795</v>
      </c>
      <c r="AC380" s="402" t="s">
        <v>797</v>
      </c>
      <c r="AD380" s="355"/>
      <c r="AE380" s="462"/>
      <c r="AF380" s="462"/>
      <c r="AG380" s="355"/>
      <c r="AH380" s="462"/>
      <c r="AI380" s="462"/>
      <c r="AJ380" s="355"/>
      <c r="AK380" s="462"/>
      <c r="AL380" s="462"/>
      <c r="AM380" s="355"/>
      <c r="AN380" s="462"/>
      <c r="AO380" s="462"/>
      <c r="AP380" s="355"/>
      <c r="AQ380" s="462"/>
      <c r="AR380" s="462"/>
      <c r="AS380" s="407"/>
      <c r="AT380" s="355"/>
      <c r="AU380" s="879"/>
      <c r="AV380" s="885"/>
      <c r="AW380" s="885"/>
      <c r="AX380" s="885"/>
      <c r="AY380" s="885"/>
      <c r="AZ380" s="885"/>
      <c r="BA380" s="886"/>
      <c r="BB380" s="326"/>
      <c r="BC380" s="326"/>
      <c r="BD380" s="326"/>
      <c r="BE380" s="326"/>
      <c r="BF380" s="326"/>
      <c r="BG380" s="326"/>
      <c r="BH380" s="326"/>
      <c r="BI380" s="326"/>
      <c r="BJ380" s="326"/>
      <c r="BK380" s="326"/>
      <c r="BL380" s="326"/>
    </row>
    <row r="381" spans="1:64" ht="17.5" thickTop="1" thickBot="1">
      <c r="A381" s="326"/>
      <c r="B381" s="875"/>
      <c r="C381" s="355"/>
      <c r="D381" s="414" t="s">
        <v>800</v>
      </c>
      <c r="E381" s="415" t="s">
        <v>622</v>
      </c>
      <c r="F381" s="421"/>
      <c r="G381" s="414" t="s">
        <v>800</v>
      </c>
      <c r="H381" s="415" t="s">
        <v>622</v>
      </c>
      <c r="I381" s="421" t="s">
        <v>807</v>
      </c>
      <c r="J381" s="414" t="s">
        <v>800</v>
      </c>
      <c r="K381" s="415" t="s">
        <v>622</v>
      </c>
      <c r="L381" s="421"/>
      <c r="M381" s="414" t="s">
        <v>800</v>
      </c>
      <c r="N381" s="415" t="s">
        <v>622</v>
      </c>
      <c r="O381" s="421"/>
      <c r="P381" s="414" t="s">
        <v>800</v>
      </c>
      <c r="Q381" s="415" t="s">
        <v>622</v>
      </c>
      <c r="R381" s="421"/>
      <c r="S381" s="414" t="s">
        <v>800</v>
      </c>
      <c r="T381" s="415" t="s">
        <v>622</v>
      </c>
      <c r="U381" s="421"/>
      <c r="V381" s="404" t="s">
        <v>800</v>
      </c>
      <c r="W381" s="405" t="s">
        <v>622</v>
      </c>
      <c r="X381" s="355"/>
      <c r="Y381" s="404" t="s">
        <v>800</v>
      </c>
      <c r="Z381" s="405" t="s">
        <v>622</v>
      </c>
      <c r="AA381" s="355"/>
      <c r="AB381" s="404" t="s">
        <v>800</v>
      </c>
      <c r="AC381" s="405" t="s">
        <v>622</v>
      </c>
      <c r="AD381" s="355"/>
      <c r="AE381" s="462"/>
      <c r="AF381" s="462"/>
      <c r="AG381" s="355"/>
      <c r="AH381" s="462"/>
      <c r="AI381" s="462"/>
      <c r="AJ381" s="355"/>
      <c r="AK381" s="462"/>
      <c r="AL381" s="462"/>
      <c r="AM381" s="355"/>
      <c r="AN381" s="462"/>
      <c r="AO381" s="462"/>
      <c r="AP381" s="355"/>
      <c r="AQ381" s="462"/>
      <c r="AR381" s="462"/>
      <c r="AS381" s="407"/>
      <c r="AT381" s="355"/>
      <c r="AU381" s="879"/>
      <c r="AV381" s="885"/>
      <c r="AW381" s="885"/>
      <c r="AX381" s="885"/>
      <c r="AY381" s="885"/>
      <c r="AZ381" s="885"/>
      <c r="BA381" s="886"/>
      <c r="BB381" s="326"/>
      <c r="BC381" s="326"/>
      <c r="BD381" s="326"/>
      <c r="BE381" s="326"/>
      <c r="BF381" s="326"/>
      <c r="BG381" s="326"/>
      <c r="BH381" s="326"/>
      <c r="BI381" s="326"/>
      <c r="BJ381" s="326"/>
      <c r="BK381" s="326"/>
      <c r="BL381" s="326"/>
    </row>
    <row r="382" spans="1:64" ht="17" thickTop="1">
      <c r="A382" s="326"/>
      <c r="B382" s="875"/>
      <c r="C382" s="329"/>
      <c r="D382" s="416">
        <v>0</v>
      </c>
      <c r="E382" s="417" t="s">
        <v>945</v>
      </c>
      <c r="F382" s="432">
        <v>425</v>
      </c>
      <c r="G382" s="416"/>
      <c r="H382" s="417" t="s">
        <v>1310</v>
      </c>
      <c r="I382" s="432">
        <v>419</v>
      </c>
      <c r="J382" s="416">
        <v>0</v>
      </c>
      <c r="K382" s="417" t="s">
        <v>1310</v>
      </c>
      <c r="L382" s="432">
        <v>420</v>
      </c>
      <c r="M382" s="416">
        <v>0</v>
      </c>
      <c r="N382" s="417" t="s">
        <v>945</v>
      </c>
      <c r="O382" s="432">
        <v>403</v>
      </c>
      <c r="P382" s="416">
        <v>0</v>
      </c>
      <c r="Q382" s="417" t="s">
        <v>1310</v>
      </c>
      <c r="R382" s="432">
        <v>398</v>
      </c>
      <c r="S382" s="416">
        <v>0</v>
      </c>
      <c r="T382" s="417" t="s">
        <v>1310</v>
      </c>
      <c r="U382" s="432">
        <v>385</v>
      </c>
      <c r="V382" s="369">
        <v>0</v>
      </c>
      <c r="W382" s="374" t="s">
        <v>945</v>
      </c>
      <c r="X382" s="375">
        <v>390</v>
      </c>
      <c r="Y382" s="369">
        <v>0</v>
      </c>
      <c r="Z382" s="374" t="s">
        <v>945</v>
      </c>
      <c r="AA382" s="375">
        <v>435.77499999999998</v>
      </c>
      <c r="AB382" s="463">
        <v>0</v>
      </c>
      <c r="AC382" s="374" t="s">
        <v>945</v>
      </c>
      <c r="AD382" s="464">
        <v>192.57900000000001</v>
      </c>
      <c r="AE382" s="465"/>
      <c r="AF382" s="465"/>
      <c r="AG382" s="465"/>
      <c r="AH382" s="465"/>
      <c r="AI382" s="329"/>
      <c r="AJ382" s="465"/>
      <c r="AK382" s="465"/>
      <c r="AL382" s="465"/>
      <c r="AM382" s="465"/>
      <c r="AN382" s="465"/>
      <c r="AO382" s="329"/>
      <c r="AP382" s="465"/>
      <c r="AQ382" s="465"/>
      <c r="AR382" s="465"/>
      <c r="AS382" s="465"/>
      <c r="AT382" s="355"/>
      <c r="AU382" s="879"/>
      <c r="AV382" s="360"/>
      <c r="AW382" s="360"/>
      <c r="AX382" s="360"/>
      <c r="AY382" s="360"/>
      <c r="AZ382" s="360"/>
      <c r="BA382" s="364"/>
      <c r="BB382" s="332">
        <f>SUM(F382:AS382)</f>
        <v>3468.3540000000003</v>
      </c>
      <c r="BC382" s="326"/>
      <c r="BD382" s="326"/>
      <c r="BE382" s="326"/>
      <c r="BF382" s="326"/>
      <c r="BG382" s="326"/>
      <c r="BH382" s="326"/>
      <c r="BI382" s="326"/>
      <c r="BJ382" s="326"/>
      <c r="BK382" s="326"/>
      <c r="BL382" s="326"/>
    </row>
    <row r="383" spans="1:64">
      <c r="A383" s="326"/>
      <c r="B383" s="875"/>
      <c r="C383" s="383"/>
      <c r="D383" s="884" t="s">
        <v>312</v>
      </c>
      <c r="E383" s="884"/>
      <c r="F383" s="355"/>
      <c r="G383" s="884" t="s">
        <v>313</v>
      </c>
      <c r="H383" s="884"/>
      <c r="I383" s="383"/>
      <c r="J383" s="884" t="s">
        <v>342</v>
      </c>
      <c r="K383" s="884"/>
      <c r="L383" s="383"/>
      <c r="M383" s="884" t="s">
        <v>1078</v>
      </c>
      <c r="N383" s="884"/>
      <c r="O383" s="383"/>
      <c r="P383" s="884" t="s">
        <v>1079</v>
      </c>
      <c r="Q383" s="884"/>
      <c r="R383" s="355"/>
      <c r="S383" s="884" t="s">
        <v>1080</v>
      </c>
      <c r="T383" s="884"/>
      <c r="U383" s="355"/>
      <c r="V383" s="884" t="s">
        <v>1643</v>
      </c>
      <c r="W383" s="884"/>
      <c r="X383" s="355" t="s">
        <v>1187</v>
      </c>
      <c r="Y383" s="884" t="s">
        <v>26</v>
      </c>
      <c r="Z383" s="884"/>
      <c r="AA383" s="355"/>
      <c r="AB383" s="884" t="s">
        <v>314</v>
      </c>
      <c r="AC383" s="884"/>
      <c r="AD383" s="355"/>
      <c r="AE383" s="884"/>
      <c r="AF383" s="884"/>
      <c r="AG383" s="355"/>
      <c r="AH383" s="884"/>
      <c r="AI383" s="884"/>
      <c r="AJ383" s="355"/>
      <c r="AK383" s="884"/>
      <c r="AL383" s="884"/>
      <c r="AM383" s="406"/>
      <c r="AN383" s="884"/>
      <c r="AO383" s="884"/>
      <c r="AP383" s="355"/>
      <c r="AQ383" s="884"/>
      <c r="AR383" s="884"/>
      <c r="AS383" s="383"/>
      <c r="AT383" s="355"/>
      <c r="AU383" s="879"/>
      <c r="AV383" s="360"/>
      <c r="AW383" s="360"/>
      <c r="AX383" s="360"/>
      <c r="AY383" s="360"/>
      <c r="AZ383" s="360"/>
      <c r="BA383" s="364"/>
      <c r="BB383" s="326"/>
      <c r="BC383" s="326"/>
      <c r="BD383" s="326"/>
      <c r="BE383" s="326"/>
      <c r="BF383" s="326"/>
      <c r="BG383" s="326"/>
      <c r="BH383" s="326"/>
      <c r="BI383" s="326"/>
      <c r="BJ383" s="326"/>
      <c r="BK383" s="326"/>
      <c r="BL383" s="326"/>
    </row>
    <row r="384" spans="1:64">
      <c r="A384" s="326"/>
      <c r="B384" s="875"/>
      <c r="C384" s="383"/>
      <c r="D384" s="884" t="s">
        <v>1088</v>
      </c>
      <c r="E384" s="884"/>
      <c r="F384" s="355"/>
      <c r="G384" s="884" t="s">
        <v>1091</v>
      </c>
      <c r="H384" s="884"/>
      <c r="I384" s="355"/>
      <c r="J384" s="884" t="s">
        <v>1088</v>
      </c>
      <c r="K384" s="884"/>
      <c r="L384" s="355"/>
      <c r="M384" s="884" t="s">
        <v>1091</v>
      </c>
      <c r="N384" s="884"/>
      <c r="O384" s="355"/>
      <c r="P384" s="884" t="s">
        <v>1091</v>
      </c>
      <c r="Q384" s="884"/>
      <c r="R384" s="355"/>
      <c r="S384" s="884" t="s">
        <v>1091</v>
      </c>
      <c r="T384" s="884"/>
      <c r="U384" s="355"/>
      <c r="V384" s="884" t="s">
        <v>1091</v>
      </c>
      <c r="W384" s="884"/>
      <c r="X384" s="355"/>
      <c r="Y384" s="884" t="s">
        <v>1318</v>
      </c>
      <c r="Z384" s="884"/>
      <c r="AA384" s="355"/>
      <c r="AB384" s="884" t="s">
        <v>1367</v>
      </c>
      <c r="AC384" s="884"/>
      <c r="AD384" s="355"/>
      <c r="AE384" s="884"/>
      <c r="AF384" s="884"/>
      <c r="AG384" s="355"/>
      <c r="AH384" s="884"/>
      <c r="AI384" s="884"/>
      <c r="AJ384" s="355"/>
      <c r="AK384" s="884"/>
      <c r="AL384" s="884"/>
      <c r="AM384" s="355"/>
      <c r="AN384" s="884"/>
      <c r="AO384" s="884"/>
      <c r="AP384" s="355"/>
      <c r="AQ384" s="884"/>
      <c r="AR384" s="884"/>
      <c r="AS384" s="383"/>
      <c r="AT384" s="355"/>
      <c r="AU384" s="879"/>
      <c r="AV384" s="360"/>
      <c r="AW384" s="360"/>
      <c r="AX384" s="360"/>
      <c r="AY384" s="360"/>
      <c r="AZ384" s="360"/>
      <c r="BA384" s="364"/>
      <c r="BB384" s="326"/>
      <c r="BC384" s="326"/>
      <c r="BD384" s="326"/>
      <c r="BE384" s="326"/>
      <c r="BF384" s="326"/>
      <c r="BG384" s="326"/>
      <c r="BH384" s="326"/>
      <c r="BI384" s="326"/>
      <c r="BJ384" s="326"/>
      <c r="BK384" s="326"/>
      <c r="BL384" s="326"/>
    </row>
    <row r="385" spans="1:64">
      <c r="A385" s="326"/>
      <c r="B385" s="875"/>
      <c r="C385" s="329"/>
      <c r="D385" s="387"/>
      <c r="E385" s="387"/>
      <c r="F385" s="355"/>
      <c r="G385" s="387"/>
      <c r="H385" s="387"/>
      <c r="I385" s="387"/>
      <c r="J385" s="387"/>
      <c r="K385" s="387"/>
      <c r="L385" s="355"/>
      <c r="M385" s="387"/>
      <c r="N385" s="387"/>
      <c r="O385" s="355"/>
      <c r="P385" s="387"/>
      <c r="Q385" s="387"/>
      <c r="R385" s="387"/>
      <c r="S385" s="408"/>
      <c r="T385" s="409"/>
      <c r="U385" s="387"/>
      <c r="V385" s="387"/>
      <c r="W385" s="387"/>
      <c r="X385" s="329"/>
      <c r="Y385" s="387"/>
      <c r="Z385" s="387"/>
      <c r="AA385" s="355"/>
      <c r="AB385" s="387"/>
      <c r="AC385" s="387"/>
      <c r="AD385" s="355"/>
      <c r="AE385" s="387"/>
      <c r="AF385" s="387"/>
      <c r="AG385" s="355"/>
      <c r="AH385" s="387"/>
      <c r="AI385" s="387"/>
      <c r="AJ385" s="392"/>
      <c r="AK385" s="387"/>
      <c r="AL385" s="387"/>
      <c r="AM385" s="392"/>
      <c r="AN385" s="387"/>
      <c r="AO385" s="387"/>
      <c r="AP385" s="392"/>
      <c r="AQ385" s="387"/>
      <c r="AR385" s="387"/>
      <c r="AS385" s="392"/>
      <c r="AT385" s="355"/>
      <c r="AU385" s="879"/>
      <c r="AV385" s="360"/>
      <c r="AW385" s="360"/>
      <c r="AX385" s="360"/>
      <c r="AY385" s="360"/>
      <c r="AZ385" s="360"/>
      <c r="BA385" s="364"/>
      <c r="BB385" s="326"/>
      <c r="BC385" s="326"/>
      <c r="BD385" s="326"/>
      <c r="BE385" s="326"/>
      <c r="BF385" s="326"/>
      <c r="BG385" s="326"/>
      <c r="BH385" s="326"/>
      <c r="BI385" s="326"/>
      <c r="BJ385" s="326"/>
      <c r="BK385" s="326"/>
      <c r="BL385" s="326"/>
    </row>
    <row r="386" spans="1:64">
      <c r="A386" s="326"/>
      <c r="B386" s="875"/>
      <c r="C386" s="394"/>
      <c r="D386" s="394">
        <f>AQ375+1</f>
        <v>471</v>
      </c>
      <c r="E386" s="394"/>
      <c r="F386" s="381"/>
      <c r="G386" s="394">
        <f>D386+1</f>
        <v>472</v>
      </c>
      <c r="H386" s="394"/>
      <c r="I386" s="381"/>
      <c r="J386" s="394">
        <f>G386+1</f>
        <v>473</v>
      </c>
      <c r="K386" s="394"/>
      <c r="L386" s="381"/>
      <c r="M386" s="394">
        <f>J386+1</f>
        <v>474</v>
      </c>
      <c r="N386" s="394"/>
      <c r="O386" s="381"/>
      <c r="P386" s="394">
        <f>M386+1</f>
        <v>475</v>
      </c>
      <c r="Q386" s="394"/>
      <c r="R386" s="381"/>
      <c r="S386" s="394">
        <f>P386+1</f>
        <v>476</v>
      </c>
      <c r="T386" s="394"/>
      <c r="U386" s="381"/>
      <c r="V386" s="394">
        <f>S386+1</f>
        <v>477</v>
      </c>
      <c r="W386" s="394"/>
      <c r="X386" s="394"/>
      <c r="Y386" s="394">
        <f>V386+1</f>
        <v>478</v>
      </c>
      <c r="Z386" s="394"/>
      <c r="AA386" s="381"/>
      <c r="AB386" s="394">
        <f>Y386+1</f>
        <v>479</v>
      </c>
      <c r="AC386" s="394"/>
      <c r="AD386" s="381"/>
      <c r="AE386" s="394">
        <f>AB386+1</f>
        <v>480</v>
      </c>
      <c r="AF386" s="394"/>
      <c r="AG386" s="381"/>
      <c r="AH386" s="394">
        <f>AE386+1</f>
        <v>481</v>
      </c>
      <c r="AI386" s="394"/>
      <c r="AJ386" s="394"/>
      <c r="AK386" s="394">
        <f>AH386+1</f>
        <v>482</v>
      </c>
      <c r="AL386" s="394"/>
      <c r="AM386" s="394"/>
      <c r="AN386" s="394">
        <f>AK386+1</f>
        <v>483</v>
      </c>
      <c r="AO386" s="394"/>
      <c r="AP386" s="394"/>
      <c r="AQ386" s="394">
        <f>AN386+1</f>
        <v>484</v>
      </c>
      <c r="AR386" s="394"/>
      <c r="AS386" s="394"/>
      <c r="AT386" s="355"/>
      <c r="AU386" s="879"/>
      <c r="AV386" s="360"/>
      <c r="AW386" s="360"/>
      <c r="AX386" s="360"/>
      <c r="AY386" s="360"/>
      <c r="AZ386" s="360"/>
      <c r="BA386" s="364"/>
      <c r="BB386" s="326"/>
      <c r="BC386" s="326"/>
      <c r="BD386" s="326"/>
      <c r="BE386" s="326"/>
      <c r="BF386" s="326"/>
      <c r="BG386" s="326"/>
      <c r="BH386" s="326"/>
      <c r="BI386" s="326"/>
      <c r="BJ386" s="326"/>
      <c r="BK386" s="326"/>
      <c r="BL386" s="326"/>
    </row>
    <row r="387" spans="1:64" ht="17" thickBot="1">
      <c r="A387" s="326"/>
      <c r="B387" s="875"/>
      <c r="C387" s="972"/>
      <c r="D387" s="906"/>
      <c r="E387" s="906"/>
      <c r="F387" s="906"/>
      <c r="G387" s="906"/>
      <c r="H387" s="906"/>
      <c r="I387" s="906"/>
      <c r="J387" s="906"/>
      <c r="K387" s="906"/>
      <c r="L387" s="906"/>
      <c r="M387" s="906"/>
      <c r="N387" s="906"/>
      <c r="O387" s="906"/>
      <c r="P387" s="906"/>
      <c r="Q387" s="906"/>
      <c r="R387" s="906"/>
      <c r="S387" s="906"/>
      <c r="T387" s="906"/>
      <c r="U387" s="906"/>
      <c r="V387" s="906"/>
      <c r="W387" s="906"/>
      <c r="X387" s="906"/>
      <c r="Y387" s="906"/>
      <c r="Z387" s="906"/>
      <c r="AA387" s="906"/>
      <c r="AB387" s="906"/>
      <c r="AC387" s="906"/>
      <c r="AD387" s="906"/>
      <c r="AE387" s="906"/>
      <c r="AF387" s="906"/>
      <c r="AG387" s="906"/>
      <c r="AH387" s="906"/>
      <c r="AI387" s="906"/>
      <c r="AJ387" s="906"/>
      <c r="AK387" s="906"/>
      <c r="AL387" s="906"/>
      <c r="AM387" s="906"/>
      <c r="AN387" s="906"/>
      <c r="AO387" s="906"/>
      <c r="AP387" s="906"/>
      <c r="AQ387" s="906"/>
      <c r="AR387" s="906"/>
      <c r="AS387" s="906"/>
      <c r="AT387" s="355"/>
      <c r="AU387" s="879"/>
      <c r="AV387" s="386"/>
      <c r="AW387" s="386"/>
      <c r="AX387" s="386"/>
      <c r="AY387" s="386"/>
      <c r="AZ387" s="386"/>
      <c r="BA387" s="386"/>
      <c r="BB387" s="326"/>
      <c r="BC387" s="326"/>
      <c r="BD387" s="326"/>
      <c r="BE387" s="326"/>
      <c r="BF387" s="326"/>
      <c r="BG387" s="326"/>
      <c r="BH387" s="326"/>
      <c r="BI387" s="326"/>
      <c r="BJ387" s="326"/>
      <c r="BK387" s="326"/>
      <c r="BL387" s="326"/>
    </row>
    <row r="388" spans="1:64" ht="17.5" thickTop="1" thickBot="1">
      <c r="A388" s="326"/>
      <c r="B388" s="877"/>
      <c r="C388" s="973"/>
      <c r="D388" s="974"/>
      <c r="E388" s="974"/>
      <c r="F388" s="974"/>
      <c r="G388" s="974"/>
      <c r="H388" s="974"/>
      <c r="I388" s="974"/>
      <c r="J388" s="974"/>
      <c r="K388" s="974"/>
      <c r="L388" s="974"/>
      <c r="M388" s="974"/>
      <c r="N388" s="974"/>
      <c r="O388" s="974"/>
      <c r="P388" s="974"/>
      <c r="Q388" s="974"/>
      <c r="R388" s="974"/>
      <c r="S388" s="974"/>
      <c r="T388" s="974"/>
      <c r="U388" s="974"/>
      <c r="V388" s="974"/>
      <c r="W388" s="974"/>
      <c r="X388" s="974"/>
      <c r="Y388" s="974"/>
      <c r="Z388" s="974"/>
      <c r="AA388" s="974"/>
      <c r="AB388" s="974"/>
      <c r="AC388" s="974"/>
      <c r="AD388" s="974"/>
      <c r="AE388" s="974"/>
      <c r="AF388" s="974"/>
      <c r="AG388" s="974"/>
      <c r="AH388" s="974"/>
      <c r="AI388" s="974"/>
      <c r="AJ388" s="974"/>
      <c r="AK388" s="974"/>
      <c r="AL388" s="974"/>
      <c r="AM388" s="974"/>
      <c r="AN388" s="974"/>
      <c r="AO388" s="974"/>
      <c r="AP388" s="974"/>
      <c r="AQ388" s="974"/>
      <c r="AR388" s="974"/>
      <c r="AS388" s="974"/>
      <c r="AT388" s="466"/>
      <c r="AU388" s="880"/>
      <c r="AV388" s="467">
        <v>480</v>
      </c>
      <c r="AW388" s="468">
        <v>161</v>
      </c>
      <c r="AX388" s="468">
        <v>61</v>
      </c>
      <c r="AY388" s="468">
        <v>104</v>
      </c>
      <c r="AZ388" s="468">
        <v>0</v>
      </c>
      <c r="BA388" s="468">
        <f>SUM(BA16:BA376)</f>
        <v>0</v>
      </c>
      <c r="BB388" s="469">
        <v>185.065</v>
      </c>
      <c r="BC388" s="326"/>
      <c r="BD388" s="326"/>
      <c r="BE388" s="326"/>
      <c r="BF388" s="326"/>
      <c r="BG388" s="326"/>
      <c r="BH388" s="326"/>
      <c r="BI388" s="326"/>
      <c r="BJ388" s="326"/>
      <c r="BK388" s="326"/>
      <c r="BL388" s="326"/>
    </row>
    <row r="389" spans="1:64" ht="17.5" thickTop="1" thickBot="1">
      <c r="A389" s="329"/>
      <c r="B389" s="470"/>
      <c r="C389" s="326"/>
      <c r="D389" s="329"/>
      <c r="E389" s="329"/>
      <c r="F389" s="355"/>
      <c r="G389" s="329"/>
      <c r="H389" s="329"/>
      <c r="I389" s="355"/>
      <c r="J389" s="329"/>
      <c r="K389" s="329"/>
      <c r="L389" s="355"/>
      <c r="M389" s="329"/>
      <c r="N389" s="329"/>
      <c r="O389" s="355"/>
      <c r="P389" s="329"/>
      <c r="Q389" s="329"/>
      <c r="R389" s="355"/>
      <c r="S389" s="329"/>
      <c r="T389" s="329"/>
      <c r="U389" s="436"/>
      <c r="V389" s="329"/>
      <c r="W389" s="329"/>
      <c r="X389" s="355"/>
      <c r="Y389" s="329"/>
      <c r="Z389" s="329"/>
      <c r="AA389" s="355"/>
      <c r="AB389" s="329"/>
      <c r="AC389" s="329"/>
      <c r="AD389" s="355"/>
      <c r="AE389" s="329"/>
      <c r="AF389" s="329"/>
      <c r="AG389" s="355"/>
      <c r="AH389" s="329"/>
      <c r="AI389" s="329"/>
      <c r="AJ389" s="355"/>
      <c r="AK389" s="329"/>
      <c r="AL389" s="329"/>
      <c r="AM389" s="355"/>
      <c r="AN389" s="329"/>
      <c r="AO389" s="329"/>
      <c r="AP389" s="436"/>
      <c r="AQ389" s="329"/>
      <c r="AR389" s="329"/>
      <c r="AS389" s="355"/>
      <c r="AT389" s="471"/>
      <c r="AU389" s="472"/>
      <c r="AV389" s="472"/>
      <c r="AW389" s="472"/>
      <c r="AX389" s="472"/>
      <c r="AY389" s="472"/>
      <c r="AZ389" s="472"/>
      <c r="BA389" s="472"/>
      <c r="BB389" s="326"/>
      <c r="BC389" s="326"/>
      <c r="BD389" s="326"/>
      <c r="BE389" s="326"/>
      <c r="BF389" s="326"/>
      <c r="BG389" s="326"/>
      <c r="BH389" s="326"/>
      <c r="BI389" s="326"/>
      <c r="BJ389" s="326"/>
      <c r="BK389" s="326"/>
      <c r="BL389" s="326"/>
    </row>
    <row r="390" spans="1:64" ht="17.25" customHeight="1" thickBot="1">
      <c r="A390" s="329"/>
      <c r="B390" s="329"/>
      <c r="C390" s="326"/>
      <c r="D390" s="473"/>
      <c r="E390" s="474"/>
      <c r="F390" s="474"/>
      <c r="G390" s="474"/>
      <c r="H390" s="474"/>
      <c r="I390" s="474"/>
      <c r="J390" s="475"/>
      <c r="K390" s="475"/>
      <c r="L390" s="475"/>
      <c r="M390" s="475"/>
      <c r="N390" s="475"/>
      <c r="O390" s="476"/>
      <c r="P390" s="475"/>
      <c r="Q390" s="475"/>
      <c r="R390" s="476"/>
      <c r="S390" s="475"/>
      <c r="T390" s="475"/>
      <c r="U390" s="476"/>
      <c r="V390" s="475"/>
      <c r="W390" s="475"/>
      <c r="X390" s="475"/>
      <c r="Y390" s="475"/>
      <c r="Z390" s="475"/>
      <c r="AA390" s="475"/>
      <c r="AB390" s="475"/>
      <c r="AC390" s="477"/>
      <c r="AD390" s="355"/>
      <c r="AE390" s="329"/>
      <c r="AF390" s="975" t="s">
        <v>1188</v>
      </c>
      <c r="AG390" s="976"/>
      <c r="AH390" s="976"/>
      <c r="AI390" s="976"/>
      <c r="AJ390" s="976"/>
      <c r="AK390" s="976"/>
      <c r="AL390" s="976"/>
      <c r="AM390" s="976"/>
      <c r="AN390" s="976"/>
      <c r="AO390" s="977"/>
      <c r="AP390" s="355"/>
      <c r="AQ390" s="329"/>
      <c r="AR390" s="383"/>
      <c r="AS390" s="355"/>
      <c r="AT390" s="478"/>
      <c r="AU390" s="472"/>
      <c r="AV390" s="472"/>
      <c r="AW390" s="472"/>
      <c r="AX390" s="472"/>
      <c r="AY390" s="472"/>
      <c r="AZ390" s="472"/>
      <c r="BA390" s="472"/>
      <c r="BB390" s="326"/>
      <c r="BC390" s="326"/>
      <c r="BD390" s="326"/>
      <c r="BE390" s="326"/>
      <c r="BF390" s="326"/>
      <c r="BG390" s="326"/>
      <c r="BH390" s="326"/>
      <c r="BI390" s="326"/>
      <c r="BJ390" s="326"/>
      <c r="BK390" s="326"/>
      <c r="BL390" s="326"/>
    </row>
    <row r="391" spans="1:64" ht="28.5" customHeight="1">
      <c r="A391" s="329"/>
      <c r="B391" s="329"/>
      <c r="C391" s="326"/>
      <c r="D391" s="479"/>
      <c r="E391" s="366"/>
      <c r="F391" s="366"/>
      <c r="G391" s="368"/>
      <c r="H391" s="368"/>
      <c r="I391" s="368"/>
      <c r="J391" s="368"/>
      <c r="K391" s="368"/>
      <c r="L391" s="373" t="s">
        <v>1189</v>
      </c>
      <c r="M391" s="379"/>
      <c r="N391" s="379"/>
      <c r="O391" s="379"/>
      <c r="P391" s="379"/>
      <c r="Q391" s="379"/>
      <c r="R391" s="355"/>
      <c r="S391" s="329"/>
      <c r="T391" s="329"/>
      <c r="U391" s="355"/>
      <c r="V391" s="329"/>
      <c r="W391" s="329"/>
      <c r="X391" s="329"/>
      <c r="Y391" s="329"/>
      <c r="Z391" s="329"/>
      <c r="AA391" s="329"/>
      <c r="AB391" s="329"/>
      <c r="AC391" s="480"/>
      <c r="AD391" s="355"/>
      <c r="AE391" s="355"/>
      <c r="AF391" s="969" t="s">
        <v>1190</v>
      </c>
      <c r="AG391" s="970"/>
      <c r="AH391" s="970"/>
      <c r="AI391" s="970"/>
      <c r="AJ391" s="970"/>
      <c r="AK391" s="970" t="s">
        <v>285</v>
      </c>
      <c r="AL391" s="970"/>
      <c r="AM391" s="970">
        <f>AW388</f>
        <v>161</v>
      </c>
      <c r="AN391" s="970"/>
      <c r="AO391" s="971"/>
      <c r="AP391" s="355"/>
      <c r="AQ391" s="329"/>
      <c r="AR391" s="329"/>
      <c r="AS391" s="355"/>
      <c r="AT391" s="478"/>
      <c r="AU391" s="472"/>
      <c r="AV391" s="472"/>
      <c r="AW391" s="472"/>
      <c r="AX391" s="472"/>
      <c r="AY391" s="472"/>
      <c r="AZ391" s="472"/>
      <c r="BA391" s="472"/>
      <c r="BB391" s="326"/>
      <c r="BC391" s="326"/>
      <c r="BD391" s="326"/>
      <c r="BE391" s="326"/>
      <c r="BF391" s="326"/>
      <c r="BG391" s="326"/>
      <c r="BH391" s="326"/>
      <c r="BI391" s="326"/>
      <c r="BJ391" s="326"/>
      <c r="BK391" s="326"/>
      <c r="BL391" s="326"/>
    </row>
    <row r="392" spans="1:64" ht="28.5" customHeight="1">
      <c r="A392" s="329"/>
      <c r="B392" s="329"/>
      <c r="C392" s="326"/>
      <c r="D392" s="481"/>
      <c r="E392" s="329"/>
      <c r="F392" s="329"/>
      <c r="G392" s="329"/>
      <c r="H392" s="329"/>
      <c r="I392" s="329"/>
      <c r="J392" s="329"/>
      <c r="K392" s="329"/>
      <c r="L392" s="329"/>
      <c r="M392" s="329"/>
      <c r="N392" s="329"/>
      <c r="O392" s="355"/>
      <c r="P392" s="482"/>
      <c r="Q392" s="482"/>
      <c r="R392" s="355"/>
      <c r="S392" s="379"/>
      <c r="T392" s="379"/>
      <c r="U392" s="355"/>
      <c r="V392" s="379"/>
      <c r="W392" s="329"/>
      <c r="X392" s="329"/>
      <c r="Y392" s="329"/>
      <c r="Z392" s="329"/>
      <c r="AA392" s="329"/>
      <c r="AB392" s="329"/>
      <c r="AC392" s="480"/>
      <c r="AD392" s="355"/>
      <c r="AE392" s="355"/>
      <c r="AF392" s="964" t="s">
        <v>1191</v>
      </c>
      <c r="AG392" s="965"/>
      <c r="AH392" s="965"/>
      <c r="AI392" s="965"/>
      <c r="AJ392" s="965"/>
      <c r="AK392" s="965" t="s">
        <v>285</v>
      </c>
      <c r="AL392" s="965"/>
      <c r="AM392" s="965">
        <f>AY388</f>
        <v>104</v>
      </c>
      <c r="AN392" s="965"/>
      <c r="AO392" s="968"/>
      <c r="AP392" s="355"/>
      <c r="AQ392" s="963"/>
      <c r="AR392" s="963"/>
      <c r="AS392" s="355"/>
      <c r="AT392" s="478"/>
      <c r="AU392" s="472"/>
      <c r="AV392" s="472"/>
      <c r="AW392" s="472"/>
      <c r="AX392" s="472"/>
      <c r="AY392" s="472"/>
      <c r="AZ392" s="472"/>
      <c r="BA392" s="472"/>
      <c r="BB392" s="326"/>
      <c r="BC392" s="326"/>
      <c r="BD392" s="326"/>
      <c r="BE392" s="326"/>
      <c r="BF392" s="326"/>
      <c r="BG392" s="326"/>
      <c r="BH392" s="326"/>
      <c r="BI392" s="326"/>
      <c r="BJ392" s="326"/>
      <c r="BK392" s="326"/>
      <c r="BL392" s="326"/>
    </row>
    <row r="393" spans="1:64" ht="28.5" customHeight="1" thickBot="1">
      <c r="A393" s="329"/>
      <c r="B393" s="329"/>
      <c r="C393" s="355"/>
      <c r="D393" s="483" t="s">
        <v>1192</v>
      </c>
      <c r="E393" s="383"/>
      <c r="F393" s="383"/>
      <c r="G393" s="383"/>
      <c r="H393" s="373" t="s">
        <v>1193</v>
      </c>
      <c r="I393" s="373"/>
      <c r="J393" s="373"/>
      <c r="K393" s="383"/>
      <c r="L393" s="383"/>
      <c r="M393" s="383"/>
      <c r="N393" s="383"/>
      <c r="O393" s="355"/>
      <c r="P393" s="373"/>
      <c r="Q393" s="373"/>
      <c r="R393" s="355"/>
      <c r="S393" s="373"/>
      <c r="T393" s="373"/>
      <c r="U393" s="355"/>
      <c r="V393" s="373"/>
      <c r="W393" s="329"/>
      <c r="X393" s="329"/>
      <c r="Y393" s="329"/>
      <c r="Z393" s="329"/>
      <c r="AA393" s="329"/>
      <c r="AB393" s="329"/>
      <c r="AC393" s="480"/>
      <c r="AD393" s="355"/>
      <c r="AE393" s="355"/>
      <c r="AF393" s="964" t="s">
        <v>1194</v>
      </c>
      <c r="AG393" s="965"/>
      <c r="AH393" s="965"/>
      <c r="AI393" s="965"/>
      <c r="AJ393" s="965"/>
      <c r="AK393" s="965" t="s">
        <v>285</v>
      </c>
      <c r="AL393" s="965"/>
      <c r="AM393" s="966">
        <f>AX388</f>
        <v>61</v>
      </c>
      <c r="AN393" s="966"/>
      <c r="AO393" s="967"/>
      <c r="AP393" s="355"/>
      <c r="AQ393" s="462"/>
      <c r="AR393" s="462"/>
      <c r="AS393" s="355"/>
      <c r="AT393" s="478"/>
      <c r="AU393" s="472"/>
      <c r="AV393" s="472"/>
      <c r="AW393" s="472"/>
      <c r="AX393" s="472"/>
      <c r="AY393" s="472"/>
      <c r="AZ393" s="472"/>
      <c r="BA393" s="472"/>
      <c r="BB393" s="326"/>
      <c r="BC393" s="326"/>
      <c r="BD393" s="326"/>
      <c r="BE393" s="326"/>
      <c r="BF393" s="326"/>
      <c r="BG393" s="326"/>
      <c r="BH393" s="326"/>
      <c r="BI393" s="326"/>
      <c r="BJ393" s="326"/>
      <c r="BK393" s="326"/>
      <c r="BL393" s="326"/>
    </row>
    <row r="394" spans="1:64" ht="28.5" customHeight="1">
      <c r="A394" s="329"/>
      <c r="B394" s="329"/>
      <c r="C394" s="355"/>
      <c r="D394" s="483"/>
      <c r="E394" s="383"/>
      <c r="F394" s="383" t="s">
        <v>700</v>
      </c>
      <c r="G394" s="383"/>
      <c r="H394" s="383"/>
      <c r="I394" s="383"/>
      <c r="J394" s="383"/>
      <c r="K394" s="383"/>
      <c r="L394" s="383"/>
      <c r="M394" s="383"/>
      <c r="N394" s="383"/>
      <c r="O394" s="484"/>
      <c r="P394" s="485"/>
      <c r="Q394" s="485"/>
      <c r="R394" s="485"/>
      <c r="S394" s="485"/>
      <c r="T394" s="485"/>
      <c r="U394" s="485"/>
      <c r="V394" s="485"/>
      <c r="W394" s="475"/>
      <c r="X394" s="475"/>
      <c r="Y394" s="475"/>
      <c r="Z394" s="475"/>
      <c r="AA394" s="475"/>
      <c r="AB394" s="477"/>
      <c r="AC394" s="480"/>
      <c r="AD394" s="355"/>
      <c r="AE394" s="355"/>
      <c r="AF394" s="964" t="s">
        <v>290</v>
      </c>
      <c r="AG394" s="965"/>
      <c r="AH394" s="965"/>
      <c r="AI394" s="965"/>
      <c r="AJ394" s="965"/>
      <c r="AK394" s="965" t="s">
        <v>285</v>
      </c>
      <c r="AL394" s="965"/>
      <c r="AM394" s="965"/>
      <c r="AN394" s="965"/>
      <c r="AO394" s="968"/>
      <c r="AP394" s="355"/>
      <c r="AQ394" s="462"/>
      <c r="AR394" s="462"/>
      <c r="AS394" s="355"/>
      <c r="AT394" s="478"/>
      <c r="AU394" s="472"/>
      <c r="AV394" s="486"/>
      <c r="AW394" s="486"/>
      <c r="AX394" s="486"/>
      <c r="AY394" s="486"/>
      <c r="AZ394" s="486"/>
      <c r="BA394" s="486"/>
      <c r="BB394" s="326"/>
      <c r="BC394" s="326"/>
      <c r="BD394" s="326"/>
      <c r="BE394" s="326"/>
      <c r="BF394" s="326"/>
      <c r="BG394" s="326"/>
      <c r="BH394" s="326"/>
      <c r="BI394" s="326"/>
      <c r="BJ394" s="326"/>
      <c r="BK394" s="326"/>
      <c r="BL394" s="326"/>
    </row>
    <row r="395" spans="1:64" ht="33.65" customHeight="1">
      <c r="A395" s="329"/>
      <c r="B395" s="329"/>
      <c r="C395" s="326"/>
      <c r="D395" s="483"/>
      <c r="E395" s="383"/>
      <c r="F395" s="383"/>
      <c r="G395" s="383"/>
      <c r="H395" s="383"/>
      <c r="I395" s="383"/>
      <c r="J395" s="383"/>
      <c r="K395" s="383"/>
      <c r="L395" s="383"/>
      <c r="M395" s="383"/>
      <c r="N395" s="383"/>
      <c r="O395" s="483"/>
      <c r="P395" s="383"/>
      <c r="Q395" s="383"/>
      <c r="R395" s="383"/>
      <c r="S395" s="383"/>
      <c r="T395" s="383"/>
      <c r="U395" s="383"/>
      <c r="V395" s="383"/>
      <c r="W395" s="329"/>
      <c r="X395" s="329"/>
      <c r="Y395" s="329"/>
      <c r="Z395" s="329"/>
      <c r="AA395" s="329"/>
      <c r="AB395" s="480"/>
      <c r="AC395" s="480"/>
      <c r="AD395" s="355"/>
      <c r="AE395" s="355"/>
      <c r="AF395" s="964" t="s">
        <v>1195</v>
      </c>
      <c r="AG395" s="965"/>
      <c r="AH395" s="965"/>
      <c r="AI395" s="965"/>
      <c r="AJ395" s="965"/>
      <c r="AK395" s="965" t="s">
        <v>1196</v>
      </c>
      <c r="AL395" s="965"/>
      <c r="AM395" s="965"/>
      <c r="AN395" s="965"/>
      <c r="AO395" s="968"/>
      <c r="AP395" s="373"/>
      <c r="AQ395" s="465"/>
      <c r="AR395" s="329"/>
      <c r="AS395" s="373"/>
      <c r="AT395" s="478"/>
      <c r="AU395" s="472"/>
      <c r="AV395" s="486"/>
      <c r="AW395" s="486"/>
      <c r="AX395" s="486"/>
      <c r="AY395" s="486"/>
      <c r="AZ395" s="486"/>
      <c r="BA395" s="486"/>
      <c r="BB395" s="326"/>
      <c r="BC395" s="326"/>
      <c r="BD395" s="326"/>
      <c r="BE395" s="326"/>
      <c r="BF395" s="326"/>
      <c r="BG395" s="326"/>
      <c r="BH395" s="326"/>
      <c r="BI395" s="326"/>
      <c r="BJ395" s="326"/>
      <c r="BK395" s="326"/>
      <c r="BL395" s="326"/>
    </row>
    <row r="396" spans="1:64" ht="30.65" customHeight="1" thickBot="1">
      <c r="A396" s="326"/>
      <c r="B396" s="329"/>
      <c r="C396" s="326"/>
      <c r="D396" s="483"/>
      <c r="E396" s="383"/>
      <c r="F396" s="383"/>
      <c r="G396" s="383"/>
      <c r="H396" s="383"/>
      <c r="I396" s="383"/>
      <c r="J396" s="383"/>
      <c r="K396" s="383"/>
      <c r="L396" s="383"/>
      <c r="M396" s="383"/>
      <c r="N396" s="383"/>
      <c r="O396" s="483"/>
      <c r="P396" s="383"/>
      <c r="Q396" s="383"/>
      <c r="R396" s="383"/>
      <c r="S396" s="383"/>
      <c r="T396" s="383"/>
      <c r="U396" s="383"/>
      <c r="V396" s="383"/>
      <c r="W396" s="329"/>
      <c r="X396" s="329"/>
      <c r="Y396" s="329"/>
      <c r="Z396" s="329"/>
      <c r="AA396" s="329"/>
      <c r="AB396" s="480"/>
      <c r="AC396" s="480"/>
      <c r="AF396" s="988" t="s">
        <v>1197</v>
      </c>
      <c r="AG396" s="989"/>
      <c r="AH396" s="989"/>
      <c r="AI396" s="989"/>
      <c r="AJ396" s="989"/>
      <c r="AK396" s="989" t="s">
        <v>1196</v>
      </c>
      <c r="AL396" s="989"/>
      <c r="AM396" s="989"/>
      <c r="AN396" s="989"/>
      <c r="AO396" s="990"/>
      <c r="AP396" s="355"/>
      <c r="AQ396" s="978"/>
      <c r="AR396" s="978"/>
      <c r="AS396" s="355"/>
      <c r="AT396" s="478"/>
      <c r="AU396" s="472"/>
      <c r="BB396" s="326"/>
      <c r="BC396" s="326"/>
      <c r="BD396" s="326"/>
      <c r="BE396" s="326"/>
      <c r="BF396" s="326"/>
      <c r="BG396" s="326"/>
      <c r="BH396" s="326"/>
      <c r="BI396" s="326"/>
      <c r="BJ396" s="326"/>
      <c r="BK396" s="326"/>
      <c r="BL396" s="326"/>
    </row>
    <row r="397" spans="1:64" ht="17.25" customHeight="1" thickBot="1">
      <c r="A397" s="326"/>
      <c r="B397" s="329"/>
      <c r="C397" s="326"/>
      <c r="D397" s="483"/>
      <c r="E397" s="362"/>
      <c r="F397" s="362"/>
      <c r="G397" s="383"/>
      <c r="H397" s="362"/>
      <c r="I397" s="362"/>
      <c r="J397" s="383"/>
      <c r="K397" s="383"/>
      <c r="L397" s="487" t="s">
        <v>290</v>
      </c>
      <c r="N397" s="383"/>
      <c r="O397" s="483"/>
      <c r="P397" s="383"/>
      <c r="Q397" s="383"/>
      <c r="R397" s="383"/>
      <c r="S397" s="383"/>
      <c r="T397" s="383"/>
      <c r="U397" s="383"/>
      <c r="V397" s="383"/>
      <c r="W397" s="329"/>
      <c r="X397" s="329"/>
      <c r="Y397" s="329"/>
      <c r="Z397" s="329"/>
      <c r="AA397" s="329"/>
      <c r="AB397" s="480"/>
      <c r="AC397" s="480"/>
      <c r="AN397" s="329"/>
      <c r="AO397" s="329"/>
      <c r="AP397" s="355"/>
      <c r="AQ397" s="978"/>
      <c r="AR397" s="978"/>
      <c r="AS397" s="355"/>
      <c r="AT397" s="478"/>
      <c r="AU397" s="472"/>
      <c r="BB397" s="326"/>
      <c r="BC397" s="326"/>
      <c r="BD397" s="326"/>
      <c r="BE397" s="326"/>
      <c r="BF397" s="326"/>
      <c r="BG397" s="326"/>
      <c r="BH397" s="326"/>
      <c r="BI397" s="326"/>
      <c r="BJ397" s="326"/>
      <c r="BK397" s="326"/>
      <c r="BL397" s="326"/>
    </row>
    <row r="398" spans="1:64" ht="18.75" customHeight="1" thickTop="1">
      <c r="A398" s="326"/>
      <c r="B398" s="329"/>
      <c r="C398" s="326"/>
      <c r="D398" s="483"/>
      <c r="E398" s="488" t="s">
        <v>795</v>
      </c>
      <c r="F398" s="489" t="s">
        <v>797</v>
      </c>
      <c r="G398" s="383"/>
      <c r="H398" s="488" t="s">
        <v>795</v>
      </c>
      <c r="I398" s="489" t="s">
        <v>797</v>
      </c>
      <c r="J398" s="383" t="s">
        <v>286</v>
      </c>
      <c r="K398" s="383"/>
      <c r="L398" s="383"/>
      <c r="M398" s="383"/>
      <c r="N398" s="383"/>
      <c r="O398" s="483"/>
      <c r="P398" s="383"/>
      <c r="Q398" s="383"/>
      <c r="R398" s="383"/>
      <c r="S398" s="383"/>
      <c r="T398" s="383"/>
      <c r="U398" s="383"/>
      <c r="V398" s="383"/>
      <c r="W398" s="329"/>
      <c r="X398" s="329"/>
      <c r="Y398" s="329"/>
      <c r="Z398" s="329"/>
      <c r="AA398" s="329"/>
      <c r="AB398" s="480"/>
      <c r="AC398" s="480"/>
      <c r="AN398" s="392"/>
      <c r="AO398" s="392"/>
      <c r="AP398" s="392"/>
      <c r="AQ398" s="392"/>
      <c r="AR398" s="392"/>
      <c r="AS398" s="392"/>
      <c r="AT398" s="478"/>
      <c r="AU398" s="472"/>
      <c r="BB398" s="326"/>
      <c r="BC398" s="326"/>
      <c r="BD398" s="326"/>
      <c r="BE398" s="326"/>
      <c r="BF398" s="326"/>
      <c r="BG398" s="326"/>
      <c r="BH398" s="326"/>
      <c r="BI398" s="326"/>
      <c r="BJ398" s="326"/>
      <c r="BK398" s="326"/>
      <c r="BL398" s="326"/>
    </row>
    <row r="399" spans="1:64" ht="18.75" customHeight="1" thickBot="1">
      <c r="A399" s="326"/>
      <c r="B399" s="329"/>
      <c r="C399" s="392"/>
      <c r="D399" s="483"/>
      <c r="E399" s="490" t="s">
        <v>800</v>
      </c>
      <c r="F399" s="491" t="s">
        <v>622</v>
      </c>
      <c r="G399" s="383"/>
      <c r="H399" s="490" t="s">
        <v>800</v>
      </c>
      <c r="I399" s="491" t="s">
        <v>622</v>
      </c>
      <c r="J399" s="492"/>
      <c r="K399" s="383"/>
      <c r="L399" s="383"/>
      <c r="M399" s="383"/>
      <c r="N399" s="383"/>
      <c r="O399" s="483"/>
      <c r="P399" s="383"/>
      <c r="Q399" s="383"/>
      <c r="R399" s="383"/>
      <c r="S399" s="383"/>
      <c r="T399" s="383"/>
      <c r="U399" s="383"/>
      <c r="V399" s="373"/>
      <c r="W399" s="329"/>
      <c r="X399" s="329"/>
      <c r="Y399" s="329"/>
      <c r="Z399" s="329"/>
      <c r="AA399" s="329"/>
      <c r="AB399" s="480"/>
      <c r="AC399" s="480"/>
      <c r="AN399" s="493"/>
      <c r="AO399" s="493"/>
      <c r="AP399" s="494"/>
      <c r="AQ399" s="493"/>
      <c r="AR399" s="493"/>
      <c r="AS399" s="494"/>
      <c r="AT399" s="478"/>
      <c r="AU399" s="472"/>
      <c r="BB399" s="326"/>
      <c r="BC399" s="326"/>
      <c r="BD399" s="326"/>
      <c r="BE399" s="326"/>
      <c r="BF399" s="326"/>
      <c r="BG399" s="326"/>
      <c r="BH399" s="326"/>
      <c r="BI399" s="326"/>
      <c r="BJ399" s="326"/>
      <c r="BK399" s="326"/>
      <c r="BL399" s="326"/>
    </row>
    <row r="400" spans="1:64" ht="17.25" customHeight="1" thickTop="1">
      <c r="A400" s="326"/>
      <c r="B400" s="329"/>
      <c r="C400" s="326"/>
      <c r="D400" s="495"/>
      <c r="E400" s="496" t="s">
        <v>123</v>
      </c>
      <c r="F400" s="496"/>
      <c r="G400" s="497"/>
      <c r="H400" s="496"/>
      <c r="I400" s="496"/>
      <c r="J400" s="498"/>
      <c r="K400" s="383"/>
      <c r="L400" s="383"/>
      <c r="M400" s="383"/>
      <c r="N400" s="383"/>
      <c r="O400" s="982" t="s">
        <v>555</v>
      </c>
      <c r="P400" s="896"/>
      <c r="Q400" s="499" t="s">
        <v>1198</v>
      </c>
      <c r="R400" s="383"/>
      <c r="S400" s="983" t="s">
        <v>549</v>
      </c>
      <c r="T400" s="983"/>
      <c r="U400" s="499" t="s">
        <v>534</v>
      </c>
      <c r="V400" s="383"/>
      <c r="W400" s="383" t="s">
        <v>1199</v>
      </c>
      <c r="X400" s="329"/>
      <c r="Y400" s="329"/>
      <c r="Z400" s="329"/>
      <c r="AA400" s="329"/>
      <c r="AB400" s="480"/>
      <c r="AC400" s="480"/>
      <c r="AN400" s="326"/>
      <c r="AO400" s="326"/>
      <c r="AP400" s="501"/>
      <c r="AQ400" s="326"/>
      <c r="AR400" s="326"/>
      <c r="AS400" s="478"/>
      <c r="AT400" s="471"/>
      <c r="AU400" s="472"/>
      <c r="BB400" s="326"/>
      <c r="BC400" s="326"/>
      <c r="BD400" s="326"/>
      <c r="BE400" s="326"/>
      <c r="BF400" s="326"/>
      <c r="BG400" s="326"/>
      <c r="BH400" s="326"/>
      <c r="BI400" s="326"/>
      <c r="BJ400" s="326"/>
      <c r="BK400" s="326"/>
      <c r="BL400" s="326"/>
    </row>
    <row r="401" spans="1:64">
      <c r="A401" s="326"/>
      <c r="B401" s="329"/>
      <c r="C401" s="326"/>
      <c r="D401" s="483"/>
      <c r="E401" s="383"/>
      <c r="F401" s="383"/>
      <c r="G401" s="383"/>
      <c r="H401" s="383"/>
      <c r="I401" s="383"/>
      <c r="J401" s="383"/>
      <c r="K401" s="383" t="s">
        <v>288</v>
      </c>
      <c r="L401" s="383"/>
      <c r="M401" s="383"/>
      <c r="N401" s="383"/>
      <c r="O401" s="483"/>
      <c r="P401" s="383"/>
      <c r="Q401" s="383"/>
      <c r="R401" s="502"/>
      <c r="S401" s="502"/>
      <c r="U401" s="500"/>
      <c r="V401" s="383"/>
      <c r="W401" s="329"/>
      <c r="X401" s="329"/>
      <c r="Y401" s="329"/>
      <c r="Z401" s="329"/>
      <c r="AA401" s="329"/>
      <c r="AB401" s="480"/>
      <c r="AC401" s="480"/>
      <c r="AD401" s="478"/>
      <c r="AE401" s="326"/>
      <c r="AF401" s="326"/>
      <c r="AG401" s="478"/>
      <c r="AH401" s="326"/>
      <c r="AI401" s="326"/>
      <c r="AJ401" s="478"/>
      <c r="AK401" s="326"/>
      <c r="AL401" s="326"/>
      <c r="AM401" s="478"/>
      <c r="AN401" s="326"/>
      <c r="AO401" s="326"/>
      <c r="AP401" s="478"/>
      <c r="AQ401" s="326"/>
      <c r="AR401" s="350"/>
      <c r="AS401" s="478"/>
      <c r="AT401" s="478"/>
      <c r="AU401" s="472"/>
      <c r="BB401" s="326"/>
      <c r="BC401" s="326"/>
      <c r="BD401" s="326"/>
      <c r="BE401" s="326"/>
      <c r="BF401" s="326"/>
      <c r="BG401" s="326"/>
      <c r="BH401" s="326"/>
      <c r="BI401" s="326"/>
      <c r="BJ401" s="326"/>
      <c r="BK401" s="326"/>
      <c r="BL401" s="326"/>
    </row>
    <row r="402" spans="1:64">
      <c r="A402" s="326"/>
      <c r="B402" s="329"/>
      <c r="C402" s="326"/>
      <c r="D402" s="483"/>
      <c r="E402" s="383"/>
      <c r="F402" s="383"/>
      <c r="G402" s="373"/>
      <c r="H402" s="383"/>
      <c r="I402" s="383"/>
      <c r="J402" s="383"/>
      <c r="K402" s="383"/>
      <c r="L402" s="383"/>
      <c r="M402" s="383"/>
      <c r="N402" s="383"/>
      <c r="O402" s="483"/>
      <c r="P402" s="383"/>
      <c r="Q402" s="383"/>
      <c r="R402" s="383"/>
      <c r="S402" s="383"/>
      <c r="T402" s="500"/>
      <c r="U402" s="383"/>
      <c r="V402" s="383"/>
      <c r="W402" s="329"/>
      <c r="X402" s="329"/>
      <c r="Y402" s="329"/>
      <c r="Z402" s="329"/>
      <c r="AA402" s="329"/>
      <c r="AB402" s="480"/>
      <c r="AC402" s="480"/>
      <c r="AD402" s="478"/>
      <c r="AE402" s="326"/>
      <c r="AF402" s="326"/>
      <c r="AG402" s="478"/>
      <c r="AH402" s="326"/>
      <c r="AI402" s="326"/>
      <c r="AJ402" s="478"/>
      <c r="AK402" s="326"/>
      <c r="AL402" s="326"/>
      <c r="AM402" s="478"/>
      <c r="AN402" s="326"/>
      <c r="AO402" s="326"/>
      <c r="AP402" s="478"/>
      <c r="AQ402" s="326"/>
      <c r="AR402" s="326"/>
      <c r="AS402" s="478"/>
      <c r="AT402" s="478"/>
      <c r="AU402" s="472"/>
      <c r="BB402" s="326"/>
      <c r="BC402" s="326"/>
      <c r="BD402" s="326"/>
      <c r="BE402" s="326"/>
      <c r="BF402" s="326"/>
      <c r="BG402" s="326"/>
      <c r="BH402" s="326"/>
      <c r="BI402" s="326"/>
      <c r="BJ402" s="326"/>
      <c r="BK402" s="326"/>
      <c r="BL402" s="326"/>
    </row>
    <row r="403" spans="1:64" ht="85.5" customHeight="1">
      <c r="A403" s="326"/>
      <c r="B403" s="329"/>
      <c r="C403" s="326"/>
      <c r="D403" s="483"/>
      <c r="E403" s="383"/>
      <c r="F403" s="383"/>
      <c r="G403" s="383"/>
      <c r="H403" s="383"/>
      <c r="I403" s="383"/>
      <c r="J403" s="383"/>
      <c r="K403" s="383"/>
      <c r="L403" s="383"/>
      <c r="M403" s="383"/>
      <c r="N403" s="383"/>
      <c r="O403" s="503"/>
      <c r="P403" s="984" t="s">
        <v>1200</v>
      </c>
      <c r="Q403" s="985"/>
      <c r="R403" s="383"/>
      <c r="S403" s="504"/>
      <c r="T403" s="986" t="s">
        <v>1201</v>
      </c>
      <c r="U403" s="987"/>
      <c r="V403" s="383"/>
      <c r="W403" s="329"/>
      <c r="X403" s="329"/>
      <c r="Y403" s="329"/>
      <c r="Z403" s="329"/>
      <c r="AA403" s="329"/>
      <c r="AB403" s="480"/>
      <c r="AC403" s="480"/>
      <c r="AD403" s="494"/>
      <c r="AE403" s="505"/>
      <c r="AF403" s="505"/>
      <c r="AG403" s="494"/>
      <c r="AH403" s="505"/>
      <c r="AI403" s="505"/>
      <c r="AJ403" s="494"/>
      <c r="AK403" s="505"/>
      <c r="AL403" s="326"/>
      <c r="AM403" s="494"/>
      <c r="AN403" s="505"/>
      <c r="AO403" s="505"/>
      <c r="AP403" s="494"/>
      <c r="AQ403" s="505"/>
      <c r="AR403" s="326"/>
      <c r="AS403" s="494"/>
      <c r="AT403" s="478"/>
      <c r="AU403" s="472"/>
      <c r="BB403" s="326"/>
      <c r="BC403" s="326"/>
      <c r="BD403" s="326"/>
      <c r="BE403" s="326"/>
      <c r="BF403" s="326"/>
      <c r="BG403" s="326"/>
      <c r="BH403" s="326"/>
      <c r="BI403" s="326"/>
      <c r="BJ403" s="326"/>
      <c r="BK403" s="326"/>
      <c r="BL403" s="326"/>
    </row>
    <row r="404" spans="1:64">
      <c r="A404" s="326"/>
      <c r="B404" s="329"/>
      <c r="C404" s="326"/>
      <c r="D404" s="483"/>
      <c r="E404" s="383"/>
      <c r="F404" s="383"/>
      <c r="G404" s="383"/>
      <c r="H404" s="383"/>
      <c r="I404" s="383"/>
      <c r="J404" s="383"/>
      <c r="K404" s="383"/>
      <c r="L404" s="383"/>
      <c r="M404" s="383"/>
      <c r="N404" s="383"/>
      <c r="O404" s="503"/>
      <c r="P404" s="506"/>
      <c r="Q404" s="506"/>
      <c r="R404" s="383"/>
      <c r="S404" s="507"/>
      <c r="T404" s="508"/>
      <c r="U404" s="508"/>
      <c r="V404" s="383"/>
      <c r="W404" s="329"/>
      <c r="X404" s="329"/>
      <c r="Y404" s="329"/>
      <c r="Z404" s="329"/>
      <c r="AA404" s="329"/>
      <c r="AB404" s="480"/>
      <c r="AC404" s="480"/>
      <c r="AD404" s="478"/>
      <c r="AE404" s="326"/>
      <c r="AF404" s="326"/>
      <c r="AG404" s="478"/>
      <c r="AH404" s="326"/>
      <c r="AI404" s="326"/>
      <c r="AJ404" s="478"/>
      <c r="AK404" s="326"/>
      <c r="AL404" s="326"/>
      <c r="AM404" s="478"/>
      <c r="AN404" s="326"/>
      <c r="AO404" s="326"/>
      <c r="AP404" s="478"/>
      <c r="AQ404" s="326"/>
      <c r="AR404" s="326"/>
      <c r="AS404" s="478"/>
      <c r="AT404" s="478"/>
      <c r="AU404" s="472"/>
      <c r="BB404" s="326"/>
      <c r="BC404" s="326"/>
      <c r="BD404" s="326"/>
      <c r="BE404" s="326"/>
      <c r="BF404" s="326"/>
      <c r="BG404" s="326"/>
      <c r="BH404" s="326"/>
      <c r="BI404" s="326"/>
      <c r="BJ404" s="326"/>
      <c r="BK404" s="326"/>
      <c r="BL404" s="326"/>
    </row>
    <row r="405" spans="1:64">
      <c r="A405" s="326"/>
      <c r="B405" s="329"/>
      <c r="C405" s="326"/>
      <c r="D405" s="483"/>
      <c r="E405" s="383"/>
      <c r="F405" s="383"/>
      <c r="G405" s="383"/>
      <c r="H405" s="383"/>
      <c r="I405" s="383"/>
      <c r="J405" s="383"/>
      <c r="K405" s="383"/>
      <c r="L405" s="383"/>
      <c r="M405" s="383"/>
      <c r="N405" s="383"/>
      <c r="O405" s="503"/>
      <c r="P405" s="506"/>
      <c r="Q405" s="506"/>
      <c r="R405" s="383"/>
      <c r="S405" s="509"/>
      <c r="T405" s="508"/>
      <c r="U405" s="508"/>
      <c r="V405" s="383"/>
      <c r="W405" s="329"/>
      <c r="X405" s="329"/>
      <c r="Y405" s="329"/>
      <c r="Z405" s="329"/>
      <c r="AA405" s="329"/>
      <c r="AB405" s="480"/>
      <c r="AC405" s="480"/>
      <c r="AD405" s="478"/>
      <c r="AE405" s="326"/>
      <c r="AF405" s="326"/>
      <c r="AG405" s="478"/>
      <c r="AH405" s="326"/>
      <c r="AI405" s="326"/>
      <c r="AJ405" s="478"/>
      <c r="AK405" s="326"/>
      <c r="AL405" s="326"/>
      <c r="AM405" s="478"/>
      <c r="AN405" s="326"/>
      <c r="AO405" s="326"/>
      <c r="AP405" s="478"/>
      <c r="AQ405" s="326"/>
      <c r="AR405" s="326"/>
      <c r="AS405" s="478"/>
      <c r="AT405" s="478"/>
      <c r="AU405" s="478"/>
      <c r="BB405" s="326"/>
      <c r="BC405" s="326"/>
      <c r="BD405" s="326"/>
      <c r="BE405" s="326"/>
      <c r="BF405" s="326"/>
      <c r="BG405" s="326"/>
      <c r="BH405" s="326"/>
      <c r="BI405" s="326"/>
      <c r="BJ405" s="326"/>
      <c r="BK405" s="326"/>
      <c r="BL405" s="326"/>
    </row>
    <row r="406" spans="1:64" ht="17.149999999999999" customHeight="1">
      <c r="A406" s="326"/>
      <c r="B406" s="329"/>
      <c r="C406" s="326"/>
      <c r="D406" s="483"/>
      <c r="E406" s="383"/>
      <c r="F406" s="383"/>
      <c r="G406" s="383"/>
      <c r="H406" s="383"/>
      <c r="I406" s="383"/>
      <c r="J406" s="383"/>
      <c r="K406" s="383"/>
      <c r="L406" s="383"/>
      <c r="M406" s="383"/>
      <c r="N406" s="383"/>
      <c r="O406" s="510"/>
      <c r="P406" s="383"/>
      <c r="Q406" s="383"/>
      <c r="R406" s="355"/>
      <c r="S406" s="383"/>
      <c r="T406" s="383"/>
      <c r="U406" s="355"/>
      <c r="V406" s="383"/>
      <c r="W406" s="329"/>
      <c r="X406" s="329"/>
      <c r="Y406" s="329"/>
      <c r="Z406" s="329"/>
      <c r="AA406" s="329"/>
      <c r="AB406" s="480"/>
      <c r="AC406" s="480"/>
      <c r="AD406" s="478"/>
      <c r="AE406" s="493"/>
      <c r="AF406" s="493"/>
      <c r="AG406" s="478"/>
      <c r="AH406" s="471"/>
      <c r="AI406" s="471"/>
      <c r="AJ406" s="471"/>
      <c r="AK406" s="471"/>
      <c r="AL406" s="471"/>
      <c r="AM406" s="471"/>
      <c r="AN406" s="471"/>
      <c r="AO406" s="471"/>
      <c r="AP406" s="471"/>
      <c r="AQ406" s="471"/>
      <c r="AR406" s="471"/>
      <c r="AS406" s="471"/>
      <c r="AT406" s="478"/>
      <c r="AU406" s="478"/>
      <c r="BB406" s="326"/>
      <c r="BC406" s="326"/>
      <c r="BD406" s="326"/>
      <c r="BE406" s="326"/>
      <c r="BF406" s="326"/>
      <c r="BG406" s="326"/>
      <c r="BH406" s="326"/>
      <c r="BI406" s="326"/>
      <c r="BJ406" s="326"/>
      <c r="BK406" s="326"/>
      <c r="BL406" s="326"/>
    </row>
    <row r="407" spans="1:64" ht="17.149999999999999" customHeight="1">
      <c r="D407" s="483"/>
      <c r="E407" s="383"/>
      <c r="F407" s="383"/>
      <c r="G407" s="383"/>
      <c r="H407" s="383"/>
      <c r="I407" s="383"/>
      <c r="J407" s="383"/>
      <c r="K407" s="383"/>
      <c r="L407" s="383"/>
      <c r="M407" s="383"/>
      <c r="N407" s="383"/>
      <c r="O407" s="511"/>
      <c r="P407" s="512"/>
      <c r="Q407" s="383"/>
      <c r="R407" s="383"/>
      <c r="S407" s="504"/>
      <c r="T407" s="508" t="s">
        <v>1202</v>
      </c>
      <c r="U407" s="508"/>
      <c r="V407" s="383"/>
      <c r="W407" s="329"/>
      <c r="X407" s="329"/>
      <c r="Y407" s="329"/>
      <c r="Z407" s="329"/>
      <c r="AA407" s="329"/>
      <c r="AB407" s="480"/>
      <c r="AC407" s="480"/>
    </row>
    <row r="408" spans="1:64">
      <c r="D408" s="483"/>
      <c r="E408" s="383"/>
      <c r="F408" s="383"/>
      <c r="G408" s="383"/>
      <c r="H408" s="383"/>
      <c r="I408" s="383"/>
      <c r="J408" s="383"/>
      <c r="K408" s="383"/>
      <c r="L408" s="383"/>
      <c r="M408" s="383"/>
      <c r="N408" s="383"/>
      <c r="O408" s="510"/>
      <c r="P408" s="513"/>
      <c r="Q408" s="383"/>
      <c r="R408" s="383"/>
      <c r="S408" s="507"/>
      <c r="T408" s="508"/>
      <c r="U408" s="508"/>
      <c r="V408" s="383"/>
      <c r="W408" s="329"/>
      <c r="X408" s="329"/>
      <c r="Y408" s="329"/>
      <c r="Z408" s="329"/>
      <c r="AA408" s="329"/>
      <c r="AB408" s="480"/>
      <c r="AC408" s="480"/>
    </row>
    <row r="409" spans="1:64">
      <c r="D409" s="483"/>
      <c r="E409" s="383"/>
      <c r="F409" s="383"/>
      <c r="G409" s="383"/>
      <c r="H409" s="383"/>
      <c r="I409" s="383"/>
      <c r="J409" s="383"/>
      <c r="K409" s="383"/>
      <c r="L409" s="383"/>
      <c r="M409" s="383"/>
      <c r="N409" s="383"/>
      <c r="O409" s="510"/>
      <c r="P409" s="513"/>
      <c r="Q409" s="383"/>
      <c r="R409" s="383"/>
      <c r="S409" s="509"/>
      <c r="T409" s="508"/>
      <c r="U409" s="508"/>
      <c r="V409" s="383"/>
      <c r="W409" s="329"/>
      <c r="X409" s="329"/>
      <c r="Y409" s="329"/>
      <c r="Z409" s="329"/>
      <c r="AA409" s="329"/>
      <c r="AB409" s="480"/>
      <c r="AC409" s="480"/>
    </row>
    <row r="410" spans="1:64" ht="17.149999999999999" customHeight="1">
      <c r="D410" s="483"/>
      <c r="E410" s="383"/>
      <c r="F410" s="383"/>
      <c r="G410" s="383"/>
      <c r="H410" s="383"/>
      <c r="I410" s="383"/>
      <c r="J410" s="383"/>
      <c r="K410" s="383"/>
      <c r="L410" s="383"/>
      <c r="M410" s="383"/>
      <c r="N410" s="383"/>
      <c r="O410" s="510"/>
      <c r="P410" s="513"/>
      <c r="Q410" s="383"/>
      <c r="R410" s="355"/>
      <c r="S410" s="383"/>
      <c r="T410" s="383"/>
      <c r="U410" s="355"/>
      <c r="V410" s="383"/>
      <c r="W410" s="329"/>
      <c r="X410" s="329"/>
      <c r="Y410" s="329"/>
      <c r="Z410" s="329"/>
      <c r="AA410" s="329"/>
      <c r="AB410" s="480"/>
      <c r="AC410" s="480"/>
    </row>
    <row r="411" spans="1:64" ht="17.149999999999999" customHeight="1">
      <c r="D411" s="483"/>
      <c r="E411" s="383"/>
      <c r="F411" s="383"/>
      <c r="G411" s="383"/>
      <c r="H411" s="383"/>
      <c r="I411" s="383"/>
      <c r="J411" s="383"/>
      <c r="K411" s="383"/>
      <c r="L411" s="383"/>
      <c r="M411" s="383"/>
      <c r="N411" s="487"/>
      <c r="O411" s="514" t="s">
        <v>1203</v>
      </c>
      <c r="P411" s="515"/>
      <c r="Q411" s="383"/>
      <c r="R411" s="383"/>
      <c r="S411" s="383"/>
      <c r="T411" s="383"/>
      <c r="U411" s="383"/>
      <c r="V411" s="383"/>
      <c r="W411" s="329"/>
      <c r="X411" s="329"/>
      <c r="Y411" s="329"/>
      <c r="Z411" s="329"/>
      <c r="AA411" s="329"/>
      <c r="AB411" s="480"/>
      <c r="AC411" s="480"/>
    </row>
    <row r="412" spans="1:64">
      <c r="D412" s="483"/>
      <c r="E412" s="383"/>
      <c r="F412" s="383"/>
      <c r="G412" s="383"/>
      <c r="H412" s="383"/>
      <c r="I412" s="383"/>
      <c r="J412" s="383"/>
      <c r="K412" s="383"/>
      <c r="L412" s="383"/>
      <c r="M412" s="383"/>
      <c r="N412" s="383"/>
      <c r="O412" s="516"/>
      <c r="P412" s="517"/>
      <c r="Q412" s="383"/>
      <c r="R412" s="383"/>
      <c r="S412" s="383"/>
      <c r="T412" s="383"/>
      <c r="U412" s="383"/>
      <c r="V412" s="383"/>
      <c r="W412" s="329"/>
      <c r="X412" s="329"/>
      <c r="Y412" s="329"/>
      <c r="Z412" s="329"/>
      <c r="AA412" s="329"/>
      <c r="AB412" s="480"/>
      <c r="AC412" s="480"/>
    </row>
    <row r="413" spans="1:64" ht="17" thickBot="1">
      <c r="D413" s="483"/>
      <c r="E413" s="383"/>
      <c r="F413" s="383"/>
      <c r="G413" s="383"/>
      <c r="H413" s="383"/>
      <c r="I413" s="383"/>
      <c r="J413" s="383"/>
      <c r="K413" s="383"/>
      <c r="L413" s="383"/>
      <c r="M413" s="383"/>
      <c r="N413" s="383"/>
      <c r="O413" s="518"/>
      <c r="P413" s="519"/>
      <c r="Q413" s="519"/>
      <c r="R413" s="519"/>
      <c r="S413" s="519"/>
      <c r="T413" s="519"/>
      <c r="U413" s="519"/>
      <c r="V413" s="519"/>
      <c r="W413" s="520"/>
      <c r="X413" s="520"/>
      <c r="Y413" s="520"/>
      <c r="Z413" s="520"/>
      <c r="AA413" s="520"/>
      <c r="AB413" s="521"/>
      <c r="AC413" s="480"/>
    </row>
    <row r="414" spans="1:64" ht="17.149999999999999" customHeight="1" thickBot="1">
      <c r="D414" s="522"/>
      <c r="E414" s="520"/>
      <c r="F414" s="520"/>
      <c r="G414" s="520"/>
      <c r="H414" s="520"/>
      <c r="I414" s="520"/>
      <c r="J414" s="520"/>
      <c r="K414" s="520"/>
      <c r="L414" s="520"/>
      <c r="M414" s="520"/>
      <c r="N414" s="521"/>
      <c r="O414" s="523"/>
      <c r="P414" s="523"/>
      <c r="Q414" s="523"/>
      <c r="R414" s="523"/>
      <c r="S414" s="523"/>
      <c r="T414" s="523"/>
      <c r="U414" s="523"/>
      <c r="V414" s="523"/>
      <c r="W414" s="520"/>
      <c r="X414" s="520"/>
      <c r="Y414" s="520"/>
      <c r="Z414" s="520"/>
      <c r="AA414" s="520"/>
      <c r="AB414" s="520"/>
      <c r="AC414" s="521"/>
    </row>
    <row r="419" spans="4:14">
      <c r="D419" s="329"/>
      <c r="E419" s="329"/>
      <c r="F419" s="329"/>
      <c r="G419" s="329"/>
      <c r="H419" s="329"/>
      <c r="I419" s="329"/>
      <c r="J419" s="329"/>
      <c r="K419" s="329"/>
      <c r="L419" s="329"/>
      <c r="M419" s="329"/>
      <c r="N419" s="329"/>
    </row>
    <row r="420" spans="4:14">
      <c r="D420" s="329"/>
      <c r="E420" s="329"/>
      <c r="F420" s="329"/>
      <c r="G420" s="329"/>
      <c r="H420" s="329"/>
      <c r="I420" s="329"/>
      <c r="J420" s="329"/>
      <c r="K420" s="329"/>
      <c r="L420" s="329"/>
      <c r="M420" s="329"/>
      <c r="N420" s="329"/>
    </row>
    <row r="421" spans="4:14">
      <c r="D421" s="329"/>
      <c r="E421" s="329"/>
      <c r="F421" s="329"/>
      <c r="G421" s="329"/>
      <c r="H421" s="329"/>
      <c r="I421" s="329"/>
      <c r="J421" s="329"/>
      <c r="K421" s="329"/>
      <c r="L421" s="329"/>
      <c r="M421" s="329"/>
      <c r="N421" s="329"/>
    </row>
    <row r="422" spans="4:14">
      <c r="D422" s="329"/>
      <c r="E422" s="329"/>
      <c r="F422" s="329"/>
      <c r="G422" s="329"/>
      <c r="H422" s="329"/>
      <c r="I422" s="329"/>
      <c r="J422" s="329"/>
      <c r="K422" s="329"/>
      <c r="L422" s="329"/>
      <c r="M422" s="329"/>
      <c r="N422" s="329"/>
    </row>
    <row r="423" spans="4:14">
      <c r="D423" s="329"/>
      <c r="E423" s="329"/>
      <c r="F423" s="329"/>
      <c r="G423" s="329"/>
      <c r="H423" s="329"/>
      <c r="I423" s="329"/>
      <c r="J423" s="329"/>
      <c r="K423" s="329"/>
      <c r="L423" s="978"/>
      <c r="M423" s="978"/>
      <c r="N423" s="329"/>
    </row>
    <row r="424" spans="4:14">
      <c r="D424" s="329"/>
      <c r="E424" s="500"/>
      <c r="F424" s="329"/>
      <c r="G424" s="524"/>
      <c r="H424" s="329"/>
      <c r="I424" s="329"/>
      <c r="J424" s="329"/>
      <c r="K424" s="465"/>
      <c r="L424" s="329"/>
      <c r="M424" s="329"/>
      <c r="N424" s="329"/>
    </row>
    <row r="425" spans="4:14">
      <c r="D425" s="329"/>
      <c r="E425" s="329"/>
      <c r="F425" s="329"/>
      <c r="G425" s="329"/>
      <c r="H425" s="979"/>
      <c r="I425" s="979"/>
      <c r="J425" s="465"/>
      <c r="K425" s="465"/>
      <c r="L425" s="329"/>
      <c r="M425" s="329"/>
      <c r="N425" s="329"/>
    </row>
    <row r="426" spans="4:14">
      <c r="D426" s="329"/>
      <c r="E426" s="329"/>
      <c r="F426" s="329"/>
      <c r="G426" s="329"/>
      <c r="H426" s="329"/>
      <c r="I426" s="329"/>
      <c r="J426" s="465"/>
      <c r="K426" s="329"/>
      <c r="L426" s="329"/>
      <c r="M426" s="329"/>
      <c r="N426" s="329"/>
    </row>
    <row r="427" spans="4:14">
      <c r="D427" s="329"/>
      <c r="E427" s="329"/>
      <c r="F427" s="329"/>
      <c r="G427" s="329"/>
      <c r="H427" s="329"/>
      <c r="I427" s="329"/>
      <c r="J427" s="329"/>
      <c r="K427" s="329"/>
      <c r="L427" s="329"/>
      <c r="M427" s="329"/>
      <c r="N427" s="329"/>
    </row>
    <row r="428" spans="4:14">
      <c r="D428" s="329"/>
      <c r="E428" s="329"/>
      <c r="F428" s="329"/>
      <c r="G428" s="329"/>
      <c r="H428" s="329"/>
      <c r="I428" s="329"/>
      <c r="J428" s="329"/>
      <c r="K428" s="329"/>
      <c r="L428" s="329"/>
      <c r="M428" s="329"/>
      <c r="N428" s="329"/>
    </row>
    <row r="429" spans="4:14">
      <c r="D429" s="329"/>
      <c r="E429" s="329"/>
      <c r="F429" s="329"/>
      <c r="G429" s="329"/>
      <c r="H429" s="329"/>
      <c r="I429" s="329"/>
      <c r="J429" s="329"/>
      <c r="K429" s="329"/>
      <c r="L429" s="329"/>
      <c r="M429" s="329"/>
      <c r="N429" s="329"/>
    </row>
    <row r="430" spans="4:14">
      <c r="D430" s="329"/>
      <c r="E430" s="963"/>
      <c r="F430" s="980"/>
      <c r="G430" s="980"/>
      <c r="H430" s="329"/>
      <c r="I430" s="525"/>
      <c r="J430" s="981"/>
      <c r="K430" s="981"/>
      <c r="L430" s="329"/>
      <c r="M430" s="355"/>
      <c r="N430" s="329"/>
    </row>
    <row r="431" spans="4:14">
      <c r="D431" s="329"/>
      <c r="E431" s="963"/>
      <c r="F431" s="980"/>
      <c r="G431" s="980"/>
      <c r="H431" s="329"/>
      <c r="I431" s="525"/>
      <c r="J431" s="981"/>
      <c r="K431" s="981"/>
      <c r="L431" s="329"/>
      <c r="M431" s="355"/>
      <c r="N431" s="329"/>
    </row>
    <row r="432" spans="4:14">
      <c r="D432" s="329"/>
      <c r="E432" s="963"/>
      <c r="F432" s="980"/>
      <c r="G432" s="980"/>
      <c r="H432" s="329"/>
      <c r="I432" s="525"/>
      <c r="J432" s="981"/>
      <c r="K432" s="981"/>
      <c r="L432" s="329"/>
      <c r="M432" s="355"/>
      <c r="N432" s="329"/>
    </row>
    <row r="433" spans="4:14">
      <c r="D433" s="329"/>
      <c r="E433" s="355"/>
      <c r="F433" s="329"/>
      <c r="G433" s="329"/>
      <c r="H433" s="355"/>
      <c r="I433" s="329"/>
      <c r="J433" s="329"/>
      <c r="K433" s="355"/>
      <c r="L433" s="329"/>
      <c r="M433" s="329"/>
      <c r="N433" s="355"/>
    </row>
    <row r="434" spans="4:14">
      <c r="D434" s="329"/>
      <c r="E434" s="355"/>
      <c r="F434" s="329"/>
      <c r="G434" s="329"/>
      <c r="H434" s="329"/>
      <c r="I434" s="525"/>
      <c r="J434" s="981"/>
      <c r="K434" s="981"/>
      <c r="L434" s="329"/>
      <c r="M434" s="355"/>
      <c r="N434" s="329"/>
    </row>
    <row r="435" spans="4:14">
      <c r="D435" s="329"/>
      <c r="E435" s="355"/>
      <c r="F435" s="329"/>
      <c r="G435" s="329"/>
      <c r="H435" s="329"/>
      <c r="I435" s="525"/>
      <c r="J435" s="981"/>
      <c r="K435" s="981"/>
      <c r="L435" s="329"/>
      <c r="M435" s="355"/>
      <c r="N435" s="329"/>
    </row>
    <row r="436" spans="4:14">
      <c r="D436" s="329"/>
      <c r="E436" s="355"/>
      <c r="F436" s="329"/>
      <c r="G436" s="329"/>
      <c r="H436" s="329"/>
      <c r="I436" s="525"/>
      <c r="J436" s="981"/>
      <c r="K436" s="981"/>
      <c r="L436" s="329"/>
      <c r="M436" s="355"/>
      <c r="N436" s="329"/>
    </row>
    <row r="437" spans="4:14">
      <c r="D437" s="329"/>
      <c r="E437" s="355"/>
      <c r="F437" s="329"/>
      <c r="G437" s="329"/>
      <c r="H437" s="355"/>
      <c r="I437" s="329"/>
      <c r="J437" s="329"/>
      <c r="K437" s="355"/>
      <c r="L437" s="329"/>
      <c r="M437" s="329"/>
      <c r="N437" s="355"/>
    </row>
    <row r="438" spans="4:14">
      <c r="D438" s="329"/>
      <c r="E438" s="978"/>
      <c r="F438" s="978"/>
      <c r="G438" s="329"/>
      <c r="H438" s="329"/>
      <c r="I438" s="329"/>
      <c r="J438" s="329"/>
      <c r="K438" s="329"/>
      <c r="L438" s="329"/>
      <c r="M438" s="329"/>
      <c r="N438" s="329"/>
    </row>
    <row r="439" spans="4:14">
      <c r="D439" s="329"/>
      <c r="E439" s="329"/>
      <c r="F439" s="329"/>
      <c r="G439" s="329"/>
      <c r="H439" s="329"/>
      <c r="I439" s="329"/>
      <c r="J439" s="329"/>
      <c r="K439" s="329"/>
      <c r="L439" s="329"/>
      <c r="M439" s="329"/>
      <c r="N439" s="329"/>
    </row>
    <row r="440" spans="4:14">
      <c r="D440" s="329"/>
      <c r="E440" s="329"/>
      <c r="F440" s="329"/>
      <c r="G440" s="329"/>
      <c r="H440" s="329"/>
      <c r="I440" s="329"/>
      <c r="J440" s="329"/>
      <c r="K440" s="329"/>
      <c r="L440" s="329"/>
      <c r="M440" s="329"/>
      <c r="N440" s="329"/>
    </row>
    <row r="441" spans="4:14">
      <c r="D441" s="329"/>
      <c r="E441" s="329"/>
      <c r="F441" s="329"/>
      <c r="G441" s="329"/>
      <c r="H441" s="329"/>
      <c r="I441" s="329"/>
      <c r="J441" s="329"/>
      <c r="K441" s="329"/>
      <c r="L441" s="329"/>
      <c r="M441" s="329"/>
      <c r="N441" s="329"/>
    </row>
  </sheetData>
  <sheetProtection formatCells="0" formatColumns="0" formatRows="0" insertColumns="0" insertRows="0" insertHyperlinks="0" deleteColumns="0" deleteRows="0" sort="0" autoFilter="0" pivotTables="0"/>
  <autoFilter ref="C269:AS277" xr:uid="{40041616-2E52-4B73-B9C2-470267657DAB}">
    <filterColumn colId="4" showButton="0"/>
    <filterColumn colId="7" showButton="0"/>
    <filterColumn colId="10" showButton="0"/>
    <filterColumn colId="13" showButton="0"/>
    <filterColumn colId="16" showButton="0"/>
    <filterColumn colId="19" showButton="0"/>
    <filterColumn colId="22" showButton="0"/>
    <filterColumn colId="25" showButton="0"/>
    <filterColumn colId="28" showButton="0"/>
    <filterColumn colId="31" showButton="0"/>
    <filterColumn colId="34" showButton="0"/>
    <filterColumn colId="37" showButton="0"/>
    <filterColumn colId="40" showButton="0"/>
  </autoFilter>
  <mergeCells count="1859">
    <mergeCell ref="E438:F438"/>
    <mergeCell ref="L423:M423"/>
    <mergeCell ref="H425:I425"/>
    <mergeCell ref="E430:E432"/>
    <mergeCell ref="F430:G432"/>
    <mergeCell ref="J430:K432"/>
    <mergeCell ref="J434:K436"/>
    <mergeCell ref="AQ396:AR396"/>
    <mergeCell ref="AQ397:AR397"/>
    <mergeCell ref="O400:P400"/>
    <mergeCell ref="S400:T400"/>
    <mergeCell ref="P403:Q403"/>
    <mergeCell ref="T403:U403"/>
    <mergeCell ref="AF395:AJ395"/>
    <mergeCell ref="AK395:AL395"/>
    <mergeCell ref="AM395:AO395"/>
    <mergeCell ref="AF396:AJ396"/>
    <mergeCell ref="AK396:AL396"/>
    <mergeCell ref="AM396:AO396"/>
    <mergeCell ref="AQ392:AR392"/>
    <mergeCell ref="AF393:AJ393"/>
    <mergeCell ref="AK393:AL393"/>
    <mergeCell ref="AM393:AO393"/>
    <mergeCell ref="AF394:AJ394"/>
    <mergeCell ref="AK394:AL394"/>
    <mergeCell ref="AM394:AO394"/>
    <mergeCell ref="AF391:AJ391"/>
    <mergeCell ref="AK391:AL391"/>
    <mergeCell ref="AM391:AO391"/>
    <mergeCell ref="AF392:AJ392"/>
    <mergeCell ref="AK392:AL392"/>
    <mergeCell ref="AM392:AO392"/>
    <mergeCell ref="AK384:AL384"/>
    <mergeCell ref="AN384:AO384"/>
    <mergeCell ref="AQ384:AR384"/>
    <mergeCell ref="C387:AS387"/>
    <mergeCell ref="C388:AS388"/>
    <mergeCell ref="AF390:AO390"/>
    <mergeCell ref="S384:T384"/>
    <mergeCell ref="V384:W384"/>
    <mergeCell ref="Y384:Z384"/>
    <mergeCell ref="AB384:AC384"/>
    <mergeCell ref="AE384:AF384"/>
    <mergeCell ref="AH384:AI384"/>
    <mergeCell ref="AE383:AF383"/>
    <mergeCell ref="AH383:AI383"/>
    <mergeCell ref="AK383:AL383"/>
    <mergeCell ref="AN383:AO383"/>
    <mergeCell ref="AQ383:AR383"/>
    <mergeCell ref="D384:E384"/>
    <mergeCell ref="G384:H384"/>
    <mergeCell ref="J384:K384"/>
    <mergeCell ref="M384:N384"/>
    <mergeCell ref="P384:Q384"/>
    <mergeCell ref="BA379:BA381"/>
    <mergeCell ref="D383:E383"/>
    <mergeCell ref="G383:H383"/>
    <mergeCell ref="J383:K383"/>
    <mergeCell ref="M383:N383"/>
    <mergeCell ref="P383:Q383"/>
    <mergeCell ref="S383:T383"/>
    <mergeCell ref="V383:W383"/>
    <mergeCell ref="Y383:Z383"/>
    <mergeCell ref="AB383:AC383"/>
    <mergeCell ref="AQ379:AR379"/>
    <mergeCell ref="AV379:AV381"/>
    <mergeCell ref="AW379:AW381"/>
    <mergeCell ref="AX379:AX381"/>
    <mergeCell ref="AY379:AY381"/>
    <mergeCell ref="AZ379:AZ381"/>
    <mergeCell ref="Y379:Z379"/>
    <mergeCell ref="AB379:AC379"/>
    <mergeCell ref="AE379:AF379"/>
    <mergeCell ref="AH379:AI379"/>
    <mergeCell ref="AK379:AL379"/>
    <mergeCell ref="AN379:AO379"/>
    <mergeCell ref="AK373:AL373"/>
    <mergeCell ref="AN373:AO373"/>
    <mergeCell ref="AQ373:AR373"/>
    <mergeCell ref="C376:AS376"/>
    <mergeCell ref="G379:H379"/>
    <mergeCell ref="J379:K379"/>
    <mergeCell ref="M379:N379"/>
    <mergeCell ref="P379:Q379"/>
    <mergeCell ref="S379:T379"/>
    <mergeCell ref="V379:W379"/>
    <mergeCell ref="S373:T373"/>
    <mergeCell ref="V373:W373"/>
    <mergeCell ref="Y373:Z373"/>
    <mergeCell ref="AB373:AC373"/>
    <mergeCell ref="AE373:AF373"/>
    <mergeCell ref="AH373:AI373"/>
    <mergeCell ref="AE372:AF372"/>
    <mergeCell ref="AH372:AI372"/>
    <mergeCell ref="AK372:AL372"/>
    <mergeCell ref="AN372:AO372"/>
    <mergeCell ref="AQ372:AR372"/>
    <mergeCell ref="D373:E373"/>
    <mergeCell ref="G373:H373"/>
    <mergeCell ref="J373:K373"/>
    <mergeCell ref="M373:N373"/>
    <mergeCell ref="P373:Q373"/>
    <mergeCell ref="BA369:BA371"/>
    <mergeCell ref="D372:E372"/>
    <mergeCell ref="G372:H372"/>
    <mergeCell ref="J372:K372"/>
    <mergeCell ref="M372:N372"/>
    <mergeCell ref="P372:Q372"/>
    <mergeCell ref="S372:T372"/>
    <mergeCell ref="V372:W372"/>
    <mergeCell ref="Y372:Z372"/>
    <mergeCell ref="AB372:AC372"/>
    <mergeCell ref="AQ368:AR368"/>
    <mergeCell ref="AV369:AV371"/>
    <mergeCell ref="AW369:AW371"/>
    <mergeCell ref="AX369:AX371"/>
    <mergeCell ref="AY369:AY371"/>
    <mergeCell ref="AZ369:AZ371"/>
    <mergeCell ref="Y368:Z368"/>
    <mergeCell ref="AB368:AC368"/>
    <mergeCell ref="AE368:AF368"/>
    <mergeCell ref="AH368:AI368"/>
    <mergeCell ref="AK368:AL368"/>
    <mergeCell ref="AN368:AO368"/>
    <mergeCell ref="BA360:BA368"/>
    <mergeCell ref="V361:W361"/>
    <mergeCell ref="Y361:Z361"/>
    <mergeCell ref="AB361:AC361"/>
    <mergeCell ref="C365:AS365"/>
    <mergeCell ref="G368:H368"/>
    <mergeCell ref="J368:K368"/>
    <mergeCell ref="M368:N368"/>
    <mergeCell ref="P368:Q368"/>
    <mergeCell ref="S368:T368"/>
    <mergeCell ref="V368:W368"/>
    <mergeCell ref="S362:T362"/>
    <mergeCell ref="V362:W362"/>
    <mergeCell ref="Y362:Z362"/>
    <mergeCell ref="AB362:AC362"/>
    <mergeCell ref="AE362:AF362"/>
    <mergeCell ref="AH362:AI362"/>
    <mergeCell ref="AE361:AF361"/>
    <mergeCell ref="AH361:AI361"/>
    <mergeCell ref="AK361:AL361"/>
    <mergeCell ref="AN361:AO361"/>
    <mergeCell ref="AQ361:AR361"/>
    <mergeCell ref="D362:E362"/>
    <mergeCell ref="G362:H362"/>
    <mergeCell ref="J362:K362"/>
    <mergeCell ref="M362:N362"/>
    <mergeCell ref="P362:Q362"/>
    <mergeCell ref="D361:E361"/>
    <mergeCell ref="G361:H361"/>
    <mergeCell ref="J361:K361"/>
    <mergeCell ref="M361:N361"/>
    <mergeCell ref="P361:Q361"/>
    <mergeCell ref="S361:T361"/>
    <mergeCell ref="AZ357:AZ359"/>
    <mergeCell ref="BA357:BA359"/>
    <mergeCell ref="AV360:AV368"/>
    <mergeCell ref="AW360:AW368"/>
    <mergeCell ref="AX360:AX368"/>
    <mergeCell ref="AY360:AY368"/>
    <mergeCell ref="AZ360:AZ368"/>
    <mergeCell ref="AE357:AF357"/>
    <mergeCell ref="AH357:AI357"/>
    <mergeCell ref="AK357:AL357"/>
    <mergeCell ref="AN357:AO357"/>
    <mergeCell ref="AQ357:AR357"/>
    <mergeCell ref="AV357:AV359"/>
    <mergeCell ref="AQ351:AR351"/>
    <mergeCell ref="C354:AS354"/>
    <mergeCell ref="G357:H357"/>
    <mergeCell ref="J357:K357"/>
    <mergeCell ref="M357:N357"/>
    <mergeCell ref="P357:Q357"/>
    <mergeCell ref="S357:T357"/>
    <mergeCell ref="V357:W357"/>
    <mergeCell ref="Y357:Z357"/>
    <mergeCell ref="AB357:AC357"/>
    <mergeCell ref="Y351:Z351"/>
    <mergeCell ref="AB351:AC351"/>
    <mergeCell ref="AE351:AF351"/>
    <mergeCell ref="AH351:AI351"/>
    <mergeCell ref="AK351:AL351"/>
    <mergeCell ref="AN351:AO351"/>
    <mergeCell ref="AK362:AL362"/>
    <mergeCell ref="AN362:AO362"/>
    <mergeCell ref="AQ362:AR362"/>
    <mergeCell ref="D351:E351"/>
    <mergeCell ref="G351:H351"/>
    <mergeCell ref="J351:K351"/>
    <mergeCell ref="M351:N351"/>
    <mergeCell ref="P351:Q351"/>
    <mergeCell ref="S351:T351"/>
    <mergeCell ref="V351:W351"/>
    <mergeCell ref="S350:T350"/>
    <mergeCell ref="V350:W350"/>
    <mergeCell ref="Y350:Z350"/>
    <mergeCell ref="AB350:AC350"/>
    <mergeCell ref="AE350:AF350"/>
    <mergeCell ref="AH350:AI350"/>
    <mergeCell ref="AW346:AW348"/>
    <mergeCell ref="AW357:AW359"/>
    <mergeCell ref="AX357:AX359"/>
    <mergeCell ref="AY357:AY359"/>
    <mergeCell ref="AX346:AX348"/>
    <mergeCell ref="AY346:AY348"/>
    <mergeCell ref="BA346:BA348"/>
    <mergeCell ref="D350:E350"/>
    <mergeCell ref="G350:H350"/>
    <mergeCell ref="J350:K350"/>
    <mergeCell ref="M350:N350"/>
    <mergeCell ref="P350:Q350"/>
    <mergeCell ref="AE346:AF346"/>
    <mergeCell ref="AH346:AI346"/>
    <mergeCell ref="AK346:AL346"/>
    <mergeCell ref="AN346:AO346"/>
    <mergeCell ref="AQ346:AR346"/>
    <mergeCell ref="AV346:AV348"/>
    <mergeCell ref="M341:N341"/>
    <mergeCell ref="C343:AS343"/>
    <mergeCell ref="G346:H346"/>
    <mergeCell ref="J346:K346"/>
    <mergeCell ref="M346:N346"/>
    <mergeCell ref="P346:Q346"/>
    <mergeCell ref="S346:T346"/>
    <mergeCell ref="V346:W346"/>
    <mergeCell ref="Y346:Z346"/>
    <mergeCell ref="AB346:AC346"/>
    <mergeCell ref="AK350:AL350"/>
    <mergeCell ref="AN350:AO350"/>
    <mergeCell ref="AQ350:AR350"/>
    <mergeCell ref="BA337:BA345"/>
    <mergeCell ref="D340:E340"/>
    <mergeCell ref="G340:H340"/>
    <mergeCell ref="J340:K340"/>
    <mergeCell ref="M340:N340"/>
    <mergeCell ref="P340:Q340"/>
    <mergeCell ref="S340:T340"/>
    <mergeCell ref="AB339:AC339"/>
    <mergeCell ref="AE339:AF339"/>
    <mergeCell ref="AH339:AI339"/>
    <mergeCell ref="AK339:AL339"/>
    <mergeCell ref="AN339:AO339"/>
    <mergeCell ref="AN335:AO335"/>
    <mergeCell ref="AQ335:AR335"/>
    <mergeCell ref="AZ346:AZ348"/>
    <mergeCell ref="AQ339:AR339"/>
    <mergeCell ref="AZ337:AZ345"/>
    <mergeCell ref="D339:E339"/>
    <mergeCell ref="G339:H339"/>
    <mergeCell ref="J339:K339"/>
    <mergeCell ref="M339:N339"/>
    <mergeCell ref="P339:Q339"/>
    <mergeCell ref="S339:T339"/>
    <mergeCell ref="V339:W339"/>
    <mergeCell ref="Y339:Z339"/>
    <mergeCell ref="AV337:AV345"/>
    <mergeCell ref="AW337:AW345"/>
    <mergeCell ref="AX337:AX345"/>
    <mergeCell ref="AY337:AY345"/>
    <mergeCell ref="AN340:AO340"/>
    <mergeCell ref="AQ340:AR340"/>
    <mergeCell ref="V340:W340"/>
    <mergeCell ref="Y340:Z340"/>
    <mergeCell ref="AB340:AC340"/>
    <mergeCell ref="AE340:AF340"/>
    <mergeCell ref="AH340:AI340"/>
    <mergeCell ref="AK340:AL340"/>
    <mergeCell ref="AZ325:AZ327"/>
    <mergeCell ref="BA325:BA327"/>
    <mergeCell ref="D328:E328"/>
    <mergeCell ref="G328:H328"/>
    <mergeCell ref="J328:K328"/>
    <mergeCell ref="M328:N328"/>
    <mergeCell ref="P328:Q328"/>
    <mergeCell ref="S328:T328"/>
    <mergeCell ref="V328:W328"/>
    <mergeCell ref="Y328:Z328"/>
    <mergeCell ref="AY334:AY336"/>
    <mergeCell ref="AZ334:AZ336"/>
    <mergeCell ref="BA334:BA336"/>
    <mergeCell ref="G335:H335"/>
    <mergeCell ref="J335:K335"/>
    <mergeCell ref="M335:N335"/>
    <mergeCell ref="P335:Q335"/>
    <mergeCell ref="S335:T335"/>
    <mergeCell ref="V335:W335"/>
    <mergeCell ref="Y335:Z335"/>
    <mergeCell ref="AN329:AO329"/>
    <mergeCell ref="AQ329:AR329"/>
    <mergeCell ref="C332:AS332"/>
    <mergeCell ref="AV334:AV336"/>
    <mergeCell ref="AW334:AW336"/>
    <mergeCell ref="AX334:AX336"/>
    <mergeCell ref="AB335:AC335"/>
    <mergeCell ref="AE335:AF335"/>
    <mergeCell ref="AH335:AI335"/>
    <mergeCell ref="AK335:AL335"/>
    <mergeCell ref="V329:W329"/>
    <mergeCell ref="Y329:Z329"/>
    <mergeCell ref="S324:T324"/>
    <mergeCell ref="S318:T318"/>
    <mergeCell ref="V318:W318"/>
    <mergeCell ref="Y318:Z318"/>
    <mergeCell ref="AB318:AC318"/>
    <mergeCell ref="AE318:AF318"/>
    <mergeCell ref="AH318:AI318"/>
    <mergeCell ref="AE317:AF317"/>
    <mergeCell ref="AH317:AI317"/>
    <mergeCell ref="AK317:AL317"/>
    <mergeCell ref="AN317:AO317"/>
    <mergeCell ref="AQ317:AR317"/>
    <mergeCell ref="D329:E329"/>
    <mergeCell ref="G329:H329"/>
    <mergeCell ref="J329:K329"/>
    <mergeCell ref="M329:N329"/>
    <mergeCell ref="P329:Q329"/>
    <mergeCell ref="S329:T329"/>
    <mergeCell ref="AB324:AC324"/>
    <mergeCell ref="J324:K324"/>
    <mergeCell ref="M324:N324"/>
    <mergeCell ref="P324:Q324"/>
    <mergeCell ref="AB328:AC328"/>
    <mergeCell ref="AE328:AF328"/>
    <mergeCell ref="AH328:AI328"/>
    <mergeCell ref="AK328:AL328"/>
    <mergeCell ref="AN328:AO328"/>
    <mergeCell ref="AQ328:AR328"/>
    <mergeCell ref="AB329:AC329"/>
    <mergeCell ref="AE329:AF329"/>
    <mergeCell ref="AH329:AI329"/>
    <mergeCell ref="AK329:AL329"/>
    <mergeCell ref="AY313:AY315"/>
    <mergeCell ref="AZ313:AZ315"/>
    <mergeCell ref="BA313:BA315"/>
    <mergeCell ref="AV316:AV324"/>
    <mergeCell ref="AW316:AW324"/>
    <mergeCell ref="AX316:AX324"/>
    <mergeCell ref="AY316:AY324"/>
    <mergeCell ref="AZ316:AZ324"/>
    <mergeCell ref="AE313:AF313"/>
    <mergeCell ref="AH313:AI313"/>
    <mergeCell ref="AK313:AL313"/>
    <mergeCell ref="AN313:AO313"/>
    <mergeCell ref="AQ313:AR313"/>
    <mergeCell ref="AV313:AV315"/>
    <mergeCell ref="AN324:AO324"/>
    <mergeCell ref="AQ324:AR324"/>
    <mergeCell ref="AV325:AV327"/>
    <mergeCell ref="AW325:AW327"/>
    <mergeCell ref="AX325:AX327"/>
    <mergeCell ref="AY325:AY327"/>
    <mergeCell ref="AE324:AF324"/>
    <mergeCell ref="AH324:AI324"/>
    <mergeCell ref="AK324:AL324"/>
    <mergeCell ref="BA316:BA324"/>
    <mergeCell ref="AK318:AL318"/>
    <mergeCell ref="AN318:AO318"/>
    <mergeCell ref="AQ318:AR318"/>
    <mergeCell ref="C321:AS321"/>
    <mergeCell ref="D324:E324"/>
    <mergeCell ref="G324:H324"/>
    <mergeCell ref="V324:W324"/>
    <mergeCell ref="Y324:Z324"/>
    <mergeCell ref="D318:E318"/>
    <mergeCell ref="G318:H318"/>
    <mergeCell ref="J318:K318"/>
    <mergeCell ref="M318:N318"/>
    <mergeCell ref="P318:Q318"/>
    <mergeCell ref="D317:E317"/>
    <mergeCell ref="G317:H317"/>
    <mergeCell ref="J317:K317"/>
    <mergeCell ref="M317:N317"/>
    <mergeCell ref="P317:Q317"/>
    <mergeCell ref="S317:T317"/>
    <mergeCell ref="V317:W317"/>
    <mergeCell ref="Y317:Z317"/>
    <mergeCell ref="AB317:AC317"/>
    <mergeCell ref="D307:E307"/>
    <mergeCell ref="G307:H307"/>
    <mergeCell ref="J307:K307"/>
    <mergeCell ref="M307:N307"/>
    <mergeCell ref="P307:Q307"/>
    <mergeCell ref="S307:T307"/>
    <mergeCell ref="V307:W307"/>
    <mergeCell ref="Y307:Z307"/>
    <mergeCell ref="AK306:AL306"/>
    <mergeCell ref="AX303:AX305"/>
    <mergeCell ref="C310:AS310"/>
    <mergeCell ref="D313:E313"/>
    <mergeCell ref="G313:H313"/>
    <mergeCell ref="J313:K313"/>
    <mergeCell ref="M313:N313"/>
    <mergeCell ref="P313:Q313"/>
    <mergeCell ref="S313:T313"/>
    <mergeCell ref="V313:W313"/>
    <mergeCell ref="Y313:Z313"/>
    <mergeCell ref="AB313:AC313"/>
    <mergeCell ref="AW313:AW315"/>
    <mergeCell ref="AX313:AX315"/>
    <mergeCell ref="AB307:AC307"/>
    <mergeCell ref="AE307:AF307"/>
    <mergeCell ref="AH307:AI307"/>
    <mergeCell ref="AK307:AL307"/>
    <mergeCell ref="AN307:AO307"/>
    <mergeCell ref="AQ307:AR307"/>
    <mergeCell ref="AY303:AY305"/>
    <mergeCell ref="AZ303:AZ305"/>
    <mergeCell ref="BA303:BA305"/>
    <mergeCell ref="D306:E306"/>
    <mergeCell ref="G306:H306"/>
    <mergeCell ref="J306:K306"/>
    <mergeCell ref="M306:N306"/>
    <mergeCell ref="P306:Q306"/>
    <mergeCell ref="S306:T306"/>
    <mergeCell ref="AH302:AI302"/>
    <mergeCell ref="AK302:AL302"/>
    <mergeCell ref="AN302:AO302"/>
    <mergeCell ref="AQ302:AR302"/>
    <mergeCell ref="AV303:AV305"/>
    <mergeCell ref="AW303:AW305"/>
    <mergeCell ref="C299:AS299"/>
    <mergeCell ref="G302:H302"/>
    <mergeCell ref="J302:K302"/>
    <mergeCell ref="M302:N302"/>
    <mergeCell ref="P302:Q302"/>
    <mergeCell ref="S302:T302"/>
    <mergeCell ref="V302:W302"/>
    <mergeCell ref="Y302:Z302"/>
    <mergeCell ref="AB302:AC302"/>
    <mergeCell ref="AE302:AF302"/>
    <mergeCell ref="AN306:AO306"/>
    <mergeCell ref="AQ306:AR306"/>
    <mergeCell ref="V306:W306"/>
    <mergeCell ref="Y306:Z306"/>
    <mergeCell ref="AB306:AC306"/>
    <mergeCell ref="AE306:AF306"/>
    <mergeCell ref="AH306:AI306"/>
    <mergeCell ref="D296:E296"/>
    <mergeCell ref="G296:H296"/>
    <mergeCell ref="J296:K296"/>
    <mergeCell ref="M296:N296"/>
    <mergeCell ref="P296:Q296"/>
    <mergeCell ref="S296:T296"/>
    <mergeCell ref="V296:W296"/>
    <mergeCell ref="Y296:Z296"/>
    <mergeCell ref="V295:W295"/>
    <mergeCell ref="Y295:Z295"/>
    <mergeCell ref="AB295:AC295"/>
    <mergeCell ref="AE295:AF295"/>
    <mergeCell ref="AH295:AI295"/>
    <mergeCell ref="AK295:AL295"/>
    <mergeCell ref="D295:E295"/>
    <mergeCell ref="G295:H295"/>
    <mergeCell ref="J295:K295"/>
    <mergeCell ref="M295:N295"/>
    <mergeCell ref="P295:Q295"/>
    <mergeCell ref="S295:T295"/>
    <mergeCell ref="G285:H285"/>
    <mergeCell ref="J285:K285"/>
    <mergeCell ref="M285:N285"/>
    <mergeCell ref="P285:Q285"/>
    <mergeCell ref="BA291:BA293"/>
    <mergeCell ref="AV294:AV302"/>
    <mergeCell ref="AW294:AW302"/>
    <mergeCell ref="AX294:AX302"/>
    <mergeCell ref="AY294:AY302"/>
    <mergeCell ref="AZ294:AZ302"/>
    <mergeCell ref="BA294:BA302"/>
    <mergeCell ref="AQ291:AR291"/>
    <mergeCell ref="AV291:AV293"/>
    <mergeCell ref="AW291:AW293"/>
    <mergeCell ref="AX291:AX293"/>
    <mergeCell ref="AY291:AY293"/>
    <mergeCell ref="AZ291:AZ293"/>
    <mergeCell ref="Y291:Z291"/>
    <mergeCell ref="AB291:AC291"/>
    <mergeCell ref="AE291:AF291"/>
    <mergeCell ref="AH291:AI291"/>
    <mergeCell ref="AK291:AL291"/>
    <mergeCell ref="AN291:AO291"/>
    <mergeCell ref="AB296:AC296"/>
    <mergeCell ref="AE296:AF296"/>
    <mergeCell ref="AH296:AI296"/>
    <mergeCell ref="AK296:AL296"/>
    <mergeCell ref="AN296:AO296"/>
    <mergeCell ref="AQ296:AR296"/>
    <mergeCell ref="AN295:AO295"/>
    <mergeCell ref="AQ295:AR295"/>
    <mergeCell ref="AE280:AF280"/>
    <mergeCell ref="AH280:AI280"/>
    <mergeCell ref="AK280:AL280"/>
    <mergeCell ref="AN280:AO280"/>
    <mergeCell ref="G280:H280"/>
    <mergeCell ref="J280:K280"/>
    <mergeCell ref="M280:N280"/>
    <mergeCell ref="P280:Q280"/>
    <mergeCell ref="S280:T280"/>
    <mergeCell ref="V280:W280"/>
    <mergeCell ref="AK285:AL285"/>
    <mergeCell ref="AN285:AO285"/>
    <mergeCell ref="AQ285:AR285"/>
    <mergeCell ref="C288:AS288"/>
    <mergeCell ref="G291:H291"/>
    <mergeCell ref="J291:K291"/>
    <mergeCell ref="M291:N291"/>
    <mergeCell ref="P291:Q291"/>
    <mergeCell ref="S291:T291"/>
    <mergeCell ref="V291:W291"/>
    <mergeCell ref="S285:T285"/>
    <mergeCell ref="V285:W285"/>
    <mergeCell ref="Y285:Z285"/>
    <mergeCell ref="AB285:AC285"/>
    <mergeCell ref="AE285:AF285"/>
    <mergeCell ref="AH285:AI285"/>
    <mergeCell ref="AE284:AF284"/>
    <mergeCell ref="AH284:AI284"/>
    <mergeCell ref="AK284:AL284"/>
    <mergeCell ref="AN284:AO284"/>
    <mergeCell ref="AQ284:AR284"/>
    <mergeCell ref="D285:E285"/>
    <mergeCell ref="G274:H274"/>
    <mergeCell ref="J274:K274"/>
    <mergeCell ref="M274:N274"/>
    <mergeCell ref="P274:Q274"/>
    <mergeCell ref="BA271:BA279"/>
    <mergeCell ref="D273:E273"/>
    <mergeCell ref="G273:H273"/>
    <mergeCell ref="J273:K273"/>
    <mergeCell ref="M273:N273"/>
    <mergeCell ref="P273:Q273"/>
    <mergeCell ref="S273:T273"/>
    <mergeCell ref="V273:W273"/>
    <mergeCell ref="Y273:Z273"/>
    <mergeCell ref="AB273:AC273"/>
    <mergeCell ref="BA280:BA282"/>
    <mergeCell ref="D284:E284"/>
    <mergeCell ref="G284:H284"/>
    <mergeCell ref="J284:K284"/>
    <mergeCell ref="M284:N284"/>
    <mergeCell ref="P284:Q284"/>
    <mergeCell ref="S284:T284"/>
    <mergeCell ref="V284:W284"/>
    <mergeCell ref="Y284:Z284"/>
    <mergeCell ref="AB284:AC284"/>
    <mergeCell ref="AQ280:AR280"/>
    <mergeCell ref="AV280:AV282"/>
    <mergeCell ref="AW280:AW282"/>
    <mergeCell ref="AX280:AX282"/>
    <mergeCell ref="AY280:AY282"/>
    <mergeCell ref="AZ280:AZ282"/>
    <mergeCell ref="Y280:Z280"/>
    <mergeCell ref="AB280:AC280"/>
    <mergeCell ref="AQ269:AR269"/>
    <mergeCell ref="AV271:AV279"/>
    <mergeCell ref="AW271:AW279"/>
    <mergeCell ref="AX271:AX279"/>
    <mergeCell ref="AY271:AY279"/>
    <mergeCell ref="AZ271:AZ279"/>
    <mergeCell ref="AZ268:AZ270"/>
    <mergeCell ref="BA268:BA270"/>
    <mergeCell ref="G269:H269"/>
    <mergeCell ref="J269:K269"/>
    <mergeCell ref="M269:N269"/>
    <mergeCell ref="P269:Q269"/>
    <mergeCell ref="S269:T269"/>
    <mergeCell ref="V269:W269"/>
    <mergeCell ref="Y269:Z269"/>
    <mergeCell ref="AB269:AC269"/>
    <mergeCell ref="AK274:AL274"/>
    <mergeCell ref="AN274:AO274"/>
    <mergeCell ref="AQ274:AR274"/>
    <mergeCell ref="C277:AS277"/>
    <mergeCell ref="D274:E274"/>
    <mergeCell ref="S274:T274"/>
    <mergeCell ref="V274:W274"/>
    <mergeCell ref="Y274:Z274"/>
    <mergeCell ref="AB274:AC274"/>
    <mergeCell ref="AE274:AF274"/>
    <mergeCell ref="AH274:AI274"/>
    <mergeCell ref="AE273:AF273"/>
    <mergeCell ref="AH273:AI273"/>
    <mergeCell ref="AK273:AL273"/>
    <mergeCell ref="AN273:AO273"/>
    <mergeCell ref="AQ273:AR273"/>
    <mergeCell ref="G264:H264"/>
    <mergeCell ref="C266:AS266"/>
    <mergeCell ref="AV268:AV270"/>
    <mergeCell ref="AW268:AW270"/>
    <mergeCell ref="AX268:AX270"/>
    <mergeCell ref="AY268:AY270"/>
    <mergeCell ref="AE269:AF269"/>
    <mergeCell ref="AH269:AI269"/>
    <mergeCell ref="AK269:AL269"/>
    <mergeCell ref="AN269:AO269"/>
    <mergeCell ref="AB263:AC263"/>
    <mergeCell ref="AE263:AF263"/>
    <mergeCell ref="AH263:AI263"/>
    <mergeCell ref="AK263:AL263"/>
    <mergeCell ref="AN263:AO263"/>
    <mergeCell ref="AQ263:AR263"/>
    <mergeCell ref="AN262:AO262"/>
    <mergeCell ref="AQ262:AR262"/>
    <mergeCell ref="D263:E263"/>
    <mergeCell ref="G263:H263"/>
    <mergeCell ref="J263:K263"/>
    <mergeCell ref="M263:N263"/>
    <mergeCell ref="P263:Q263"/>
    <mergeCell ref="S263:T263"/>
    <mergeCell ref="V263:W263"/>
    <mergeCell ref="Y263:Z263"/>
    <mergeCell ref="V262:W262"/>
    <mergeCell ref="Y262:Z262"/>
    <mergeCell ref="AB262:AC262"/>
    <mergeCell ref="AE262:AF262"/>
    <mergeCell ref="AH262:AI262"/>
    <mergeCell ref="AK262:AL262"/>
    <mergeCell ref="AX259:AX261"/>
    <mergeCell ref="AY259:AY261"/>
    <mergeCell ref="AZ259:AZ261"/>
    <mergeCell ref="BA259:BA261"/>
    <mergeCell ref="D262:E262"/>
    <mergeCell ref="G262:H262"/>
    <mergeCell ref="J262:K262"/>
    <mergeCell ref="M262:N262"/>
    <mergeCell ref="P262:Q262"/>
    <mergeCell ref="S262:T262"/>
    <mergeCell ref="AH258:AI258"/>
    <mergeCell ref="AK258:AL258"/>
    <mergeCell ref="AN258:AO258"/>
    <mergeCell ref="AQ258:AR258"/>
    <mergeCell ref="AV259:AV261"/>
    <mergeCell ref="AW259:AW261"/>
    <mergeCell ref="C255:AS255"/>
    <mergeCell ref="G258:H258"/>
    <mergeCell ref="J258:K258"/>
    <mergeCell ref="M258:N258"/>
    <mergeCell ref="P258:Q258"/>
    <mergeCell ref="S258:T258"/>
    <mergeCell ref="V258:W258"/>
    <mergeCell ref="Y258:Z258"/>
    <mergeCell ref="AB258:AC258"/>
    <mergeCell ref="AE258:AF258"/>
    <mergeCell ref="D252:E252"/>
    <mergeCell ref="G252:H252"/>
    <mergeCell ref="J252:K252"/>
    <mergeCell ref="M252:N252"/>
    <mergeCell ref="P252:Q252"/>
    <mergeCell ref="S252:T252"/>
    <mergeCell ref="V252:W252"/>
    <mergeCell ref="Y252:Z252"/>
    <mergeCell ref="V251:W251"/>
    <mergeCell ref="Y251:Z251"/>
    <mergeCell ref="AB251:AC251"/>
    <mergeCell ref="AE251:AF251"/>
    <mergeCell ref="AH251:AI251"/>
    <mergeCell ref="AK251:AL251"/>
    <mergeCell ref="D251:E251"/>
    <mergeCell ref="G251:H251"/>
    <mergeCell ref="J251:K251"/>
    <mergeCell ref="M251:N251"/>
    <mergeCell ref="P251:Q251"/>
    <mergeCell ref="S251:T251"/>
    <mergeCell ref="D241:E241"/>
    <mergeCell ref="G241:H241"/>
    <mergeCell ref="J241:K241"/>
    <mergeCell ref="M241:N241"/>
    <mergeCell ref="P241:Q241"/>
    <mergeCell ref="BA247:BA249"/>
    <mergeCell ref="AV250:AV258"/>
    <mergeCell ref="AW250:AW258"/>
    <mergeCell ref="AX250:AX258"/>
    <mergeCell ref="AY250:AY258"/>
    <mergeCell ref="AZ250:AZ258"/>
    <mergeCell ref="BA250:BA258"/>
    <mergeCell ref="AQ247:AR247"/>
    <mergeCell ref="AV247:AV249"/>
    <mergeCell ref="AW247:AW249"/>
    <mergeCell ref="AX247:AX249"/>
    <mergeCell ref="AY247:AY249"/>
    <mergeCell ref="AZ247:AZ249"/>
    <mergeCell ref="Y247:Z247"/>
    <mergeCell ref="AB247:AC247"/>
    <mergeCell ref="AE247:AF247"/>
    <mergeCell ref="AH247:AI247"/>
    <mergeCell ref="AK247:AL247"/>
    <mergeCell ref="AN247:AO247"/>
    <mergeCell ref="AB252:AC252"/>
    <mergeCell ref="AE252:AF252"/>
    <mergeCell ref="AH252:AI252"/>
    <mergeCell ref="AK252:AL252"/>
    <mergeCell ref="AN252:AO252"/>
    <mergeCell ref="AQ252:AR252"/>
    <mergeCell ref="AN251:AO251"/>
    <mergeCell ref="AQ251:AR251"/>
    <mergeCell ref="AB236:AC236"/>
    <mergeCell ref="AE236:AF236"/>
    <mergeCell ref="AH236:AI236"/>
    <mergeCell ref="AK236:AL236"/>
    <mergeCell ref="AN236:AO236"/>
    <mergeCell ref="G236:H236"/>
    <mergeCell ref="J236:K236"/>
    <mergeCell ref="M236:N236"/>
    <mergeCell ref="P236:Q236"/>
    <mergeCell ref="S236:T236"/>
    <mergeCell ref="V236:W236"/>
    <mergeCell ref="AK241:AL241"/>
    <mergeCell ref="AN241:AO241"/>
    <mergeCell ref="AQ241:AR241"/>
    <mergeCell ref="C244:AS244"/>
    <mergeCell ref="G247:H247"/>
    <mergeCell ref="J247:K247"/>
    <mergeCell ref="M247:N247"/>
    <mergeCell ref="P247:Q247"/>
    <mergeCell ref="S247:T247"/>
    <mergeCell ref="V247:W247"/>
    <mergeCell ref="S241:T241"/>
    <mergeCell ref="V241:W241"/>
    <mergeCell ref="Y241:Z241"/>
    <mergeCell ref="AB241:AC241"/>
    <mergeCell ref="AE241:AF241"/>
    <mergeCell ref="AH241:AI241"/>
    <mergeCell ref="AE240:AF240"/>
    <mergeCell ref="AH240:AI240"/>
    <mergeCell ref="AK240:AL240"/>
    <mergeCell ref="AN240:AO240"/>
    <mergeCell ref="AQ240:AR240"/>
    <mergeCell ref="AB230:AC230"/>
    <mergeCell ref="AE230:AF230"/>
    <mergeCell ref="AH230:AI230"/>
    <mergeCell ref="AK230:AL230"/>
    <mergeCell ref="D230:E230"/>
    <mergeCell ref="G230:H230"/>
    <mergeCell ref="J230:K230"/>
    <mergeCell ref="M230:N230"/>
    <mergeCell ref="P230:Q230"/>
    <mergeCell ref="S230:T230"/>
    <mergeCell ref="AB229:AC229"/>
    <mergeCell ref="AE229:AF229"/>
    <mergeCell ref="AH229:AI229"/>
    <mergeCell ref="AK229:AL229"/>
    <mergeCell ref="AN229:AO229"/>
    <mergeCell ref="BA236:BA238"/>
    <mergeCell ref="D240:E240"/>
    <mergeCell ref="G240:H240"/>
    <mergeCell ref="J240:K240"/>
    <mergeCell ref="M240:N240"/>
    <mergeCell ref="P240:Q240"/>
    <mergeCell ref="S240:T240"/>
    <mergeCell ref="V240:W240"/>
    <mergeCell ref="Y240:Z240"/>
    <mergeCell ref="AB240:AC240"/>
    <mergeCell ref="AQ236:AR236"/>
    <mergeCell ref="AV236:AV238"/>
    <mergeCell ref="AW236:AW238"/>
    <mergeCell ref="AX236:AX238"/>
    <mergeCell ref="AY236:AY238"/>
    <mergeCell ref="AZ236:AZ238"/>
    <mergeCell ref="Y236:Z236"/>
    <mergeCell ref="AQ229:AR229"/>
    <mergeCell ref="AZ227:AZ235"/>
    <mergeCell ref="BA227:BA235"/>
    <mergeCell ref="D229:E229"/>
    <mergeCell ref="G229:H229"/>
    <mergeCell ref="J229:K229"/>
    <mergeCell ref="M229:N229"/>
    <mergeCell ref="P229:Q229"/>
    <mergeCell ref="S229:T229"/>
    <mergeCell ref="V229:W229"/>
    <mergeCell ref="Y229:Z229"/>
    <mergeCell ref="AN225:AO225"/>
    <mergeCell ref="AQ225:AR225"/>
    <mergeCell ref="AV227:AV235"/>
    <mergeCell ref="AW227:AW235"/>
    <mergeCell ref="AX227:AX235"/>
    <mergeCell ref="AY227:AY235"/>
    <mergeCell ref="AN230:AO230"/>
    <mergeCell ref="AQ230:AR230"/>
    <mergeCell ref="C234:AS234"/>
    <mergeCell ref="AY224:AY226"/>
    <mergeCell ref="AZ224:AZ226"/>
    <mergeCell ref="BA224:BA226"/>
    <mergeCell ref="G225:H225"/>
    <mergeCell ref="J225:K225"/>
    <mergeCell ref="M225:N225"/>
    <mergeCell ref="P225:Q225"/>
    <mergeCell ref="S225:T225"/>
    <mergeCell ref="V225:W225"/>
    <mergeCell ref="Y225:Z225"/>
    <mergeCell ref="V230:W230"/>
    <mergeCell ref="Y230:Z230"/>
    <mergeCell ref="AQ219:AR219"/>
    <mergeCell ref="C222:AD222"/>
    <mergeCell ref="AE222:AS222"/>
    <mergeCell ref="AV224:AV226"/>
    <mergeCell ref="AW224:AW226"/>
    <mergeCell ref="AX224:AX226"/>
    <mergeCell ref="AB225:AC225"/>
    <mergeCell ref="AE225:AF225"/>
    <mergeCell ref="AH225:AI225"/>
    <mergeCell ref="AK225:AL225"/>
    <mergeCell ref="Y219:Z219"/>
    <mergeCell ref="AB219:AC219"/>
    <mergeCell ref="AE219:AF219"/>
    <mergeCell ref="AH219:AI219"/>
    <mergeCell ref="AK219:AL219"/>
    <mergeCell ref="AN219:AO219"/>
    <mergeCell ref="AK218:AL218"/>
    <mergeCell ref="AN218:AO218"/>
    <mergeCell ref="AQ218:AR218"/>
    <mergeCell ref="D219:E219"/>
    <mergeCell ref="G219:H219"/>
    <mergeCell ref="J219:K219"/>
    <mergeCell ref="M219:N219"/>
    <mergeCell ref="P219:Q219"/>
    <mergeCell ref="S219:T219"/>
    <mergeCell ref="V219:W219"/>
    <mergeCell ref="S218:T218"/>
    <mergeCell ref="V218:W218"/>
    <mergeCell ref="Y218:Z218"/>
    <mergeCell ref="AB218:AC218"/>
    <mergeCell ref="AE218:AF218"/>
    <mergeCell ref="AH218:AI218"/>
    <mergeCell ref="AW215:AW217"/>
    <mergeCell ref="AX215:AX217"/>
    <mergeCell ref="AY215:AY217"/>
    <mergeCell ref="AZ215:AZ217"/>
    <mergeCell ref="BA215:BA217"/>
    <mergeCell ref="D218:E218"/>
    <mergeCell ref="G218:H218"/>
    <mergeCell ref="J218:K218"/>
    <mergeCell ref="M218:N218"/>
    <mergeCell ref="P218:Q218"/>
    <mergeCell ref="AE214:AF214"/>
    <mergeCell ref="AH214:AI214"/>
    <mergeCell ref="AK214:AL214"/>
    <mergeCell ref="AN214:AO214"/>
    <mergeCell ref="AQ214:AR214"/>
    <mergeCell ref="AV215:AV217"/>
    <mergeCell ref="C211:Z211"/>
    <mergeCell ref="AA211:AS211"/>
    <mergeCell ref="G214:H214"/>
    <mergeCell ref="J214:K214"/>
    <mergeCell ref="M214:N214"/>
    <mergeCell ref="P214:Q214"/>
    <mergeCell ref="S214:T214"/>
    <mergeCell ref="V214:W214"/>
    <mergeCell ref="Y214:Z214"/>
    <mergeCell ref="AB214:AC214"/>
    <mergeCell ref="D208:E208"/>
    <mergeCell ref="G208:H208"/>
    <mergeCell ref="J208:K208"/>
    <mergeCell ref="M208:N208"/>
    <mergeCell ref="P208:Q208"/>
    <mergeCell ref="S208:T208"/>
    <mergeCell ref="V208:W208"/>
    <mergeCell ref="Y208:Z208"/>
    <mergeCell ref="V207:W207"/>
    <mergeCell ref="Y207:Z207"/>
    <mergeCell ref="AB207:AC207"/>
    <mergeCell ref="AE207:AF207"/>
    <mergeCell ref="AH207:AI207"/>
    <mergeCell ref="AK207:AL207"/>
    <mergeCell ref="D207:E207"/>
    <mergeCell ref="G207:H207"/>
    <mergeCell ref="J207:K207"/>
    <mergeCell ref="M207:N207"/>
    <mergeCell ref="P207:Q207"/>
    <mergeCell ref="S207:T207"/>
    <mergeCell ref="BA203:BA205"/>
    <mergeCell ref="AV206:AV214"/>
    <mergeCell ref="AW206:AW214"/>
    <mergeCell ref="AX206:AX214"/>
    <mergeCell ref="AY206:AY214"/>
    <mergeCell ref="AZ206:AZ214"/>
    <mergeCell ref="BA206:BA214"/>
    <mergeCell ref="AQ203:AR203"/>
    <mergeCell ref="AV203:AV205"/>
    <mergeCell ref="AW203:AW205"/>
    <mergeCell ref="AX203:AX205"/>
    <mergeCell ref="AY203:AY205"/>
    <mergeCell ref="AZ203:AZ205"/>
    <mergeCell ref="Y203:Z203"/>
    <mergeCell ref="AB203:AC203"/>
    <mergeCell ref="AE203:AF203"/>
    <mergeCell ref="AH203:AI203"/>
    <mergeCell ref="AK203:AL203"/>
    <mergeCell ref="AN203:AO203"/>
    <mergeCell ref="AB208:AC208"/>
    <mergeCell ref="AE208:AF208"/>
    <mergeCell ref="AH208:AI208"/>
    <mergeCell ref="AK208:AL208"/>
    <mergeCell ref="AN208:AO208"/>
    <mergeCell ref="AQ208:AR208"/>
    <mergeCell ref="AN207:AO207"/>
    <mergeCell ref="AQ207:AR207"/>
    <mergeCell ref="AK197:AL197"/>
    <mergeCell ref="AN197:AO197"/>
    <mergeCell ref="AQ197:AR197"/>
    <mergeCell ref="C200:AS200"/>
    <mergeCell ref="G203:H203"/>
    <mergeCell ref="J203:K203"/>
    <mergeCell ref="M203:N203"/>
    <mergeCell ref="P203:Q203"/>
    <mergeCell ref="S203:T203"/>
    <mergeCell ref="V203:W203"/>
    <mergeCell ref="S197:T197"/>
    <mergeCell ref="V197:W197"/>
    <mergeCell ref="Y197:Z197"/>
    <mergeCell ref="AB197:AC197"/>
    <mergeCell ref="AE197:AF197"/>
    <mergeCell ref="AH197:AI197"/>
    <mergeCell ref="AE196:AF196"/>
    <mergeCell ref="AH196:AI196"/>
    <mergeCell ref="AK196:AL196"/>
    <mergeCell ref="AN196:AO196"/>
    <mergeCell ref="AQ196:AR196"/>
    <mergeCell ref="D197:E197"/>
    <mergeCell ref="G197:H197"/>
    <mergeCell ref="J197:K197"/>
    <mergeCell ref="M197:N197"/>
    <mergeCell ref="P197:Q197"/>
    <mergeCell ref="BA193:BA195"/>
    <mergeCell ref="D196:E196"/>
    <mergeCell ref="G196:H196"/>
    <mergeCell ref="J196:K196"/>
    <mergeCell ref="M196:N196"/>
    <mergeCell ref="P196:Q196"/>
    <mergeCell ref="S196:T196"/>
    <mergeCell ref="V196:W196"/>
    <mergeCell ref="Y196:Z196"/>
    <mergeCell ref="AB196:AC196"/>
    <mergeCell ref="AQ192:AR192"/>
    <mergeCell ref="AV193:AV195"/>
    <mergeCell ref="AW193:AW195"/>
    <mergeCell ref="AX193:AX195"/>
    <mergeCell ref="AY193:AY195"/>
    <mergeCell ref="AZ193:AZ195"/>
    <mergeCell ref="Y192:Z192"/>
    <mergeCell ref="AB192:AC192"/>
    <mergeCell ref="AE192:AF192"/>
    <mergeCell ref="AH192:AI192"/>
    <mergeCell ref="AK192:AL192"/>
    <mergeCell ref="AN192:AO192"/>
    <mergeCell ref="BA183:BA192"/>
    <mergeCell ref="V184:W184"/>
    <mergeCell ref="Y184:Z184"/>
    <mergeCell ref="AB184:AC184"/>
    <mergeCell ref="C188:AS188"/>
    <mergeCell ref="G192:H192"/>
    <mergeCell ref="J192:K192"/>
    <mergeCell ref="M192:N192"/>
    <mergeCell ref="P192:Q192"/>
    <mergeCell ref="S192:T192"/>
    <mergeCell ref="V192:W192"/>
    <mergeCell ref="S185:T185"/>
    <mergeCell ref="V185:W185"/>
    <mergeCell ref="Y185:Z185"/>
    <mergeCell ref="AB185:AC185"/>
    <mergeCell ref="AE185:AF185"/>
    <mergeCell ref="AH185:AI185"/>
    <mergeCell ref="AE184:AF184"/>
    <mergeCell ref="AH184:AI184"/>
    <mergeCell ref="AK184:AL184"/>
    <mergeCell ref="AN184:AO184"/>
    <mergeCell ref="AQ184:AR184"/>
    <mergeCell ref="D185:E185"/>
    <mergeCell ref="G185:H185"/>
    <mergeCell ref="J185:K185"/>
    <mergeCell ref="M185:N185"/>
    <mergeCell ref="P185:Q185"/>
    <mergeCell ref="D184:E184"/>
    <mergeCell ref="G184:H184"/>
    <mergeCell ref="J184:K184"/>
    <mergeCell ref="M184:N184"/>
    <mergeCell ref="P184:Q184"/>
    <mergeCell ref="S184:T184"/>
    <mergeCell ref="AZ180:AZ182"/>
    <mergeCell ref="BA180:BA182"/>
    <mergeCell ref="AV183:AV192"/>
    <mergeCell ref="AW183:AW192"/>
    <mergeCell ref="AX183:AX192"/>
    <mergeCell ref="AY183:AY192"/>
    <mergeCell ref="AZ183:AZ192"/>
    <mergeCell ref="AE180:AF180"/>
    <mergeCell ref="AH180:AI180"/>
    <mergeCell ref="AK180:AL180"/>
    <mergeCell ref="AN180:AO180"/>
    <mergeCell ref="AQ180:AR180"/>
    <mergeCell ref="AV180:AV182"/>
    <mergeCell ref="AQ174:AR174"/>
    <mergeCell ref="C177:AS177"/>
    <mergeCell ref="G180:H180"/>
    <mergeCell ref="J180:K180"/>
    <mergeCell ref="M180:N180"/>
    <mergeCell ref="P180:Q180"/>
    <mergeCell ref="S180:T180"/>
    <mergeCell ref="V180:W180"/>
    <mergeCell ref="Y180:Z180"/>
    <mergeCell ref="AB180:AC180"/>
    <mergeCell ref="Y174:Z174"/>
    <mergeCell ref="AB174:AC174"/>
    <mergeCell ref="AE174:AF174"/>
    <mergeCell ref="AH174:AI174"/>
    <mergeCell ref="AK174:AL174"/>
    <mergeCell ref="AN174:AO174"/>
    <mergeCell ref="AK185:AL185"/>
    <mergeCell ref="AN185:AO185"/>
    <mergeCell ref="AQ185:AR185"/>
    <mergeCell ref="D174:E174"/>
    <mergeCell ref="G174:H174"/>
    <mergeCell ref="J174:K174"/>
    <mergeCell ref="M174:N174"/>
    <mergeCell ref="P174:Q174"/>
    <mergeCell ref="S174:T174"/>
    <mergeCell ref="V174:W174"/>
    <mergeCell ref="S173:T173"/>
    <mergeCell ref="V173:W173"/>
    <mergeCell ref="Y173:Z173"/>
    <mergeCell ref="AB173:AC173"/>
    <mergeCell ref="AE173:AF173"/>
    <mergeCell ref="AH173:AI173"/>
    <mergeCell ref="AW170:AW172"/>
    <mergeCell ref="AW180:AW182"/>
    <mergeCell ref="AX180:AX182"/>
    <mergeCell ref="AY180:AY182"/>
    <mergeCell ref="AX170:AX172"/>
    <mergeCell ref="AY170:AY172"/>
    <mergeCell ref="AZ170:AZ172"/>
    <mergeCell ref="BA170:BA172"/>
    <mergeCell ref="D173:E173"/>
    <mergeCell ref="G173:H173"/>
    <mergeCell ref="J173:K173"/>
    <mergeCell ref="M173:N173"/>
    <mergeCell ref="P173:Q173"/>
    <mergeCell ref="AE169:AF169"/>
    <mergeCell ref="AH169:AI169"/>
    <mergeCell ref="AK169:AL169"/>
    <mergeCell ref="AN169:AO169"/>
    <mergeCell ref="AQ169:AR169"/>
    <mergeCell ref="AV170:AV172"/>
    <mergeCell ref="M169:N169"/>
    <mergeCell ref="P169:Q169"/>
    <mergeCell ref="S169:T169"/>
    <mergeCell ref="V169:W169"/>
    <mergeCell ref="Y169:Z169"/>
    <mergeCell ref="AB169:AC169"/>
    <mergeCell ref="AK173:AL173"/>
    <mergeCell ref="AN173:AO173"/>
    <mergeCell ref="AQ173:AR173"/>
    <mergeCell ref="Y163:Z163"/>
    <mergeCell ref="AB163:AC163"/>
    <mergeCell ref="AE163:AF163"/>
    <mergeCell ref="AH163:AI163"/>
    <mergeCell ref="AK163:AL163"/>
    <mergeCell ref="AN163:AO163"/>
    <mergeCell ref="AY162:AY169"/>
    <mergeCell ref="AZ162:AZ169"/>
    <mergeCell ref="BA162:BA169"/>
    <mergeCell ref="D163:E163"/>
    <mergeCell ref="G163:H163"/>
    <mergeCell ref="J163:K163"/>
    <mergeCell ref="M163:N163"/>
    <mergeCell ref="P163:Q163"/>
    <mergeCell ref="S163:T163"/>
    <mergeCell ref="V163:W163"/>
    <mergeCell ref="AK162:AL162"/>
    <mergeCell ref="AN162:AO162"/>
    <mergeCell ref="AQ162:AR162"/>
    <mergeCell ref="AV162:AV169"/>
    <mergeCell ref="AW162:AW169"/>
    <mergeCell ref="AX162:AX169"/>
    <mergeCell ref="AQ163:AR163"/>
    <mergeCell ref="C166:AS166"/>
    <mergeCell ref="G169:H169"/>
    <mergeCell ref="J169:K169"/>
    <mergeCell ref="S162:T162"/>
    <mergeCell ref="V162:W162"/>
    <mergeCell ref="Y162:Z162"/>
    <mergeCell ref="AB162:AC162"/>
    <mergeCell ref="AE162:AF162"/>
    <mergeCell ref="AH162:AI162"/>
    <mergeCell ref="AW159:AW161"/>
    <mergeCell ref="AX159:AX161"/>
    <mergeCell ref="AY159:AY161"/>
    <mergeCell ref="AZ159:AZ161"/>
    <mergeCell ref="BA159:BA161"/>
    <mergeCell ref="D162:E162"/>
    <mergeCell ref="G162:H162"/>
    <mergeCell ref="J162:K162"/>
    <mergeCell ref="M162:N162"/>
    <mergeCell ref="P162:Q162"/>
    <mergeCell ref="AE158:AF158"/>
    <mergeCell ref="AH158:AI158"/>
    <mergeCell ref="AK158:AL158"/>
    <mergeCell ref="AN158:AO158"/>
    <mergeCell ref="AQ158:AR158"/>
    <mergeCell ref="AV159:AV161"/>
    <mergeCell ref="M158:N158"/>
    <mergeCell ref="P158:Q158"/>
    <mergeCell ref="S158:T158"/>
    <mergeCell ref="V158:W158"/>
    <mergeCell ref="Y158:Z158"/>
    <mergeCell ref="AB158:AC158"/>
    <mergeCell ref="Y152:Z152"/>
    <mergeCell ref="AB152:AC152"/>
    <mergeCell ref="AE152:AF152"/>
    <mergeCell ref="AH152:AI152"/>
    <mergeCell ref="AK152:AL152"/>
    <mergeCell ref="AN152:AO152"/>
    <mergeCell ref="AY151:AY158"/>
    <mergeCell ref="AZ151:AZ158"/>
    <mergeCell ref="BA151:BA158"/>
    <mergeCell ref="D152:E152"/>
    <mergeCell ref="G152:H152"/>
    <mergeCell ref="J152:K152"/>
    <mergeCell ref="M152:N152"/>
    <mergeCell ref="P152:Q152"/>
    <mergeCell ref="S152:T152"/>
    <mergeCell ref="V152:W152"/>
    <mergeCell ref="AK151:AL151"/>
    <mergeCell ref="AN151:AO151"/>
    <mergeCell ref="AQ151:AR151"/>
    <mergeCell ref="AV151:AV158"/>
    <mergeCell ref="AW151:AW158"/>
    <mergeCell ref="AX151:AX158"/>
    <mergeCell ref="AQ152:AR152"/>
    <mergeCell ref="C155:AS155"/>
    <mergeCell ref="G158:H158"/>
    <mergeCell ref="J158:K158"/>
    <mergeCell ref="S151:T151"/>
    <mergeCell ref="V151:W151"/>
    <mergeCell ref="Y151:Z151"/>
    <mergeCell ref="AB151:AC151"/>
    <mergeCell ref="AE151:AF151"/>
    <mergeCell ref="AH151:AI151"/>
    <mergeCell ref="AW148:AW150"/>
    <mergeCell ref="AX148:AX150"/>
    <mergeCell ref="AY148:AY150"/>
    <mergeCell ref="AZ148:AZ150"/>
    <mergeCell ref="BA148:BA150"/>
    <mergeCell ref="D151:E151"/>
    <mergeCell ref="G151:H151"/>
    <mergeCell ref="J151:K151"/>
    <mergeCell ref="M151:N151"/>
    <mergeCell ref="P151:Q151"/>
    <mergeCell ref="AE147:AF147"/>
    <mergeCell ref="AH147:AI147"/>
    <mergeCell ref="AK147:AL147"/>
    <mergeCell ref="AN147:AO147"/>
    <mergeCell ref="AQ147:AR147"/>
    <mergeCell ref="AV148:AV150"/>
    <mergeCell ref="C144:E144"/>
    <mergeCell ref="P144:AS144"/>
    <mergeCell ref="G147:H147"/>
    <mergeCell ref="J147:K147"/>
    <mergeCell ref="M147:N147"/>
    <mergeCell ref="P147:Q147"/>
    <mergeCell ref="S147:T147"/>
    <mergeCell ref="V147:W147"/>
    <mergeCell ref="Y147:Z147"/>
    <mergeCell ref="AB147:AC147"/>
    <mergeCell ref="Y141:Z141"/>
    <mergeCell ref="AB141:AC141"/>
    <mergeCell ref="AE141:AF141"/>
    <mergeCell ref="AH141:AI141"/>
    <mergeCell ref="AK141:AL141"/>
    <mergeCell ref="AN141:AO141"/>
    <mergeCell ref="AY140:AY147"/>
    <mergeCell ref="AZ140:AZ147"/>
    <mergeCell ref="BA140:BA147"/>
    <mergeCell ref="D141:E141"/>
    <mergeCell ref="G141:H141"/>
    <mergeCell ref="J141:K141"/>
    <mergeCell ref="M141:N141"/>
    <mergeCell ref="P141:Q141"/>
    <mergeCell ref="S141:T141"/>
    <mergeCell ref="V141:W141"/>
    <mergeCell ref="AK140:AL140"/>
    <mergeCell ref="AN140:AO140"/>
    <mergeCell ref="AQ140:AR140"/>
    <mergeCell ref="AV140:AV147"/>
    <mergeCell ref="AW140:AW147"/>
    <mergeCell ref="AX140:AX147"/>
    <mergeCell ref="AQ141:AR141"/>
    <mergeCell ref="S140:T140"/>
    <mergeCell ref="V140:W140"/>
    <mergeCell ref="Y140:Z140"/>
    <mergeCell ref="AB140:AC140"/>
    <mergeCell ref="AE140:AF140"/>
    <mergeCell ref="AH140:AI140"/>
    <mergeCell ref="AW137:AW139"/>
    <mergeCell ref="AX137:AX139"/>
    <mergeCell ref="AY137:AY139"/>
    <mergeCell ref="AZ137:AZ139"/>
    <mergeCell ref="BA137:BA139"/>
    <mergeCell ref="D140:E140"/>
    <mergeCell ref="G140:H140"/>
    <mergeCell ref="J140:K140"/>
    <mergeCell ref="M140:N140"/>
    <mergeCell ref="P140:Q140"/>
    <mergeCell ref="AE136:AF136"/>
    <mergeCell ref="AH136:AI136"/>
    <mergeCell ref="AK136:AL136"/>
    <mergeCell ref="AN136:AO136"/>
    <mergeCell ref="AQ136:AR136"/>
    <mergeCell ref="AV137:AV139"/>
    <mergeCell ref="M136:N136"/>
    <mergeCell ref="P136:Q136"/>
    <mergeCell ref="S136:T136"/>
    <mergeCell ref="V136:W136"/>
    <mergeCell ref="Y136:Z136"/>
    <mergeCell ref="AB136:AC136"/>
    <mergeCell ref="Y130:Z130"/>
    <mergeCell ref="AB130:AC130"/>
    <mergeCell ref="AE130:AF130"/>
    <mergeCell ref="AH130:AI130"/>
    <mergeCell ref="AK130:AL130"/>
    <mergeCell ref="AN130:AO130"/>
    <mergeCell ref="AY129:AY136"/>
    <mergeCell ref="AZ129:AZ136"/>
    <mergeCell ref="BA129:BA136"/>
    <mergeCell ref="D130:E130"/>
    <mergeCell ref="G130:H130"/>
    <mergeCell ref="J130:K130"/>
    <mergeCell ref="M130:N130"/>
    <mergeCell ref="P130:Q130"/>
    <mergeCell ref="S130:T130"/>
    <mergeCell ref="V130:W130"/>
    <mergeCell ref="AK129:AL129"/>
    <mergeCell ref="AN129:AO129"/>
    <mergeCell ref="AQ129:AR129"/>
    <mergeCell ref="AV129:AV136"/>
    <mergeCell ref="AW129:AW136"/>
    <mergeCell ref="AX129:AX136"/>
    <mergeCell ref="AQ130:AR130"/>
    <mergeCell ref="C133:AS133"/>
    <mergeCell ref="G136:H136"/>
    <mergeCell ref="J136:K136"/>
    <mergeCell ref="S129:T129"/>
    <mergeCell ref="V129:W129"/>
    <mergeCell ref="Y129:Z129"/>
    <mergeCell ref="AB129:AC129"/>
    <mergeCell ref="AE129:AF129"/>
    <mergeCell ref="AH129:AI129"/>
    <mergeCell ref="AW126:AW128"/>
    <mergeCell ref="AX126:AX128"/>
    <mergeCell ref="AY126:AY128"/>
    <mergeCell ref="AZ126:AZ128"/>
    <mergeCell ref="BA126:BA128"/>
    <mergeCell ref="D129:E129"/>
    <mergeCell ref="G129:H129"/>
    <mergeCell ref="J129:K129"/>
    <mergeCell ref="M129:N129"/>
    <mergeCell ref="P129:Q129"/>
    <mergeCell ref="AE125:AF125"/>
    <mergeCell ref="AH125:AI125"/>
    <mergeCell ref="AK125:AL125"/>
    <mergeCell ref="AN125:AO125"/>
    <mergeCell ref="AQ125:AR125"/>
    <mergeCell ref="AV126:AV128"/>
    <mergeCell ref="AK120:AL120"/>
    <mergeCell ref="C122:AS122"/>
    <mergeCell ref="G125:H125"/>
    <mergeCell ref="J125:K125"/>
    <mergeCell ref="M125:N125"/>
    <mergeCell ref="P125:Q125"/>
    <mergeCell ref="S125:T125"/>
    <mergeCell ref="V125:W125"/>
    <mergeCell ref="Y125:Z125"/>
    <mergeCell ref="AB125:AC125"/>
    <mergeCell ref="AB119:AC119"/>
    <mergeCell ref="AE119:AF119"/>
    <mergeCell ref="AH119:AI119"/>
    <mergeCell ref="AK119:AL119"/>
    <mergeCell ref="AN119:AO119"/>
    <mergeCell ref="AQ119:AR119"/>
    <mergeCell ref="AZ118:AZ125"/>
    <mergeCell ref="BA118:BA125"/>
    <mergeCell ref="D119:E119"/>
    <mergeCell ref="G119:H119"/>
    <mergeCell ref="J119:K119"/>
    <mergeCell ref="M119:N119"/>
    <mergeCell ref="P119:Q119"/>
    <mergeCell ref="S119:T119"/>
    <mergeCell ref="V119:W119"/>
    <mergeCell ref="Y119:Z119"/>
    <mergeCell ref="AN118:AO118"/>
    <mergeCell ref="AQ118:AR118"/>
    <mergeCell ref="AV118:AV125"/>
    <mergeCell ref="AW118:AW125"/>
    <mergeCell ref="AX118:AX125"/>
    <mergeCell ref="AY118:AY125"/>
    <mergeCell ref="V118:W118"/>
    <mergeCell ref="Y118:Z118"/>
    <mergeCell ref="AB118:AC118"/>
    <mergeCell ref="AE118:AF118"/>
    <mergeCell ref="AH118:AI118"/>
    <mergeCell ref="AK118:AL118"/>
    <mergeCell ref="D118:E118"/>
    <mergeCell ref="G118:H118"/>
    <mergeCell ref="J118:K118"/>
    <mergeCell ref="M118:N118"/>
    <mergeCell ref="P118:Q118"/>
    <mergeCell ref="S118:T118"/>
    <mergeCell ref="AV115:AV117"/>
    <mergeCell ref="AW115:AW117"/>
    <mergeCell ref="AX115:AX117"/>
    <mergeCell ref="AY115:AY117"/>
    <mergeCell ref="AZ115:AZ117"/>
    <mergeCell ref="BA115:BA117"/>
    <mergeCell ref="AB114:AC114"/>
    <mergeCell ref="AE114:AF114"/>
    <mergeCell ref="AH114:AI114"/>
    <mergeCell ref="AK114:AL114"/>
    <mergeCell ref="AN114:AO114"/>
    <mergeCell ref="AQ114:AR114"/>
    <mergeCell ref="J114:K114"/>
    <mergeCell ref="M114:N114"/>
    <mergeCell ref="P114:Q114"/>
    <mergeCell ref="S114:T114"/>
    <mergeCell ref="V114:W114"/>
    <mergeCell ref="Y114:Z114"/>
    <mergeCell ref="V109:W109"/>
    <mergeCell ref="Y109:Z109"/>
    <mergeCell ref="AB109:AC109"/>
    <mergeCell ref="AE109:AF109"/>
    <mergeCell ref="AH109:AI109"/>
    <mergeCell ref="AK109:AL109"/>
    <mergeCell ref="D109:E109"/>
    <mergeCell ref="G109:H109"/>
    <mergeCell ref="J109:K109"/>
    <mergeCell ref="M109:N109"/>
    <mergeCell ref="P109:Q109"/>
    <mergeCell ref="S109:T109"/>
    <mergeCell ref="AB108:AC108"/>
    <mergeCell ref="AE108:AF108"/>
    <mergeCell ref="AH108:AI108"/>
    <mergeCell ref="AK108:AL108"/>
    <mergeCell ref="AN108:AO108"/>
    <mergeCell ref="AQ108:AR108"/>
    <mergeCell ref="AZ107:AZ114"/>
    <mergeCell ref="BA107:BA114"/>
    <mergeCell ref="D108:E108"/>
    <mergeCell ref="G108:H108"/>
    <mergeCell ref="J108:K108"/>
    <mergeCell ref="M108:N108"/>
    <mergeCell ref="P108:Q108"/>
    <mergeCell ref="S108:T108"/>
    <mergeCell ref="V108:W108"/>
    <mergeCell ref="Y108:Z108"/>
    <mergeCell ref="AN107:AO107"/>
    <mergeCell ref="AQ107:AR107"/>
    <mergeCell ref="AV107:AV114"/>
    <mergeCell ref="AW107:AW114"/>
    <mergeCell ref="AX107:AX114"/>
    <mergeCell ref="AY107:AY114"/>
    <mergeCell ref="AN109:AO109"/>
    <mergeCell ref="AQ109:AR109"/>
    <mergeCell ref="C111:AS111"/>
    <mergeCell ref="G114:H114"/>
    <mergeCell ref="V107:W107"/>
    <mergeCell ref="Y107:Z107"/>
    <mergeCell ref="AB107:AC107"/>
    <mergeCell ref="AE107:AF107"/>
    <mergeCell ref="AH107:AI107"/>
    <mergeCell ref="AK107:AL107"/>
    <mergeCell ref="D107:E107"/>
    <mergeCell ref="G107:H107"/>
    <mergeCell ref="J107:K107"/>
    <mergeCell ref="M107:N107"/>
    <mergeCell ref="P107:Q107"/>
    <mergeCell ref="S107:T107"/>
    <mergeCell ref="AV104:AV106"/>
    <mergeCell ref="AW104:AW106"/>
    <mergeCell ref="AX104:AX106"/>
    <mergeCell ref="AY104:AY106"/>
    <mergeCell ref="AZ104:AZ106"/>
    <mergeCell ref="BA104:BA106"/>
    <mergeCell ref="AB103:AC103"/>
    <mergeCell ref="AE103:AF103"/>
    <mergeCell ref="AH103:AI103"/>
    <mergeCell ref="AK103:AL103"/>
    <mergeCell ref="AN103:AO103"/>
    <mergeCell ref="AQ103:AR103"/>
    <mergeCell ref="J103:K103"/>
    <mergeCell ref="M103:N103"/>
    <mergeCell ref="P103:Q103"/>
    <mergeCell ref="S103:T103"/>
    <mergeCell ref="V103:W103"/>
    <mergeCell ref="Y103:Z103"/>
    <mergeCell ref="V98:W98"/>
    <mergeCell ref="Y98:Z98"/>
    <mergeCell ref="AB98:AC98"/>
    <mergeCell ref="AE98:AF98"/>
    <mergeCell ref="AH98:AI98"/>
    <mergeCell ref="AK98:AL98"/>
    <mergeCell ref="D98:E98"/>
    <mergeCell ref="G98:H98"/>
    <mergeCell ref="J98:K98"/>
    <mergeCell ref="M98:N98"/>
    <mergeCell ref="P98:Q98"/>
    <mergeCell ref="S98:T98"/>
    <mergeCell ref="AB97:AC97"/>
    <mergeCell ref="AE97:AF97"/>
    <mergeCell ref="AH97:AI97"/>
    <mergeCell ref="AK97:AL97"/>
    <mergeCell ref="AN97:AO97"/>
    <mergeCell ref="AQ97:AR97"/>
    <mergeCell ref="AZ96:AZ103"/>
    <mergeCell ref="BA96:BA103"/>
    <mergeCell ref="D97:E97"/>
    <mergeCell ref="G97:H97"/>
    <mergeCell ref="J97:K97"/>
    <mergeCell ref="M97:N97"/>
    <mergeCell ref="P97:Q97"/>
    <mergeCell ref="S97:T97"/>
    <mergeCell ref="V97:W97"/>
    <mergeCell ref="Y97:Z97"/>
    <mergeCell ref="AN96:AO96"/>
    <mergeCell ref="AQ96:AR96"/>
    <mergeCell ref="AV96:AV103"/>
    <mergeCell ref="AW96:AW103"/>
    <mergeCell ref="AX96:AX103"/>
    <mergeCell ref="AY96:AY103"/>
    <mergeCell ref="AN98:AO98"/>
    <mergeCell ref="AQ98:AR98"/>
    <mergeCell ref="C100:AS100"/>
    <mergeCell ref="G103:H103"/>
    <mergeCell ref="V96:W96"/>
    <mergeCell ref="Y96:Z96"/>
    <mergeCell ref="AB96:AC96"/>
    <mergeCell ref="AE96:AF96"/>
    <mergeCell ref="AH96:AI96"/>
    <mergeCell ref="AK96:AL96"/>
    <mergeCell ref="D96:E96"/>
    <mergeCell ref="G96:H96"/>
    <mergeCell ref="J96:K96"/>
    <mergeCell ref="M96:N96"/>
    <mergeCell ref="P96:Q96"/>
    <mergeCell ref="S96:T96"/>
    <mergeCell ref="AV93:AV95"/>
    <mergeCell ref="AW93:AW95"/>
    <mergeCell ref="AX93:AX95"/>
    <mergeCell ref="AY93:AY95"/>
    <mergeCell ref="AZ93:AZ95"/>
    <mergeCell ref="BA93:BA95"/>
    <mergeCell ref="Y92:Z92"/>
    <mergeCell ref="AB92:AC92"/>
    <mergeCell ref="AE92:AF92"/>
    <mergeCell ref="AH92:AI92"/>
    <mergeCell ref="AK92:AL92"/>
    <mergeCell ref="AN92:AO92"/>
    <mergeCell ref="G92:H92"/>
    <mergeCell ref="J92:K92"/>
    <mergeCell ref="M92:N92"/>
    <mergeCell ref="P92:Q92"/>
    <mergeCell ref="S92:T92"/>
    <mergeCell ref="V92:W92"/>
    <mergeCell ref="P87:Q87"/>
    <mergeCell ref="AD87:AD88"/>
    <mergeCell ref="AE87:AF87"/>
    <mergeCell ref="C89:S89"/>
    <mergeCell ref="T89:AS89"/>
    <mergeCell ref="AK90:AL91"/>
    <mergeCell ref="AB86:AC86"/>
    <mergeCell ref="AE86:AF86"/>
    <mergeCell ref="AH86:AI86"/>
    <mergeCell ref="AK86:AL86"/>
    <mergeCell ref="AN86:AO86"/>
    <mergeCell ref="AQ86:AR86"/>
    <mergeCell ref="AZ85:AZ92"/>
    <mergeCell ref="BA85:BA92"/>
    <mergeCell ref="D86:E86"/>
    <mergeCell ref="G86:H86"/>
    <mergeCell ref="J86:K86"/>
    <mergeCell ref="M86:N86"/>
    <mergeCell ref="P86:Q86"/>
    <mergeCell ref="S86:T86"/>
    <mergeCell ref="V86:W86"/>
    <mergeCell ref="Y86:Z86"/>
    <mergeCell ref="AN85:AO85"/>
    <mergeCell ref="AQ85:AR85"/>
    <mergeCell ref="AV85:AV92"/>
    <mergeCell ref="AW85:AW92"/>
    <mergeCell ref="AX85:AX92"/>
    <mergeCell ref="AY85:AY92"/>
    <mergeCell ref="AQ92:AR92"/>
    <mergeCell ref="V85:W85"/>
    <mergeCell ref="Y85:Z85"/>
    <mergeCell ref="AB85:AC85"/>
    <mergeCell ref="AE85:AF85"/>
    <mergeCell ref="AH85:AI85"/>
    <mergeCell ref="AK85:AL85"/>
    <mergeCell ref="D85:E85"/>
    <mergeCell ref="G85:H85"/>
    <mergeCell ref="J85:K85"/>
    <mergeCell ref="M85:N85"/>
    <mergeCell ref="P85:Q85"/>
    <mergeCell ref="S85:T85"/>
    <mergeCell ref="AV82:AV84"/>
    <mergeCell ref="AW82:AW84"/>
    <mergeCell ref="AX82:AX84"/>
    <mergeCell ref="AY82:AY84"/>
    <mergeCell ref="AZ82:AZ84"/>
    <mergeCell ref="BA82:BA84"/>
    <mergeCell ref="V81:W81"/>
    <mergeCell ref="Y81:Z81"/>
    <mergeCell ref="AB81:AC81"/>
    <mergeCell ref="AE81:AF81"/>
    <mergeCell ref="AH81:AI81"/>
    <mergeCell ref="AK81:AL81"/>
    <mergeCell ref="BA74:BA81"/>
    <mergeCell ref="AQ81:AR81"/>
    <mergeCell ref="V74:W74"/>
    <mergeCell ref="Y74:Z74"/>
    <mergeCell ref="AB74:AC74"/>
    <mergeCell ref="AE74:AF74"/>
    <mergeCell ref="AH74:AI74"/>
    <mergeCell ref="AK74:AL74"/>
    <mergeCell ref="D74:E74"/>
    <mergeCell ref="G74:H74"/>
    <mergeCell ref="J74:K74"/>
    <mergeCell ref="V76:W76"/>
    <mergeCell ref="Y76:Z76"/>
    <mergeCell ref="AB76:AC76"/>
    <mergeCell ref="AE76:AF76"/>
    <mergeCell ref="C78:AS78"/>
    <mergeCell ref="G81:H81"/>
    <mergeCell ref="J81:K81"/>
    <mergeCell ref="M81:N81"/>
    <mergeCell ref="P81:Q81"/>
    <mergeCell ref="S81:T81"/>
    <mergeCell ref="AB75:AC75"/>
    <mergeCell ref="AE75:AF75"/>
    <mergeCell ref="AH75:AI75"/>
    <mergeCell ref="AK75:AL75"/>
    <mergeCell ref="AN75:AO75"/>
    <mergeCell ref="AQ75:AR75"/>
    <mergeCell ref="AZ74:AZ81"/>
    <mergeCell ref="D75:E75"/>
    <mergeCell ref="G75:H75"/>
    <mergeCell ref="J75:K75"/>
    <mergeCell ref="M75:N75"/>
    <mergeCell ref="P75:Q75"/>
    <mergeCell ref="S75:T75"/>
    <mergeCell ref="V75:W75"/>
    <mergeCell ref="Y75:Z75"/>
    <mergeCell ref="AN74:AO74"/>
    <mergeCell ref="AQ74:AR74"/>
    <mergeCell ref="AV74:AV81"/>
    <mergeCell ref="AW74:AW81"/>
    <mergeCell ref="AX74:AX81"/>
    <mergeCell ref="AY74:AY81"/>
    <mergeCell ref="AN81:AO81"/>
    <mergeCell ref="M74:N74"/>
    <mergeCell ref="P74:Q74"/>
    <mergeCell ref="S74:T74"/>
    <mergeCell ref="AV71:AV73"/>
    <mergeCell ref="AW71:AW73"/>
    <mergeCell ref="AX71:AX73"/>
    <mergeCell ref="AY71:AY73"/>
    <mergeCell ref="AZ71:AZ73"/>
    <mergeCell ref="BA71:BA73"/>
    <mergeCell ref="AB70:AC70"/>
    <mergeCell ref="AE70:AF70"/>
    <mergeCell ref="AH70:AI70"/>
    <mergeCell ref="AK70:AL70"/>
    <mergeCell ref="AN70:AO70"/>
    <mergeCell ref="AQ70:AR70"/>
    <mergeCell ref="P65:Q65"/>
    <mergeCell ref="C67:AJ67"/>
    <mergeCell ref="AK67:AS67"/>
    <mergeCell ref="G70:H70"/>
    <mergeCell ref="J70:K70"/>
    <mergeCell ref="M70:N70"/>
    <mergeCell ref="P70:Q70"/>
    <mergeCell ref="S70:T70"/>
    <mergeCell ref="V70:W70"/>
    <mergeCell ref="Y70:Z70"/>
    <mergeCell ref="AB64:AC64"/>
    <mergeCell ref="AE64:AF64"/>
    <mergeCell ref="AH64:AI64"/>
    <mergeCell ref="AK64:AL64"/>
    <mergeCell ref="AN64:AO64"/>
    <mergeCell ref="AQ64:AR64"/>
    <mergeCell ref="AZ63:AZ70"/>
    <mergeCell ref="BA63:BA70"/>
    <mergeCell ref="D64:E64"/>
    <mergeCell ref="G64:H64"/>
    <mergeCell ref="J64:K64"/>
    <mergeCell ref="M64:N64"/>
    <mergeCell ref="P64:Q64"/>
    <mergeCell ref="S64:T64"/>
    <mergeCell ref="V64:W64"/>
    <mergeCell ref="Y64:Z64"/>
    <mergeCell ref="AN63:AO63"/>
    <mergeCell ref="AQ63:AR63"/>
    <mergeCell ref="AV63:AV70"/>
    <mergeCell ref="AW63:AW70"/>
    <mergeCell ref="AX63:AX70"/>
    <mergeCell ref="AY63:AY70"/>
    <mergeCell ref="V63:W63"/>
    <mergeCell ref="Y63:Z63"/>
    <mergeCell ref="AB63:AC63"/>
    <mergeCell ref="AE63:AF63"/>
    <mergeCell ref="AH63:AI63"/>
    <mergeCell ref="AK63:AL63"/>
    <mergeCell ref="D63:E63"/>
    <mergeCell ref="G63:H63"/>
    <mergeCell ref="J63:K63"/>
    <mergeCell ref="M63:N63"/>
    <mergeCell ref="P63:Q63"/>
    <mergeCell ref="S63:T63"/>
    <mergeCell ref="AV60:AV62"/>
    <mergeCell ref="AW60:AW62"/>
    <mergeCell ref="AX60:AX62"/>
    <mergeCell ref="AY60:AY62"/>
    <mergeCell ref="AZ60:AZ62"/>
    <mergeCell ref="BA60:BA62"/>
    <mergeCell ref="Y59:Z59"/>
    <mergeCell ref="AB59:AC59"/>
    <mergeCell ref="AE59:AF59"/>
    <mergeCell ref="AH59:AI59"/>
    <mergeCell ref="AK59:AL59"/>
    <mergeCell ref="AN59:AO59"/>
    <mergeCell ref="G59:H59"/>
    <mergeCell ref="J59:K59"/>
    <mergeCell ref="M59:N59"/>
    <mergeCell ref="P59:Q59"/>
    <mergeCell ref="S59:T59"/>
    <mergeCell ref="V59:W59"/>
    <mergeCell ref="D54:E54"/>
    <mergeCell ref="G54:H54"/>
    <mergeCell ref="J54:K54"/>
    <mergeCell ref="AN54:AO54"/>
    <mergeCell ref="AQ54:AR54"/>
    <mergeCell ref="D56:AD56"/>
    <mergeCell ref="AE56:AS56"/>
    <mergeCell ref="AB53:AC53"/>
    <mergeCell ref="AE53:AF53"/>
    <mergeCell ref="AH53:AI53"/>
    <mergeCell ref="AK53:AL53"/>
    <mergeCell ref="AN53:AO53"/>
    <mergeCell ref="AQ53:AR53"/>
    <mergeCell ref="AZ52:AZ59"/>
    <mergeCell ref="BA52:BA59"/>
    <mergeCell ref="D53:E53"/>
    <mergeCell ref="G53:H53"/>
    <mergeCell ref="J53:K53"/>
    <mergeCell ref="M53:N53"/>
    <mergeCell ref="P53:Q53"/>
    <mergeCell ref="S53:T53"/>
    <mergeCell ref="V53:W53"/>
    <mergeCell ref="Y53:Z53"/>
    <mergeCell ref="AN52:AO52"/>
    <mergeCell ref="AQ52:AR52"/>
    <mergeCell ref="AV52:AV59"/>
    <mergeCell ref="AW52:AW59"/>
    <mergeCell ref="AX52:AX59"/>
    <mergeCell ref="AY52:AY59"/>
    <mergeCell ref="AQ59:AR59"/>
    <mergeCell ref="V52:W52"/>
    <mergeCell ref="Y52:Z52"/>
    <mergeCell ref="AB52:AC52"/>
    <mergeCell ref="AE52:AF52"/>
    <mergeCell ref="AH52:AI52"/>
    <mergeCell ref="AK52:AL52"/>
    <mergeCell ref="D52:E52"/>
    <mergeCell ref="G52:H52"/>
    <mergeCell ref="J52:K52"/>
    <mergeCell ref="M52:N52"/>
    <mergeCell ref="P52:Q52"/>
    <mergeCell ref="S52:T52"/>
    <mergeCell ref="AV49:AV51"/>
    <mergeCell ref="AW49:AW51"/>
    <mergeCell ref="AX49:AX51"/>
    <mergeCell ref="AY49:AY51"/>
    <mergeCell ref="AZ49:AZ51"/>
    <mergeCell ref="BA49:BA51"/>
    <mergeCell ref="Y48:Z48"/>
    <mergeCell ref="AB48:AC48"/>
    <mergeCell ref="AE48:AF48"/>
    <mergeCell ref="AH48:AI48"/>
    <mergeCell ref="AK48:AL48"/>
    <mergeCell ref="AN48:AO48"/>
    <mergeCell ref="G48:H48"/>
    <mergeCell ref="J48:K48"/>
    <mergeCell ref="M48:N48"/>
    <mergeCell ref="P48:Q48"/>
    <mergeCell ref="S48:T48"/>
    <mergeCell ref="V48:W48"/>
    <mergeCell ref="M43:N43"/>
    <mergeCell ref="P43:Q43"/>
    <mergeCell ref="S43:T43"/>
    <mergeCell ref="V43:W43"/>
    <mergeCell ref="Y43:Z43"/>
    <mergeCell ref="AE43:AF43"/>
    <mergeCell ref="Y42:Z42"/>
    <mergeCell ref="AB42:AC42"/>
    <mergeCell ref="AE42:AF42"/>
    <mergeCell ref="AH42:AI42"/>
    <mergeCell ref="AK42:AL42"/>
    <mergeCell ref="AN42:AO42"/>
    <mergeCell ref="AY41:AY48"/>
    <mergeCell ref="AZ41:AZ48"/>
    <mergeCell ref="BA41:BA48"/>
    <mergeCell ref="D42:E42"/>
    <mergeCell ref="G42:H42"/>
    <mergeCell ref="J42:K42"/>
    <mergeCell ref="M42:N42"/>
    <mergeCell ref="P42:Q42"/>
    <mergeCell ref="S42:T42"/>
    <mergeCell ref="V42:W42"/>
    <mergeCell ref="AK41:AL41"/>
    <mergeCell ref="AN41:AO41"/>
    <mergeCell ref="AQ41:AR41"/>
    <mergeCell ref="AV41:AV48"/>
    <mergeCell ref="AW41:AW48"/>
    <mergeCell ref="AX41:AX48"/>
    <mergeCell ref="AQ42:AR42"/>
    <mergeCell ref="AQ45:AS45"/>
    <mergeCell ref="AQ48:AR48"/>
    <mergeCell ref="S41:T41"/>
    <mergeCell ref="BA38:BA40"/>
    <mergeCell ref="D41:E41"/>
    <mergeCell ref="G41:H41"/>
    <mergeCell ref="J41:K41"/>
    <mergeCell ref="M41:N41"/>
    <mergeCell ref="P41:Q41"/>
    <mergeCell ref="Y37:Z37"/>
    <mergeCell ref="AB37:AC37"/>
    <mergeCell ref="AE37:AF37"/>
    <mergeCell ref="AN37:AO37"/>
    <mergeCell ref="AQ37:AR37"/>
    <mergeCell ref="AV38:AV40"/>
    <mergeCell ref="BA30:BA37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AZ30:AZ37"/>
    <mergeCell ref="D31:E31"/>
    <mergeCell ref="G31:H31"/>
    <mergeCell ref="J31:K31"/>
    <mergeCell ref="M31:N31"/>
    <mergeCell ref="P31:Q31"/>
    <mergeCell ref="S31:T31"/>
    <mergeCell ref="V31:W31"/>
    <mergeCell ref="Y31:Z31"/>
    <mergeCell ref="AV30:AV37"/>
    <mergeCell ref="AW30:AW37"/>
    <mergeCell ref="AX30:AX37"/>
    <mergeCell ref="AY30:AY37"/>
    <mergeCell ref="V30:W30"/>
    <mergeCell ref="V41:W41"/>
    <mergeCell ref="Y41:Z41"/>
    <mergeCell ref="AB41:AC41"/>
    <mergeCell ref="AE41:AF41"/>
    <mergeCell ref="AH41:AI41"/>
    <mergeCell ref="AW38:AW40"/>
    <mergeCell ref="AX38:AX40"/>
    <mergeCell ref="AY38:AY40"/>
    <mergeCell ref="AZ38:AZ40"/>
    <mergeCell ref="AH19:AI19"/>
    <mergeCell ref="AK19:AL19"/>
    <mergeCell ref="AN19:AO19"/>
    <mergeCell ref="AQ19:AR19"/>
    <mergeCell ref="J19:K19"/>
    <mergeCell ref="S32:T32"/>
    <mergeCell ref="V32:W32"/>
    <mergeCell ref="Y32:Z32"/>
    <mergeCell ref="C34:T34"/>
    <mergeCell ref="U34:AO34"/>
    <mergeCell ref="J37:K37"/>
    <mergeCell ref="M37:N37"/>
    <mergeCell ref="P37:Q37"/>
    <mergeCell ref="S37:T37"/>
    <mergeCell ref="V37:W37"/>
    <mergeCell ref="AB31:AC31"/>
    <mergeCell ref="AE31:AF31"/>
    <mergeCell ref="AH31:AI31"/>
    <mergeCell ref="AK31:AL31"/>
    <mergeCell ref="AN31:AO31"/>
    <mergeCell ref="AQ31:AR31"/>
    <mergeCell ref="AN30:AO30"/>
    <mergeCell ref="AQ30:AR30"/>
    <mergeCell ref="AZ12:AZ13"/>
    <mergeCell ref="BA12:BA13"/>
    <mergeCell ref="J13:Q13"/>
    <mergeCell ref="R13:AM13"/>
    <mergeCell ref="AN13:AS13"/>
    <mergeCell ref="S30:T30"/>
    <mergeCell ref="AV27:AV29"/>
    <mergeCell ref="AW27:AW29"/>
    <mergeCell ref="AX27:AX29"/>
    <mergeCell ref="AY27:AY29"/>
    <mergeCell ref="AZ27:AZ29"/>
    <mergeCell ref="BA27:BA29"/>
    <mergeCell ref="AQ21:AR21"/>
    <mergeCell ref="C23:Q23"/>
    <mergeCell ref="S23:AS23"/>
    <mergeCell ref="G26:H26"/>
    <mergeCell ref="S26:T26"/>
    <mergeCell ref="V26:W26"/>
    <mergeCell ref="Y26:Z26"/>
    <mergeCell ref="AB26:AC26"/>
    <mergeCell ref="AK26:AL26"/>
    <mergeCell ref="AQ26:AR26"/>
    <mergeCell ref="BA19:BA26"/>
    <mergeCell ref="V20:W20"/>
    <mergeCell ref="Y20:Z20"/>
    <mergeCell ref="AV19:AV26"/>
    <mergeCell ref="AW19:AW26"/>
    <mergeCell ref="AX19:AX26"/>
    <mergeCell ref="AY19:AY26"/>
    <mergeCell ref="AZ19:AZ26"/>
    <mergeCell ref="AB19:AC19"/>
    <mergeCell ref="AE19:AF19"/>
    <mergeCell ref="B1:BA2"/>
    <mergeCell ref="B9:AU10"/>
    <mergeCell ref="AV9:AX10"/>
    <mergeCell ref="AY9:BA10"/>
    <mergeCell ref="B11:B388"/>
    <mergeCell ref="AU11:AU388"/>
    <mergeCell ref="AV11:AV13"/>
    <mergeCell ref="AW11:BA11"/>
    <mergeCell ref="AW12:AW13"/>
    <mergeCell ref="AX12:AX13"/>
    <mergeCell ref="AB20:AC20"/>
    <mergeCell ref="AE20:AF20"/>
    <mergeCell ref="AH20:AI20"/>
    <mergeCell ref="AK20:AL20"/>
    <mergeCell ref="AN20:AO20"/>
    <mergeCell ref="AQ20:AR20"/>
    <mergeCell ref="J20:K20"/>
    <mergeCell ref="M20:N20"/>
    <mergeCell ref="P20:Q20"/>
    <mergeCell ref="S20:T20"/>
    <mergeCell ref="M19:N19"/>
    <mergeCell ref="P19:Q19"/>
    <mergeCell ref="S19:T19"/>
    <mergeCell ref="V19:W19"/>
    <mergeCell ref="Y19:Z19"/>
    <mergeCell ref="AV16:AV18"/>
    <mergeCell ref="AW16:AW18"/>
    <mergeCell ref="AX16:AX18"/>
    <mergeCell ref="AY16:AY18"/>
    <mergeCell ref="AZ16:AZ18"/>
    <mergeCell ref="BA16:BA18"/>
    <mergeCell ref="AY12:AY13"/>
  </mergeCells>
  <conditionalFormatting sqref="C51">
    <cfRule type="containsText" dxfId="102" priority="83" operator="containsText" text="DC">
      <formula>NOT(ISERROR(SEARCH("DC",C51)))</formula>
    </cfRule>
    <cfRule type="containsText" dxfId="101" priority="82" operator="containsText" text="DD">
      <formula>NOT(ISERROR(SEARCH("DD",C51)))</formula>
    </cfRule>
    <cfRule type="containsText" dxfId="100" priority="84" operator="containsText" text="DB">
      <formula>NOT(ISERROR(SEARCH("DB",C51)))</formula>
    </cfRule>
  </conditionalFormatting>
  <conditionalFormatting sqref="F107">
    <cfRule type="containsText" dxfId="99" priority="78" operator="containsText" text="DB">
      <formula>NOT(ISERROR(SEARCH("DB",F107)))</formula>
    </cfRule>
    <cfRule type="containsText" dxfId="98" priority="77" operator="containsText" text="DC">
      <formula>NOT(ISERROR(SEARCH("DC",F107)))</formula>
    </cfRule>
    <cfRule type="containsText" dxfId="97" priority="76" operator="containsText" text="DD">
      <formula>NOT(ISERROR(SEARCH("DD",F107)))</formula>
    </cfRule>
  </conditionalFormatting>
  <conditionalFormatting sqref="I41">
    <cfRule type="containsText" dxfId="96" priority="93" operator="containsText" text="DB">
      <formula>NOT(ISERROR(SEARCH("DB",I41)))</formula>
    </cfRule>
    <cfRule type="containsText" dxfId="95" priority="92" operator="containsText" text="DC">
      <formula>NOT(ISERROR(SEARCH("DC",I41)))</formula>
    </cfRule>
    <cfRule type="containsText" dxfId="94" priority="91" operator="containsText" text="DD">
      <formula>NOT(ISERROR(SEARCH("DD",I41)))</formula>
    </cfRule>
  </conditionalFormatting>
  <conditionalFormatting sqref="I118">
    <cfRule type="containsText" dxfId="93" priority="75" operator="containsText" text="DB">
      <formula>NOT(ISERROR(SEARCH("DB",I118)))</formula>
    </cfRule>
    <cfRule type="containsText" dxfId="92" priority="74" operator="containsText" text="DC">
      <formula>NOT(ISERROR(SEARCH("DC",I118)))</formula>
    </cfRule>
    <cfRule type="containsText" dxfId="91" priority="73" operator="containsText" text="DD">
      <formula>NOT(ISERROR(SEARCH("DD",I118)))</formula>
    </cfRule>
  </conditionalFormatting>
  <conditionalFormatting sqref="L41">
    <cfRule type="containsText" dxfId="90" priority="88" operator="containsText" text="DD">
      <formula>NOT(ISERROR(SEARCH("DD",L41)))</formula>
    </cfRule>
    <cfRule type="containsText" dxfId="89" priority="90" operator="containsText" text="DB">
      <formula>NOT(ISERROR(SEARCH("DB",L41)))</formula>
    </cfRule>
    <cfRule type="containsText" dxfId="88" priority="89" operator="containsText" text="DC">
      <formula>NOT(ISERROR(SEARCH("DC",L41)))</formula>
    </cfRule>
  </conditionalFormatting>
  <conditionalFormatting sqref="L129">
    <cfRule type="containsText" dxfId="87" priority="64" operator="containsText" text="DD">
      <formula>NOT(ISERROR(SEARCH("DD",L129)))</formula>
    </cfRule>
    <cfRule type="containsText" dxfId="86" priority="65" operator="containsText" text="DC">
      <formula>NOT(ISERROR(SEARCH("DC",L129)))</formula>
    </cfRule>
    <cfRule type="containsText" dxfId="85" priority="66" operator="containsText" text="DB">
      <formula>NOT(ISERROR(SEARCH("DB",L129)))</formula>
    </cfRule>
  </conditionalFormatting>
  <conditionalFormatting sqref="O129">
    <cfRule type="containsText" dxfId="84" priority="62" operator="containsText" text="DC">
      <formula>NOT(ISERROR(SEARCH("DC",O129)))</formula>
    </cfRule>
    <cfRule type="containsText" dxfId="83" priority="63" operator="containsText" text="DB">
      <formula>NOT(ISERROR(SEARCH("DB",O129)))</formula>
    </cfRule>
    <cfRule type="containsText" dxfId="82" priority="61" operator="containsText" text="DD">
      <formula>NOT(ISERROR(SEARCH("DD",O129)))</formula>
    </cfRule>
  </conditionalFormatting>
  <conditionalFormatting sqref="R118">
    <cfRule type="containsText" dxfId="81" priority="72" operator="containsText" text="DB">
      <formula>NOT(ISERROR(SEARCH("DB",R118)))</formula>
    </cfRule>
    <cfRule type="containsText" dxfId="80" priority="70" operator="containsText" text="DD">
      <formula>NOT(ISERROR(SEARCH("DD",R118)))</formula>
    </cfRule>
    <cfRule type="containsText" dxfId="79" priority="71" operator="containsText" text="DC">
      <formula>NOT(ISERROR(SEARCH("DC",R118)))</formula>
    </cfRule>
  </conditionalFormatting>
  <conditionalFormatting sqref="X118">
    <cfRule type="containsText" dxfId="78" priority="67" operator="containsText" text="DD">
      <formula>NOT(ISERROR(SEARCH("DD",X118)))</formula>
    </cfRule>
    <cfRule type="containsText" dxfId="77" priority="68" operator="containsText" text="DC">
      <formula>NOT(ISERROR(SEARCH("DC",X118)))</formula>
    </cfRule>
    <cfRule type="containsText" dxfId="76" priority="69" operator="containsText" text="DB">
      <formula>NOT(ISERROR(SEARCH("DB",X118)))</formula>
    </cfRule>
  </conditionalFormatting>
  <conditionalFormatting sqref="AA85">
    <cfRule type="containsText" dxfId="75" priority="79" operator="containsText" text="DD">
      <formula>NOT(ISERROR(SEARCH("DD",AA85)))</formula>
    </cfRule>
    <cfRule type="containsText" dxfId="74" priority="80" operator="containsText" text="DC">
      <formula>NOT(ISERROR(SEARCH("DC",AA85)))</formula>
    </cfRule>
    <cfRule type="containsText" dxfId="73" priority="81" operator="containsText" text="DB">
      <formula>NOT(ISERROR(SEARCH("DB",AA85)))</formula>
    </cfRule>
  </conditionalFormatting>
  <conditionalFormatting sqref="AJ19">
    <cfRule type="containsText" dxfId="72" priority="96" operator="containsText" text="DB">
      <formula>NOT(ISERROR(SEARCH("DB",AJ19)))</formula>
    </cfRule>
    <cfRule type="containsText" dxfId="71" priority="94" operator="containsText" text="DD">
      <formula>NOT(ISERROR(SEARCH("DD",AJ19)))</formula>
    </cfRule>
    <cfRule type="containsText" dxfId="70" priority="95" operator="containsText" text="DC">
      <formula>NOT(ISERROR(SEARCH("DC",AJ19)))</formula>
    </cfRule>
  </conditionalFormatting>
  <conditionalFormatting sqref="AM41">
    <cfRule type="containsText" dxfId="69" priority="87" operator="containsText" text="DB">
      <formula>NOT(ISERROR(SEARCH("DB",AM41)))</formula>
    </cfRule>
    <cfRule type="containsText" dxfId="68" priority="85" operator="containsText" text="DD">
      <formula>NOT(ISERROR(SEARCH("DD",AM41)))</formula>
    </cfRule>
    <cfRule type="containsText" dxfId="67" priority="86" operator="containsText" text="DC">
      <formula>NOT(ISERROR(SEARCH("DC",AM41)))</formula>
    </cfRule>
  </conditionalFormatting>
  <conditionalFormatting sqref="AM162">
    <cfRule type="containsText" dxfId="66" priority="60" operator="containsText" text="DB">
      <formula>NOT(ISERROR(SEARCH("DB",AM162)))</formula>
    </cfRule>
    <cfRule type="containsText" dxfId="65" priority="59" operator="containsText" text="DC">
      <formula>NOT(ISERROR(SEARCH("DC",AM162)))</formula>
    </cfRule>
    <cfRule type="containsText" dxfId="64" priority="58" operator="containsText" text="DD">
      <formula>NOT(ISERROR(SEARCH("DD",AM162)))</formula>
    </cfRule>
  </conditionalFormatting>
  <conditionalFormatting sqref="AM173">
    <cfRule type="containsText" dxfId="63" priority="15" operator="containsText" text="DB">
      <formula>NOT(ISERROR(SEARCH("DB",AM173)))</formula>
    </cfRule>
    <cfRule type="containsText" dxfId="62" priority="14" operator="containsText" text="DC">
      <formula>NOT(ISERROR(SEARCH("DC",AM173)))</formula>
    </cfRule>
    <cfRule type="containsText" dxfId="61" priority="13" operator="containsText" text="DD">
      <formula>NOT(ISERROR(SEARCH("DD",AM173)))</formula>
    </cfRule>
  </conditionalFormatting>
  <conditionalFormatting sqref="AM184">
    <cfRule type="containsText" dxfId="60" priority="12" operator="containsText" text="DB">
      <formula>NOT(ISERROR(SEARCH("DB",AM184)))</formula>
    </cfRule>
    <cfRule type="containsText" dxfId="59" priority="11" operator="containsText" text="DC">
      <formula>NOT(ISERROR(SEARCH("DC",AM184)))</formula>
    </cfRule>
    <cfRule type="containsText" dxfId="58" priority="10" operator="containsText" text="DD">
      <formula>NOT(ISERROR(SEARCH("DD",AM184)))</formula>
    </cfRule>
  </conditionalFormatting>
  <conditionalFormatting sqref="AM196">
    <cfRule type="containsText" dxfId="57" priority="57" operator="containsText" text="DB">
      <formula>NOT(ISERROR(SEARCH("DB",AM196)))</formula>
    </cfRule>
    <cfRule type="containsText" dxfId="56" priority="56" operator="containsText" text="DC">
      <formula>NOT(ISERROR(SEARCH("DC",AM196)))</formula>
    </cfRule>
    <cfRule type="containsText" dxfId="55" priority="55" operator="containsText" text="DD">
      <formula>NOT(ISERROR(SEARCH("DD",AM196)))</formula>
    </cfRule>
  </conditionalFormatting>
  <conditionalFormatting sqref="AM207">
    <cfRule type="containsText" dxfId="54" priority="54" operator="containsText" text="DB">
      <formula>NOT(ISERROR(SEARCH("DB",AM207)))</formula>
    </cfRule>
    <cfRule type="containsText" dxfId="53" priority="53" operator="containsText" text="DC">
      <formula>NOT(ISERROR(SEARCH("DC",AM207)))</formula>
    </cfRule>
    <cfRule type="containsText" dxfId="52" priority="52" operator="containsText" text="DD">
      <formula>NOT(ISERROR(SEARCH("DD",AM207)))</formula>
    </cfRule>
  </conditionalFormatting>
  <conditionalFormatting sqref="AM218">
    <cfRule type="containsText" dxfId="51" priority="49" operator="containsText" text="DD">
      <formula>NOT(ISERROR(SEARCH("DD",AM218)))</formula>
    </cfRule>
    <cfRule type="containsText" dxfId="50" priority="50" operator="containsText" text="DC">
      <formula>NOT(ISERROR(SEARCH("DC",AM218)))</formula>
    </cfRule>
    <cfRule type="containsText" dxfId="49" priority="51" operator="containsText" text="DB">
      <formula>NOT(ISERROR(SEARCH("DB",AM218)))</formula>
    </cfRule>
  </conditionalFormatting>
  <conditionalFormatting sqref="AM229">
    <cfRule type="containsText" dxfId="48" priority="46" operator="containsText" text="DD">
      <formula>NOT(ISERROR(SEARCH("DD",AM229)))</formula>
    </cfRule>
    <cfRule type="containsText" dxfId="47" priority="48" operator="containsText" text="DB">
      <formula>NOT(ISERROR(SEARCH("DB",AM229)))</formula>
    </cfRule>
    <cfRule type="containsText" dxfId="46" priority="47" operator="containsText" text="DC">
      <formula>NOT(ISERROR(SEARCH("DC",AM229)))</formula>
    </cfRule>
  </conditionalFormatting>
  <conditionalFormatting sqref="AM240">
    <cfRule type="containsText" dxfId="45" priority="45" operator="containsText" text="DB">
      <formula>NOT(ISERROR(SEARCH("DB",AM240)))</formula>
    </cfRule>
    <cfRule type="containsText" dxfId="44" priority="44" operator="containsText" text="DC">
      <formula>NOT(ISERROR(SEARCH("DC",AM240)))</formula>
    </cfRule>
    <cfRule type="containsText" dxfId="43" priority="43" operator="containsText" text="DD">
      <formula>NOT(ISERROR(SEARCH("DD",AM240)))</formula>
    </cfRule>
  </conditionalFormatting>
  <conditionalFormatting sqref="AM251">
    <cfRule type="containsText" dxfId="42" priority="42" operator="containsText" text="DB">
      <formula>NOT(ISERROR(SEARCH("DB",AM251)))</formula>
    </cfRule>
    <cfRule type="containsText" dxfId="41" priority="41" operator="containsText" text="DC">
      <formula>NOT(ISERROR(SEARCH("DC",AM251)))</formula>
    </cfRule>
    <cfRule type="containsText" dxfId="40" priority="40" operator="containsText" text="DD">
      <formula>NOT(ISERROR(SEARCH("DD",AM251)))</formula>
    </cfRule>
  </conditionalFormatting>
  <conditionalFormatting sqref="AM262">
    <cfRule type="containsText" dxfId="39" priority="37" operator="containsText" text="DD">
      <formula>NOT(ISERROR(SEARCH("DD",AM262)))</formula>
    </cfRule>
    <cfRule type="containsText" dxfId="38" priority="39" operator="containsText" text="DB">
      <formula>NOT(ISERROR(SEARCH("DB",AM262)))</formula>
    </cfRule>
    <cfRule type="containsText" dxfId="37" priority="38" operator="containsText" text="DC">
      <formula>NOT(ISERROR(SEARCH("DC",AM262)))</formula>
    </cfRule>
  </conditionalFormatting>
  <conditionalFormatting sqref="AM273">
    <cfRule type="containsText" dxfId="36" priority="36" operator="containsText" text="DB">
      <formula>NOT(ISERROR(SEARCH("DB",AM273)))</formula>
    </cfRule>
    <cfRule type="containsText" dxfId="35" priority="35" operator="containsText" text="DC">
      <formula>NOT(ISERROR(SEARCH("DC",AM273)))</formula>
    </cfRule>
    <cfRule type="containsText" dxfId="34" priority="34" operator="containsText" text="DD">
      <formula>NOT(ISERROR(SEARCH("DD",AM273)))</formula>
    </cfRule>
  </conditionalFormatting>
  <conditionalFormatting sqref="AM284">
    <cfRule type="containsText" dxfId="33" priority="33" operator="containsText" text="DB">
      <formula>NOT(ISERROR(SEARCH("DB",AM284)))</formula>
    </cfRule>
    <cfRule type="containsText" dxfId="32" priority="32" operator="containsText" text="DC">
      <formula>NOT(ISERROR(SEARCH("DC",AM284)))</formula>
    </cfRule>
    <cfRule type="containsText" dxfId="31" priority="31" operator="containsText" text="DD">
      <formula>NOT(ISERROR(SEARCH("DD",AM284)))</formula>
    </cfRule>
  </conditionalFormatting>
  <conditionalFormatting sqref="AM306">
    <cfRule type="containsText" dxfId="30" priority="30" operator="containsText" text="DB">
      <formula>NOT(ISERROR(SEARCH("DB",AM306)))</formula>
    </cfRule>
    <cfRule type="containsText" dxfId="29" priority="29" operator="containsText" text="DC">
      <formula>NOT(ISERROR(SEARCH("DC",AM306)))</formula>
    </cfRule>
    <cfRule type="containsText" dxfId="28" priority="28" operator="containsText" text="DD">
      <formula>NOT(ISERROR(SEARCH("DD",AM306)))</formula>
    </cfRule>
  </conditionalFormatting>
  <conditionalFormatting sqref="AM317">
    <cfRule type="containsText" dxfId="27" priority="27" operator="containsText" text="DB">
      <formula>NOT(ISERROR(SEARCH("DB",AM317)))</formula>
    </cfRule>
    <cfRule type="containsText" dxfId="26" priority="26" operator="containsText" text="DC">
      <formula>NOT(ISERROR(SEARCH("DC",AM317)))</formula>
    </cfRule>
    <cfRule type="containsText" dxfId="25" priority="25" operator="containsText" text="DD">
      <formula>NOT(ISERROR(SEARCH("DD",AM317)))</formula>
    </cfRule>
  </conditionalFormatting>
  <conditionalFormatting sqref="AM328">
    <cfRule type="containsText" dxfId="24" priority="24" operator="containsText" text="DB">
      <formula>NOT(ISERROR(SEARCH("DB",AM328)))</formula>
    </cfRule>
    <cfRule type="containsText" dxfId="23" priority="23" operator="containsText" text="DC">
      <formula>NOT(ISERROR(SEARCH("DC",AM328)))</formula>
    </cfRule>
    <cfRule type="containsText" dxfId="22" priority="22" operator="containsText" text="DD">
      <formula>NOT(ISERROR(SEARCH("DD",AM328)))</formula>
    </cfRule>
  </conditionalFormatting>
  <conditionalFormatting sqref="AM339">
    <cfRule type="containsText" dxfId="21" priority="21" operator="containsText" text="DB">
      <formula>NOT(ISERROR(SEARCH("DB",AM339)))</formula>
    </cfRule>
    <cfRule type="containsText" dxfId="20" priority="20" operator="containsText" text="DC">
      <formula>NOT(ISERROR(SEARCH("DC",AM339)))</formula>
    </cfRule>
    <cfRule type="containsText" dxfId="19" priority="19" operator="containsText" text="DD">
      <formula>NOT(ISERROR(SEARCH("DD",AM339)))</formula>
    </cfRule>
  </conditionalFormatting>
  <conditionalFormatting sqref="AM350">
    <cfRule type="containsText" dxfId="18" priority="18" operator="containsText" text="DB">
      <formula>NOT(ISERROR(SEARCH("DB",AM350)))</formula>
    </cfRule>
    <cfRule type="containsText" dxfId="17" priority="17" operator="containsText" text="DC">
      <formula>NOT(ISERROR(SEARCH("DC",AM350)))</formula>
    </cfRule>
    <cfRule type="containsText" dxfId="16" priority="16" operator="containsText" text="DD">
      <formula>NOT(ISERROR(SEARCH("DD",AM350)))</formula>
    </cfRule>
  </conditionalFormatting>
  <conditionalFormatting sqref="AM361">
    <cfRule type="containsText" dxfId="15" priority="1" operator="containsText" text="DD">
      <formula>NOT(ISERROR(SEARCH("DD",AM361)))</formula>
    </cfRule>
    <cfRule type="containsText" dxfId="14" priority="3" operator="containsText" text="DB">
      <formula>NOT(ISERROR(SEARCH("DB",AM361)))</formula>
    </cfRule>
    <cfRule type="containsText" dxfId="13" priority="2" operator="containsText" text="DC">
      <formula>NOT(ISERROR(SEARCH("DC",AM361)))</formula>
    </cfRule>
  </conditionalFormatting>
  <conditionalFormatting sqref="AM372">
    <cfRule type="containsText" dxfId="12" priority="8" operator="containsText" text="DC">
      <formula>NOT(ISERROR(SEARCH("DC",AM372)))</formula>
    </cfRule>
    <cfRule type="containsText" dxfId="11" priority="7" operator="containsText" text="DD">
      <formula>NOT(ISERROR(SEARCH("DD",AM372)))</formula>
    </cfRule>
    <cfRule type="containsText" dxfId="10" priority="9" operator="containsText" text="DB">
      <formula>NOT(ISERROR(SEARCH("DB",AM372)))</formula>
    </cfRule>
  </conditionalFormatting>
  <conditionalFormatting sqref="AM383">
    <cfRule type="containsText" dxfId="9" priority="6" operator="containsText" text="DB">
      <formula>NOT(ISERROR(SEARCH("DB",AM383)))</formula>
    </cfRule>
    <cfRule type="containsText" dxfId="8" priority="5" operator="containsText" text="DC">
      <formula>NOT(ISERROR(SEARCH("DC",AM383)))</formula>
    </cfRule>
    <cfRule type="containsText" dxfId="7" priority="4" operator="containsText" text="DD">
      <formula>NOT(ISERROR(SEARCH("DD",AM383)))</formula>
    </cfRule>
  </conditionalFormatting>
  <pageMargins left="0.7" right="0.26" top="0.75" bottom="0.78" header="0.3" footer="0.3"/>
  <pageSetup paperSize="8" scale="39" fitToHeight="0" orientation="landscape" r:id="rId1"/>
  <rowBreaks count="5" manualBreakCount="5">
    <brk id="99" max="53" man="1"/>
    <brk id="187" max="53" man="1"/>
    <brk id="276" max="53" man="1"/>
    <brk id="364" max="53" man="1"/>
    <brk id="417" max="53" man="1"/>
  </rowBreaks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DF719-EF11-4824-8DFF-FE10C601DB5B}">
  <sheetPr codeName="Sheet20">
    <pageSetUpPr fitToPage="1"/>
  </sheetPr>
  <dimension ref="A1:AL581"/>
  <sheetViews>
    <sheetView zoomScale="62" zoomScaleNormal="71" zoomScaleSheetLayoutView="40" workbookViewId="0">
      <pane xSplit="23" ySplit="5" topLeftCell="X562" activePane="bottomRight" state="frozen"/>
      <selection pane="topRight" activeCell="X1" sqref="X1"/>
      <selection pane="bottomLeft" activeCell="A6" sqref="A6"/>
      <selection pane="bottomRight" activeCell="AF581" sqref="AF581"/>
    </sheetView>
  </sheetViews>
  <sheetFormatPr defaultColWidth="8.54296875" defaultRowHeight="10.5"/>
  <cols>
    <col min="1" max="1" width="4.54296875" style="88" customWidth="1"/>
    <col min="2" max="2" width="8.08984375" style="88" customWidth="1"/>
    <col min="3" max="3" width="7.08984375" style="88" customWidth="1"/>
    <col min="4" max="4" width="8.453125" style="88" customWidth="1"/>
    <col min="5" max="5" width="6.54296875" style="88" customWidth="1"/>
    <col min="6" max="6" width="8.453125" style="88" customWidth="1"/>
    <col min="7" max="7" width="6.54296875" style="88" customWidth="1"/>
    <col min="8" max="8" width="8.453125" style="88" customWidth="1"/>
    <col min="9" max="9" width="6.54296875" style="88" customWidth="1"/>
    <col min="10" max="10" width="8.453125" style="88" customWidth="1"/>
    <col min="11" max="11" width="6.54296875" style="88" customWidth="1"/>
    <col min="12" max="12" width="8.453125" style="88" customWidth="1"/>
    <col min="13" max="13" width="6.54296875" style="88" customWidth="1"/>
    <col min="14" max="14" width="8.453125" style="88" customWidth="1"/>
    <col min="15" max="15" width="6.54296875" style="88" customWidth="1"/>
    <col min="16" max="16" width="8.453125" style="88" customWidth="1"/>
    <col min="17" max="17" width="6.54296875" style="88" customWidth="1"/>
    <col min="18" max="18" width="8.453125" style="88" customWidth="1"/>
    <col min="19" max="19" width="6.54296875" style="88" customWidth="1"/>
    <col min="20" max="20" width="8.453125" style="88" customWidth="1"/>
    <col min="21" max="21" width="6.54296875" style="88" customWidth="1"/>
    <col min="22" max="22" width="8.36328125" style="88" customWidth="1"/>
    <col min="23" max="23" width="3.453125" style="88" customWidth="1"/>
    <col min="24" max="24" width="9" style="88" customWidth="1"/>
    <col min="25" max="25" width="10" style="88" bestFit="1" customWidth="1"/>
    <col min="26" max="26" width="11.1796875" style="88" hidden="1" customWidth="1"/>
    <col min="27" max="27" width="6.54296875" style="88" bestFit="1" customWidth="1"/>
    <col min="28" max="28" width="6.90625" style="88" bestFit="1" customWidth="1"/>
    <col min="29" max="29" width="4.90625" style="88" bestFit="1" customWidth="1"/>
    <col min="30" max="30" width="4.453125" style="88" bestFit="1" customWidth="1"/>
    <col min="31" max="31" width="6.54296875" style="88" bestFit="1" customWidth="1"/>
    <col min="32" max="32" width="6.90625" style="88" bestFit="1" customWidth="1"/>
    <col min="33" max="33" width="4.90625" style="88" bestFit="1" customWidth="1"/>
    <col min="34" max="34" width="3.90625" style="88" bestFit="1" customWidth="1"/>
    <col min="35" max="35" width="10" style="88" bestFit="1" customWidth="1"/>
    <col min="36" max="36" width="9.36328125" style="88" bestFit="1" customWidth="1"/>
    <col min="37" max="37" width="8.1796875" style="88" bestFit="1" customWidth="1"/>
    <col min="38" max="38" width="13.81640625" style="88" customWidth="1"/>
    <col min="39" max="41" width="6.453125" style="88" customWidth="1"/>
    <col min="42" max="51" width="6.54296875" style="88" customWidth="1"/>
    <col min="52" max="59" width="6.453125" style="88" customWidth="1"/>
    <col min="60" max="16384" width="8.54296875" style="88"/>
  </cols>
  <sheetData>
    <row r="1" spans="1:38" ht="26.5" thickBot="1">
      <c r="A1" s="1015" t="s">
        <v>255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  <c r="O1" s="1016"/>
      <c r="P1" s="1016"/>
      <c r="Q1" s="1016"/>
      <c r="R1" s="1016"/>
      <c r="S1" s="1016"/>
      <c r="T1" s="1016"/>
      <c r="U1" s="1016"/>
      <c r="V1" s="1016"/>
      <c r="W1" s="1016"/>
      <c r="X1" s="1016"/>
      <c r="Y1" s="1016"/>
      <c r="Z1" s="1016"/>
      <c r="AA1" s="1016"/>
      <c r="AB1" s="1016"/>
      <c r="AC1" s="1016"/>
      <c r="AD1" s="1016"/>
      <c r="AE1" s="1016"/>
      <c r="AF1" s="1016"/>
      <c r="AG1" s="1016"/>
      <c r="AH1" s="1017">
        <f ca="1">'PGCIL - KEC'!M1</f>
        <v>46204</v>
      </c>
      <c r="AI1" s="1017"/>
      <c r="AJ1" s="1017"/>
      <c r="AK1" s="1017"/>
      <c r="AL1" s="1018"/>
    </row>
    <row r="2" spans="1:38" s="95" customFormat="1" ht="17">
      <c r="A2" s="89" t="s">
        <v>256</v>
      </c>
      <c r="B2" s="90"/>
      <c r="C2" s="90"/>
      <c r="D2" s="91"/>
      <c r="E2" s="92" t="s">
        <v>1689</v>
      </c>
      <c r="F2" s="93"/>
      <c r="G2" s="94"/>
      <c r="H2" s="94"/>
      <c r="I2" s="94"/>
      <c r="J2" s="94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4"/>
      <c r="W2" s="94"/>
      <c r="X2" s="1019" t="s">
        <v>110</v>
      </c>
      <c r="Y2" s="1020"/>
      <c r="Z2" s="1020"/>
      <c r="AA2" s="1020"/>
      <c r="AB2" s="1020"/>
      <c r="AC2" s="1020"/>
      <c r="AD2" s="1020"/>
      <c r="AE2" s="1020"/>
      <c r="AF2" s="1020"/>
      <c r="AG2" s="1020"/>
      <c r="AH2" s="1020"/>
      <c r="AI2" s="1020"/>
      <c r="AJ2" s="1020"/>
      <c r="AK2" s="1020"/>
      <c r="AL2" s="1021"/>
    </row>
    <row r="3" spans="1:38" s="95" customFormat="1" ht="17.149999999999999" customHeight="1">
      <c r="A3" s="89" t="s">
        <v>257</v>
      </c>
      <c r="B3" s="90"/>
      <c r="C3" s="90"/>
      <c r="D3" s="96"/>
      <c r="E3" s="92" t="s">
        <v>1690</v>
      </c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4"/>
      <c r="W3" s="94"/>
      <c r="X3" s="1022" t="s">
        <v>258</v>
      </c>
      <c r="Y3" s="1024" t="s">
        <v>259</v>
      </c>
      <c r="Z3" s="1026" t="s">
        <v>260</v>
      </c>
      <c r="AA3" s="1028" t="s">
        <v>261</v>
      </c>
      <c r="AB3" s="1028"/>
      <c r="AC3" s="1028"/>
      <c r="AD3" s="1028" t="s">
        <v>262</v>
      </c>
      <c r="AE3" s="1028"/>
      <c r="AF3" s="1028"/>
      <c r="AG3" s="1028"/>
      <c r="AH3" s="1028" t="s">
        <v>263</v>
      </c>
      <c r="AI3" s="1026" t="s">
        <v>264</v>
      </c>
      <c r="AJ3" s="1026" t="s">
        <v>265</v>
      </c>
      <c r="AK3" s="1026" t="s">
        <v>266</v>
      </c>
      <c r="AL3" s="1034" t="s">
        <v>267</v>
      </c>
    </row>
    <row r="4" spans="1:38" s="95" customFormat="1" ht="17.149999999999999" customHeight="1">
      <c r="A4" s="97" t="s">
        <v>268</v>
      </c>
      <c r="B4" s="98"/>
      <c r="C4" s="98"/>
      <c r="D4" s="99"/>
      <c r="E4" s="92" t="s">
        <v>269</v>
      </c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4"/>
      <c r="W4" s="94"/>
      <c r="X4" s="1022"/>
      <c r="Y4" s="1024"/>
      <c r="Z4" s="1026"/>
      <c r="AA4" s="1028"/>
      <c r="AB4" s="1028"/>
      <c r="AC4" s="1028"/>
      <c r="AD4" s="1028"/>
      <c r="AE4" s="1028"/>
      <c r="AF4" s="1028"/>
      <c r="AG4" s="1028"/>
      <c r="AH4" s="1028"/>
      <c r="AI4" s="1026"/>
      <c r="AJ4" s="1026"/>
      <c r="AK4" s="1026"/>
      <c r="AL4" s="1034"/>
    </row>
    <row r="5" spans="1:38" s="95" customFormat="1" ht="16.399999999999999" customHeight="1" thickBot="1">
      <c r="A5" s="100"/>
      <c r="B5" s="101"/>
      <c r="C5" s="101"/>
      <c r="D5" s="102"/>
      <c r="E5" s="103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4"/>
      <c r="W5" s="104"/>
      <c r="X5" s="1023"/>
      <c r="Y5" s="1025"/>
      <c r="Z5" s="1027"/>
      <c r="AA5" s="105" t="s">
        <v>270</v>
      </c>
      <c r="AB5" s="105" t="s">
        <v>271</v>
      </c>
      <c r="AC5" s="105" t="s">
        <v>272</v>
      </c>
      <c r="AD5" s="105" t="s">
        <v>273</v>
      </c>
      <c r="AE5" s="105" t="s">
        <v>270</v>
      </c>
      <c r="AF5" s="105" t="s">
        <v>271</v>
      </c>
      <c r="AG5" s="105" t="s">
        <v>272</v>
      </c>
      <c r="AH5" s="1029"/>
      <c r="AI5" s="1027"/>
      <c r="AJ5" s="1027"/>
      <c r="AK5" s="1027"/>
      <c r="AL5" s="1035"/>
    </row>
    <row r="6" spans="1:38" s="95" customFormat="1" ht="13.4" customHeight="1">
      <c r="A6" s="1036" t="s">
        <v>274</v>
      </c>
      <c r="B6" s="1037"/>
      <c r="C6" s="1037"/>
      <c r="D6" s="1037"/>
      <c r="E6" s="1037"/>
      <c r="F6" s="1037"/>
      <c r="G6" s="1037"/>
      <c r="H6" s="1037"/>
      <c r="I6" s="1037"/>
      <c r="J6" s="1037"/>
      <c r="K6" s="1037"/>
      <c r="L6" s="1040" t="s">
        <v>275</v>
      </c>
      <c r="M6" s="1041"/>
      <c r="N6" s="1041"/>
      <c r="O6" s="1041"/>
      <c r="P6" s="1041"/>
      <c r="Q6" s="1041"/>
      <c r="R6" s="1041"/>
      <c r="S6" s="1041"/>
      <c r="T6" s="1041"/>
      <c r="U6" s="1041"/>
      <c r="V6" s="1041"/>
      <c r="W6" s="1042"/>
      <c r="X6" s="106"/>
      <c r="Y6" s="106"/>
      <c r="Z6" s="106"/>
      <c r="AA6" s="106"/>
      <c r="AB6" s="106"/>
      <c r="AC6" s="106"/>
      <c r="AD6" s="106"/>
      <c r="AE6" s="106"/>
      <c r="AF6" s="106"/>
      <c r="AG6" s="106"/>
      <c r="AH6" s="106"/>
      <c r="AI6" s="106"/>
      <c r="AJ6" s="106"/>
      <c r="AK6" s="106"/>
      <c r="AL6" s="107"/>
    </row>
    <row r="7" spans="1:38" s="95" customFormat="1" ht="13.4" customHeight="1" thickBot="1">
      <c r="A7" s="1038"/>
      <c r="B7" s="1039"/>
      <c r="C7" s="1039"/>
      <c r="D7" s="1039"/>
      <c r="E7" s="1039"/>
      <c r="F7" s="1039"/>
      <c r="G7" s="1039"/>
      <c r="H7" s="1039"/>
      <c r="I7" s="1039"/>
      <c r="J7" s="1039"/>
      <c r="K7" s="1039"/>
      <c r="L7" s="1043"/>
      <c r="M7" s="1044"/>
      <c r="N7" s="1044"/>
      <c r="O7" s="1044"/>
      <c r="P7" s="1044"/>
      <c r="Q7" s="1044"/>
      <c r="R7" s="1044"/>
      <c r="S7" s="1044"/>
      <c r="T7" s="1044"/>
      <c r="U7" s="1044"/>
      <c r="V7" s="1044"/>
      <c r="W7" s="1045"/>
      <c r="X7" s="106"/>
      <c r="Y7" s="106"/>
      <c r="Z7" s="106"/>
      <c r="AA7" s="106"/>
      <c r="AB7" s="106"/>
      <c r="AC7" s="106"/>
      <c r="AD7" s="106"/>
      <c r="AE7" s="106"/>
      <c r="AF7" s="106"/>
      <c r="AG7" s="106"/>
      <c r="AH7" s="106"/>
      <c r="AI7" s="106"/>
      <c r="AJ7" s="106"/>
      <c r="AK7" s="106"/>
      <c r="AL7" s="107"/>
    </row>
    <row r="8" spans="1:38" s="95" customFormat="1" ht="17.149999999999999" customHeight="1">
      <c r="A8" s="1046" t="s">
        <v>107</v>
      </c>
      <c r="B8" s="1048" t="s">
        <v>69</v>
      </c>
      <c r="C8" s="1049"/>
      <c r="D8" s="1050"/>
      <c r="E8" s="1054" t="s">
        <v>120</v>
      </c>
      <c r="F8" s="1056" t="s">
        <v>276</v>
      </c>
      <c r="G8" s="1056"/>
      <c r="H8" s="1056" t="s">
        <v>277</v>
      </c>
      <c r="I8" s="1056"/>
      <c r="J8" s="1056" t="s">
        <v>278</v>
      </c>
      <c r="K8" s="1068"/>
      <c r="L8" s="1070" t="s">
        <v>107</v>
      </c>
      <c r="M8" s="1030" t="s">
        <v>279</v>
      </c>
      <c r="N8" s="1030"/>
      <c r="O8" s="1030"/>
      <c r="P8" s="1030"/>
      <c r="Q8" s="1030" t="s">
        <v>280</v>
      </c>
      <c r="R8" s="1030"/>
      <c r="S8" s="1030" t="s">
        <v>116</v>
      </c>
      <c r="T8" s="1030"/>
      <c r="U8" s="1030" t="s">
        <v>278</v>
      </c>
      <c r="V8" s="1030"/>
      <c r="W8" s="1032"/>
      <c r="X8" s="106"/>
      <c r="Y8" s="106"/>
      <c r="Z8" s="106"/>
      <c r="AA8" s="106"/>
      <c r="AB8" s="106"/>
      <c r="AC8" s="106"/>
      <c r="AD8" s="106"/>
      <c r="AE8" s="106"/>
      <c r="AF8" s="106"/>
      <c r="AG8" s="106"/>
      <c r="AH8" s="106"/>
      <c r="AI8" s="106"/>
      <c r="AJ8" s="106"/>
      <c r="AK8" s="106"/>
      <c r="AL8" s="107"/>
    </row>
    <row r="9" spans="1:38" s="95" customFormat="1" ht="17.899999999999999" customHeight="1" thickBot="1">
      <c r="A9" s="1047"/>
      <c r="B9" s="1051"/>
      <c r="C9" s="1052"/>
      <c r="D9" s="1053"/>
      <c r="E9" s="1055"/>
      <c r="F9" s="1057"/>
      <c r="G9" s="1057"/>
      <c r="H9" s="1057"/>
      <c r="I9" s="1057"/>
      <c r="J9" s="1057"/>
      <c r="K9" s="1069"/>
      <c r="L9" s="1071"/>
      <c r="M9" s="1031"/>
      <c r="N9" s="1031"/>
      <c r="O9" s="1031"/>
      <c r="P9" s="1031"/>
      <c r="Q9" s="1031"/>
      <c r="R9" s="1031"/>
      <c r="S9" s="1031"/>
      <c r="T9" s="1031"/>
      <c r="U9" s="1031"/>
      <c r="V9" s="1031"/>
      <c r="W9" s="1033"/>
      <c r="X9" s="106"/>
      <c r="Y9" s="106"/>
      <c r="Z9" s="106"/>
      <c r="AA9" s="106"/>
      <c r="AB9" s="106"/>
      <c r="AC9" s="106"/>
      <c r="AD9" s="106"/>
      <c r="AE9" s="106"/>
      <c r="AF9" s="106"/>
      <c r="AG9" s="106"/>
      <c r="AH9" s="106"/>
      <c r="AI9" s="106"/>
      <c r="AJ9" s="106"/>
      <c r="AK9" s="106"/>
      <c r="AL9" s="107"/>
    </row>
    <row r="10" spans="1:38" s="95" customFormat="1" ht="17">
      <c r="A10" s="108">
        <v>1</v>
      </c>
      <c r="B10" s="1058" t="s">
        <v>281</v>
      </c>
      <c r="C10" s="1059"/>
      <c r="D10" s="1060"/>
      <c r="E10" s="109" t="s">
        <v>282</v>
      </c>
      <c r="F10" s="1061">
        <f>'PGCIL - KEC'!C9</f>
        <v>184.98599999999999</v>
      </c>
      <c r="G10" s="1062"/>
      <c r="H10" s="1063">
        <f>'PGCIL - KEC'!I7</f>
        <v>178.36350000000002</v>
      </c>
      <c r="I10" s="1063"/>
      <c r="J10" s="1064">
        <f>F1-H1</f>
        <v>0</v>
      </c>
      <c r="K10" s="1065"/>
      <c r="L10" s="110">
        <v>1</v>
      </c>
      <c r="M10" s="1066" t="s">
        <v>283</v>
      </c>
      <c r="N10" s="1066"/>
      <c r="O10" s="1066"/>
      <c r="P10" s="1066"/>
      <c r="Q10" s="1067">
        <f>SUM(Q11:R14)</f>
        <v>12</v>
      </c>
      <c r="R10" s="1067"/>
      <c r="S10" s="1084">
        <f>SUM(S11:T14)</f>
        <v>12</v>
      </c>
      <c r="T10" s="1085"/>
      <c r="U10" s="1073">
        <f>Q1-S1</f>
        <v>0</v>
      </c>
      <c r="V10" s="1073"/>
      <c r="W10" s="1074"/>
      <c r="X10" s="1082"/>
      <c r="Y10" s="1082"/>
      <c r="Z10" s="1075"/>
      <c r="AA10" s="1072"/>
      <c r="AB10" s="1072"/>
      <c r="AC10" s="1072"/>
      <c r="AD10" s="1082"/>
      <c r="AE10" s="1072"/>
      <c r="AF10" s="1072"/>
      <c r="AG10" s="1072"/>
      <c r="AH10" s="1075"/>
      <c r="AI10" s="1075"/>
      <c r="AJ10" s="1075"/>
      <c r="AK10" s="1075"/>
      <c r="AL10" s="1080"/>
    </row>
    <row r="11" spans="1:38" s="95" customFormat="1" ht="17">
      <c r="A11" s="108">
        <v>2</v>
      </c>
      <c r="B11" s="1058" t="s">
        <v>118</v>
      </c>
      <c r="C11" s="1059"/>
      <c r="D11" s="1060"/>
      <c r="E11" s="109" t="s">
        <v>282</v>
      </c>
      <c r="F11" s="1061">
        <f>'PGCIL - KEC'!C9</f>
        <v>184.98599999999999</v>
      </c>
      <c r="G11" s="1062"/>
      <c r="H11" s="1063">
        <f>'PGCIL - KEC'!I9</f>
        <v>178.364</v>
      </c>
      <c r="I11" s="1063"/>
      <c r="J11" s="1064">
        <f t="shared" ref="J11:J15" si="0">F11-H11</f>
        <v>6.6219999999999857</v>
      </c>
      <c r="K11" s="1065"/>
      <c r="L11" s="111" t="b">
        <v>1</v>
      </c>
      <c r="M11" s="1079" t="s">
        <v>1691</v>
      </c>
      <c r="N11" s="1079"/>
      <c r="O11" s="1079"/>
      <c r="P11" s="1079"/>
      <c r="Q11" s="1073">
        <v>8</v>
      </c>
      <c r="R11" s="1073"/>
      <c r="S11" s="1073">
        <v>8</v>
      </c>
      <c r="T11" s="1073"/>
      <c r="U11" s="1073">
        <f t="shared" ref="U11:U17" si="1">Q11-S11</f>
        <v>0</v>
      </c>
      <c r="V11" s="1073"/>
      <c r="W11" s="1074"/>
      <c r="X11" s="1082"/>
      <c r="Y11" s="1082"/>
      <c r="Z11" s="1075"/>
      <c r="AA11" s="1072"/>
      <c r="AB11" s="1072"/>
      <c r="AC11" s="1072"/>
      <c r="AD11" s="1082"/>
      <c r="AE11" s="1072"/>
      <c r="AF11" s="1072"/>
      <c r="AG11" s="1072"/>
      <c r="AH11" s="1075"/>
      <c r="AI11" s="1075"/>
      <c r="AJ11" s="1075"/>
      <c r="AK11" s="1075"/>
      <c r="AL11" s="1080"/>
    </row>
    <row r="12" spans="1:38" s="95" customFormat="1" ht="17">
      <c r="A12" s="108">
        <v>3</v>
      </c>
      <c r="B12" s="1058" t="s">
        <v>284</v>
      </c>
      <c r="C12" s="1059"/>
      <c r="D12" s="1060"/>
      <c r="E12" s="109" t="s">
        <v>285</v>
      </c>
      <c r="F12" s="1086">
        <v>32</v>
      </c>
      <c r="G12" s="1062"/>
      <c r="H12" s="1087">
        <f>'PGCIL - KEC'!I10</f>
        <v>17</v>
      </c>
      <c r="I12" s="1088"/>
      <c r="J12" s="1064">
        <f t="shared" si="0"/>
        <v>15</v>
      </c>
      <c r="K12" s="1065"/>
      <c r="L12" s="112" t="b">
        <v>1</v>
      </c>
      <c r="M12" s="1079" t="s">
        <v>287</v>
      </c>
      <c r="N12" s="1079"/>
      <c r="O12" s="1079"/>
      <c r="P12" s="1079"/>
      <c r="Q12" s="1073">
        <v>2</v>
      </c>
      <c r="R12" s="1073"/>
      <c r="S12" s="1073">
        <v>2</v>
      </c>
      <c r="T12" s="1073"/>
      <c r="U12" s="1073">
        <f t="shared" si="1"/>
        <v>0</v>
      </c>
      <c r="V12" s="1073"/>
      <c r="W12" s="1074"/>
      <c r="X12" s="1082"/>
      <c r="Y12" s="1082"/>
      <c r="Z12" s="1075"/>
      <c r="AA12" s="1075"/>
      <c r="AB12" s="1075"/>
      <c r="AC12" s="1075"/>
      <c r="AD12" s="1082"/>
      <c r="AE12" s="1075"/>
      <c r="AF12" s="1075"/>
      <c r="AG12" s="1075"/>
      <c r="AH12" s="1075"/>
      <c r="AI12" s="1075"/>
      <c r="AJ12" s="1075"/>
      <c r="AK12" s="1075"/>
      <c r="AL12" s="1080"/>
    </row>
    <row r="13" spans="1:38" s="95" customFormat="1" ht="17">
      <c r="A13" s="108">
        <v>4</v>
      </c>
      <c r="B13" s="1058" t="s">
        <v>286</v>
      </c>
      <c r="C13" s="1059"/>
      <c r="D13" s="1060"/>
      <c r="E13" s="109" t="s">
        <v>285</v>
      </c>
      <c r="F13" s="1086">
        <f>'PGCIL - KEC'!C12</f>
        <v>480</v>
      </c>
      <c r="G13" s="1062"/>
      <c r="H13" s="1087">
        <f>'PGCIL - KEC'!I12</f>
        <v>167</v>
      </c>
      <c r="I13" s="1088"/>
      <c r="J13" s="1064">
        <f t="shared" si="0"/>
        <v>313</v>
      </c>
      <c r="K13" s="1065"/>
      <c r="L13" s="112" t="b">
        <v>1</v>
      </c>
      <c r="M13" s="1079" t="s">
        <v>1692</v>
      </c>
      <c r="N13" s="1079"/>
      <c r="O13" s="1079"/>
      <c r="P13" s="1079"/>
      <c r="Q13" s="1073">
        <v>1</v>
      </c>
      <c r="R13" s="1073"/>
      <c r="S13" s="1073">
        <v>1</v>
      </c>
      <c r="T13" s="1073"/>
      <c r="U13" s="1073">
        <f t="shared" si="1"/>
        <v>0</v>
      </c>
      <c r="V13" s="1073"/>
      <c r="W13" s="1074"/>
      <c r="X13" s="1082"/>
      <c r="Y13" s="1082"/>
      <c r="Z13" s="1075"/>
      <c r="AA13" s="1075"/>
      <c r="AB13" s="1075"/>
      <c r="AC13" s="1075"/>
      <c r="AD13" s="1082"/>
      <c r="AE13" s="1075"/>
      <c r="AF13" s="1075"/>
      <c r="AG13" s="1075"/>
      <c r="AH13" s="1075"/>
      <c r="AI13" s="1075"/>
      <c r="AJ13" s="1075"/>
      <c r="AK13" s="1075"/>
      <c r="AL13" s="1080"/>
    </row>
    <row r="14" spans="1:38" s="95" customFormat="1" ht="17">
      <c r="A14" s="108">
        <v>5</v>
      </c>
      <c r="B14" s="1058" t="s">
        <v>288</v>
      </c>
      <c r="C14" s="1059"/>
      <c r="D14" s="1060"/>
      <c r="E14" s="109" t="s">
        <v>285</v>
      </c>
      <c r="F14" s="1086">
        <f>F13</f>
        <v>480</v>
      </c>
      <c r="G14" s="1062"/>
      <c r="H14" s="1087">
        <f>'PGCIL - KEC'!I13</f>
        <v>107</v>
      </c>
      <c r="I14" s="1088"/>
      <c r="J14" s="1064">
        <f t="shared" si="0"/>
        <v>373</v>
      </c>
      <c r="K14" s="1065"/>
      <c r="L14" s="112" t="b">
        <v>1</v>
      </c>
      <c r="M14" s="1079" t="s">
        <v>1693</v>
      </c>
      <c r="N14" s="1079"/>
      <c r="O14" s="1079"/>
      <c r="P14" s="1079"/>
      <c r="Q14" s="1073">
        <v>1</v>
      </c>
      <c r="R14" s="1073"/>
      <c r="S14" s="1073">
        <v>1</v>
      </c>
      <c r="T14" s="1073"/>
      <c r="U14" s="1073">
        <f t="shared" si="1"/>
        <v>0</v>
      </c>
      <c r="V14" s="1073"/>
      <c r="W14" s="1074"/>
      <c r="X14" s="1082"/>
      <c r="Y14" s="1082"/>
      <c r="Z14" s="1075"/>
      <c r="AA14" s="1075"/>
      <c r="AB14" s="1075"/>
      <c r="AC14" s="1075"/>
      <c r="AD14" s="1082"/>
      <c r="AE14" s="1075"/>
      <c r="AF14" s="1075"/>
      <c r="AG14" s="1075"/>
      <c r="AH14" s="1075"/>
      <c r="AI14" s="1075"/>
      <c r="AJ14" s="1075"/>
      <c r="AK14" s="1075"/>
      <c r="AL14" s="1080"/>
    </row>
    <row r="15" spans="1:38" s="95" customFormat="1" ht="17.149999999999999" customHeight="1">
      <c r="A15" s="108">
        <v>6</v>
      </c>
      <c r="B15" s="1058" t="s">
        <v>289</v>
      </c>
      <c r="C15" s="1059"/>
      <c r="D15" s="1060"/>
      <c r="E15" s="109" t="s">
        <v>285</v>
      </c>
      <c r="F15" s="1086">
        <f>F14</f>
        <v>480</v>
      </c>
      <c r="G15" s="1062"/>
      <c r="H15" s="1087">
        <f>'PGCIL - KEC'!I14</f>
        <v>78</v>
      </c>
      <c r="I15" s="1088"/>
      <c r="J15" s="1064">
        <f t="shared" si="0"/>
        <v>402</v>
      </c>
      <c r="K15" s="1065"/>
      <c r="L15" s="113">
        <v>2</v>
      </c>
      <c r="M15" s="1079" t="s">
        <v>1644</v>
      </c>
      <c r="N15" s="1079"/>
      <c r="O15" s="1079"/>
      <c r="P15" s="1079"/>
      <c r="Q15" s="1073">
        <v>2</v>
      </c>
      <c r="R15" s="1073"/>
      <c r="S15" s="1073">
        <v>0</v>
      </c>
      <c r="T15" s="1073"/>
      <c r="U15" s="1073">
        <f t="shared" si="1"/>
        <v>2</v>
      </c>
      <c r="V15" s="1073"/>
      <c r="W15" s="1074"/>
      <c r="X15" s="1082"/>
      <c r="Y15" s="1082"/>
      <c r="Z15" s="1075"/>
      <c r="AA15" s="1075"/>
      <c r="AB15" s="1075"/>
      <c r="AC15" s="1075"/>
      <c r="AD15" s="1082"/>
      <c r="AE15" s="1075"/>
      <c r="AF15" s="1075"/>
      <c r="AG15" s="1075"/>
      <c r="AH15" s="1075"/>
      <c r="AI15" s="1075"/>
      <c r="AJ15" s="1075"/>
      <c r="AK15" s="1075"/>
      <c r="AL15" s="1080"/>
    </row>
    <row r="16" spans="1:38" s="95" customFormat="1" ht="17">
      <c r="A16" s="108">
        <v>7</v>
      </c>
      <c r="B16" s="1058" t="s">
        <v>290</v>
      </c>
      <c r="C16" s="1059"/>
      <c r="D16" s="1060"/>
      <c r="E16" s="109" t="s">
        <v>285</v>
      </c>
      <c r="F16" s="1086">
        <f>F15</f>
        <v>480</v>
      </c>
      <c r="G16" s="1062"/>
      <c r="H16" s="1087">
        <v>0</v>
      </c>
      <c r="I16" s="1088"/>
      <c r="J16" s="1064">
        <f>F16-H16</f>
        <v>480</v>
      </c>
      <c r="K16" s="1065"/>
      <c r="L16" s="113">
        <v>3</v>
      </c>
      <c r="M16" s="1079" t="s">
        <v>1645</v>
      </c>
      <c r="N16" s="1079"/>
      <c r="O16" s="1079"/>
      <c r="P16" s="1079"/>
      <c r="Q16" s="1073">
        <v>4</v>
      </c>
      <c r="R16" s="1073"/>
      <c r="S16" s="1073">
        <v>0</v>
      </c>
      <c r="T16" s="1073"/>
      <c r="U16" s="1073">
        <f t="shared" si="1"/>
        <v>4</v>
      </c>
      <c r="V16" s="1073"/>
      <c r="W16" s="1074"/>
      <c r="X16" s="1082"/>
      <c r="Y16" s="1082"/>
      <c r="Z16" s="1075"/>
      <c r="AA16" s="1075"/>
      <c r="AB16" s="1075"/>
      <c r="AC16" s="1075"/>
      <c r="AD16" s="1082"/>
      <c r="AE16" s="1075"/>
      <c r="AF16" s="1075"/>
      <c r="AG16" s="1075"/>
      <c r="AH16" s="1075"/>
      <c r="AI16" s="1075"/>
      <c r="AJ16" s="1075"/>
      <c r="AK16" s="1075"/>
      <c r="AL16" s="1080"/>
    </row>
    <row r="17" spans="1:38" s="95" customFormat="1" ht="17">
      <c r="A17" s="108">
        <v>8</v>
      </c>
      <c r="B17" s="1058" t="s">
        <v>291</v>
      </c>
      <c r="C17" s="1059"/>
      <c r="D17" s="1060"/>
      <c r="E17" s="109" t="s">
        <v>282</v>
      </c>
      <c r="F17" s="1061">
        <f>F11</f>
        <v>184.98599999999999</v>
      </c>
      <c r="G17" s="1062"/>
      <c r="H17" s="1063">
        <v>0</v>
      </c>
      <c r="I17" s="1063"/>
      <c r="J17" s="1093">
        <f t="shared" ref="J17" si="2">F17-H17</f>
        <v>184.98599999999999</v>
      </c>
      <c r="K17" s="1094"/>
      <c r="L17" s="113">
        <v>4</v>
      </c>
      <c r="M17" s="1079" t="s">
        <v>1694</v>
      </c>
      <c r="N17" s="1079"/>
      <c r="O17" s="1079"/>
      <c r="P17" s="1079"/>
      <c r="Q17" s="1073">
        <v>1</v>
      </c>
      <c r="R17" s="1073"/>
      <c r="S17" s="1073">
        <v>0</v>
      </c>
      <c r="T17" s="1073"/>
      <c r="U17" s="1073">
        <f t="shared" si="1"/>
        <v>1</v>
      </c>
      <c r="V17" s="1073"/>
      <c r="W17" s="1074"/>
      <c r="X17" s="1082"/>
      <c r="Y17" s="1082"/>
      <c r="Z17" s="1075"/>
      <c r="AA17" s="1075"/>
      <c r="AB17" s="1075"/>
      <c r="AC17" s="1075"/>
      <c r="AD17" s="1082"/>
      <c r="AE17" s="1075"/>
      <c r="AF17" s="1075"/>
      <c r="AG17" s="1075"/>
      <c r="AH17" s="1075"/>
      <c r="AI17" s="1075"/>
      <c r="AJ17" s="1075"/>
      <c r="AK17" s="1075"/>
      <c r="AL17" s="1080"/>
    </row>
    <row r="18" spans="1:38" s="95" customFormat="1" ht="17">
      <c r="A18" s="108">
        <v>9</v>
      </c>
      <c r="B18" s="1058" t="s">
        <v>292</v>
      </c>
      <c r="C18" s="1059"/>
      <c r="D18" s="1060"/>
      <c r="E18" s="109" t="s">
        <v>282</v>
      </c>
      <c r="F18" s="1061">
        <f>F17</f>
        <v>184.98599999999999</v>
      </c>
      <c r="G18" s="1062"/>
      <c r="H18" s="1063">
        <f>'PGCIL - KEC'!I18</f>
        <v>0</v>
      </c>
      <c r="I18" s="1063"/>
      <c r="J18" s="1107">
        <f t="shared" ref="J18:J19" si="3">F18-H18</f>
        <v>184.98599999999999</v>
      </c>
      <c r="K18" s="1108"/>
      <c r="L18" s="113"/>
      <c r="M18" s="1079"/>
      <c r="N18" s="1079"/>
      <c r="O18" s="1079"/>
      <c r="P18" s="1079"/>
      <c r="Q18" s="1073"/>
      <c r="R18" s="1073"/>
      <c r="S18" s="1073"/>
      <c r="T18" s="1073"/>
      <c r="U18" s="1073"/>
      <c r="V18" s="1073"/>
      <c r="W18" s="1074"/>
      <c r="X18" s="1082"/>
      <c r="Y18" s="1082"/>
      <c r="Z18" s="1075"/>
      <c r="AA18" s="1075"/>
      <c r="AB18" s="1075"/>
      <c r="AC18" s="1075"/>
      <c r="AD18" s="1082"/>
      <c r="AE18" s="1075"/>
      <c r="AF18" s="1075"/>
      <c r="AG18" s="1075"/>
      <c r="AH18" s="1075"/>
      <c r="AI18" s="1075"/>
      <c r="AJ18" s="1075"/>
      <c r="AK18" s="1075"/>
      <c r="AL18" s="1080"/>
    </row>
    <row r="19" spans="1:38" s="95" customFormat="1" ht="17.5" thickBot="1">
      <c r="A19" s="114">
        <v>1</v>
      </c>
      <c r="B19" s="1097" t="s">
        <v>293</v>
      </c>
      <c r="C19" s="1098"/>
      <c r="D19" s="1099"/>
      <c r="E19" s="115" t="s">
        <v>282</v>
      </c>
      <c r="F19" s="1100">
        <f>F18</f>
        <v>184.98599999999999</v>
      </c>
      <c r="G19" s="1101"/>
      <c r="H19" s="1102">
        <f>'PGCIL - KEC'!I19</f>
        <v>0</v>
      </c>
      <c r="I19" s="1103"/>
      <c r="J19" s="1104">
        <f t="shared" si="3"/>
        <v>184.98599999999999</v>
      </c>
      <c r="K19" s="1105"/>
      <c r="L19" s="641"/>
      <c r="M19" s="1106"/>
      <c r="N19" s="1106"/>
      <c r="O19" s="1106"/>
      <c r="P19" s="1106"/>
      <c r="Q19" s="1077"/>
      <c r="R19" s="1077"/>
      <c r="S19" s="1077"/>
      <c r="T19" s="1077"/>
      <c r="U19" s="1077"/>
      <c r="V19" s="1077"/>
      <c r="W19" s="1078"/>
      <c r="X19" s="1083"/>
      <c r="Y19" s="1083"/>
      <c r="Z19" s="1076"/>
      <c r="AA19" s="1076"/>
      <c r="AB19" s="1076"/>
      <c r="AC19" s="1076"/>
      <c r="AD19" s="1083"/>
      <c r="AE19" s="1076"/>
      <c r="AF19" s="1076"/>
      <c r="AG19" s="1076"/>
      <c r="AH19" s="1076"/>
      <c r="AI19" s="1076"/>
      <c r="AJ19" s="1076"/>
      <c r="AK19" s="1076"/>
      <c r="AL19" s="1081"/>
    </row>
    <row r="20" spans="1:38" s="117" customFormat="1" ht="14.5">
      <c r="A20" s="116"/>
      <c r="X20" s="996">
        <f>-V28/1000</f>
        <v>-3.3140000000000001</v>
      </c>
      <c r="Y20" s="1090">
        <f>X20</f>
        <v>-3.3140000000000001</v>
      </c>
      <c r="Z20" s="991"/>
      <c r="AA20" s="991">
        <f>COUNTA($D24:T24)</f>
        <v>9</v>
      </c>
      <c r="AB20" s="998">
        <f>COUNTIF(D28:T30,"C")</f>
        <v>0</v>
      </c>
      <c r="AC20" s="991">
        <f>AA2-AB2</f>
        <v>0</v>
      </c>
      <c r="AD20" s="991"/>
      <c r="AE20" s="991">
        <f>COUNTA(D24:T24)</f>
        <v>9</v>
      </c>
      <c r="AF20" s="991">
        <f>COUNTIF(D28:T30,"C")</f>
        <v>0</v>
      </c>
      <c r="AG20" s="991">
        <f>AE2-AF2</f>
        <v>0</v>
      </c>
      <c r="AH20" s="991"/>
      <c r="AI20" s="991"/>
      <c r="AJ20" s="1095"/>
      <c r="AK20" s="1095"/>
      <c r="AL20" s="993"/>
    </row>
    <row r="21" spans="1:38" s="117" customFormat="1" ht="15.5">
      <c r="A21" s="116"/>
      <c r="B21" s="118" t="s">
        <v>1688</v>
      </c>
      <c r="X21" s="1089"/>
      <c r="Y21" s="1091"/>
      <c r="Z21" s="1001"/>
      <c r="AA21" s="1001"/>
      <c r="AB21" s="999"/>
      <c r="AC21" s="1001"/>
      <c r="AD21" s="1001"/>
      <c r="AE21" s="1001"/>
      <c r="AF21" s="1001"/>
      <c r="AG21" s="1001"/>
      <c r="AH21" s="1001"/>
      <c r="AI21" s="1001"/>
      <c r="AJ21" s="1001"/>
      <c r="AK21" s="1001"/>
      <c r="AL21" s="1006"/>
    </row>
    <row r="22" spans="1:38" s="117" customFormat="1" ht="15.5">
      <c r="A22" s="116"/>
      <c r="B22" s="118"/>
      <c r="X22" s="1089"/>
      <c r="Y22" s="1091"/>
      <c r="Z22" s="1001"/>
      <c r="AA22" s="1001"/>
      <c r="AB22" s="999"/>
      <c r="AC22" s="1001"/>
      <c r="AD22" s="1001"/>
      <c r="AE22" s="1001"/>
      <c r="AF22" s="1001"/>
      <c r="AG22" s="1001"/>
      <c r="AH22" s="1001"/>
      <c r="AI22" s="1001"/>
      <c r="AJ22" s="1001"/>
      <c r="AK22" s="1001"/>
      <c r="AL22" s="1006"/>
    </row>
    <row r="23" spans="1:38" s="117" customFormat="1" ht="13.5" customHeight="1">
      <c r="A23" s="116"/>
      <c r="C23" s="122"/>
      <c r="E23" s="122"/>
      <c r="G23" s="122"/>
      <c r="I23" s="122"/>
      <c r="Q23" s="122"/>
      <c r="X23" s="997"/>
      <c r="Y23" s="1091"/>
      <c r="Z23" s="992"/>
      <c r="AA23" s="992"/>
      <c r="AB23" s="999"/>
      <c r="AC23" s="992"/>
      <c r="AD23" s="992"/>
      <c r="AE23" s="992"/>
      <c r="AF23" s="992"/>
      <c r="AG23" s="992"/>
      <c r="AH23" s="992"/>
      <c r="AI23" s="992"/>
      <c r="AJ23" s="992"/>
      <c r="AK23" s="992"/>
      <c r="AL23" s="994"/>
    </row>
    <row r="24" spans="1:38" s="117" customFormat="1" ht="13.5" customHeight="1">
      <c r="A24" s="116"/>
      <c r="B24" s="119"/>
      <c r="C24" s="121"/>
      <c r="D24" s="119" t="str">
        <f>VLOOKUP(D34,'[2]Visual Chart'!$A$2:$R$481,2,0)</f>
        <v>AP0</v>
      </c>
      <c r="E24" s="121"/>
      <c r="F24" s="119" t="str">
        <f>VLOOKUP(F34,'[2]Visual Chart'!$A$2:$R$481,2,0)</f>
        <v>0/1</v>
      </c>
      <c r="G24" s="121"/>
      <c r="H24" s="119" t="str">
        <f>VLOOKUP(H34,'[2]Visual Chart'!$A$2:$R$481,2,0)</f>
        <v>0/2</v>
      </c>
      <c r="I24" s="121"/>
      <c r="J24" s="119" t="str">
        <f>VLOOKUP(J34,'[2]Visual Chart'!$A$2:$R$481,2,0)</f>
        <v>1/0</v>
      </c>
      <c r="K24" s="119"/>
      <c r="L24" s="119" t="str">
        <f>VLOOKUP(L34,'[2]Visual Chart'!$A$2:$R$481,2,0)</f>
        <v>2/0</v>
      </c>
      <c r="M24" s="119"/>
      <c r="N24" s="119" t="str">
        <f>VLOOKUP(N34,'[2]Visual Chart'!$A$2:$R$481,2,0)</f>
        <v>2/1</v>
      </c>
      <c r="O24" s="119"/>
      <c r="P24" s="119" t="str">
        <f>VLOOKUP(P34,'[2]Visual Chart'!$A$2:$R$481,2,0)</f>
        <v>3/0</v>
      </c>
      <c r="Q24" s="119"/>
      <c r="R24" s="119" t="str">
        <f>VLOOKUP(R34,'[2]Visual Chart'!$A$2:$R$481,2,0)</f>
        <v>3/1</v>
      </c>
      <c r="S24" s="119"/>
      <c r="T24" s="119" t="str">
        <f>VLOOKUP(T34,'[2]Visual Chart'!$A$2:$R$481,2,0)</f>
        <v>3/2</v>
      </c>
      <c r="X24" s="997"/>
      <c r="Y24" s="1091"/>
      <c r="Z24" s="992"/>
      <c r="AA24" s="992"/>
      <c r="AB24" s="999"/>
      <c r="AC24" s="992"/>
      <c r="AD24" s="992"/>
      <c r="AE24" s="992"/>
      <c r="AF24" s="992"/>
      <c r="AG24" s="992"/>
      <c r="AH24" s="992"/>
      <c r="AI24" s="992"/>
      <c r="AJ24" s="992"/>
      <c r="AK24" s="992"/>
      <c r="AL24" s="994"/>
    </row>
    <row r="25" spans="1:38" s="117" customFormat="1" ht="13.5" customHeight="1">
      <c r="A25" s="116"/>
      <c r="X25" s="997"/>
      <c r="Y25" s="1091"/>
      <c r="Z25" s="992"/>
      <c r="AA25" s="992"/>
      <c r="AB25" s="999"/>
      <c r="AC25" s="992"/>
      <c r="AD25" s="992"/>
      <c r="AE25" s="992"/>
      <c r="AF25" s="992"/>
      <c r="AG25" s="992"/>
      <c r="AH25" s="992"/>
      <c r="AI25" s="992"/>
      <c r="AJ25" s="992"/>
      <c r="AK25" s="992"/>
      <c r="AL25" s="994"/>
    </row>
    <row r="26" spans="1:38" s="117" customFormat="1" ht="13.5" customHeight="1">
      <c r="A26" s="116"/>
      <c r="B26" s="119"/>
      <c r="D26" s="119"/>
      <c r="E26" s="119"/>
      <c r="F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  <c r="U26" s="119"/>
      <c r="X26" s="997"/>
      <c r="Y26" s="1091"/>
      <c r="Z26" s="992"/>
      <c r="AA26" s="992"/>
      <c r="AB26" s="999"/>
      <c r="AC26" s="992"/>
      <c r="AD26" s="992"/>
      <c r="AE26" s="992"/>
      <c r="AF26" s="992"/>
      <c r="AG26" s="992"/>
      <c r="AH26" s="992"/>
      <c r="AI26" s="992"/>
      <c r="AJ26" s="992"/>
      <c r="AK26" s="992"/>
      <c r="AL26" s="994"/>
    </row>
    <row r="27" spans="1:38" s="117" customFormat="1" ht="13.5" customHeight="1" thickBot="1">
      <c r="A27" s="116"/>
      <c r="B27" s="119"/>
      <c r="D27" s="119"/>
      <c r="E27" s="119"/>
      <c r="F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X27" s="997"/>
      <c r="Y27" s="1091"/>
      <c r="Z27" s="992"/>
      <c r="AA27" s="992"/>
      <c r="AB27" s="999"/>
      <c r="AC27" s="992"/>
      <c r="AD27" s="992"/>
      <c r="AE27" s="992"/>
      <c r="AF27" s="992"/>
      <c r="AG27" s="992"/>
      <c r="AH27" s="992"/>
      <c r="AI27" s="992"/>
      <c r="AJ27" s="992"/>
      <c r="AK27" s="992"/>
      <c r="AL27" s="994"/>
    </row>
    <row r="28" spans="1:38" s="625" customFormat="1" ht="12.65" customHeight="1">
      <c r="A28" s="632"/>
      <c r="B28" s="633"/>
      <c r="C28" s="628"/>
      <c r="D28" s="1009">
        <f>VLOOKUP(D34,'[2]Visual Chart'!$A$2:$R$481,13,0)</f>
        <v>0</v>
      </c>
      <c r="E28" s="119">
        <f>VLOOKUP(D34,'[2]Visual Chart'!$A$2:$R$481,5,0)</f>
        <v>257</v>
      </c>
      <c r="F28" s="1009">
        <f>VLOOKUP(F34,'[2]Visual Chart'!$A$2:$R$481,13,0)</f>
        <v>0</v>
      </c>
      <c r="G28" s="119">
        <f>VLOOKUP(F34,'[2]Visual Chart'!$A$2:$R$481,5,0)</f>
        <v>402</v>
      </c>
      <c r="H28" s="1009">
        <f>VLOOKUP(H34,'[2]Visual Chart'!$A$2:$R$481,13,0)</f>
        <v>0</v>
      </c>
      <c r="I28" s="119">
        <f>VLOOKUP(H34,'[2]Visual Chart'!$A$2:$R$481,5,0)</f>
        <v>387</v>
      </c>
      <c r="J28" s="1009">
        <f>VLOOKUP(J34,'[2]Visual Chart'!$A$2:$R$481,13,0)</f>
        <v>0</v>
      </c>
      <c r="K28" s="119">
        <f>VLOOKUP(J34,'[2]Visual Chart'!$A$2:$R$481,5,0)</f>
        <v>347.5</v>
      </c>
      <c r="L28" s="1009">
        <f>VLOOKUP(L34,'[2]Visual Chart'!$A$2:$R$481,13,0)</f>
        <v>0</v>
      </c>
      <c r="M28" s="119">
        <f>VLOOKUP(L34,'[2]Visual Chart'!$A$2:$R$481,5,0)</f>
        <v>391</v>
      </c>
      <c r="N28" s="1009">
        <f>VLOOKUP(N34,'[2]Visual Chart'!$A$2:$R$481,13,0)</f>
        <v>0</v>
      </c>
      <c r="O28" s="119">
        <f>VLOOKUP(N34,'[2]Visual Chart'!$A$2:$R$481,5,0)</f>
        <v>367.5</v>
      </c>
      <c r="P28" s="1009">
        <f>VLOOKUP(P34,'[2]Visual Chart'!$A$2:$R$481,13,0)</f>
        <v>0</v>
      </c>
      <c r="Q28" s="119">
        <f>VLOOKUP(P34,'[2]Visual Chart'!$A$2:$R$481,5,0)</f>
        <v>429</v>
      </c>
      <c r="R28" s="1009">
        <f>VLOOKUP(R34,'[2]Visual Chart'!$A$2:$R$481,13,0)</f>
        <v>0</v>
      </c>
      <c r="S28" s="119">
        <f>VLOOKUP(R34,'[2]Visual Chart'!$A$2:$R$481,5,0)</f>
        <v>387</v>
      </c>
      <c r="T28" s="1009">
        <f>VLOOKUP(T34,'[2]Visual Chart'!$A$2:$R$481,13,0)</f>
        <v>0</v>
      </c>
      <c r="U28" s="119">
        <f>VLOOKUP(T34,'[2]Visual Chart'!$A$2:$R$481,5,0)</f>
        <v>346</v>
      </c>
      <c r="V28" s="995">
        <f>SUM(C28:U28)</f>
        <v>3314</v>
      </c>
      <c r="W28" s="1096"/>
      <c r="X28" s="997"/>
      <c r="Y28" s="1091"/>
      <c r="Z28" s="992"/>
      <c r="AA28" s="992"/>
      <c r="AB28" s="999"/>
      <c r="AC28" s="992"/>
      <c r="AD28" s="992"/>
      <c r="AE28" s="992"/>
      <c r="AF28" s="992"/>
      <c r="AG28" s="992"/>
      <c r="AH28" s="992"/>
      <c r="AI28" s="992"/>
      <c r="AJ28" s="992"/>
      <c r="AK28" s="992"/>
      <c r="AL28" s="994"/>
    </row>
    <row r="29" spans="1:38" s="625" customFormat="1" ht="13.5" customHeight="1">
      <c r="A29" s="632"/>
      <c r="C29" s="628"/>
      <c r="D29" s="1010"/>
      <c r="E29" s="628"/>
      <c r="F29" s="1010"/>
      <c r="G29" s="628"/>
      <c r="H29" s="1010"/>
      <c r="I29" s="628"/>
      <c r="J29" s="1010"/>
      <c r="K29" s="628"/>
      <c r="L29" s="1010"/>
      <c r="M29" s="628"/>
      <c r="N29" s="1010"/>
      <c r="O29" s="628"/>
      <c r="P29" s="1010"/>
      <c r="Q29" s="628"/>
      <c r="R29" s="1010"/>
      <c r="S29" s="628"/>
      <c r="T29" s="1010"/>
      <c r="U29" s="628"/>
      <c r="X29" s="997"/>
      <c r="Y29" s="1091"/>
      <c r="Z29" s="992"/>
      <c r="AA29" s="992"/>
      <c r="AB29" s="999"/>
      <c r="AC29" s="992"/>
      <c r="AD29" s="992"/>
      <c r="AE29" s="992"/>
      <c r="AF29" s="992"/>
      <c r="AG29" s="992"/>
      <c r="AH29" s="992"/>
      <c r="AI29" s="992"/>
      <c r="AJ29" s="992"/>
      <c r="AK29" s="992"/>
      <c r="AL29" s="994"/>
    </row>
    <row r="30" spans="1:38" s="625" customFormat="1" ht="13.5" customHeight="1" thickBot="1">
      <c r="A30" s="632"/>
      <c r="D30" s="1011"/>
      <c r="F30" s="1011"/>
      <c r="H30" s="1011"/>
      <c r="J30" s="1011"/>
      <c r="L30" s="1011"/>
      <c r="N30" s="1011"/>
      <c r="P30" s="1011"/>
      <c r="R30" s="1011"/>
      <c r="T30" s="1011"/>
      <c r="X30" s="997"/>
      <c r="Y30" s="1091"/>
      <c r="Z30" s="992"/>
      <c r="AA30" s="992"/>
      <c r="AB30" s="999"/>
      <c r="AC30" s="992"/>
      <c r="AD30" s="992"/>
      <c r="AE30" s="992"/>
      <c r="AF30" s="992"/>
      <c r="AG30" s="992"/>
      <c r="AH30" s="992"/>
      <c r="AI30" s="992"/>
      <c r="AJ30" s="992"/>
      <c r="AK30" s="992"/>
      <c r="AL30" s="994"/>
    </row>
    <row r="31" spans="1:38" s="117" customFormat="1" ht="14.15" customHeight="1">
      <c r="A31" s="116"/>
      <c r="B31" s="119"/>
      <c r="C31" s="119"/>
      <c r="D31" s="119" t="str">
        <f>VLOOKUP(D34,'[2]Visual Chart'!$A$2:$R$481,3,0)</f>
        <v>B1+9</v>
      </c>
      <c r="E31" s="119"/>
      <c r="F31" s="119" t="str">
        <f>VLOOKUP(F34,'[2]Visual Chart'!$A$2:$R$481,3,0)</f>
        <v>A+9</v>
      </c>
      <c r="G31" s="119"/>
      <c r="H31" s="119" t="str">
        <f>VLOOKUP(H34,'[2]Visual Chart'!$A$2:$R$481,3,0)</f>
        <v>A+9</v>
      </c>
      <c r="I31" s="119"/>
      <c r="J31" s="119" t="str">
        <f>VLOOKUP(J34,'[2]Visual Chart'!$A$2:$R$481,3,0)</f>
        <v>D60-3</v>
      </c>
      <c r="K31" s="119"/>
      <c r="L31" s="119" t="str">
        <f>VLOOKUP(L34,'[2]Visual Chart'!$A$2:$R$481,3,0)</f>
        <v>D45+3</v>
      </c>
      <c r="M31" s="119"/>
      <c r="N31" s="119" t="str">
        <f>VLOOKUP(N34,'[2]Visual Chart'!$A$2:$R$481,3,0)</f>
        <v>A-1.5</v>
      </c>
      <c r="O31" s="119"/>
      <c r="P31" s="119" t="str">
        <f>VLOOKUP(P34,'[2]Visual Chart'!$A$2:$R$481,3,0)</f>
        <v>C2-3</v>
      </c>
      <c r="Q31" s="119"/>
      <c r="R31" s="119" t="str">
        <f>VLOOKUP(R34,'[2]Visual Chart'!$A$2:$R$481,3,0)</f>
        <v>A+4.5</v>
      </c>
      <c r="S31" s="119"/>
      <c r="T31" s="119" t="str">
        <f>VLOOKUP(T34,'[2]Visual Chart'!$A$2:$R$481,3,0)</f>
        <v>A-3</v>
      </c>
      <c r="U31" s="119"/>
      <c r="X31" s="997"/>
      <c r="Y31" s="1091"/>
      <c r="Z31" s="992"/>
      <c r="AA31" s="992"/>
      <c r="AB31" s="999"/>
      <c r="AC31" s="992"/>
      <c r="AD31" s="992"/>
      <c r="AE31" s="992"/>
      <c r="AF31" s="992"/>
      <c r="AG31" s="992"/>
      <c r="AH31" s="992"/>
      <c r="AI31" s="992"/>
      <c r="AJ31" s="992"/>
      <c r="AK31" s="992"/>
      <c r="AL31" s="994"/>
    </row>
    <row r="32" spans="1:38" s="117" customFormat="1" ht="14.15" customHeight="1" thickBot="1">
      <c r="A32" s="116"/>
      <c r="B32" s="121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X32" s="997"/>
      <c r="Y32" s="1092"/>
      <c r="Z32" s="992"/>
      <c r="AA32" s="992"/>
      <c r="AB32" s="1001"/>
      <c r="AC32" s="992"/>
      <c r="AD32" s="992"/>
      <c r="AE32" s="992"/>
      <c r="AF32" s="992"/>
      <c r="AG32" s="992"/>
      <c r="AH32" s="992"/>
      <c r="AI32" s="992"/>
      <c r="AJ32" s="992"/>
      <c r="AK32" s="992"/>
      <c r="AL32" s="994"/>
    </row>
    <row r="33" spans="1:38" s="117" customFormat="1" ht="14.5">
      <c r="A33" s="116"/>
      <c r="X33" s="996">
        <f>-V41/1000</f>
        <v>-4.07</v>
      </c>
      <c r="Y33" s="991">
        <f>X33</f>
        <v>-4.07</v>
      </c>
      <c r="Z33" s="991"/>
      <c r="AA33" s="991">
        <f>COUNTA($B37:T37)</f>
        <v>10</v>
      </c>
      <c r="AB33" s="998">
        <f>COUNTIF(B41:T43,"C")</f>
        <v>0</v>
      </c>
      <c r="AC33" s="991">
        <f>AA15-AB15</f>
        <v>0</v>
      </c>
      <c r="AD33" s="991"/>
      <c r="AE33" s="991">
        <f>COUNTA(B37:T37)</f>
        <v>10</v>
      </c>
      <c r="AF33" s="991">
        <f>COUNTIF(B41:T43,"C")</f>
        <v>0</v>
      </c>
      <c r="AG33" s="991">
        <f>AE15-AF15</f>
        <v>0</v>
      </c>
      <c r="AH33" s="991"/>
      <c r="AI33" s="991"/>
      <c r="AJ33" s="1095"/>
      <c r="AK33" s="1095"/>
      <c r="AL33" s="993"/>
    </row>
    <row r="34" spans="1:38" s="117" customFormat="1" ht="15.5">
      <c r="A34" s="116" t="s">
        <v>622</v>
      </c>
      <c r="B34" s="637" t="s">
        <v>328</v>
      </c>
      <c r="C34" s="638"/>
      <c r="D34" s="638">
        <v>1</v>
      </c>
      <c r="E34" s="638"/>
      <c r="F34" s="638">
        <v>2</v>
      </c>
      <c r="G34" s="638"/>
      <c r="H34" s="638">
        <v>3</v>
      </c>
      <c r="I34" s="638"/>
      <c r="J34" s="638">
        <v>4</v>
      </c>
      <c r="K34" s="638"/>
      <c r="L34" s="638">
        <v>5</v>
      </c>
      <c r="M34" s="638"/>
      <c r="N34" s="638">
        <v>6</v>
      </c>
      <c r="O34" s="638"/>
      <c r="P34" s="638">
        <v>7</v>
      </c>
      <c r="Q34" s="638"/>
      <c r="R34" s="638">
        <v>8</v>
      </c>
      <c r="S34" s="638"/>
      <c r="T34" s="638">
        <v>9</v>
      </c>
      <c r="X34" s="1089"/>
      <c r="Y34" s="1001"/>
      <c r="Z34" s="1001"/>
      <c r="AA34" s="1001"/>
      <c r="AB34" s="999"/>
      <c r="AC34" s="1001"/>
      <c r="AD34" s="1001"/>
      <c r="AE34" s="1001"/>
      <c r="AF34" s="1001"/>
      <c r="AG34" s="1001"/>
      <c r="AH34" s="1001"/>
      <c r="AI34" s="1001"/>
      <c r="AJ34" s="1001"/>
      <c r="AK34" s="1001"/>
      <c r="AL34" s="1006"/>
    </row>
    <row r="35" spans="1:38" s="117" customFormat="1" ht="15.5">
      <c r="A35" s="116"/>
      <c r="B35" s="118"/>
      <c r="X35" s="1089"/>
      <c r="Y35" s="1001"/>
      <c r="Z35" s="1001"/>
      <c r="AA35" s="1001"/>
      <c r="AB35" s="999"/>
      <c r="AC35" s="1001"/>
      <c r="AD35" s="1001"/>
      <c r="AE35" s="1001"/>
      <c r="AF35" s="1001"/>
      <c r="AG35" s="1001"/>
      <c r="AH35" s="1001"/>
      <c r="AI35" s="1001"/>
      <c r="AJ35" s="1001"/>
      <c r="AK35" s="1001"/>
      <c r="AL35" s="1006"/>
    </row>
    <row r="36" spans="1:38" s="117" customFormat="1" ht="13.5" customHeight="1">
      <c r="A36" s="116"/>
      <c r="C36" s="122"/>
      <c r="E36" s="122"/>
      <c r="G36" s="122"/>
      <c r="I36" s="122"/>
      <c r="O36" s="122"/>
      <c r="X36" s="997"/>
      <c r="Y36" s="992"/>
      <c r="Z36" s="992"/>
      <c r="AA36" s="992"/>
      <c r="AB36" s="999"/>
      <c r="AC36" s="992"/>
      <c r="AD36" s="992"/>
      <c r="AE36" s="992"/>
      <c r="AF36" s="992"/>
      <c r="AG36" s="992"/>
      <c r="AH36" s="992"/>
      <c r="AI36" s="992"/>
      <c r="AJ36" s="992"/>
      <c r="AK36" s="992"/>
      <c r="AL36" s="994"/>
    </row>
    <row r="37" spans="1:38" s="117" customFormat="1" ht="13.5" customHeight="1">
      <c r="A37" s="116"/>
      <c r="B37" s="119" t="str">
        <f>VLOOKUP(B47,'[2]Visual Chart'!$A$2:$R$481,2,0)</f>
        <v>3/3</v>
      </c>
      <c r="C37" s="121"/>
      <c r="D37" s="119" t="str">
        <f>VLOOKUP(D47,'[2]Visual Chart'!$A$2:$R$481,2,0)</f>
        <v>4/0</v>
      </c>
      <c r="E37" s="121"/>
      <c r="F37" s="119" t="str">
        <f>VLOOKUP(F47,'[2]Visual Chart'!$A$2:$R$481,2,0)</f>
        <v>4/1</v>
      </c>
      <c r="G37" s="121"/>
      <c r="H37" s="119" t="str">
        <f>VLOOKUP(H47,'[2]Visual Chart'!$A$2:$R$481,2,0)</f>
        <v>6/0</v>
      </c>
      <c r="I37" s="121"/>
      <c r="J37" s="119" t="str">
        <f>VLOOKUP(J47,'[2]Visual Chart'!$A$2:$R$481,2,0)</f>
        <v>7/0</v>
      </c>
      <c r="K37" s="119"/>
      <c r="L37" s="119" t="str">
        <f>VLOOKUP(L47,'[2]Visual Chart'!$A$2:$R$481,2,0)</f>
        <v>8/0</v>
      </c>
      <c r="M37" s="119"/>
      <c r="N37" s="119" t="str">
        <f>VLOOKUP(N47,'[2]Visual Chart'!$A$2:$R$481,2,0)</f>
        <v>9/0</v>
      </c>
      <c r="O37" s="119"/>
      <c r="P37" s="119" t="str">
        <f>VLOOKUP(P47,'[2]Visual Chart'!$A$2:$R$481,2,0)</f>
        <v>9/1</v>
      </c>
      <c r="Q37" s="119"/>
      <c r="R37" s="119" t="str">
        <f>VLOOKUP(R47,'[2]Visual Chart'!$A$2:$R$481,2,0)</f>
        <v>10/0</v>
      </c>
      <c r="S37" s="119"/>
      <c r="T37" s="119" t="str">
        <f>VLOOKUP(T47,'[2]Visual Chart'!$A$2:$R$481,2,0)</f>
        <v>10/1</v>
      </c>
      <c r="X37" s="997"/>
      <c r="Y37" s="992"/>
      <c r="Z37" s="992"/>
      <c r="AA37" s="992"/>
      <c r="AB37" s="999"/>
      <c r="AC37" s="992"/>
      <c r="AD37" s="992"/>
      <c r="AE37" s="992"/>
      <c r="AF37" s="992"/>
      <c r="AG37" s="992"/>
      <c r="AH37" s="992"/>
      <c r="AI37" s="992"/>
      <c r="AJ37" s="992"/>
      <c r="AK37" s="992"/>
      <c r="AL37" s="994"/>
    </row>
    <row r="38" spans="1:38" s="117" customFormat="1" ht="13.5" customHeight="1">
      <c r="A38" s="116"/>
      <c r="X38" s="997"/>
      <c r="Y38" s="992"/>
      <c r="Z38" s="992"/>
      <c r="AA38" s="992"/>
      <c r="AB38" s="999"/>
      <c r="AC38" s="992"/>
      <c r="AD38" s="992"/>
      <c r="AE38" s="992"/>
      <c r="AF38" s="992"/>
      <c r="AG38" s="992"/>
      <c r="AH38" s="992"/>
      <c r="AI38" s="992"/>
      <c r="AJ38" s="992"/>
      <c r="AK38" s="992"/>
      <c r="AL38" s="994"/>
    </row>
    <row r="39" spans="1:38" s="117" customFormat="1" ht="13.5" customHeight="1">
      <c r="A39" s="116"/>
      <c r="B39" s="119"/>
      <c r="D39" s="119"/>
      <c r="E39" s="119"/>
      <c r="F39" s="119"/>
      <c r="H39" s="119"/>
      <c r="I39" s="119"/>
      <c r="J39" s="119"/>
      <c r="K39" s="119"/>
      <c r="L39" s="119"/>
      <c r="M39" s="119"/>
      <c r="N39" s="119"/>
      <c r="O39" s="119"/>
      <c r="P39" s="119"/>
      <c r="Q39" s="119"/>
      <c r="R39" s="119"/>
      <c r="S39" s="119"/>
      <c r="T39" s="119"/>
      <c r="U39" s="119"/>
      <c r="X39" s="997"/>
      <c r="Y39" s="992"/>
      <c r="Z39" s="992"/>
      <c r="AA39" s="992"/>
      <c r="AB39" s="999"/>
      <c r="AC39" s="992"/>
      <c r="AD39" s="992"/>
      <c r="AE39" s="992"/>
      <c r="AF39" s="992"/>
      <c r="AG39" s="992"/>
      <c r="AH39" s="992"/>
      <c r="AI39" s="992"/>
      <c r="AJ39" s="992"/>
      <c r="AK39" s="992"/>
      <c r="AL39" s="994"/>
    </row>
    <row r="40" spans="1:38" s="117" customFormat="1" ht="13.5" customHeight="1" thickBot="1">
      <c r="A40" s="116"/>
      <c r="B40" s="119"/>
      <c r="D40" s="119"/>
      <c r="E40" s="119"/>
      <c r="F40" s="119"/>
      <c r="H40" s="119"/>
      <c r="I40" s="119"/>
      <c r="J40" s="119"/>
      <c r="K40" s="119"/>
      <c r="L40" s="119"/>
      <c r="M40" s="119"/>
      <c r="N40" s="119"/>
      <c r="O40" s="119"/>
      <c r="P40" s="119"/>
      <c r="Q40" s="119"/>
      <c r="R40" s="119"/>
      <c r="S40" s="119"/>
      <c r="T40" s="119"/>
      <c r="U40" s="119"/>
      <c r="X40" s="997"/>
      <c r="Y40" s="992"/>
      <c r="Z40" s="992"/>
      <c r="AA40" s="992"/>
      <c r="AB40" s="999"/>
      <c r="AC40" s="992"/>
      <c r="AD40" s="992"/>
      <c r="AE40" s="992"/>
      <c r="AF40" s="992"/>
      <c r="AG40" s="992"/>
      <c r="AH40" s="992"/>
      <c r="AI40" s="992"/>
      <c r="AJ40" s="992"/>
      <c r="AK40" s="992"/>
      <c r="AL40" s="994"/>
    </row>
    <row r="41" spans="1:38" s="625" customFormat="1" ht="12.65" customHeight="1">
      <c r="A41" s="632"/>
      <c r="B41" s="1009">
        <f>VLOOKUP(B47,'[2]Visual Chart'!$A$2:$R$481,13,0)</f>
        <v>0</v>
      </c>
      <c r="C41" s="119">
        <f>VLOOKUP(B47,'[2]Visual Chart'!$A$2:$R$481,5,0)</f>
        <v>343</v>
      </c>
      <c r="D41" s="1009">
        <f>VLOOKUP(D47,'[2]Visual Chart'!$A$2:$R$481,13,0)</f>
        <v>0</v>
      </c>
      <c r="E41" s="119">
        <f>VLOOKUP(D47,'[2]Visual Chart'!$A$2:$R$481,5,0)</f>
        <v>458</v>
      </c>
      <c r="F41" s="1009">
        <f>VLOOKUP(F47,'[2]Visual Chart'!$A$2:$R$481,13,0)</f>
        <v>0</v>
      </c>
      <c r="G41" s="119">
        <f>VLOOKUP(F47,'[2]Visual Chart'!$A$2:$R$481,5,0)</f>
        <v>451.5</v>
      </c>
      <c r="H41" s="1009">
        <f>VLOOKUP(H47,'[2]Visual Chart'!$A$2:$R$481,13,0)</f>
        <v>0</v>
      </c>
      <c r="I41" s="119">
        <f>VLOOKUP(H47,'[2]Visual Chart'!$A$2:$R$481,5,0)</f>
        <v>483.5</v>
      </c>
      <c r="J41" s="1009">
        <f>VLOOKUP(J47,'[2]Visual Chart'!$A$2:$R$481,13,0)</f>
        <v>0</v>
      </c>
      <c r="K41" s="119">
        <f>VLOOKUP(J47,'[2]Visual Chart'!$A$2:$R$481,5,0)</f>
        <v>485</v>
      </c>
      <c r="L41" s="1009">
        <f>VLOOKUP(L47,'[2]Visual Chart'!$A$2:$R$481,13,0)</f>
        <v>0</v>
      </c>
      <c r="M41" s="119">
        <f>VLOOKUP(L47,'[2]Visual Chart'!$A$2:$R$481,5,0)</f>
        <v>372</v>
      </c>
      <c r="N41" s="1009">
        <f>VLOOKUP(N47,'[2]Visual Chart'!$A$2:$R$481,13,0)</f>
        <v>0</v>
      </c>
      <c r="O41" s="119">
        <f>VLOOKUP(N47,'[2]Visual Chart'!$A$2:$R$481,5,0)</f>
        <v>396</v>
      </c>
      <c r="P41" s="1009">
        <f>VLOOKUP(P47,'[2]Visual Chart'!$A$2:$R$481,13,0)</f>
        <v>0</v>
      </c>
      <c r="Q41" s="119">
        <f>VLOOKUP(P47,'[2]Visual Chart'!$A$2:$R$481,5,0)</f>
        <v>371</v>
      </c>
      <c r="R41" s="1009">
        <f>VLOOKUP(R47,'[2]Visual Chart'!$A$2:$R$481,13,0)</f>
        <v>0</v>
      </c>
      <c r="S41" s="119">
        <f>VLOOKUP(R47,'[2]Visual Chart'!$A$2:$R$481,5,0)</f>
        <v>354</v>
      </c>
      <c r="T41" s="1009">
        <f>VLOOKUP(T47,'[2]Visual Chart'!$A$2:$R$481,13,0)</f>
        <v>0</v>
      </c>
      <c r="U41" s="119">
        <f>VLOOKUP(T47,'[2]Visual Chart'!$A$2:$R$481,5,0)</f>
        <v>356</v>
      </c>
      <c r="V41" s="995">
        <f>SUM(C41:U41)</f>
        <v>4070</v>
      </c>
      <c r="W41" s="1096"/>
      <c r="X41" s="997"/>
      <c r="Y41" s="992"/>
      <c r="Z41" s="992"/>
      <c r="AA41" s="992"/>
      <c r="AB41" s="999"/>
      <c r="AC41" s="992"/>
      <c r="AD41" s="992"/>
      <c r="AE41" s="992"/>
      <c r="AF41" s="992"/>
      <c r="AG41" s="992"/>
      <c r="AH41" s="992"/>
      <c r="AI41" s="992"/>
      <c r="AJ41" s="992"/>
      <c r="AK41" s="992"/>
      <c r="AL41" s="994"/>
    </row>
    <row r="42" spans="1:38" s="625" customFormat="1" ht="13.5" customHeight="1">
      <c r="A42" s="632"/>
      <c r="B42" s="1010"/>
      <c r="C42" s="628"/>
      <c r="D42" s="1010"/>
      <c r="E42" s="628"/>
      <c r="F42" s="1010"/>
      <c r="G42" s="628"/>
      <c r="H42" s="1010"/>
      <c r="I42" s="628"/>
      <c r="J42" s="1010"/>
      <c r="K42" s="628"/>
      <c r="L42" s="1010"/>
      <c r="M42" s="628"/>
      <c r="N42" s="1010"/>
      <c r="O42" s="628"/>
      <c r="P42" s="1010"/>
      <c r="Q42" s="628"/>
      <c r="R42" s="1010"/>
      <c r="S42" s="628"/>
      <c r="T42" s="1010"/>
      <c r="U42" s="628"/>
      <c r="X42" s="997"/>
      <c r="Y42" s="992"/>
      <c r="Z42" s="992"/>
      <c r="AA42" s="992"/>
      <c r="AB42" s="999"/>
      <c r="AC42" s="992"/>
      <c r="AD42" s="992"/>
      <c r="AE42" s="992"/>
      <c r="AF42" s="992"/>
      <c r="AG42" s="992"/>
      <c r="AH42" s="992"/>
      <c r="AI42" s="992"/>
      <c r="AJ42" s="992"/>
      <c r="AK42" s="992"/>
      <c r="AL42" s="994"/>
    </row>
    <row r="43" spans="1:38" s="625" customFormat="1" ht="13.5" customHeight="1" thickBot="1">
      <c r="A43" s="632"/>
      <c r="B43" s="1011"/>
      <c r="D43" s="1011"/>
      <c r="F43" s="1011"/>
      <c r="H43" s="1011"/>
      <c r="J43" s="1011"/>
      <c r="L43" s="1011"/>
      <c r="N43" s="1011"/>
      <c r="P43" s="1011"/>
      <c r="R43" s="1011"/>
      <c r="T43" s="1011"/>
      <c r="X43" s="997"/>
      <c r="Y43" s="992"/>
      <c r="Z43" s="992"/>
      <c r="AA43" s="992"/>
      <c r="AB43" s="999"/>
      <c r="AC43" s="992"/>
      <c r="AD43" s="992"/>
      <c r="AE43" s="992"/>
      <c r="AF43" s="992"/>
      <c r="AG43" s="992"/>
      <c r="AH43" s="992"/>
      <c r="AI43" s="992"/>
      <c r="AJ43" s="992"/>
      <c r="AK43" s="992"/>
      <c r="AL43" s="994"/>
    </row>
    <row r="44" spans="1:38" s="117" customFormat="1" ht="14.15" customHeight="1">
      <c r="A44" s="116"/>
      <c r="B44" s="119" t="str">
        <f>VLOOKUP(B47,'[2]Visual Chart'!$A$2:$R$481,3,0)</f>
        <v>A-3</v>
      </c>
      <c r="C44" s="119"/>
      <c r="D44" s="119" t="str">
        <f>VLOOKUP(D47,'[2]Visual Chart'!$A$2:$R$481,3,0)</f>
        <v>D45+1.5</v>
      </c>
      <c r="E44" s="119"/>
      <c r="F44" s="119" t="str">
        <f>VLOOKUP(F47,'[2]Visual Chart'!$A$2:$R$481,3,0)</f>
        <v>B1+9</v>
      </c>
      <c r="G44" s="119"/>
      <c r="H44" s="119" t="str">
        <f>VLOOKUP(H47,'[2]Visual Chart'!$A$2:$R$481,3,0)</f>
        <v>D45+9</v>
      </c>
      <c r="I44" s="119"/>
      <c r="J44" s="119" t="str">
        <f>VLOOKUP(J47,'[2]Visual Chart'!$A$2:$R$481,3,0)</f>
        <v>B2+0</v>
      </c>
      <c r="K44" s="119"/>
      <c r="L44" s="119" t="str">
        <f>VLOOKUP(L47,'[2]Visual Chart'!$A$2:$R$481,3,0)</f>
        <v>C2+9</v>
      </c>
      <c r="M44" s="119"/>
      <c r="N44" s="119" t="str">
        <f>VLOOKUP(N47,'[2]Visual Chart'!$A$2:$R$481,3,0)</f>
        <v>D45+7.5</v>
      </c>
      <c r="O44" s="119"/>
      <c r="P44" s="119" t="str">
        <f>VLOOKUP(P47,'[2]Visual Chart'!$A$2:$R$481,3,0)</f>
        <v>A-1.5</v>
      </c>
      <c r="Q44" s="119"/>
      <c r="R44" s="119" t="str">
        <f>VLOOKUP(R47,'[2]Visual Chart'!$A$2:$R$481,3,0)</f>
        <v>C1+0</v>
      </c>
      <c r="S44" s="119"/>
      <c r="T44" s="119" t="str">
        <f>VLOOKUP(T47,'[2]Visual Chart'!$A$2:$R$481,3,0)</f>
        <v>A+0</v>
      </c>
      <c r="U44" s="119"/>
      <c r="X44" s="997"/>
      <c r="Y44" s="992"/>
      <c r="Z44" s="992"/>
      <c r="AA44" s="992"/>
      <c r="AB44" s="999"/>
      <c r="AC44" s="992"/>
      <c r="AD44" s="992"/>
      <c r="AE44" s="992"/>
      <c r="AF44" s="992"/>
      <c r="AG44" s="992"/>
      <c r="AH44" s="992"/>
      <c r="AI44" s="992"/>
      <c r="AJ44" s="992"/>
      <c r="AK44" s="992"/>
      <c r="AL44" s="994"/>
    </row>
    <row r="45" spans="1:38" s="117" customFormat="1" ht="14.15" customHeight="1" thickBot="1">
      <c r="A45" s="116"/>
      <c r="B45" s="119"/>
      <c r="C45" s="119"/>
      <c r="D45" s="119"/>
      <c r="E45" s="119"/>
      <c r="F45" s="119"/>
      <c r="G45" s="119"/>
      <c r="H45" s="119"/>
      <c r="I45" s="119"/>
      <c r="J45" s="119"/>
      <c r="K45" s="119"/>
      <c r="L45" s="119"/>
      <c r="M45" s="119"/>
      <c r="N45" s="119"/>
      <c r="O45" s="119"/>
      <c r="P45" s="119"/>
      <c r="Q45" s="119"/>
      <c r="R45" s="119"/>
      <c r="S45" s="119"/>
      <c r="T45" s="119"/>
      <c r="U45" s="119"/>
      <c r="X45" s="997"/>
      <c r="Y45" s="992"/>
      <c r="Z45" s="992"/>
      <c r="AA45" s="992"/>
      <c r="AB45" s="1001"/>
      <c r="AC45" s="992"/>
      <c r="AD45" s="992"/>
      <c r="AE45" s="992"/>
      <c r="AF45" s="992"/>
      <c r="AG45" s="992"/>
      <c r="AH45" s="992"/>
      <c r="AI45" s="992"/>
      <c r="AJ45" s="992"/>
      <c r="AK45" s="992"/>
      <c r="AL45" s="994"/>
    </row>
    <row r="46" spans="1:38" s="117" customFormat="1" ht="14.5">
      <c r="A46" s="116"/>
      <c r="X46" s="1002">
        <f>V54/1000</f>
        <v>4.0475000000000003</v>
      </c>
      <c r="Y46" s="1004">
        <f>X46</f>
        <v>4.0475000000000003</v>
      </c>
      <c r="Z46" s="991"/>
      <c r="AA46" s="991">
        <f>COUNTA($B50:T50)</f>
        <v>10</v>
      </c>
      <c r="AB46" s="998">
        <f>COUNTIF(B54:T56,"C")</f>
        <v>0</v>
      </c>
      <c r="AC46" s="991">
        <f>AA28-AB28</f>
        <v>0</v>
      </c>
      <c r="AD46" s="991"/>
      <c r="AE46" s="991">
        <f>COUNTA(B50:T50)</f>
        <v>10</v>
      </c>
      <c r="AF46" s="991">
        <f>COUNTIF(B54:T56,"C")</f>
        <v>0</v>
      </c>
      <c r="AG46" s="991">
        <f>AE28-AF28</f>
        <v>0</v>
      </c>
      <c r="AH46" s="991"/>
      <c r="AI46" s="991"/>
      <c r="AJ46" s="1095"/>
      <c r="AK46" s="1095"/>
      <c r="AL46" s="993"/>
    </row>
    <row r="47" spans="1:38" s="117" customFormat="1" ht="14.5">
      <c r="A47" s="116" t="s">
        <v>622</v>
      </c>
      <c r="B47" s="638">
        <f>T34+1</f>
        <v>10</v>
      </c>
      <c r="C47" s="638"/>
      <c r="D47" s="638">
        <f>B47+1</f>
        <v>11</v>
      </c>
      <c r="E47" s="638"/>
      <c r="F47" s="638">
        <f t="shared" ref="F47" si="4">D47+1</f>
        <v>12</v>
      </c>
      <c r="G47" s="638"/>
      <c r="H47" s="638">
        <f t="shared" ref="H47" si="5">F47+1</f>
        <v>13</v>
      </c>
      <c r="I47" s="638"/>
      <c r="J47" s="638">
        <f t="shared" ref="J47" si="6">H47+1</f>
        <v>14</v>
      </c>
      <c r="K47" s="638"/>
      <c r="L47" s="638">
        <f t="shared" ref="L47" si="7">J47+1</f>
        <v>15</v>
      </c>
      <c r="M47" s="638"/>
      <c r="N47" s="638">
        <f t="shared" ref="N47" si="8">L47+1</f>
        <v>16</v>
      </c>
      <c r="O47" s="638"/>
      <c r="P47" s="638">
        <f t="shared" ref="P47" si="9">N47+1</f>
        <v>17</v>
      </c>
      <c r="Q47" s="638"/>
      <c r="R47" s="638">
        <f t="shared" ref="R47" si="10">P47+1</f>
        <v>18</v>
      </c>
      <c r="S47" s="638"/>
      <c r="T47" s="638">
        <f t="shared" ref="T47" si="11">R47+1</f>
        <v>19</v>
      </c>
      <c r="X47" s="1007"/>
      <c r="Y47" s="1008"/>
      <c r="Z47" s="1001"/>
      <c r="AA47" s="1001"/>
      <c r="AB47" s="999"/>
      <c r="AC47" s="1001"/>
      <c r="AD47" s="1001"/>
      <c r="AE47" s="1001"/>
      <c r="AF47" s="1001"/>
      <c r="AG47" s="1001"/>
      <c r="AH47" s="1001"/>
      <c r="AI47" s="1001"/>
      <c r="AJ47" s="1001"/>
      <c r="AK47" s="1001"/>
      <c r="AL47" s="1006"/>
    </row>
    <row r="48" spans="1:38" s="117" customFormat="1" ht="15.5">
      <c r="A48" s="116"/>
      <c r="B48" s="118"/>
      <c r="X48" s="1007"/>
      <c r="Y48" s="1008"/>
      <c r="Z48" s="1001"/>
      <c r="AA48" s="1001"/>
      <c r="AB48" s="999"/>
      <c r="AC48" s="1001"/>
      <c r="AD48" s="1001"/>
      <c r="AE48" s="1001"/>
      <c r="AF48" s="1001"/>
      <c r="AG48" s="1001"/>
      <c r="AH48" s="1001"/>
      <c r="AI48" s="1001"/>
      <c r="AJ48" s="1001"/>
      <c r="AK48" s="1001"/>
      <c r="AL48" s="1006"/>
    </row>
    <row r="49" spans="1:38" s="117" customFormat="1" ht="13.5" customHeight="1">
      <c r="A49" s="116"/>
      <c r="C49" s="122"/>
      <c r="E49" s="122"/>
      <c r="G49" s="122"/>
      <c r="I49" s="122"/>
      <c r="Q49" s="122"/>
      <c r="X49" s="1003"/>
      <c r="Y49" s="1005"/>
      <c r="Z49" s="992"/>
      <c r="AA49" s="992"/>
      <c r="AB49" s="999"/>
      <c r="AC49" s="992"/>
      <c r="AD49" s="992"/>
      <c r="AE49" s="992"/>
      <c r="AF49" s="992"/>
      <c r="AG49" s="992"/>
      <c r="AH49" s="992"/>
      <c r="AI49" s="992"/>
      <c r="AJ49" s="992"/>
      <c r="AK49" s="992"/>
      <c r="AL49" s="994"/>
    </row>
    <row r="50" spans="1:38" s="117" customFormat="1" ht="13.5" customHeight="1">
      <c r="A50" s="116"/>
      <c r="B50" s="119" t="str">
        <f>VLOOKUP(B60,'[2]Visual Chart'!$A$2:$R$481,2,0)</f>
        <v>10/2</v>
      </c>
      <c r="C50" s="121"/>
      <c r="D50" s="119" t="str">
        <f>VLOOKUP(D60,'[2]Visual Chart'!$A$2:$R$481,2,0)</f>
        <v>10/3</v>
      </c>
      <c r="E50" s="121"/>
      <c r="F50" s="119" t="str">
        <f>VLOOKUP(F60,'[2]Visual Chart'!$A$2:$R$481,2,0)</f>
        <v>11/0</v>
      </c>
      <c r="G50" s="121"/>
      <c r="H50" s="119" t="str">
        <f>VLOOKUP(H60,'[2]Visual Chart'!$A$2:$R$481,2,0)</f>
        <v>11/1</v>
      </c>
      <c r="I50" s="121"/>
      <c r="J50" s="119" t="str">
        <f>VLOOKUP(J60,'[2]Visual Chart'!$A$2:$R$481,2,0)</f>
        <v>11/2</v>
      </c>
      <c r="K50" s="119"/>
      <c r="L50" s="119" t="str">
        <f>VLOOKUP(L60,'[2]Visual Chart'!$A$2:$R$481,2,0)</f>
        <v>11/3</v>
      </c>
      <c r="M50" s="119"/>
      <c r="N50" s="119" t="str">
        <f>VLOOKUP(N60,'[2]Visual Chart'!$A$2:$R$481,2,0)</f>
        <v>11/4</v>
      </c>
      <c r="O50" s="119"/>
      <c r="P50" s="119" t="str">
        <f>VLOOKUP(P60,'[2]Visual Chart'!$A$2:$R$481,2,0)</f>
        <v>13/0</v>
      </c>
      <c r="Q50" s="119"/>
      <c r="R50" s="119" t="str">
        <f>VLOOKUP(R60,'[2]Visual Chart'!$A$2:$R$481,2,0)</f>
        <v>14/0</v>
      </c>
      <c r="S50" s="119"/>
      <c r="T50" s="119" t="str">
        <f>VLOOKUP(T60,'[2]Visual Chart'!$A$2:$R$481,2,0)</f>
        <v>15/0</v>
      </c>
      <c r="X50" s="1003"/>
      <c r="Y50" s="1005"/>
      <c r="Z50" s="992"/>
      <c r="AA50" s="992"/>
      <c r="AB50" s="999"/>
      <c r="AC50" s="992"/>
      <c r="AD50" s="992"/>
      <c r="AE50" s="992"/>
      <c r="AF50" s="992"/>
      <c r="AG50" s="992"/>
      <c r="AH50" s="992"/>
      <c r="AI50" s="992"/>
      <c r="AJ50" s="992"/>
      <c r="AK50" s="992"/>
      <c r="AL50" s="994"/>
    </row>
    <row r="51" spans="1:38" s="117" customFormat="1" ht="13.5" customHeight="1">
      <c r="A51" s="116"/>
      <c r="X51" s="1003"/>
      <c r="Y51" s="1005"/>
      <c r="Z51" s="992"/>
      <c r="AA51" s="992"/>
      <c r="AB51" s="999"/>
      <c r="AC51" s="992"/>
      <c r="AD51" s="992"/>
      <c r="AE51" s="992"/>
      <c r="AF51" s="992"/>
      <c r="AG51" s="992"/>
      <c r="AH51" s="992"/>
      <c r="AI51" s="992"/>
      <c r="AJ51" s="992"/>
      <c r="AK51" s="992"/>
      <c r="AL51" s="994"/>
    </row>
    <row r="52" spans="1:38" s="117" customFormat="1" ht="13.5" customHeight="1">
      <c r="A52" s="116"/>
      <c r="B52" s="119"/>
      <c r="D52" s="119"/>
      <c r="E52" s="119"/>
      <c r="F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X52" s="1003"/>
      <c r="Y52" s="1005"/>
      <c r="Z52" s="992"/>
      <c r="AA52" s="992"/>
      <c r="AB52" s="999"/>
      <c r="AC52" s="992"/>
      <c r="AD52" s="992"/>
      <c r="AE52" s="992"/>
      <c r="AF52" s="992"/>
      <c r="AG52" s="992"/>
      <c r="AH52" s="992"/>
      <c r="AI52" s="992"/>
      <c r="AJ52" s="992"/>
      <c r="AK52" s="992"/>
      <c r="AL52" s="994"/>
    </row>
    <row r="53" spans="1:38" s="117" customFormat="1" ht="13.5" customHeight="1" thickBot="1">
      <c r="A53" s="116"/>
      <c r="B53" s="119"/>
      <c r="D53" s="119"/>
      <c r="E53" s="119"/>
      <c r="F53" s="119"/>
      <c r="H53" s="119"/>
      <c r="I53" s="119"/>
      <c r="J53" s="119"/>
      <c r="K53" s="119"/>
      <c r="L53" s="119"/>
      <c r="M53" s="119"/>
      <c r="N53" s="119"/>
      <c r="O53" s="119"/>
      <c r="P53" s="119"/>
      <c r="Q53" s="119"/>
      <c r="R53" s="119"/>
      <c r="S53" s="119"/>
      <c r="T53" s="119"/>
      <c r="U53" s="119"/>
      <c r="X53" s="1003"/>
      <c r="Y53" s="1005"/>
      <c r="Z53" s="992"/>
      <c r="AA53" s="992"/>
      <c r="AB53" s="999"/>
      <c r="AC53" s="992"/>
      <c r="AD53" s="992"/>
      <c r="AE53" s="992"/>
      <c r="AF53" s="992"/>
      <c r="AG53" s="992"/>
      <c r="AH53" s="992"/>
      <c r="AI53" s="992"/>
      <c r="AJ53" s="992"/>
      <c r="AK53" s="992"/>
      <c r="AL53" s="994"/>
    </row>
    <row r="54" spans="1:38" s="625" customFormat="1" ht="12.65" customHeight="1">
      <c r="A54" s="632"/>
      <c r="B54" s="1009">
        <f>VLOOKUP(B60,'[2]Visual Chart'!$A$2:$R$481,13,0)</f>
        <v>0</v>
      </c>
      <c r="C54" s="119">
        <f>VLOOKUP(B60,'[2]Visual Chart'!$A$2:$R$481,5,0)</f>
        <v>418</v>
      </c>
      <c r="D54" s="1009">
        <f>VLOOKUP(D60,'[2]Visual Chart'!$A$2:$R$481,13,0)</f>
        <v>0</v>
      </c>
      <c r="E54" s="119">
        <f>VLOOKUP(D60,'[2]Visual Chart'!$A$2:$R$481,5,0)</f>
        <v>320.5</v>
      </c>
      <c r="F54" s="1009">
        <f>VLOOKUP(F60,'[2]Visual Chart'!$A$2:$R$481,13,0)</f>
        <v>0</v>
      </c>
      <c r="G54" s="119">
        <f>VLOOKUP(F60,'[2]Visual Chart'!$A$2:$R$481,5,0)</f>
        <v>457</v>
      </c>
      <c r="H54" s="1009">
        <f>VLOOKUP(H60,'[2]Visual Chart'!$A$2:$R$481,13,0)</f>
        <v>0</v>
      </c>
      <c r="I54" s="119">
        <f>VLOOKUP(H60,'[2]Visual Chart'!$A$2:$R$481,5,0)</f>
        <v>413</v>
      </c>
      <c r="J54" s="1009">
        <f>VLOOKUP(J60,'[2]Visual Chart'!$A$2:$R$481,13,0)</f>
        <v>0</v>
      </c>
      <c r="K54" s="119">
        <f>VLOOKUP(J60,'[2]Visual Chart'!$A$2:$R$481,5,0)</f>
        <v>395</v>
      </c>
      <c r="L54" s="1009">
        <f>VLOOKUP(L60,'[2]Visual Chart'!$A$2:$R$481,13,0)</f>
        <v>0</v>
      </c>
      <c r="M54" s="119">
        <f>VLOOKUP(L60,'[2]Visual Chart'!$A$2:$R$481,5,0)</f>
        <v>410</v>
      </c>
      <c r="N54" s="1009">
        <f>VLOOKUP(N60,'[2]Visual Chart'!$A$2:$R$481,13,0)</f>
        <v>0</v>
      </c>
      <c r="O54" s="119">
        <f>VLOOKUP(N60,'[2]Visual Chart'!$A$2:$R$481,5,0)</f>
        <v>349</v>
      </c>
      <c r="P54" s="1009">
        <f>VLOOKUP(P60,'[2]Visual Chart'!$A$2:$R$481,13,0)</f>
        <v>0</v>
      </c>
      <c r="Q54" s="119">
        <f>VLOOKUP(P60,'[2]Visual Chart'!$A$2:$R$481,5,0)</f>
        <v>455</v>
      </c>
      <c r="R54" s="1009">
        <f>VLOOKUP(R60,'[2]Visual Chart'!$A$2:$R$481,13,0)</f>
        <v>0</v>
      </c>
      <c r="S54" s="119">
        <f>VLOOKUP(R60,'[2]Visual Chart'!$A$2:$R$481,5,0)</f>
        <v>395</v>
      </c>
      <c r="T54" s="1009">
        <f>VLOOKUP(T60,'[2]Visual Chart'!$A$2:$R$481,13,0)</f>
        <v>0</v>
      </c>
      <c r="U54" s="119">
        <f>VLOOKUP(T60,'[2]Visual Chart'!$A$2:$R$481,5,0)</f>
        <v>435</v>
      </c>
      <c r="V54" s="995">
        <f>SUM(C54:U54)</f>
        <v>4047.5</v>
      </c>
      <c r="W54" s="1096"/>
      <c r="X54" s="1003"/>
      <c r="Y54" s="1005"/>
      <c r="Z54" s="992"/>
      <c r="AA54" s="992"/>
      <c r="AB54" s="999"/>
      <c r="AC54" s="992"/>
      <c r="AD54" s="992"/>
      <c r="AE54" s="992"/>
      <c r="AF54" s="992"/>
      <c r="AG54" s="992"/>
      <c r="AH54" s="992"/>
      <c r="AI54" s="992"/>
      <c r="AJ54" s="992"/>
      <c r="AK54" s="992"/>
      <c r="AL54" s="994"/>
    </row>
    <row r="55" spans="1:38" s="625" customFormat="1" ht="13.5" customHeight="1">
      <c r="A55" s="632"/>
      <c r="B55" s="1010"/>
      <c r="C55" s="628"/>
      <c r="D55" s="1010"/>
      <c r="E55" s="628"/>
      <c r="F55" s="1010"/>
      <c r="G55" s="628"/>
      <c r="H55" s="1010"/>
      <c r="I55" s="628"/>
      <c r="J55" s="1010"/>
      <c r="K55" s="628"/>
      <c r="L55" s="1010"/>
      <c r="M55" s="628"/>
      <c r="N55" s="1010"/>
      <c r="O55" s="628"/>
      <c r="P55" s="1010"/>
      <c r="Q55" s="628"/>
      <c r="R55" s="1010"/>
      <c r="S55" s="628"/>
      <c r="T55" s="1010"/>
      <c r="U55" s="628"/>
      <c r="X55" s="1003"/>
      <c r="Y55" s="1005"/>
      <c r="Z55" s="992"/>
      <c r="AA55" s="992"/>
      <c r="AB55" s="999"/>
      <c r="AC55" s="992"/>
      <c r="AD55" s="992"/>
      <c r="AE55" s="992"/>
      <c r="AF55" s="992"/>
      <c r="AG55" s="992"/>
      <c r="AH55" s="992"/>
      <c r="AI55" s="992"/>
      <c r="AJ55" s="992"/>
      <c r="AK55" s="992"/>
      <c r="AL55" s="994"/>
    </row>
    <row r="56" spans="1:38" s="625" customFormat="1" ht="13.5" customHeight="1" thickBot="1">
      <c r="A56" s="632"/>
      <c r="B56" s="1011"/>
      <c r="D56" s="1011"/>
      <c r="F56" s="1011"/>
      <c r="H56" s="1011"/>
      <c r="J56" s="1011"/>
      <c r="L56" s="1011"/>
      <c r="N56" s="1011"/>
      <c r="P56" s="1011"/>
      <c r="R56" s="1011"/>
      <c r="T56" s="1011"/>
      <c r="X56" s="1003"/>
      <c r="Y56" s="1005"/>
      <c r="Z56" s="992"/>
      <c r="AA56" s="992"/>
      <c r="AB56" s="999"/>
      <c r="AC56" s="992"/>
      <c r="AD56" s="992"/>
      <c r="AE56" s="992"/>
      <c r="AF56" s="992"/>
      <c r="AG56" s="992"/>
      <c r="AH56" s="992"/>
      <c r="AI56" s="992"/>
      <c r="AJ56" s="992"/>
      <c r="AK56" s="992"/>
      <c r="AL56" s="994"/>
    </row>
    <row r="57" spans="1:38" s="117" customFormat="1" ht="14.15" customHeight="1">
      <c r="A57" s="116"/>
      <c r="B57" s="119" t="str">
        <f>VLOOKUP(B60,'[2]Visual Chart'!$A$2:$R$481,3,0)</f>
        <v>A+4.5</v>
      </c>
      <c r="C57" s="119"/>
      <c r="D57" s="119" t="str">
        <f>VLOOKUP(D60,'[2]Visual Chart'!$A$2:$R$481,3,0)</f>
        <v>A+7.5</v>
      </c>
      <c r="E57" s="119"/>
      <c r="F57" s="119" t="str">
        <f>VLOOKUP(F60,'[2]Visual Chart'!$A$2:$R$481,3,0)</f>
        <v>C2-3</v>
      </c>
      <c r="G57" s="119"/>
      <c r="H57" s="119" t="str">
        <f>VLOOKUP(H60,'[2]Visual Chart'!$A$2:$R$481,3,0)</f>
        <v>B1+9</v>
      </c>
      <c r="I57" s="119"/>
      <c r="J57" s="119" t="str">
        <f>VLOOKUP(J60,'[2]Visual Chart'!$A$2:$R$481,3,0)</f>
        <v>A+1.5</v>
      </c>
      <c r="K57" s="119"/>
      <c r="L57" s="119" t="str">
        <f>VLOOKUP(L60,'[2]Visual Chart'!$A$2:$R$481,3,0)</f>
        <v>A+9</v>
      </c>
      <c r="M57" s="119"/>
      <c r="N57" s="119" t="str">
        <f>VLOOKUP(N60,'[2]Visual Chart'!$A$2:$R$481,3,0)</f>
        <v>A+4.5</v>
      </c>
      <c r="O57" s="119"/>
      <c r="P57" s="119" t="str">
        <f>VLOOKUP(P60,'[2]Visual Chart'!$A$2:$R$481,3,0)</f>
        <v>C1+7.5</v>
      </c>
      <c r="Q57" s="119"/>
      <c r="R57" s="119" t="str">
        <f>VLOOKUP(R60,'[2]Visual Chart'!$A$2:$R$481,3,0)</f>
        <v>B1+9</v>
      </c>
      <c r="S57" s="119"/>
      <c r="T57" s="119" t="str">
        <f>VLOOKUP(T60,'[2]Visual Chart'!$A$2:$R$481,3,0)</f>
        <v>D45-3</v>
      </c>
      <c r="U57" s="119"/>
      <c r="X57" s="1003"/>
      <c r="Y57" s="1005"/>
      <c r="Z57" s="992"/>
      <c r="AA57" s="992"/>
      <c r="AB57" s="999"/>
      <c r="AC57" s="992"/>
      <c r="AD57" s="992"/>
      <c r="AE57" s="992"/>
      <c r="AF57" s="992"/>
      <c r="AG57" s="992"/>
      <c r="AH57" s="992"/>
      <c r="AI57" s="992"/>
      <c r="AJ57" s="992"/>
      <c r="AK57" s="992"/>
      <c r="AL57" s="994"/>
    </row>
    <row r="58" spans="1:38" s="117" customFormat="1" ht="14.15" customHeight="1" thickBot="1">
      <c r="A58" s="116"/>
      <c r="B58" s="119"/>
      <c r="C58" s="119"/>
      <c r="D58" s="119"/>
      <c r="E58" s="119"/>
      <c r="F58" s="119"/>
      <c r="G58" s="119"/>
      <c r="H58" s="119"/>
      <c r="I58" s="119"/>
      <c r="J58" s="119"/>
      <c r="K58" s="119"/>
      <c r="L58" s="119"/>
      <c r="M58" s="119"/>
      <c r="N58" s="119"/>
      <c r="O58" s="119"/>
      <c r="P58" s="119"/>
      <c r="Q58" s="119"/>
      <c r="R58" s="119"/>
      <c r="S58" s="119"/>
      <c r="T58" s="119"/>
      <c r="U58" s="119"/>
      <c r="X58" s="1003"/>
      <c r="Y58" s="1005"/>
      <c r="Z58" s="992"/>
      <c r="AA58" s="992"/>
      <c r="AB58" s="1001"/>
      <c r="AC58" s="992"/>
      <c r="AD58" s="992"/>
      <c r="AE58" s="992"/>
      <c r="AF58" s="992"/>
      <c r="AG58" s="992"/>
      <c r="AH58" s="992"/>
      <c r="AI58" s="992"/>
      <c r="AJ58" s="992"/>
      <c r="AK58" s="992"/>
      <c r="AL58" s="994"/>
    </row>
    <row r="59" spans="1:38" s="117" customFormat="1" ht="14.5">
      <c r="A59" s="116"/>
      <c r="X59" s="1002">
        <f>V67/1000</f>
        <v>3.4239999999999999</v>
      </c>
      <c r="Y59" s="1004">
        <f>X59</f>
        <v>3.4239999999999999</v>
      </c>
      <c r="Z59" s="991"/>
      <c r="AA59" s="991">
        <f>COUNTA($B63:T63)</f>
        <v>10</v>
      </c>
      <c r="AB59" s="998">
        <f>COUNTIF(B67:T69,"C")</f>
        <v>0</v>
      </c>
      <c r="AC59" s="991">
        <f>AA41-AB41</f>
        <v>0</v>
      </c>
      <c r="AD59" s="991"/>
      <c r="AE59" s="991">
        <f>COUNTA(B63:T63)</f>
        <v>10</v>
      </c>
      <c r="AF59" s="991">
        <f>COUNTIF(B67:T69,"C")</f>
        <v>0</v>
      </c>
      <c r="AG59" s="991">
        <f>AE41-AF41</f>
        <v>0</v>
      </c>
      <c r="AH59" s="991"/>
      <c r="AI59" s="991"/>
      <c r="AJ59" s="991"/>
      <c r="AK59" s="991"/>
      <c r="AL59" s="993"/>
    </row>
    <row r="60" spans="1:38" s="117" customFormat="1" ht="14.5">
      <c r="A60" s="116"/>
      <c r="B60" s="638">
        <f>T47+1</f>
        <v>20</v>
      </c>
      <c r="C60" s="638"/>
      <c r="D60" s="638">
        <f>B60+1</f>
        <v>21</v>
      </c>
      <c r="E60" s="638"/>
      <c r="F60" s="638">
        <f t="shared" ref="F60" si="12">D60+1</f>
        <v>22</v>
      </c>
      <c r="G60" s="638"/>
      <c r="H60" s="638">
        <f t="shared" ref="H60" si="13">F60+1</f>
        <v>23</v>
      </c>
      <c r="I60" s="638"/>
      <c r="J60" s="638">
        <f t="shared" ref="J60" si="14">H60+1</f>
        <v>24</v>
      </c>
      <c r="K60" s="638"/>
      <c r="L60" s="638">
        <f t="shared" ref="L60" si="15">J60+1</f>
        <v>25</v>
      </c>
      <c r="M60" s="638"/>
      <c r="N60" s="638">
        <f t="shared" ref="N60" si="16">L60+1</f>
        <v>26</v>
      </c>
      <c r="O60" s="638"/>
      <c r="P60" s="638">
        <f t="shared" ref="P60" si="17">N60+1</f>
        <v>27</v>
      </c>
      <c r="Q60" s="638"/>
      <c r="R60" s="638">
        <f t="shared" ref="R60" si="18">P60+1</f>
        <v>28</v>
      </c>
      <c r="S60" s="638"/>
      <c r="T60" s="638">
        <f t="shared" ref="T60" si="19">R60+1</f>
        <v>29</v>
      </c>
      <c r="X60" s="1007"/>
      <c r="Y60" s="1008"/>
      <c r="Z60" s="1001"/>
      <c r="AA60" s="1001"/>
      <c r="AB60" s="999"/>
      <c r="AC60" s="1001"/>
      <c r="AD60" s="1001"/>
      <c r="AE60" s="1001"/>
      <c r="AF60" s="1001"/>
      <c r="AG60" s="1001"/>
      <c r="AH60" s="1001"/>
      <c r="AI60" s="1001"/>
      <c r="AJ60" s="1001"/>
      <c r="AK60" s="1001"/>
      <c r="AL60" s="1006"/>
    </row>
    <row r="61" spans="1:38" s="117" customFormat="1" ht="15.5">
      <c r="A61" s="116"/>
      <c r="B61" s="118"/>
      <c r="X61" s="1007"/>
      <c r="Y61" s="1008"/>
      <c r="Z61" s="1001"/>
      <c r="AA61" s="1001"/>
      <c r="AB61" s="999"/>
      <c r="AC61" s="1001"/>
      <c r="AD61" s="1001"/>
      <c r="AE61" s="1001"/>
      <c r="AF61" s="1001"/>
      <c r="AG61" s="1001"/>
      <c r="AH61" s="1001"/>
      <c r="AI61" s="1001"/>
      <c r="AJ61" s="1001"/>
      <c r="AK61" s="1001"/>
      <c r="AL61" s="1006"/>
    </row>
    <row r="62" spans="1:38" s="117" customFormat="1" ht="13.5" customHeight="1">
      <c r="A62" s="116"/>
      <c r="C62" s="122"/>
      <c r="E62" s="122"/>
      <c r="G62" s="122"/>
      <c r="I62" s="122"/>
      <c r="X62" s="1003"/>
      <c r="Y62" s="1005"/>
      <c r="Z62" s="992"/>
      <c r="AA62" s="992"/>
      <c r="AB62" s="999"/>
      <c r="AC62" s="992"/>
      <c r="AD62" s="992"/>
      <c r="AE62" s="992"/>
      <c r="AF62" s="992"/>
      <c r="AG62" s="992"/>
      <c r="AH62" s="992"/>
      <c r="AI62" s="992"/>
      <c r="AJ62" s="992"/>
      <c r="AK62" s="992"/>
      <c r="AL62" s="994"/>
    </row>
    <row r="63" spans="1:38" s="117" customFormat="1" ht="13.5" customHeight="1">
      <c r="A63" s="116"/>
      <c r="B63" s="119" t="str">
        <f>VLOOKUP(B73,'[2]Visual Chart'!$A$2:$R$481,2,0)</f>
        <v>15/1</v>
      </c>
      <c r="C63" s="121"/>
      <c r="D63" s="119" t="str">
        <f>VLOOKUP(D73,'[2]Visual Chart'!$A$2:$R$481,2,0)</f>
        <v>16/0</v>
      </c>
      <c r="E63" s="121"/>
      <c r="F63" s="119" t="str">
        <f>VLOOKUP(F73,'[2]Visual Chart'!$A$2:$R$481,2,0)</f>
        <v>17/0</v>
      </c>
      <c r="G63" s="121"/>
      <c r="H63" s="119" t="str">
        <f>VLOOKUP(H73,'[2]Visual Chart'!$A$2:$R$481,2,0)</f>
        <v>18/0</v>
      </c>
      <c r="I63" s="121"/>
      <c r="J63" s="119" t="str">
        <f>VLOOKUP(J73,'[2]Visual Chart'!$A$2:$R$481,2,0)</f>
        <v>19/0</v>
      </c>
      <c r="K63" s="119"/>
      <c r="L63" s="119" t="str">
        <f>VLOOKUP(L73,'[2]Visual Chart'!$A$2:$R$481,2,0)</f>
        <v>20/0</v>
      </c>
      <c r="M63" s="119"/>
      <c r="N63" s="119" t="str">
        <f>VLOOKUP(N73,'[2]Visual Chart'!$A$2:$R$481,2,0)</f>
        <v>21/0</v>
      </c>
      <c r="O63" s="119"/>
      <c r="P63" s="119" t="str">
        <f>VLOOKUP(P73,'[2]Visual Chart'!$A$2:$R$481,2,0)</f>
        <v>22/0</v>
      </c>
      <c r="Q63" s="119"/>
      <c r="R63" s="119" t="str">
        <f>VLOOKUP(R73,'[2]Visual Chart'!$A$2:$R$481,2,0)</f>
        <v>23/0</v>
      </c>
      <c r="S63" s="119"/>
      <c r="T63" s="119" t="str">
        <f>VLOOKUP(T73,'[2]Visual Chart'!$A$2:$R$481,2,0)</f>
        <v>23/1</v>
      </c>
      <c r="X63" s="1003"/>
      <c r="Y63" s="1005"/>
      <c r="Z63" s="992"/>
      <c r="AA63" s="992"/>
      <c r="AB63" s="999"/>
      <c r="AC63" s="992"/>
      <c r="AD63" s="992"/>
      <c r="AE63" s="992"/>
      <c r="AF63" s="992"/>
      <c r="AG63" s="992"/>
      <c r="AH63" s="992"/>
      <c r="AI63" s="992"/>
      <c r="AJ63" s="992"/>
      <c r="AK63" s="992"/>
      <c r="AL63" s="994"/>
    </row>
    <row r="64" spans="1:38" s="117" customFormat="1" ht="13.5" customHeight="1">
      <c r="A64" s="116"/>
      <c r="X64" s="1003"/>
      <c r="Y64" s="1005"/>
      <c r="Z64" s="992"/>
      <c r="AA64" s="992"/>
      <c r="AB64" s="999"/>
      <c r="AC64" s="992"/>
      <c r="AD64" s="992"/>
      <c r="AE64" s="992"/>
      <c r="AF64" s="992"/>
      <c r="AG64" s="992"/>
      <c r="AH64" s="992"/>
      <c r="AI64" s="992"/>
      <c r="AJ64" s="992"/>
      <c r="AK64" s="992"/>
      <c r="AL64" s="994"/>
    </row>
    <row r="65" spans="1:38" s="117" customFormat="1" ht="13.5" customHeight="1">
      <c r="A65" s="116"/>
      <c r="B65" s="119"/>
      <c r="D65" s="119"/>
      <c r="E65" s="119"/>
      <c r="F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X65" s="1003"/>
      <c r="Y65" s="1005"/>
      <c r="Z65" s="992"/>
      <c r="AA65" s="992"/>
      <c r="AB65" s="999"/>
      <c r="AC65" s="992"/>
      <c r="AD65" s="992"/>
      <c r="AE65" s="992"/>
      <c r="AF65" s="992"/>
      <c r="AG65" s="992"/>
      <c r="AH65" s="992"/>
      <c r="AI65" s="992"/>
      <c r="AJ65" s="992"/>
      <c r="AK65" s="992"/>
      <c r="AL65" s="994"/>
    </row>
    <row r="66" spans="1:38" s="117" customFormat="1" ht="13.5" customHeight="1" thickBot="1">
      <c r="A66" s="116"/>
      <c r="B66" s="119"/>
      <c r="D66" s="119"/>
      <c r="E66" s="119"/>
      <c r="F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X66" s="1003"/>
      <c r="Y66" s="1005"/>
      <c r="Z66" s="992"/>
      <c r="AA66" s="992"/>
      <c r="AB66" s="999"/>
      <c r="AC66" s="992"/>
      <c r="AD66" s="992"/>
      <c r="AE66" s="992"/>
      <c r="AF66" s="992"/>
      <c r="AG66" s="992"/>
      <c r="AH66" s="992"/>
      <c r="AI66" s="992"/>
      <c r="AJ66" s="992"/>
      <c r="AK66" s="992"/>
      <c r="AL66" s="994"/>
    </row>
    <row r="67" spans="1:38" s="625" customFormat="1" ht="12.65" customHeight="1">
      <c r="A67" s="632"/>
      <c r="B67" s="1009">
        <f>VLOOKUP(B73,'[2]Visual Chart'!$A$2:$R$481,13,0)</f>
        <v>0</v>
      </c>
      <c r="C67" s="119">
        <f>VLOOKUP(B73,'[2]Visual Chart'!$A$2:$R$481,5,0)</f>
        <v>401</v>
      </c>
      <c r="D67" s="1009">
        <f>VLOOKUP(D73,'[2]Visual Chart'!$A$2:$R$481,13,0)</f>
        <v>0</v>
      </c>
      <c r="E67" s="119">
        <f>VLOOKUP(D73,'[2]Visual Chart'!$A$2:$R$481,5,0)</f>
        <v>487</v>
      </c>
      <c r="F67" s="1009">
        <f>VLOOKUP(F73,'[2]Visual Chart'!$A$2:$R$481,13,0)</f>
        <v>0</v>
      </c>
      <c r="G67" s="119">
        <f>VLOOKUP(F73,'[2]Visual Chart'!$A$2:$R$481,5,0)</f>
        <v>177.5</v>
      </c>
      <c r="H67" s="1009">
        <f>VLOOKUP(H73,'[2]Visual Chart'!$A$2:$R$481,13,0)</f>
        <v>0</v>
      </c>
      <c r="I67" s="119">
        <f>VLOOKUP(H73,'[2]Visual Chart'!$A$2:$R$481,5,0)</f>
        <v>206.5</v>
      </c>
      <c r="J67" s="1009">
        <f>VLOOKUP(J73,'[2]Visual Chart'!$A$2:$R$481,13,0)</f>
        <v>0</v>
      </c>
      <c r="K67" s="119">
        <f>VLOOKUP(J73,'[2]Visual Chart'!$A$2:$R$481,5,0)</f>
        <v>220.5</v>
      </c>
      <c r="L67" s="1009">
        <f>VLOOKUP(L73,'[2]Visual Chart'!$A$2:$R$481,13,0)</f>
        <v>0</v>
      </c>
      <c r="M67" s="119">
        <f>VLOOKUP(L73,'[2]Visual Chart'!$A$2:$R$481,5,0)</f>
        <v>434.5</v>
      </c>
      <c r="N67" s="1009">
        <f>VLOOKUP(N73,'[2]Visual Chart'!$A$2:$R$481,13,0)</f>
        <v>0</v>
      </c>
      <c r="O67" s="119">
        <f>VLOOKUP(N73,'[2]Visual Chart'!$A$2:$R$481,5,0)</f>
        <v>431</v>
      </c>
      <c r="P67" s="1009">
        <f>VLOOKUP(P73,'[2]Visual Chart'!$A$2:$R$481,13,0)</f>
        <v>0</v>
      </c>
      <c r="Q67" s="119">
        <f>VLOOKUP(P73,'[2]Visual Chart'!$A$2:$R$481,5,0)</f>
        <v>440</v>
      </c>
      <c r="R67" s="1009">
        <f>VLOOKUP(R73,'[2]Visual Chart'!$A$2:$R$481,13,0)</f>
        <v>0</v>
      </c>
      <c r="S67" s="119">
        <f>VLOOKUP(R73,'[2]Visual Chart'!$A$2:$R$481,5,0)</f>
        <v>295</v>
      </c>
      <c r="T67" s="1009">
        <f>VLOOKUP(T73,'[2]Visual Chart'!$A$2:$R$481,13,0)</f>
        <v>0</v>
      </c>
      <c r="U67" s="119">
        <f>VLOOKUP(T73,'[2]Visual Chart'!$A$2:$R$481,5,0)</f>
        <v>331</v>
      </c>
      <c r="V67" s="995">
        <f>SUM(C67:U67)</f>
        <v>3424</v>
      </c>
      <c r="W67" s="1096"/>
      <c r="X67" s="1003"/>
      <c r="Y67" s="1005"/>
      <c r="Z67" s="992"/>
      <c r="AA67" s="992"/>
      <c r="AB67" s="999"/>
      <c r="AC67" s="992"/>
      <c r="AD67" s="992"/>
      <c r="AE67" s="992"/>
      <c r="AF67" s="992"/>
      <c r="AG67" s="992"/>
      <c r="AH67" s="992"/>
      <c r="AI67" s="992"/>
      <c r="AJ67" s="992"/>
      <c r="AK67" s="992"/>
      <c r="AL67" s="994"/>
    </row>
    <row r="68" spans="1:38" s="625" customFormat="1" ht="13.5" customHeight="1">
      <c r="A68" s="632"/>
      <c r="B68" s="1010"/>
      <c r="C68" s="628"/>
      <c r="D68" s="1010"/>
      <c r="E68" s="628"/>
      <c r="F68" s="1010"/>
      <c r="G68" s="628"/>
      <c r="H68" s="1010"/>
      <c r="I68" s="628"/>
      <c r="J68" s="1010"/>
      <c r="K68" s="628"/>
      <c r="L68" s="1010"/>
      <c r="M68" s="628"/>
      <c r="N68" s="1010"/>
      <c r="O68" s="628"/>
      <c r="P68" s="1010"/>
      <c r="Q68" s="628"/>
      <c r="R68" s="1010"/>
      <c r="S68" s="628"/>
      <c r="T68" s="1010"/>
      <c r="U68" s="628"/>
      <c r="X68" s="1003"/>
      <c r="Y68" s="1005"/>
      <c r="Z68" s="992"/>
      <c r="AA68" s="992"/>
      <c r="AB68" s="999"/>
      <c r="AC68" s="992"/>
      <c r="AD68" s="992"/>
      <c r="AE68" s="992"/>
      <c r="AF68" s="992"/>
      <c r="AG68" s="992"/>
      <c r="AH68" s="992"/>
      <c r="AI68" s="992"/>
      <c r="AJ68" s="992"/>
      <c r="AK68" s="992"/>
      <c r="AL68" s="994"/>
    </row>
    <row r="69" spans="1:38" s="625" customFormat="1" ht="13.4" customHeight="1" thickBot="1">
      <c r="A69" s="632"/>
      <c r="B69" s="1011"/>
      <c r="D69" s="1011"/>
      <c r="F69" s="1011"/>
      <c r="H69" s="1011"/>
      <c r="J69" s="1011"/>
      <c r="L69" s="1011"/>
      <c r="N69" s="1011"/>
      <c r="P69" s="1011"/>
      <c r="R69" s="1011"/>
      <c r="T69" s="1011"/>
      <c r="X69" s="1003"/>
      <c r="Y69" s="1005"/>
      <c r="Z69" s="992"/>
      <c r="AA69" s="992"/>
      <c r="AB69" s="999"/>
      <c r="AC69" s="992"/>
      <c r="AD69" s="992"/>
      <c r="AE69" s="992"/>
      <c r="AF69" s="992"/>
      <c r="AG69" s="992"/>
      <c r="AH69" s="992"/>
      <c r="AI69" s="992"/>
      <c r="AJ69" s="992"/>
      <c r="AK69" s="992"/>
      <c r="AL69" s="994"/>
    </row>
    <row r="70" spans="1:38" s="117" customFormat="1" ht="14.15" customHeight="1">
      <c r="A70" s="116"/>
      <c r="B70" s="119" t="str">
        <f>VLOOKUP(B73,'[2]Visual Chart'!$A$2:$R$481,3,0)</f>
        <v>A+6</v>
      </c>
      <c r="C70" s="119"/>
      <c r="D70" s="119" t="str">
        <f>VLOOKUP(D73,'[2]Visual Chart'!$A$2:$R$481,3,0)</f>
        <v>B2+6</v>
      </c>
      <c r="E70" s="119"/>
      <c r="F70" s="119" t="str">
        <f>VLOOKUP(F73,'[2]Visual Chart'!$A$2:$R$481,3,0)</f>
        <v>D45+4.5</v>
      </c>
      <c r="G70" s="119"/>
      <c r="H70" s="119" t="str">
        <f>VLOOKUP(H73,'[2]Visual Chart'!$A$2:$R$481,3,0)</f>
        <v>D45+0</v>
      </c>
      <c r="I70" s="119"/>
      <c r="J70" s="119" t="str">
        <f>VLOOKUP(J73,'[2]Visual Chart'!$A$2:$R$481,3,0)</f>
        <v>D60+0</v>
      </c>
      <c r="K70" s="119"/>
      <c r="L70" s="119" t="str">
        <f>VLOOKUP(L73,'[2]Visual Chart'!$A$2:$R$481,3,0)</f>
        <v>D45+6</v>
      </c>
      <c r="M70" s="119"/>
      <c r="N70" s="119" t="str">
        <f>VLOOKUP(N73,'[2]Visual Chart'!$A$2:$R$481,3,0)</f>
        <v>C2+6</v>
      </c>
      <c r="O70" s="119"/>
      <c r="P70" s="119" t="str">
        <f>VLOOKUP(P73,'[2]Visual Chart'!$A$2:$R$481,3,0)</f>
        <v>D60+0</v>
      </c>
      <c r="Q70" s="119"/>
      <c r="R70" s="119" t="str">
        <f>VLOOKUP(R73,'[2]Visual Chart'!$A$2:$R$481,3,0)</f>
        <v>D60+3</v>
      </c>
      <c r="S70" s="119"/>
      <c r="T70" s="119" t="str">
        <f>VLOOKUP(T73,'[2]Visual Chart'!$A$2:$R$481,3,0)</f>
        <v>A+0</v>
      </c>
      <c r="U70" s="119"/>
      <c r="X70" s="1003"/>
      <c r="Y70" s="1005"/>
      <c r="Z70" s="992"/>
      <c r="AA70" s="992"/>
      <c r="AB70" s="999"/>
      <c r="AC70" s="992"/>
      <c r="AD70" s="992"/>
      <c r="AE70" s="992"/>
      <c r="AF70" s="992"/>
      <c r="AG70" s="992"/>
      <c r="AH70" s="992"/>
      <c r="AI70" s="992"/>
      <c r="AJ70" s="992"/>
      <c r="AK70" s="992"/>
      <c r="AL70" s="994"/>
    </row>
    <row r="71" spans="1:38" s="117" customFormat="1" ht="14.15" customHeight="1" thickBot="1">
      <c r="A71" s="116"/>
      <c r="B71" s="119"/>
      <c r="C71" s="119"/>
      <c r="D71" s="119"/>
      <c r="E71" s="119"/>
      <c r="F71" s="119"/>
      <c r="G71" s="119"/>
      <c r="H71" s="119"/>
      <c r="I71" s="119"/>
      <c r="J71" s="119"/>
      <c r="K71" s="119"/>
      <c r="L71" s="119"/>
      <c r="M71" s="119"/>
      <c r="N71" s="119"/>
      <c r="O71" s="119"/>
      <c r="P71" s="119"/>
      <c r="Q71" s="119"/>
      <c r="R71" s="119"/>
      <c r="S71" s="119"/>
      <c r="T71" s="119"/>
      <c r="U71" s="119"/>
      <c r="X71" s="1003"/>
      <c r="Y71" s="1005"/>
      <c r="Z71" s="992"/>
      <c r="AA71" s="992"/>
      <c r="AB71" s="1001"/>
      <c r="AC71" s="992"/>
      <c r="AD71" s="992"/>
      <c r="AE71" s="992"/>
      <c r="AF71" s="992"/>
      <c r="AG71" s="992"/>
      <c r="AH71" s="992"/>
      <c r="AI71" s="992"/>
      <c r="AJ71" s="992"/>
      <c r="AK71" s="992"/>
      <c r="AL71" s="994"/>
    </row>
    <row r="72" spans="1:38" s="117" customFormat="1" ht="14.5">
      <c r="A72" s="116"/>
      <c r="X72" s="1002">
        <f>V80/1000</f>
        <v>3.9910000000000001</v>
      </c>
      <c r="Y72" s="1004">
        <f>X72</f>
        <v>3.9910000000000001</v>
      </c>
      <c r="Z72" s="991"/>
      <c r="AA72" s="991">
        <f>COUNTA($B76:T76)</f>
        <v>10</v>
      </c>
      <c r="AB72" s="998">
        <f>COUNTIF(B80:T82,"C")</f>
        <v>0</v>
      </c>
      <c r="AC72" s="991">
        <f>AA54-AB54</f>
        <v>0</v>
      </c>
      <c r="AD72" s="991"/>
      <c r="AE72" s="991">
        <f>COUNTA(B76:T76)</f>
        <v>10</v>
      </c>
      <c r="AF72" s="991">
        <f>COUNTIF(B80:T82,"C")</f>
        <v>0</v>
      </c>
      <c r="AG72" s="991">
        <f>AE54-AF54</f>
        <v>0</v>
      </c>
      <c r="AH72" s="991"/>
      <c r="AI72" s="991"/>
      <c r="AJ72" s="991"/>
      <c r="AK72" s="991"/>
      <c r="AL72" s="993"/>
    </row>
    <row r="73" spans="1:38" s="117" customFormat="1" ht="14.5">
      <c r="A73" s="116"/>
      <c r="B73" s="638">
        <f>T60+1</f>
        <v>30</v>
      </c>
      <c r="C73" s="638"/>
      <c r="D73" s="638">
        <f>B73+1</f>
        <v>31</v>
      </c>
      <c r="E73" s="638"/>
      <c r="F73" s="638">
        <f t="shared" ref="F73" si="20">D73+1</f>
        <v>32</v>
      </c>
      <c r="G73" s="638"/>
      <c r="H73" s="638">
        <f t="shared" ref="H73" si="21">F73+1</f>
        <v>33</v>
      </c>
      <c r="I73" s="638"/>
      <c r="J73" s="638">
        <f t="shared" ref="J73" si="22">H73+1</f>
        <v>34</v>
      </c>
      <c r="K73" s="638"/>
      <c r="L73" s="638">
        <f t="shared" ref="L73" si="23">J73+1</f>
        <v>35</v>
      </c>
      <c r="M73" s="638"/>
      <c r="N73" s="638">
        <f t="shared" ref="N73" si="24">L73+1</f>
        <v>36</v>
      </c>
      <c r="O73" s="638"/>
      <c r="P73" s="638">
        <f t="shared" ref="P73" si="25">N73+1</f>
        <v>37</v>
      </c>
      <c r="Q73" s="638"/>
      <c r="R73" s="638">
        <f t="shared" ref="R73" si="26">P73+1</f>
        <v>38</v>
      </c>
      <c r="S73" s="638"/>
      <c r="T73" s="638">
        <f t="shared" ref="T73" si="27">R73+1</f>
        <v>39</v>
      </c>
      <c r="X73" s="1007"/>
      <c r="Y73" s="1008"/>
      <c r="Z73" s="1001"/>
      <c r="AA73" s="1001"/>
      <c r="AB73" s="999"/>
      <c r="AC73" s="1001"/>
      <c r="AD73" s="1001"/>
      <c r="AE73" s="1001"/>
      <c r="AF73" s="1001"/>
      <c r="AG73" s="1001"/>
      <c r="AH73" s="1001"/>
      <c r="AI73" s="1001"/>
      <c r="AJ73" s="1001"/>
      <c r="AK73" s="1001"/>
      <c r="AL73" s="1006"/>
    </row>
    <row r="74" spans="1:38" s="117" customFormat="1" ht="15.5">
      <c r="A74" s="116"/>
      <c r="B74" s="118"/>
      <c r="X74" s="1007"/>
      <c r="Y74" s="1008"/>
      <c r="Z74" s="1001"/>
      <c r="AA74" s="1001"/>
      <c r="AB74" s="999"/>
      <c r="AC74" s="1001"/>
      <c r="AD74" s="1001"/>
      <c r="AE74" s="1001"/>
      <c r="AF74" s="1001"/>
      <c r="AG74" s="1001"/>
      <c r="AH74" s="1001"/>
      <c r="AI74" s="1001"/>
      <c r="AJ74" s="1001"/>
      <c r="AK74" s="1001"/>
      <c r="AL74" s="1006"/>
    </row>
    <row r="75" spans="1:38" s="117" customFormat="1" ht="13.5" customHeight="1">
      <c r="A75" s="116"/>
      <c r="C75" s="122"/>
      <c r="E75" s="122"/>
      <c r="G75" s="122"/>
      <c r="I75" s="122"/>
      <c r="X75" s="1003"/>
      <c r="Y75" s="1005"/>
      <c r="Z75" s="992"/>
      <c r="AA75" s="992"/>
      <c r="AB75" s="999"/>
      <c r="AC75" s="992"/>
      <c r="AD75" s="992"/>
      <c r="AE75" s="992"/>
      <c r="AF75" s="992"/>
      <c r="AG75" s="992"/>
      <c r="AH75" s="992"/>
      <c r="AI75" s="992"/>
      <c r="AJ75" s="992"/>
      <c r="AK75" s="992"/>
      <c r="AL75" s="994"/>
    </row>
    <row r="76" spans="1:38" s="117" customFormat="1" ht="13.5" customHeight="1">
      <c r="A76" s="116"/>
      <c r="B76" s="119" t="str">
        <f>VLOOKUP(B86,'[2]Visual Chart'!$A$2:$R$481,2,0)</f>
        <v>23/2</v>
      </c>
      <c r="C76" s="121"/>
      <c r="D76" s="119" t="str">
        <f>VLOOKUP(D86,'[2]Visual Chart'!$A$2:$R$481,2,0)</f>
        <v>23/3</v>
      </c>
      <c r="E76" s="121"/>
      <c r="F76" s="119" t="str">
        <f>VLOOKUP(F86,'[2]Visual Chart'!$A$2:$R$481,2,0)</f>
        <v>24/0</v>
      </c>
      <c r="G76" s="121"/>
      <c r="H76" s="119" t="str">
        <f>VLOOKUP(H86,'[2]Visual Chart'!$A$2:$R$481,2,0)</f>
        <v>24/1</v>
      </c>
      <c r="I76" s="121"/>
      <c r="J76" s="119" t="str">
        <f>VLOOKUP(J86,'[2]Visual Chart'!$A$2:$R$481,2,0)</f>
        <v>24/2</v>
      </c>
      <c r="K76" s="119"/>
      <c r="L76" s="119" t="str">
        <f>VLOOKUP(L86,'[2]Visual Chart'!$A$2:$R$481,2,0)</f>
        <v>24/3</v>
      </c>
      <c r="M76" s="119"/>
      <c r="N76" s="119" t="str">
        <f>VLOOKUP(N86,'[2]Visual Chart'!$A$2:$R$481,2,0)</f>
        <v>25/0</v>
      </c>
      <c r="O76" s="119"/>
      <c r="P76" s="119" t="str">
        <f>VLOOKUP(P86,'[2]Visual Chart'!$A$2:$R$481,2,0)</f>
        <v>26/0</v>
      </c>
      <c r="Q76" s="119"/>
      <c r="R76" s="119" t="str">
        <f>VLOOKUP(R86,'[2]Visual Chart'!$A$2:$R$481,2,0)</f>
        <v>27/0</v>
      </c>
      <c r="S76" s="119"/>
      <c r="T76" s="119" t="str">
        <f>VLOOKUP(T86,'[2]Visual Chart'!$A$2:$R$481,2,0)</f>
        <v>28/0</v>
      </c>
      <c r="X76" s="1003"/>
      <c r="Y76" s="1005"/>
      <c r="Z76" s="992"/>
      <c r="AA76" s="992"/>
      <c r="AB76" s="999"/>
      <c r="AC76" s="992"/>
      <c r="AD76" s="992"/>
      <c r="AE76" s="992"/>
      <c r="AF76" s="992"/>
      <c r="AG76" s="992"/>
      <c r="AH76" s="992"/>
      <c r="AI76" s="992"/>
      <c r="AJ76" s="992"/>
      <c r="AK76" s="992"/>
      <c r="AL76" s="994"/>
    </row>
    <row r="77" spans="1:38" s="117" customFormat="1" ht="13.5" customHeight="1">
      <c r="A77" s="116"/>
      <c r="X77" s="1003"/>
      <c r="Y77" s="1005"/>
      <c r="Z77" s="992"/>
      <c r="AA77" s="992"/>
      <c r="AB77" s="999"/>
      <c r="AC77" s="992"/>
      <c r="AD77" s="992"/>
      <c r="AE77" s="992"/>
      <c r="AF77" s="992"/>
      <c r="AG77" s="992"/>
      <c r="AH77" s="992"/>
      <c r="AI77" s="992"/>
      <c r="AJ77" s="992"/>
      <c r="AK77" s="992"/>
      <c r="AL77" s="994"/>
    </row>
    <row r="78" spans="1:38" s="117" customFormat="1" ht="13.5" customHeight="1">
      <c r="A78" s="116"/>
      <c r="B78" s="119"/>
      <c r="D78" s="119"/>
      <c r="E78" s="119"/>
      <c r="F78" s="119"/>
      <c r="H78" s="119"/>
      <c r="I78" s="119"/>
      <c r="J78" s="119"/>
      <c r="K78" s="119"/>
      <c r="L78" s="119"/>
      <c r="M78" s="119"/>
      <c r="N78" s="119"/>
      <c r="O78" s="119"/>
      <c r="P78" s="119"/>
      <c r="Q78" s="119"/>
      <c r="R78" s="119"/>
      <c r="S78" s="119"/>
      <c r="T78" s="119"/>
      <c r="U78" s="119"/>
      <c r="X78" s="1003"/>
      <c r="Y78" s="1005"/>
      <c r="Z78" s="992"/>
      <c r="AA78" s="992"/>
      <c r="AB78" s="999"/>
      <c r="AC78" s="992"/>
      <c r="AD78" s="992"/>
      <c r="AE78" s="992"/>
      <c r="AF78" s="992"/>
      <c r="AG78" s="992"/>
      <c r="AH78" s="992"/>
      <c r="AI78" s="992"/>
      <c r="AJ78" s="992"/>
      <c r="AK78" s="992"/>
      <c r="AL78" s="994"/>
    </row>
    <row r="79" spans="1:38" s="117" customFormat="1" ht="13.5" customHeight="1" thickBot="1">
      <c r="A79" s="116"/>
      <c r="B79" s="119"/>
      <c r="D79" s="119"/>
      <c r="E79" s="119"/>
      <c r="F79" s="119"/>
      <c r="H79" s="119"/>
      <c r="I79" s="119"/>
      <c r="J79" s="119"/>
      <c r="K79" s="119"/>
      <c r="L79" s="119"/>
      <c r="M79" s="119"/>
      <c r="N79" s="119"/>
      <c r="O79" s="119"/>
      <c r="P79" s="119"/>
      <c r="Q79" s="119"/>
      <c r="R79" s="119"/>
      <c r="S79" s="119"/>
      <c r="T79" s="119"/>
      <c r="U79" s="119"/>
      <c r="X79" s="1003"/>
      <c r="Y79" s="1005"/>
      <c r="Z79" s="992"/>
      <c r="AA79" s="992"/>
      <c r="AB79" s="999"/>
      <c r="AC79" s="992"/>
      <c r="AD79" s="992"/>
      <c r="AE79" s="992"/>
      <c r="AF79" s="992"/>
      <c r="AG79" s="992"/>
      <c r="AH79" s="992"/>
      <c r="AI79" s="992"/>
      <c r="AJ79" s="992"/>
      <c r="AK79" s="992"/>
      <c r="AL79" s="994"/>
    </row>
    <row r="80" spans="1:38" s="625" customFormat="1" ht="12.65" customHeight="1">
      <c r="A80" s="632"/>
      <c r="B80" s="1009">
        <f>VLOOKUP(B86,'[2]Visual Chart'!$A$2:$R$481,13,0)</f>
        <v>0</v>
      </c>
      <c r="C80" s="119">
        <f>VLOOKUP(B86,'[2]Visual Chart'!$A$2:$R$481,5,0)</f>
        <v>323</v>
      </c>
      <c r="D80" s="1009">
        <f>VLOOKUP(D86,'[2]Visual Chart'!$A$2:$R$481,13,0)</f>
        <v>0</v>
      </c>
      <c r="E80" s="119">
        <f>VLOOKUP(D86,'[2]Visual Chart'!$A$2:$R$481,5,0)</f>
        <v>507</v>
      </c>
      <c r="F80" s="1009">
        <f>VLOOKUP(F86,'[2]Visual Chart'!$A$2:$R$481,13,0)</f>
        <v>0</v>
      </c>
      <c r="G80" s="119">
        <f>VLOOKUP(F86,'[2]Visual Chart'!$A$2:$R$481,5,0)</f>
        <v>426</v>
      </c>
      <c r="H80" s="1009">
        <f>VLOOKUP(H86,'[2]Visual Chart'!$A$2:$R$481,13,0)</f>
        <v>0</v>
      </c>
      <c r="I80" s="119">
        <f>VLOOKUP(H86,'[2]Visual Chart'!$A$2:$R$481,5,0)</f>
        <v>351</v>
      </c>
      <c r="J80" s="1009">
        <f>VLOOKUP(J86,'[2]Visual Chart'!$A$2:$R$481,13,0)</f>
        <v>0</v>
      </c>
      <c r="K80" s="119">
        <f>VLOOKUP(J86,'[2]Visual Chart'!$A$2:$R$481,5,0)</f>
        <v>352</v>
      </c>
      <c r="L80" s="1009">
        <f>VLOOKUP(L86,'[2]Visual Chart'!$A$2:$R$481,13,0)</f>
        <v>0</v>
      </c>
      <c r="M80" s="119">
        <f>VLOOKUP(L86,'[2]Visual Chart'!$A$2:$R$481,5,0)</f>
        <v>422</v>
      </c>
      <c r="N80" s="1009">
        <f>VLOOKUP(N86,'[2]Visual Chart'!$A$2:$R$481,13,0)</f>
        <v>0</v>
      </c>
      <c r="O80" s="119">
        <f>VLOOKUP(N86,'[2]Visual Chart'!$A$2:$R$481,5,0)</f>
        <v>370</v>
      </c>
      <c r="P80" s="1009">
        <f>VLOOKUP(P86,'[2]Visual Chart'!$A$2:$R$481,13,0)</f>
        <v>0</v>
      </c>
      <c r="Q80" s="119">
        <f>VLOOKUP(P86,'[2]Visual Chart'!$A$2:$R$481,5,0)</f>
        <v>431</v>
      </c>
      <c r="R80" s="1009">
        <f>VLOOKUP(R86,'[2]Visual Chart'!$A$2:$R$481,13,0)</f>
        <v>0</v>
      </c>
      <c r="S80" s="119">
        <f>VLOOKUP(R86,'[2]Visual Chart'!$A$2:$R$481,5,0)</f>
        <v>429</v>
      </c>
      <c r="T80" s="1009">
        <f>VLOOKUP(T86,'[2]Visual Chart'!$A$2:$R$481,13,0)</f>
        <v>0</v>
      </c>
      <c r="U80" s="119">
        <f>VLOOKUP(T86,'[2]Visual Chart'!$A$2:$R$481,5,0)</f>
        <v>380</v>
      </c>
      <c r="V80" s="995">
        <f>SUM(C80:U80)</f>
        <v>3991</v>
      </c>
      <c r="W80" s="1096"/>
      <c r="X80" s="1003"/>
      <c r="Y80" s="1005"/>
      <c r="Z80" s="992"/>
      <c r="AA80" s="992"/>
      <c r="AB80" s="999"/>
      <c r="AC80" s="992"/>
      <c r="AD80" s="992"/>
      <c r="AE80" s="992"/>
      <c r="AF80" s="992"/>
      <c r="AG80" s="992"/>
      <c r="AH80" s="992"/>
      <c r="AI80" s="992"/>
      <c r="AJ80" s="992"/>
      <c r="AK80" s="992"/>
      <c r="AL80" s="994"/>
    </row>
    <row r="81" spans="1:38" s="625" customFormat="1" ht="13.5" customHeight="1">
      <c r="A81" s="632"/>
      <c r="B81" s="1010"/>
      <c r="C81" s="628"/>
      <c r="D81" s="1010"/>
      <c r="E81" s="628"/>
      <c r="F81" s="1010"/>
      <c r="G81" s="628"/>
      <c r="H81" s="1010"/>
      <c r="I81" s="628"/>
      <c r="J81" s="1010"/>
      <c r="K81" s="628"/>
      <c r="L81" s="1010"/>
      <c r="M81" s="628"/>
      <c r="N81" s="1010"/>
      <c r="O81" s="628"/>
      <c r="P81" s="1010"/>
      <c r="Q81" s="628"/>
      <c r="R81" s="1010"/>
      <c r="S81" s="628"/>
      <c r="T81" s="1010"/>
      <c r="U81" s="628"/>
      <c r="X81" s="1003"/>
      <c r="Y81" s="1005"/>
      <c r="Z81" s="992"/>
      <c r="AA81" s="992"/>
      <c r="AB81" s="999"/>
      <c r="AC81" s="992"/>
      <c r="AD81" s="992"/>
      <c r="AE81" s="992"/>
      <c r="AF81" s="992"/>
      <c r="AG81" s="992"/>
      <c r="AH81" s="992"/>
      <c r="AI81" s="992"/>
      <c r="AJ81" s="992"/>
      <c r="AK81" s="992"/>
      <c r="AL81" s="994"/>
    </row>
    <row r="82" spans="1:38" s="625" customFormat="1" ht="13.5" customHeight="1" thickBot="1">
      <c r="A82" s="632"/>
      <c r="B82" s="1011"/>
      <c r="D82" s="1011"/>
      <c r="F82" s="1011"/>
      <c r="H82" s="1011"/>
      <c r="J82" s="1011"/>
      <c r="L82" s="1011"/>
      <c r="N82" s="1011"/>
      <c r="P82" s="1011"/>
      <c r="R82" s="1011"/>
      <c r="T82" s="1011"/>
      <c r="X82" s="1003"/>
      <c r="Y82" s="1005"/>
      <c r="Z82" s="992"/>
      <c r="AA82" s="992"/>
      <c r="AB82" s="999"/>
      <c r="AC82" s="992"/>
      <c r="AD82" s="992"/>
      <c r="AE82" s="992"/>
      <c r="AF82" s="992"/>
      <c r="AG82" s="992"/>
      <c r="AH82" s="992"/>
      <c r="AI82" s="992"/>
      <c r="AJ82" s="992"/>
      <c r="AK82" s="992"/>
      <c r="AL82" s="994"/>
    </row>
    <row r="83" spans="1:38" s="117" customFormat="1" ht="14.15" customHeight="1">
      <c r="A83" s="116"/>
      <c r="B83" s="119" t="str">
        <f>VLOOKUP(B86,'[2]Visual Chart'!$A$2:$R$481,3,0)</f>
        <v>A+9</v>
      </c>
      <c r="C83" s="119"/>
      <c r="D83" s="119" t="str">
        <f>VLOOKUP(D86,'[2]Visual Chart'!$A$2:$R$481,3,0)</f>
        <v>A-3</v>
      </c>
      <c r="E83" s="119"/>
      <c r="F83" s="119" t="str">
        <f>VLOOKUP(F86,'[2]Visual Chart'!$A$2:$R$481,3,0)</f>
        <v>D45+6</v>
      </c>
      <c r="G83" s="119"/>
      <c r="H83" s="119" t="str">
        <f>VLOOKUP(H86,'[2]Visual Chart'!$A$2:$R$481,3,0)</f>
        <v>A+7.5</v>
      </c>
      <c r="I83" s="119"/>
      <c r="J83" s="119" t="str">
        <f>VLOOKUP(J86,'[2]Visual Chart'!$A$2:$R$481,3,0)</f>
        <v>A+4.5</v>
      </c>
      <c r="K83" s="119"/>
      <c r="L83" s="119" t="str">
        <f>VLOOKUP(L86,'[2]Visual Chart'!$A$2:$R$481,3,0)</f>
        <v>A+7.5</v>
      </c>
      <c r="M83" s="119"/>
      <c r="N83" s="119" t="str">
        <f>VLOOKUP(N86,'[2]Visual Chart'!$A$2:$R$481,3,0)</f>
        <v>C2+9</v>
      </c>
      <c r="O83" s="119"/>
      <c r="P83" s="119" t="str">
        <f>VLOOKUP(P86,'[2]Visual Chart'!$A$2:$R$481,3,0)</f>
        <v>D60+0</v>
      </c>
      <c r="Q83" s="119"/>
      <c r="R83" s="119" t="str">
        <f>VLOOKUP(R86,'[2]Visual Chart'!$A$2:$R$481,3,0)</f>
        <v>D60+6</v>
      </c>
      <c r="S83" s="119"/>
      <c r="T83" s="119" t="str">
        <f>VLOOKUP(T86,'[2]Visual Chart'!$A$2:$R$481,3,0)</f>
        <v>B2+4.5</v>
      </c>
      <c r="U83" s="119"/>
      <c r="X83" s="1003"/>
      <c r="Y83" s="1005"/>
      <c r="Z83" s="992"/>
      <c r="AA83" s="992"/>
      <c r="AB83" s="999"/>
      <c r="AC83" s="992"/>
      <c r="AD83" s="992"/>
      <c r="AE83" s="992"/>
      <c r="AF83" s="992"/>
      <c r="AG83" s="992"/>
      <c r="AH83" s="992"/>
      <c r="AI83" s="992"/>
      <c r="AJ83" s="992"/>
      <c r="AK83" s="992"/>
      <c r="AL83" s="994"/>
    </row>
    <row r="84" spans="1:38" s="117" customFormat="1" ht="14.15" customHeight="1" thickBot="1">
      <c r="A84" s="116"/>
      <c r="B84" s="119"/>
      <c r="C84" s="119"/>
      <c r="D84" s="119"/>
      <c r="E84" s="119"/>
      <c r="F84" s="119"/>
      <c r="G84" s="119"/>
      <c r="H84" s="119"/>
      <c r="I84" s="119"/>
      <c r="J84" s="119"/>
      <c r="K84" s="119"/>
      <c r="L84" s="119"/>
      <c r="M84" s="119"/>
      <c r="N84" s="119"/>
      <c r="O84" s="119"/>
      <c r="P84" s="119"/>
      <c r="Q84" s="119"/>
      <c r="R84" s="119"/>
      <c r="S84" s="119"/>
      <c r="T84" s="119"/>
      <c r="U84" s="119"/>
      <c r="X84" s="1003"/>
      <c r="Y84" s="1005"/>
      <c r="Z84" s="992"/>
      <c r="AA84" s="992"/>
      <c r="AB84" s="1001"/>
      <c r="AC84" s="992"/>
      <c r="AD84" s="992"/>
      <c r="AE84" s="992"/>
      <c r="AF84" s="992"/>
      <c r="AG84" s="992"/>
      <c r="AH84" s="992"/>
      <c r="AI84" s="992"/>
      <c r="AJ84" s="992"/>
      <c r="AK84" s="992"/>
      <c r="AL84" s="994"/>
    </row>
    <row r="85" spans="1:38" s="117" customFormat="1" ht="14.5">
      <c r="A85" s="116"/>
      <c r="X85" s="1002">
        <f>V93/1000</f>
        <v>3.5954999999999999</v>
      </c>
      <c r="Y85" s="1004">
        <f>X85</f>
        <v>3.5954999999999999</v>
      </c>
      <c r="Z85" s="991"/>
      <c r="AA85" s="991">
        <f>COUNTA($B89:T89)</f>
        <v>10</v>
      </c>
      <c r="AB85" s="998">
        <f>COUNTIF(B93:T95,"C")</f>
        <v>0</v>
      </c>
      <c r="AC85" s="991">
        <f>AA67-AB67</f>
        <v>0</v>
      </c>
      <c r="AD85" s="991"/>
      <c r="AE85" s="991">
        <f>COUNTA(B89:T89)</f>
        <v>10</v>
      </c>
      <c r="AF85" s="991">
        <f>COUNTIF(B93:T95,"C")</f>
        <v>0</v>
      </c>
      <c r="AG85" s="991">
        <f>AE67-AF67</f>
        <v>0</v>
      </c>
      <c r="AH85" s="991"/>
      <c r="AI85" s="991"/>
      <c r="AJ85" s="991"/>
      <c r="AK85" s="991"/>
      <c r="AL85" s="993"/>
    </row>
    <row r="86" spans="1:38" s="117" customFormat="1" ht="14.5">
      <c r="A86" s="116"/>
      <c r="B86" s="638">
        <f>T73+1</f>
        <v>40</v>
      </c>
      <c r="C86" s="638"/>
      <c r="D86" s="638">
        <f>B86+1</f>
        <v>41</v>
      </c>
      <c r="E86" s="638"/>
      <c r="F86" s="638">
        <f t="shared" ref="F86" si="28">D86+1</f>
        <v>42</v>
      </c>
      <c r="G86" s="638"/>
      <c r="H86" s="638">
        <f t="shared" ref="H86" si="29">F86+1</f>
        <v>43</v>
      </c>
      <c r="I86" s="638"/>
      <c r="J86" s="638">
        <f t="shared" ref="J86" si="30">H86+1</f>
        <v>44</v>
      </c>
      <c r="K86" s="638"/>
      <c r="L86" s="638">
        <f t="shared" ref="L86" si="31">J86+1</f>
        <v>45</v>
      </c>
      <c r="M86" s="638"/>
      <c r="N86" s="638">
        <f t="shared" ref="N86" si="32">L86+1</f>
        <v>46</v>
      </c>
      <c r="O86" s="638"/>
      <c r="P86" s="638">
        <f t="shared" ref="P86" si="33">N86+1</f>
        <v>47</v>
      </c>
      <c r="Q86" s="638"/>
      <c r="R86" s="638">
        <f t="shared" ref="R86" si="34">P86+1</f>
        <v>48</v>
      </c>
      <c r="S86" s="638"/>
      <c r="T86" s="638">
        <f t="shared" ref="T86" si="35">R86+1</f>
        <v>49</v>
      </c>
      <c r="U86" s="638"/>
      <c r="X86" s="1007"/>
      <c r="Y86" s="1008"/>
      <c r="Z86" s="1001"/>
      <c r="AA86" s="1001"/>
      <c r="AB86" s="999"/>
      <c r="AC86" s="1001"/>
      <c r="AD86" s="1001"/>
      <c r="AE86" s="1001"/>
      <c r="AF86" s="1001"/>
      <c r="AG86" s="1001"/>
      <c r="AH86" s="1001"/>
      <c r="AI86" s="1001"/>
      <c r="AJ86" s="1001"/>
      <c r="AK86" s="1001"/>
      <c r="AL86" s="1006"/>
    </row>
    <row r="87" spans="1:38" s="117" customFormat="1" ht="15.5">
      <c r="A87" s="116"/>
      <c r="B87" s="118"/>
      <c r="X87" s="1007"/>
      <c r="Y87" s="1008"/>
      <c r="Z87" s="1001"/>
      <c r="AA87" s="1001"/>
      <c r="AB87" s="999"/>
      <c r="AC87" s="1001"/>
      <c r="AD87" s="1001"/>
      <c r="AE87" s="1001"/>
      <c r="AF87" s="1001"/>
      <c r="AG87" s="1001"/>
      <c r="AH87" s="1001"/>
      <c r="AI87" s="1001"/>
      <c r="AJ87" s="1001"/>
      <c r="AK87" s="1001"/>
      <c r="AL87" s="1006"/>
    </row>
    <row r="88" spans="1:38" s="117" customFormat="1" ht="13.5" customHeight="1">
      <c r="A88" s="116"/>
      <c r="C88" s="122"/>
      <c r="E88" s="122"/>
      <c r="G88" s="122"/>
      <c r="I88" s="122"/>
      <c r="X88" s="1003"/>
      <c r="Y88" s="1005"/>
      <c r="Z88" s="992"/>
      <c r="AA88" s="992"/>
      <c r="AB88" s="999"/>
      <c r="AC88" s="992"/>
      <c r="AD88" s="992"/>
      <c r="AE88" s="992"/>
      <c r="AF88" s="992"/>
      <c r="AG88" s="992"/>
      <c r="AH88" s="992"/>
      <c r="AI88" s="992"/>
      <c r="AJ88" s="992"/>
      <c r="AK88" s="992"/>
      <c r="AL88" s="994"/>
    </row>
    <row r="89" spans="1:38" s="117" customFormat="1" ht="13.5" customHeight="1">
      <c r="A89" s="116"/>
      <c r="B89" s="119" t="str">
        <f>VLOOKUP(B99,'[2]Visual Chart'!$A$2:$R$481,2,0)</f>
        <v>28/1</v>
      </c>
      <c r="C89" s="121"/>
      <c r="D89" s="119" t="str">
        <f>VLOOKUP(D99,'[2]Visual Chart'!$A$2:$R$481,2,0)</f>
        <v>29/0</v>
      </c>
      <c r="E89" s="121"/>
      <c r="F89" s="119" t="str">
        <f>VLOOKUP(F99,'[2]Visual Chart'!$A$2:$R$481,2,0)</f>
        <v>29/1</v>
      </c>
      <c r="G89" s="121"/>
      <c r="H89" s="119" t="str">
        <f>VLOOKUP(H99,'[2]Visual Chart'!$A$2:$R$481,2,0)</f>
        <v>30/0</v>
      </c>
      <c r="I89" s="121"/>
      <c r="J89" s="119" t="str">
        <f>VLOOKUP(J99,'[2]Visual Chart'!$A$2:$R$481,2,0)</f>
        <v>30/1</v>
      </c>
      <c r="K89" s="119"/>
      <c r="L89" s="119" t="str">
        <f>VLOOKUP(L99,'[2]Visual Chart'!$A$2:$R$481,2,0)</f>
        <v>31/0</v>
      </c>
      <c r="M89" s="119"/>
      <c r="N89" s="119" t="str">
        <f>VLOOKUP(N99,'[2]Visual Chart'!$A$2:$R$481,2,0)</f>
        <v>31/1</v>
      </c>
      <c r="O89" s="119"/>
      <c r="P89" s="119" t="str">
        <f>VLOOKUP(P99,'[2]Visual Chart'!$A$2:$R$481,2,0)</f>
        <v>31A/0</v>
      </c>
      <c r="Q89" s="119"/>
      <c r="R89" s="119" t="str">
        <f>VLOOKUP(R99,'[2]Visual Chart'!$A$2:$R$481,2,0)</f>
        <v>32/0</v>
      </c>
      <c r="S89" s="119"/>
      <c r="T89" s="119" t="str">
        <f>VLOOKUP(T99,'[2]Visual Chart'!$A$2:$R$481,2,0)</f>
        <v>32A/0</v>
      </c>
      <c r="X89" s="1003"/>
      <c r="Y89" s="1005"/>
      <c r="Z89" s="992"/>
      <c r="AA89" s="992"/>
      <c r="AB89" s="999"/>
      <c r="AC89" s="992"/>
      <c r="AD89" s="992"/>
      <c r="AE89" s="992"/>
      <c r="AF89" s="992"/>
      <c r="AG89" s="992"/>
      <c r="AH89" s="992"/>
      <c r="AI89" s="992"/>
      <c r="AJ89" s="992"/>
      <c r="AK89" s="992"/>
      <c r="AL89" s="994"/>
    </row>
    <row r="90" spans="1:38" s="117" customFormat="1" ht="13.5" customHeight="1">
      <c r="A90" s="116"/>
      <c r="X90" s="1003"/>
      <c r="Y90" s="1005"/>
      <c r="Z90" s="992"/>
      <c r="AA90" s="992"/>
      <c r="AB90" s="999"/>
      <c r="AC90" s="992"/>
      <c r="AD90" s="992"/>
      <c r="AE90" s="992"/>
      <c r="AF90" s="992"/>
      <c r="AG90" s="992"/>
      <c r="AH90" s="992"/>
      <c r="AI90" s="992"/>
      <c r="AJ90" s="992"/>
      <c r="AK90" s="992"/>
      <c r="AL90" s="994"/>
    </row>
    <row r="91" spans="1:38" s="117" customFormat="1" ht="13.5" customHeight="1">
      <c r="A91" s="116"/>
      <c r="B91" s="119"/>
      <c r="D91" s="119"/>
      <c r="E91" s="119"/>
      <c r="F91" s="119"/>
      <c r="H91" s="119"/>
      <c r="I91" s="119"/>
      <c r="J91" s="119"/>
      <c r="K91" s="119"/>
      <c r="L91" s="119"/>
      <c r="M91" s="119"/>
      <c r="N91" s="119"/>
      <c r="O91" s="119"/>
      <c r="P91" s="119"/>
      <c r="Q91" s="119"/>
      <c r="R91" s="119"/>
      <c r="S91" s="119"/>
      <c r="T91" s="119"/>
      <c r="U91" s="119"/>
      <c r="X91" s="1003"/>
      <c r="Y91" s="1005"/>
      <c r="Z91" s="992"/>
      <c r="AA91" s="992"/>
      <c r="AB91" s="999"/>
      <c r="AC91" s="992"/>
      <c r="AD91" s="992"/>
      <c r="AE91" s="992"/>
      <c r="AF91" s="992"/>
      <c r="AG91" s="992"/>
      <c r="AH91" s="992"/>
      <c r="AI91" s="992"/>
      <c r="AJ91" s="992"/>
      <c r="AK91" s="992"/>
      <c r="AL91" s="994"/>
    </row>
    <row r="92" spans="1:38" s="117" customFormat="1" ht="13.5" customHeight="1" thickBot="1">
      <c r="A92" s="116"/>
      <c r="B92" s="119"/>
      <c r="D92" s="119"/>
      <c r="E92" s="119"/>
      <c r="F92" s="119"/>
      <c r="H92" s="119"/>
      <c r="I92" s="119"/>
      <c r="J92" s="119"/>
      <c r="K92" s="119"/>
      <c r="L92" s="119"/>
      <c r="M92" s="119"/>
      <c r="N92" s="119"/>
      <c r="O92" s="119"/>
      <c r="P92" s="119"/>
      <c r="Q92" s="119"/>
      <c r="R92" s="119"/>
      <c r="S92" s="119"/>
      <c r="T92" s="119"/>
      <c r="U92" s="119"/>
      <c r="X92" s="1003"/>
      <c r="Y92" s="1005"/>
      <c r="Z92" s="992"/>
      <c r="AA92" s="992"/>
      <c r="AB92" s="999"/>
      <c r="AC92" s="992"/>
      <c r="AD92" s="992"/>
      <c r="AE92" s="992"/>
      <c r="AF92" s="992"/>
      <c r="AG92" s="992"/>
      <c r="AH92" s="992"/>
      <c r="AI92" s="992"/>
      <c r="AJ92" s="992"/>
      <c r="AK92" s="992"/>
      <c r="AL92" s="994"/>
    </row>
    <row r="93" spans="1:38" s="625" customFormat="1" ht="12.65" customHeight="1">
      <c r="A93" s="632"/>
      <c r="B93" s="1009">
        <f>VLOOKUP(B99,'[2]Visual Chart'!$A$2:$R$481,13,0)</f>
        <v>0</v>
      </c>
      <c r="C93" s="119">
        <f>VLOOKUP(B99,'[2]Visual Chart'!$A$2:$R$481,5,0)</f>
        <v>440</v>
      </c>
      <c r="D93" s="1009">
        <f>VLOOKUP(D99,'[2]Visual Chart'!$A$2:$R$481,13,0)</f>
        <v>0</v>
      </c>
      <c r="E93" s="119">
        <f>VLOOKUP(D99,'[2]Visual Chart'!$A$2:$R$481,5,0)</f>
        <v>406</v>
      </c>
      <c r="F93" s="1009">
        <f>VLOOKUP(F99,'[2]Visual Chart'!$A$2:$R$481,13,0)</f>
        <v>0</v>
      </c>
      <c r="G93" s="119">
        <f>VLOOKUP(F99,'[2]Visual Chart'!$A$2:$R$481,5,0)</f>
        <v>443</v>
      </c>
      <c r="H93" s="1009">
        <f>VLOOKUP(H99,'[2]Visual Chart'!$A$2:$R$481,13,0)</f>
        <v>0</v>
      </c>
      <c r="I93" s="119">
        <f>VLOOKUP(H99,'[2]Visual Chart'!$A$2:$R$481,5,0)</f>
        <v>319</v>
      </c>
      <c r="J93" s="1009">
        <f>VLOOKUP(J99,'[2]Visual Chart'!$A$2:$R$481,13,0)</f>
        <v>0</v>
      </c>
      <c r="K93" s="119">
        <f>VLOOKUP(J99,'[2]Visual Chart'!$A$2:$R$481,5,0)</f>
        <v>405</v>
      </c>
      <c r="L93" s="1009">
        <f>VLOOKUP(L99,'[2]Visual Chart'!$A$2:$R$481,13,0)</f>
        <v>0</v>
      </c>
      <c r="M93" s="119">
        <f>VLOOKUP(L99,'[2]Visual Chart'!$A$2:$R$481,5,0)</f>
        <v>255</v>
      </c>
      <c r="N93" s="1009">
        <f>VLOOKUP(N99,'[2]Visual Chart'!$A$2:$R$481,13,0)</f>
        <v>0</v>
      </c>
      <c r="O93" s="119">
        <f>VLOOKUP(N99,'[2]Visual Chart'!$A$2:$R$481,5,0)</f>
        <v>272</v>
      </c>
      <c r="P93" s="1009">
        <f>VLOOKUP(P99,'[2]Visual Chart'!$A$2:$R$481,13,0)</f>
        <v>0</v>
      </c>
      <c r="Q93" s="119">
        <f>VLOOKUP(P99,'[2]Visual Chart'!$A$2:$R$481,5,0)</f>
        <v>421</v>
      </c>
      <c r="R93" s="1009">
        <f>VLOOKUP(R99,'[2]Visual Chart'!$A$2:$R$481,13,0)</f>
        <v>0</v>
      </c>
      <c r="S93" s="119">
        <f>VLOOKUP(R99,'[2]Visual Chart'!$A$2:$R$481,5,0)</f>
        <v>270</v>
      </c>
      <c r="T93" s="1009">
        <f>VLOOKUP(T99,'[2]Visual Chart'!$A$2:$R$481,13,0)</f>
        <v>0</v>
      </c>
      <c r="U93" s="119">
        <f>VLOOKUP(T99,'[2]Visual Chart'!$A$2:$R$481,5,0)</f>
        <v>364.5</v>
      </c>
      <c r="V93" s="995">
        <f>SUM(C93:U93)</f>
        <v>3595.5</v>
      </c>
      <c r="W93" s="1096"/>
      <c r="X93" s="1003"/>
      <c r="Y93" s="1005"/>
      <c r="Z93" s="992"/>
      <c r="AA93" s="992"/>
      <c r="AB93" s="999"/>
      <c r="AC93" s="992"/>
      <c r="AD93" s="992"/>
      <c r="AE93" s="992"/>
      <c r="AF93" s="992"/>
      <c r="AG93" s="992"/>
      <c r="AH93" s="992"/>
      <c r="AI93" s="992"/>
      <c r="AJ93" s="992"/>
      <c r="AK93" s="992"/>
      <c r="AL93" s="994"/>
    </row>
    <row r="94" spans="1:38" s="625" customFormat="1" ht="13.5" customHeight="1">
      <c r="A94" s="632"/>
      <c r="B94" s="1010"/>
      <c r="C94" s="628"/>
      <c r="D94" s="1010"/>
      <c r="E94" s="628"/>
      <c r="F94" s="1010"/>
      <c r="G94" s="628"/>
      <c r="H94" s="1010"/>
      <c r="I94" s="628"/>
      <c r="J94" s="1010"/>
      <c r="K94" s="628"/>
      <c r="L94" s="1010"/>
      <c r="M94" s="628"/>
      <c r="N94" s="1010"/>
      <c r="O94" s="628"/>
      <c r="P94" s="1010"/>
      <c r="Q94" s="628"/>
      <c r="R94" s="1010"/>
      <c r="S94" s="628"/>
      <c r="T94" s="1010"/>
      <c r="U94" s="628"/>
      <c r="X94" s="1003"/>
      <c r="Y94" s="1005"/>
      <c r="Z94" s="992"/>
      <c r="AA94" s="992"/>
      <c r="AB94" s="999"/>
      <c r="AC94" s="992"/>
      <c r="AD94" s="992"/>
      <c r="AE94" s="992"/>
      <c r="AF94" s="992"/>
      <c r="AG94" s="992"/>
      <c r="AH94" s="992"/>
      <c r="AI94" s="992"/>
      <c r="AJ94" s="992"/>
      <c r="AK94" s="992"/>
      <c r="AL94" s="994"/>
    </row>
    <row r="95" spans="1:38" s="625" customFormat="1" ht="13.4" customHeight="1" thickBot="1">
      <c r="A95" s="632"/>
      <c r="B95" s="1011"/>
      <c r="D95" s="1011"/>
      <c r="F95" s="1011"/>
      <c r="H95" s="1011"/>
      <c r="J95" s="1011"/>
      <c r="L95" s="1011"/>
      <c r="N95" s="1011"/>
      <c r="P95" s="1011"/>
      <c r="R95" s="1011"/>
      <c r="T95" s="1011"/>
      <c r="X95" s="1003"/>
      <c r="Y95" s="1005"/>
      <c r="Z95" s="992"/>
      <c r="AA95" s="992"/>
      <c r="AB95" s="999"/>
      <c r="AC95" s="992"/>
      <c r="AD95" s="992"/>
      <c r="AE95" s="992"/>
      <c r="AF95" s="992"/>
      <c r="AG95" s="992"/>
      <c r="AH95" s="992"/>
      <c r="AI95" s="992"/>
      <c r="AJ95" s="992"/>
      <c r="AK95" s="992"/>
      <c r="AL95" s="994"/>
    </row>
    <row r="96" spans="1:38" s="625" customFormat="1" ht="14.15" customHeight="1">
      <c r="A96" s="632"/>
      <c r="B96" s="119" t="str">
        <f>VLOOKUP(B99,'[2]Visual Chart'!$A$2:$R$481,3,0)</f>
        <v>A-1.5</v>
      </c>
      <c r="C96" s="627"/>
      <c r="D96" s="119" t="str">
        <f>VLOOKUP(D99,'[2]Visual Chart'!$A$2:$R$481,3,0)</f>
        <v>C1-3</v>
      </c>
      <c r="E96" s="627"/>
      <c r="F96" s="119" t="str">
        <f>VLOOKUP(F99,'[2]Visual Chart'!$A$2:$R$481,3,0)</f>
        <v>A-3</v>
      </c>
      <c r="G96" s="627"/>
      <c r="H96" s="119" t="str">
        <f>VLOOKUP(H99,'[2]Visual Chart'!$A$2:$R$481,3,0)</f>
        <v>D60+0</v>
      </c>
      <c r="I96" s="627"/>
      <c r="J96" s="119" t="str">
        <f>VLOOKUP(J99,'[2]Visual Chart'!$A$2:$R$481,3,0)</f>
        <v>A+0</v>
      </c>
      <c r="K96" s="627"/>
      <c r="L96" s="119" t="str">
        <f>VLOOKUP(L99,'[2]Visual Chart'!$A$2:$R$481,3,0)</f>
        <v>B2-3</v>
      </c>
      <c r="M96" s="627"/>
      <c r="N96" s="119" t="str">
        <f>VLOOKUP(N99,'[2]Visual Chart'!$A$2:$R$481,3,0)</f>
        <v>A-1.5</v>
      </c>
      <c r="O96" s="627"/>
      <c r="P96" s="119" t="str">
        <f>VLOOKUP(P99,'[2]Visual Chart'!$A$2:$R$481,3,0)</f>
        <v>C1+0</v>
      </c>
      <c r="Q96" s="627"/>
      <c r="R96" s="119" t="str">
        <f>VLOOKUP(R99,'[2]Visual Chart'!$A$2:$R$481,3,0)</f>
        <v>C2+3</v>
      </c>
      <c r="S96" s="627"/>
      <c r="T96" s="119" t="str">
        <f>VLOOKUP(T99,'[2]Visual Chart'!$A$2:$R$481,3,0)</f>
        <v>D45-3</v>
      </c>
      <c r="U96" s="627"/>
      <c r="X96" s="1003"/>
      <c r="Y96" s="1005"/>
      <c r="Z96" s="992"/>
      <c r="AA96" s="992"/>
      <c r="AB96" s="999"/>
      <c r="AC96" s="992"/>
      <c r="AD96" s="992"/>
      <c r="AE96" s="992"/>
      <c r="AF96" s="992"/>
      <c r="AG96" s="992"/>
      <c r="AH96" s="992"/>
      <c r="AI96" s="992"/>
      <c r="AJ96" s="992"/>
      <c r="AK96" s="992"/>
      <c r="AL96" s="994"/>
    </row>
    <row r="97" spans="1:38" s="117" customFormat="1" ht="14.15" customHeight="1" thickBot="1">
      <c r="A97" s="116"/>
      <c r="B97" s="119"/>
      <c r="C97" s="119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X97" s="1003"/>
      <c r="Y97" s="1005"/>
      <c r="Z97" s="992"/>
      <c r="AA97" s="992"/>
      <c r="AB97" s="1001"/>
      <c r="AC97" s="992"/>
      <c r="AD97" s="992"/>
      <c r="AE97" s="992"/>
      <c r="AF97" s="992"/>
      <c r="AG97" s="992"/>
      <c r="AH97" s="992"/>
      <c r="AI97" s="992"/>
      <c r="AJ97" s="992"/>
      <c r="AK97" s="992"/>
      <c r="AL97" s="994"/>
    </row>
    <row r="98" spans="1:38" s="117" customFormat="1" ht="14.5">
      <c r="A98" s="116"/>
      <c r="X98" s="1002">
        <f>V106/1000</f>
        <v>4.0030000000000001</v>
      </c>
      <c r="Y98" s="1004">
        <f>X98</f>
        <v>4.0030000000000001</v>
      </c>
      <c r="Z98" s="991"/>
      <c r="AA98" s="991">
        <f>COUNTA($B102:T102)</f>
        <v>10</v>
      </c>
      <c r="AB98" s="998">
        <f>COUNTIF(B106:T108,"C")</f>
        <v>0</v>
      </c>
      <c r="AC98" s="991">
        <f>AA80-AB80</f>
        <v>0</v>
      </c>
      <c r="AD98" s="991"/>
      <c r="AE98" s="991">
        <f>COUNTA(B102:T102)</f>
        <v>10</v>
      </c>
      <c r="AF98" s="991">
        <f>COUNTIF(B106:T108,"C")</f>
        <v>0</v>
      </c>
      <c r="AG98" s="991">
        <f>AE80-AF80</f>
        <v>0</v>
      </c>
      <c r="AH98" s="991"/>
      <c r="AI98" s="991"/>
      <c r="AJ98" s="991"/>
      <c r="AK98" s="991"/>
      <c r="AL98" s="993"/>
    </row>
    <row r="99" spans="1:38" s="117" customFormat="1" ht="14.5">
      <c r="A99" s="116"/>
      <c r="B99" s="638">
        <f>T86+1</f>
        <v>50</v>
      </c>
      <c r="C99" s="638"/>
      <c r="D99" s="638">
        <f>B99+1</f>
        <v>51</v>
      </c>
      <c r="E99" s="638"/>
      <c r="F99" s="638">
        <f t="shared" ref="F99" si="36">D99+1</f>
        <v>52</v>
      </c>
      <c r="G99" s="638"/>
      <c r="H99" s="638">
        <f t="shared" ref="H99" si="37">F99+1</f>
        <v>53</v>
      </c>
      <c r="I99" s="638"/>
      <c r="J99" s="638">
        <f t="shared" ref="J99" si="38">H99+1</f>
        <v>54</v>
      </c>
      <c r="K99" s="638"/>
      <c r="L99" s="638">
        <f t="shared" ref="L99" si="39">J99+1</f>
        <v>55</v>
      </c>
      <c r="M99" s="638"/>
      <c r="N99" s="638">
        <f t="shared" ref="N99" si="40">L99+1</f>
        <v>56</v>
      </c>
      <c r="O99" s="638"/>
      <c r="P99" s="638">
        <f t="shared" ref="P99" si="41">N99+1</f>
        <v>57</v>
      </c>
      <c r="Q99" s="638"/>
      <c r="R99" s="638">
        <f t="shared" ref="R99" si="42">P99+1</f>
        <v>58</v>
      </c>
      <c r="S99" s="638"/>
      <c r="T99" s="638">
        <f t="shared" ref="T99" si="43">R99+1</f>
        <v>59</v>
      </c>
      <c r="U99" s="638"/>
      <c r="X99" s="1007"/>
      <c r="Y99" s="1008"/>
      <c r="Z99" s="1001"/>
      <c r="AA99" s="1001"/>
      <c r="AB99" s="999"/>
      <c r="AC99" s="1001"/>
      <c r="AD99" s="1001"/>
      <c r="AE99" s="1001"/>
      <c r="AF99" s="1001"/>
      <c r="AG99" s="1001"/>
      <c r="AH99" s="1001"/>
      <c r="AI99" s="1001"/>
      <c r="AJ99" s="1001"/>
      <c r="AK99" s="1001"/>
      <c r="AL99" s="1006"/>
    </row>
    <row r="100" spans="1:38" s="117" customFormat="1" ht="15.5">
      <c r="A100" s="116"/>
      <c r="B100" s="118"/>
      <c r="X100" s="1007"/>
      <c r="Y100" s="1008"/>
      <c r="Z100" s="1001"/>
      <c r="AA100" s="1001"/>
      <c r="AB100" s="999"/>
      <c r="AC100" s="1001"/>
      <c r="AD100" s="1001"/>
      <c r="AE100" s="1001"/>
      <c r="AF100" s="1001"/>
      <c r="AG100" s="1001"/>
      <c r="AH100" s="1001"/>
      <c r="AI100" s="1001"/>
      <c r="AJ100" s="1001"/>
      <c r="AK100" s="1001"/>
      <c r="AL100" s="1006"/>
    </row>
    <row r="101" spans="1:38" s="117" customFormat="1" ht="13.5" customHeight="1">
      <c r="A101" s="116"/>
      <c r="C101" s="122"/>
      <c r="E101" s="122"/>
      <c r="G101" s="122"/>
      <c r="I101" s="122"/>
      <c r="X101" s="1003"/>
      <c r="Y101" s="1005"/>
      <c r="Z101" s="992"/>
      <c r="AA101" s="992"/>
      <c r="AB101" s="999"/>
      <c r="AC101" s="992"/>
      <c r="AD101" s="992"/>
      <c r="AE101" s="992"/>
      <c r="AF101" s="992"/>
      <c r="AG101" s="992"/>
      <c r="AH101" s="992"/>
      <c r="AI101" s="992"/>
      <c r="AJ101" s="992"/>
      <c r="AK101" s="992"/>
      <c r="AL101" s="994"/>
    </row>
    <row r="102" spans="1:38" s="117" customFormat="1" ht="13.5" customHeight="1">
      <c r="A102" s="116"/>
      <c r="B102" s="119" t="str">
        <f>VLOOKUP(B112,'[2]Visual Chart'!$A$2:$R$481,2,0)</f>
        <v>33/0</v>
      </c>
      <c r="C102" s="121"/>
      <c r="D102" s="119" t="str">
        <f>VLOOKUP(D112,'[2]Visual Chart'!$A$2:$R$481,2,0)</f>
        <v>33/1</v>
      </c>
      <c r="E102" s="121"/>
      <c r="F102" s="119" t="str">
        <f>VLOOKUP(F112,'[2]Visual Chart'!$A$2:$R$481,2,0)</f>
        <v>34/0</v>
      </c>
      <c r="G102" s="121"/>
      <c r="H102" s="119" t="str">
        <f>VLOOKUP(H112,'[2]Visual Chart'!$A$2:$R$481,2,0)</f>
        <v>34/1</v>
      </c>
      <c r="I102" s="121"/>
      <c r="J102" s="119" t="str">
        <f>VLOOKUP(J112,'[2]Visual Chart'!$A$2:$R$481,2,0)</f>
        <v>35/0</v>
      </c>
      <c r="K102" s="119"/>
      <c r="L102" s="119" t="str">
        <f>VLOOKUP(L112,'[2]Visual Chart'!$A$2:$R$481,2,0)</f>
        <v>36/0</v>
      </c>
      <c r="M102" s="119"/>
      <c r="N102" s="119" t="str">
        <f>VLOOKUP(N112,'[2]Visual Chart'!$A$2:$R$481,2,0)</f>
        <v>36/1</v>
      </c>
      <c r="O102" s="119"/>
      <c r="P102" s="119" t="str">
        <f>VLOOKUP(P112,'[2]Visual Chart'!$A$2:$R$481,2,0)</f>
        <v>37/0</v>
      </c>
      <c r="Q102" s="119"/>
      <c r="R102" s="119" t="str">
        <f>VLOOKUP(R112,'[2]Visual Chart'!$A$2:$R$481,2,0)</f>
        <v>37/1</v>
      </c>
      <c r="S102" s="119"/>
      <c r="T102" s="119" t="str">
        <f>VLOOKUP(T112,'[2]Visual Chart'!$A$2:$R$481,2,0)</f>
        <v>37/2</v>
      </c>
      <c r="X102" s="1003"/>
      <c r="Y102" s="1005"/>
      <c r="Z102" s="992"/>
      <c r="AA102" s="992"/>
      <c r="AB102" s="999"/>
      <c r="AC102" s="992"/>
      <c r="AD102" s="992"/>
      <c r="AE102" s="992"/>
      <c r="AF102" s="992"/>
      <c r="AG102" s="992"/>
      <c r="AH102" s="992"/>
      <c r="AI102" s="992"/>
      <c r="AJ102" s="992"/>
      <c r="AK102" s="992"/>
      <c r="AL102" s="994"/>
    </row>
    <row r="103" spans="1:38" s="117" customFormat="1" ht="13.5" customHeight="1">
      <c r="A103" s="116"/>
      <c r="X103" s="1003"/>
      <c r="Y103" s="1005"/>
      <c r="Z103" s="992"/>
      <c r="AA103" s="992"/>
      <c r="AB103" s="999"/>
      <c r="AC103" s="992"/>
      <c r="AD103" s="992"/>
      <c r="AE103" s="992"/>
      <c r="AF103" s="992"/>
      <c r="AG103" s="992"/>
      <c r="AH103" s="992"/>
      <c r="AI103" s="992"/>
      <c r="AJ103" s="992"/>
      <c r="AK103" s="992"/>
      <c r="AL103" s="994"/>
    </row>
    <row r="104" spans="1:38" s="117" customFormat="1" ht="13.5" customHeight="1">
      <c r="A104" s="116"/>
      <c r="B104" s="119"/>
      <c r="D104" s="119"/>
      <c r="E104" s="119"/>
      <c r="F104" s="119"/>
      <c r="H104" s="119"/>
      <c r="I104" s="119"/>
      <c r="J104" s="119"/>
      <c r="K104" s="119"/>
      <c r="L104" s="119"/>
      <c r="M104" s="119"/>
      <c r="N104" s="119"/>
      <c r="O104" s="119"/>
      <c r="P104" s="119"/>
      <c r="Q104" s="119"/>
      <c r="R104" s="119"/>
      <c r="S104" s="119"/>
      <c r="T104" s="119"/>
      <c r="U104" s="119"/>
      <c r="X104" s="1003"/>
      <c r="Y104" s="1005"/>
      <c r="Z104" s="992"/>
      <c r="AA104" s="992"/>
      <c r="AB104" s="999"/>
      <c r="AC104" s="992"/>
      <c r="AD104" s="992"/>
      <c r="AE104" s="992"/>
      <c r="AF104" s="992"/>
      <c r="AG104" s="992"/>
      <c r="AH104" s="992"/>
      <c r="AI104" s="992"/>
      <c r="AJ104" s="992"/>
      <c r="AK104" s="992"/>
      <c r="AL104" s="994"/>
    </row>
    <row r="105" spans="1:38" s="625" customFormat="1" ht="13.5" customHeight="1" thickBot="1">
      <c r="A105" s="632"/>
      <c r="B105" s="627"/>
      <c r="D105" s="627"/>
      <c r="E105" s="627"/>
      <c r="F105" s="627"/>
      <c r="H105" s="627"/>
      <c r="I105" s="627"/>
      <c r="J105" s="627"/>
      <c r="K105" s="627"/>
      <c r="L105" s="627"/>
      <c r="M105" s="627"/>
      <c r="N105" s="627"/>
      <c r="O105" s="627"/>
      <c r="P105" s="627"/>
      <c r="Q105" s="627"/>
      <c r="R105" s="627"/>
      <c r="S105" s="627"/>
      <c r="T105" s="627"/>
      <c r="U105" s="627"/>
      <c r="X105" s="1003"/>
      <c r="Y105" s="1005"/>
      <c r="Z105" s="992"/>
      <c r="AA105" s="992"/>
      <c r="AB105" s="999"/>
      <c r="AC105" s="992"/>
      <c r="AD105" s="992"/>
      <c r="AE105" s="992"/>
      <c r="AF105" s="992"/>
      <c r="AG105" s="992"/>
      <c r="AH105" s="992"/>
      <c r="AI105" s="992"/>
      <c r="AJ105" s="992"/>
      <c r="AK105" s="992"/>
      <c r="AL105" s="994"/>
    </row>
    <row r="106" spans="1:38" s="625" customFormat="1" ht="12.65" customHeight="1">
      <c r="A106" s="632"/>
      <c r="B106" s="1009">
        <f>VLOOKUP(B112,'[2]Visual Chart'!$A$2:$R$481,13,0)</f>
        <v>0</v>
      </c>
      <c r="C106" s="119">
        <f>VLOOKUP(B112,'[2]Visual Chart'!$A$2:$R$481,5,0)</f>
        <v>430</v>
      </c>
      <c r="D106" s="1009">
        <f>VLOOKUP(D112,'[2]Visual Chart'!$A$2:$R$481,13,0)</f>
        <v>0</v>
      </c>
      <c r="E106" s="119">
        <f>VLOOKUP(D112,'[2]Visual Chart'!$A$2:$R$481,5,0)</f>
        <v>320</v>
      </c>
      <c r="F106" s="1009">
        <f>VLOOKUP(F112,'[2]Visual Chart'!$A$2:$R$481,13,0)</f>
        <v>0</v>
      </c>
      <c r="G106" s="119">
        <f>VLOOKUP(F112,'[2]Visual Chart'!$A$2:$R$481,5,0)</f>
        <v>286</v>
      </c>
      <c r="H106" s="1009">
        <f>VLOOKUP(H112,'[2]Visual Chart'!$A$2:$R$481,13,0)</f>
        <v>0</v>
      </c>
      <c r="I106" s="119">
        <f>VLOOKUP(H112,'[2]Visual Chart'!$A$2:$R$481,5,0)</f>
        <v>461</v>
      </c>
      <c r="J106" s="1009">
        <f>VLOOKUP(J112,'[2]Visual Chart'!$A$2:$R$481,13,0)</f>
        <v>0</v>
      </c>
      <c r="K106" s="119">
        <f>VLOOKUP(J112,'[2]Visual Chart'!$A$2:$R$481,5,0)</f>
        <v>445</v>
      </c>
      <c r="L106" s="1009">
        <f>VLOOKUP(L112,'[2]Visual Chart'!$A$2:$R$481,13,0)</f>
        <v>0</v>
      </c>
      <c r="M106" s="119">
        <f>VLOOKUP(L112,'[2]Visual Chart'!$A$2:$R$481,5,0)</f>
        <v>407</v>
      </c>
      <c r="N106" s="1009">
        <f>VLOOKUP(N112,'[2]Visual Chart'!$A$2:$R$481,13,0)</f>
        <v>0</v>
      </c>
      <c r="O106" s="119">
        <f>VLOOKUP(N112,'[2]Visual Chart'!$A$2:$R$481,5,0)</f>
        <v>401</v>
      </c>
      <c r="P106" s="1009">
        <f>VLOOKUP(P112,'[2]Visual Chart'!$A$2:$R$481,13,0)</f>
        <v>0</v>
      </c>
      <c r="Q106" s="119">
        <f>VLOOKUP(P112,'[2]Visual Chart'!$A$2:$R$481,5,0)</f>
        <v>407</v>
      </c>
      <c r="R106" s="1009">
        <f>VLOOKUP(R112,'[2]Visual Chart'!$A$2:$R$481,13,0)</f>
        <v>0</v>
      </c>
      <c r="S106" s="119">
        <f>VLOOKUP(R112,'[2]Visual Chart'!$A$2:$R$481,5,0)</f>
        <v>376</v>
      </c>
      <c r="T106" s="1009">
        <f>VLOOKUP(T112,'[2]Visual Chart'!$A$2:$R$481,13,0)</f>
        <v>0</v>
      </c>
      <c r="U106" s="119">
        <f>VLOOKUP(T112,'[2]Visual Chart'!$A$2:$R$481,5,0)</f>
        <v>470</v>
      </c>
      <c r="V106" s="995">
        <f>SUM(C106:U106)</f>
        <v>4003</v>
      </c>
      <c r="W106" s="1096"/>
      <c r="X106" s="1003"/>
      <c r="Y106" s="1005"/>
      <c r="Z106" s="992"/>
      <c r="AA106" s="992"/>
      <c r="AB106" s="999"/>
      <c r="AC106" s="992"/>
      <c r="AD106" s="992"/>
      <c r="AE106" s="992"/>
      <c r="AF106" s="992"/>
      <c r="AG106" s="992"/>
      <c r="AH106" s="992"/>
      <c r="AI106" s="992"/>
      <c r="AJ106" s="992"/>
      <c r="AK106" s="992"/>
      <c r="AL106" s="994"/>
    </row>
    <row r="107" spans="1:38" s="625" customFormat="1" ht="13.5" customHeight="1">
      <c r="A107" s="632"/>
      <c r="B107" s="1010"/>
      <c r="C107" s="628"/>
      <c r="D107" s="1010"/>
      <c r="E107" s="628"/>
      <c r="F107" s="1010"/>
      <c r="G107" s="628"/>
      <c r="H107" s="1010"/>
      <c r="I107" s="628"/>
      <c r="J107" s="1010"/>
      <c r="K107" s="628"/>
      <c r="L107" s="1010"/>
      <c r="M107" s="628"/>
      <c r="N107" s="1010"/>
      <c r="O107" s="628"/>
      <c r="P107" s="1010"/>
      <c r="Q107" s="628"/>
      <c r="R107" s="1010"/>
      <c r="S107" s="628"/>
      <c r="T107" s="1010"/>
      <c r="U107" s="628"/>
      <c r="X107" s="1003"/>
      <c r="Y107" s="1005"/>
      <c r="Z107" s="992"/>
      <c r="AA107" s="992"/>
      <c r="AB107" s="999"/>
      <c r="AC107" s="992"/>
      <c r="AD107" s="992"/>
      <c r="AE107" s="992"/>
      <c r="AF107" s="992"/>
      <c r="AG107" s="992"/>
      <c r="AH107" s="992"/>
      <c r="AI107" s="992"/>
      <c r="AJ107" s="992"/>
      <c r="AK107" s="992"/>
      <c r="AL107" s="994"/>
    </row>
    <row r="108" spans="1:38" s="625" customFormat="1" ht="13.4" customHeight="1" thickBot="1">
      <c r="A108" s="632"/>
      <c r="B108" s="1011"/>
      <c r="D108" s="1011"/>
      <c r="F108" s="1011"/>
      <c r="H108" s="1011"/>
      <c r="J108" s="1011"/>
      <c r="L108" s="1011"/>
      <c r="N108" s="1011"/>
      <c r="P108" s="1011"/>
      <c r="R108" s="1011"/>
      <c r="T108" s="1011"/>
      <c r="X108" s="1003"/>
      <c r="Y108" s="1005"/>
      <c r="Z108" s="992"/>
      <c r="AA108" s="992"/>
      <c r="AB108" s="999"/>
      <c r="AC108" s="992"/>
      <c r="AD108" s="992"/>
      <c r="AE108" s="992"/>
      <c r="AF108" s="992"/>
      <c r="AG108" s="992"/>
      <c r="AH108" s="992"/>
      <c r="AI108" s="992"/>
      <c r="AJ108" s="992"/>
      <c r="AK108" s="992"/>
      <c r="AL108" s="994"/>
    </row>
    <row r="109" spans="1:38" s="117" customFormat="1" ht="14.15" customHeight="1">
      <c r="A109" s="116"/>
      <c r="B109" s="119" t="str">
        <f>VLOOKUP(B112,'[2]Visual Chart'!$A$2:$R$481,3,0)</f>
        <v>C1-3</v>
      </c>
      <c r="C109" s="119"/>
      <c r="D109" s="119" t="str">
        <f>VLOOKUP(D112,'[2]Visual Chart'!$A$2:$R$481,3,0)</f>
        <v>A-1.5</v>
      </c>
      <c r="E109" s="119"/>
      <c r="F109" s="119" t="str">
        <f>VLOOKUP(F112,'[2]Visual Chart'!$A$2:$R$481,3,0)</f>
        <v>C2-3</v>
      </c>
      <c r="G109" s="119"/>
      <c r="H109" s="119" t="str">
        <f>VLOOKUP(H112,'[2]Visual Chart'!$A$2:$R$481,3,0)</f>
        <v>A+6</v>
      </c>
      <c r="I109" s="119"/>
      <c r="J109" s="119" t="str">
        <f>VLOOKUP(J112,'[2]Visual Chart'!$A$2:$R$481,3,0)</f>
        <v>B2+3</v>
      </c>
      <c r="K109" s="119"/>
      <c r="L109" s="119" t="str">
        <f>VLOOKUP(L112,'[2]Visual Chart'!$A$2:$R$481,3,0)</f>
        <v>C1+3</v>
      </c>
      <c r="M109" s="119"/>
      <c r="N109" s="119" t="str">
        <f>VLOOKUP(N112,'[2]Visual Chart'!$A$2:$R$481,3,0)</f>
        <v>A-1.5</v>
      </c>
      <c r="O109" s="119"/>
      <c r="P109" s="119" t="str">
        <f>VLOOKUP(P112,'[2]Visual Chart'!$A$2:$R$481,3,0)</f>
        <v>C1+3</v>
      </c>
      <c r="Q109" s="119"/>
      <c r="R109" s="119" t="str">
        <f>VLOOKUP(R112,'[2]Visual Chart'!$A$2:$R$481,3,0)</f>
        <v>A+4.5</v>
      </c>
      <c r="S109" s="119"/>
      <c r="T109" s="119" t="str">
        <f>VLOOKUP(T112,'[2]Visual Chart'!$A$2:$R$481,3,0)</f>
        <v>A+3</v>
      </c>
      <c r="U109" s="119"/>
      <c r="X109" s="1003"/>
      <c r="Y109" s="1005"/>
      <c r="Z109" s="992"/>
      <c r="AA109" s="992"/>
      <c r="AB109" s="999"/>
      <c r="AC109" s="992"/>
      <c r="AD109" s="992"/>
      <c r="AE109" s="992"/>
      <c r="AF109" s="992"/>
      <c r="AG109" s="992"/>
      <c r="AH109" s="992"/>
      <c r="AI109" s="992"/>
      <c r="AJ109" s="992"/>
      <c r="AK109" s="992"/>
      <c r="AL109" s="994"/>
    </row>
    <row r="110" spans="1:38" s="117" customFormat="1" ht="14.15" customHeight="1" thickBot="1">
      <c r="A110" s="116"/>
      <c r="B110" s="119"/>
      <c r="C110" s="119"/>
      <c r="D110" s="121"/>
      <c r="E110" s="119"/>
      <c r="F110" s="121"/>
      <c r="G110" s="119"/>
      <c r="H110" s="121"/>
      <c r="I110" s="119"/>
      <c r="J110" s="121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X110" s="1003"/>
      <c r="Y110" s="1005"/>
      <c r="Z110" s="992"/>
      <c r="AA110" s="992"/>
      <c r="AB110" s="1001"/>
      <c r="AC110" s="992"/>
      <c r="AD110" s="992"/>
      <c r="AE110" s="992"/>
      <c r="AF110" s="992"/>
      <c r="AG110" s="992"/>
      <c r="AH110" s="992"/>
      <c r="AI110" s="992"/>
      <c r="AJ110" s="992"/>
      <c r="AK110" s="992"/>
      <c r="AL110" s="994"/>
    </row>
    <row r="111" spans="1:38" s="117" customFormat="1" ht="14.5">
      <c r="A111" s="116"/>
      <c r="X111" s="1002">
        <f>V119/1000</f>
        <v>4.0510000000000002</v>
      </c>
      <c r="Y111" s="1004">
        <f>X111</f>
        <v>4.0510000000000002</v>
      </c>
      <c r="Z111" s="991"/>
      <c r="AA111" s="991">
        <f>COUNTA($B115:T115)</f>
        <v>10</v>
      </c>
      <c r="AB111" s="998">
        <f>COUNTIF(B119:T121,"C")</f>
        <v>0</v>
      </c>
      <c r="AC111" s="991">
        <f>AA93-AB93</f>
        <v>0</v>
      </c>
      <c r="AD111" s="991"/>
      <c r="AE111" s="991">
        <f>COUNTA(B115:T115)</f>
        <v>10</v>
      </c>
      <c r="AF111" s="991">
        <f>COUNTIF(B119:T121,"C")</f>
        <v>0</v>
      </c>
      <c r="AG111" s="991">
        <f>AE93-AF93</f>
        <v>0</v>
      </c>
      <c r="AH111" s="991"/>
      <c r="AI111" s="991"/>
      <c r="AJ111" s="991"/>
      <c r="AK111" s="991"/>
      <c r="AL111" s="993"/>
    </row>
    <row r="112" spans="1:38" s="117" customFormat="1" ht="14.5">
      <c r="A112" s="116"/>
      <c r="B112" s="638">
        <f>T99+1</f>
        <v>60</v>
      </c>
      <c r="C112" s="638"/>
      <c r="D112" s="638">
        <f>B112+1</f>
        <v>61</v>
      </c>
      <c r="E112" s="638"/>
      <c r="F112" s="638">
        <f t="shared" ref="F112" si="44">D112+1</f>
        <v>62</v>
      </c>
      <c r="G112" s="638"/>
      <c r="H112" s="638">
        <f t="shared" ref="H112" si="45">F112+1</f>
        <v>63</v>
      </c>
      <c r="I112" s="638"/>
      <c r="J112" s="638">
        <f t="shared" ref="J112" si="46">H112+1</f>
        <v>64</v>
      </c>
      <c r="K112" s="638"/>
      <c r="L112" s="638">
        <f t="shared" ref="L112" si="47">J112+1</f>
        <v>65</v>
      </c>
      <c r="M112" s="638"/>
      <c r="N112" s="638">
        <f t="shared" ref="N112" si="48">L112+1</f>
        <v>66</v>
      </c>
      <c r="O112" s="638"/>
      <c r="P112" s="638">
        <f t="shared" ref="P112" si="49">N112+1</f>
        <v>67</v>
      </c>
      <c r="Q112" s="638"/>
      <c r="R112" s="638">
        <f t="shared" ref="R112" si="50">P112+1</f>
        <v>68</v>
      </c>
      <c r="S112" s="638"/>
      <c r="T112" s="638">
        <f t="shared" ref="T112" si="51">R112+1</f>
        <v>69</v>
      </c>
      <c r="X112" s="1007"/>
      <c r="Y112" s="1008"/>
      <c r="Z112" s="1001"/>
      <c r="AA112" s="1001"/>
      <c r="AB112" s="999"/>
      <c r="AC112" s="1001"/>
      <c r="AD112" s="1001"/>
      <c r="AE112" s="1001"/>
      <c r="AF112" s="1001"/>
      <c r="AG112" s="1001"/>
      <c r="AH112" s="1001"/>
      <c r="AI112" s="1001"/>
      <c r="AJ112" s="1001"/>
      <c r="AK112" s="1001"/>
      <c r="AL112" s="1006"/>
    </row>
    <row r="113" spans="1:38" s="117" customFormat="1" ht="15.5">
      <c r="A113" s="116"/>
      <c r="B113" s="118"/>
      <c r="X113" s="1007"/>
      <c r="Y113" s="1008"/>
      <c r="Z113" s="1001"/>
      <c r="AA113" s="1001"/>
      <c r="AB113" s="999"/>
      <c r="AC113" s="1001"/>
      <c r="AD113" s="1001"/>
      <c r="AE113" s="1001"/>
      <c r="AF113" s="1001"/>
      <c r="AG113" s="1001"/>
      <c r="AH113" s="1001"/>
      <c r="AI113" s="1001"/>
      <c r="AJ113" s="1001"/>
      <c r="AK113" s="1001"/>
      <c r="AL113" s="1006"/>
    </row>
    <row r="114" spans="1:38" s="117" customFormat="1" ht="13.5" customHeight="1">
      <c r="A114" s="116"/>
      <c r="C114" s="122"/>
      <c r="E114" s="122"/>
      <c r="G114" s="122"/>
      <c r="I114" s="122"/>
      <c r="X114" s="1003"/>
      <c r="Y114" s="1005"/>
      <c r="Z114" s="992"/>
      <c r="AA114" s="992"/>
      <c r="AB114" s="999"/>
      <c r="AC114" s="992"/>
      <c r="AD114" s="992"/>
      <c r="AE114" s="992"/>
      <c r="AF114" s="992"/>
      <c r="AG114" s="992"/>
      <c r="AH114" s="992"/>
      <c r="AI114" s="992"/>
      <c r="AJ114" s="992"/>
      <c r="AK114" s="992"/>
      <c r="AL114" s="994"/>
    </row>
    <row r="115" spans="1:38" s="117" customFormat="1" ht="13.5" customHeight="1">
      <c r="A115" s="116"/>
      <c r="B115" s="119" t="str">
        <f>VLOOKUP(B125,'[2]Visual Chart'!$A$2:$R$481,2,0)</f>
        <v>37/3</v>
      </c>
      <c r="C115" s="121"/>
      <c r="D115" s="119" t="str">
        <f>VLOOKUP(D125,'[2]Visual Chart'!$A$2:$R$481,2,0)</f>
        <v>37/4</v>
      </c>
      <c r="E115" s="121"/>
      <c r="F115" s="119" t="str">
        <f>VLOOKUP(F125,'[2]Visual Chart'!$A$2:$R$481,2,0)</f>
        <v>37/5</v>
      </c>
      <c r="G115" s="121"/>
      <c r="H115" s="119" t="str">
        <f>VLOOKUP(H125,'[2]Visual Chart'!$A$2:$R$481,2,0)</f>
        <v>37/6</v>
      </c>
      <c r="I115" s="121"/>
      <c r="J115" s="119" t="str">
        <f>VLOOKUP(J125,'[2]Visual Chart'!$A$2:$R$481,2,0)</f>
        <v>38/0</v>
      </c>
      <c r="K115" s="119"/>
      <c r="L115" s="119" t="str">
        <f>VLOOKUP(L125,'[2]Visual Chart'!$A$2:$R$481,2,0)</f>
        <v>38/1</v>
      </c>
      <c r="M115" s="119"/>
      <c r="N115" s="119" t="str">
        <f>VLOOKUP(N125,'[2]Visual Chart'!$A$2:$R$481,2,0)</f>
        <v>39/0</v>
      </c>
      <c r="O115" s="119"/>
      <c r="P115" s="119" t="str">
        <f>VLOOKUP(P125,'[2]Visual Chart'!$A$2:$R$481,2,0)</f>
        <v>39/1</v>
      </c>
      <c r="Q115" s="119"/>
      <c r="R115" s="119" t="str">
        <f>VLOOKUP(R125,'[2]Visual Chart'!$A$2:$R$481,2,0)</f>
        <v>39/2</v>
      </c>
      <c r="S115" s="119"/>
      <c r="T115" s="119" t="str">
        <f>VLOOKUP(T125,'[2]Visual Chart'!$A$2:$R$481,2,0)</f>
        <v>39/3</v>
      </c>
      <c r="X115" s="1003"/>
      <c r="Y115" s="1005"/>
      <c r="Z115" s="992"/>
      <c r="AA115" s="992"/>
      <c r="AB115" s="999"/>
      <c r="AC115" s="992"/>
      <c r="AD115" s="992"/>
      <c r="AE115" s="992"/>
      <c r="AF115" s="992"/>
      <c r="AG115" s="992"/>
      <c r="AH115" s="992"/>
      <c r="AI115" s="992"/>
      <c r="AJ115" s="992"/>
      <c r="AK115" s="992"/>
      <c r="AL115" s="994"/>
    </row>
    <row r="116" spans="1:38" s="117" customFormat="1" ht="13.5" customHeight="1">
      <c r="A116" s="116"/>
      <c r="X116" s="1003"/>
      <c r="Y116" s="1005"/>
      <c r="Z116" s="992"/>
      <c r="AA116" s="992"/>
      <c r="AB116" s="999"/>
      <c r="AC116" s="992"/>
      <c r="AD116" s="992"/>
      <c r="AE116" s="992"/>
      <c r="AF116" s="992"/>
      <c r="AG116" s="992"/>
      <c r="AH116" s="992"/>
      <c r="AI116" s="992"/>
      <c r="AJ116" s="992"/>
      <c r="AK116" s="992"/>
      <c r="AL116" s="994"/>
    </row>
    <row r="117" spans="1:38" s="117" customFormat="1" ht="13.5" customHeight="1">
      <c r="A117" s="116"/>
      <c r="B117" s="119"/>
      <c r="D117" s="119"/>
      <c r="E117" s="119"/>
      <c r="F117" s="119"/>
      <c r="H117" s="119"/>
      <c r="I117" s="119"/>
      <c r="J117" s="119"/>
      <c r="K117" s="119"/>
      <c r="L117" s="119"/>
      <c r="M117" s="119"/>
      <c r="N117" s="119"/>
      <c r="O117" s="119"/>
      <c r="P117" s="119"/>
      <c r="Q117" s="119"/>
      <c r="R117" s="119"/>
      <c r="S117" s="119"/>
      <c r="T117" s="119"/>
      <c r="U117" s="119"/>
      <c r="X117" s="1003"/>
      <c r="Y117" s="1005"/>
      <c r="Z117" s="992"/>
      <c r="AA117" s="992"/>
      <c r="AB117" s="999"/>
      <c r="AC117" s="992"/>
      <c r="AD117" s="992"/>
      <c r="AE117" s="992"/>
      <c r="AF117" s="992"/>
      <c r="AG117" s="992"/>
      <c r="AH117" s="992"/>
      <c r="AI117" s="992"/>
      <c r="AJ117" s="992"/>
      <c r="AK117" s="992"/>
      <c r="AL117" s="994"/>
    </row>
    <row r="118" spans="1:38" s="117" customFormat="1" ht="13.5" customHeight="1" thickBot="1">
      <c r="A118" s="116"/>
      <c r="B118" s="119"/>
      <c r="D118" s="119"/>
      <c r="E118" s="119"/>
      <c r="F118" s="119"/>
      <c r="H118" s="119"/>
      <c r="I118" s="119"/>
      <c r="J118" s="119"/>
      <c r="K118" s="119"/>
      <c r="L118" s="119"/>
      <c r="M118" s="119"/>
      <c r="N118" s="119"/>
      <c r="O118" s="119"/>
      <c r="P118" s="119"/>
      <c r="Q118" s="119"/>
      <c r="R118" s="119"/>
      <c r="S118" s="119"/>
      <c r="T118" s="119"/>
      <c r="U118" s="119"/>
      <c r="X118" s="1003"/>
      <c r="Y118" s="1005"/>
      <c r="Z118" s="992"/>
      <c r="AA118" s="992"/>
      <c r="AB118" s="999"/>
      <c r="AC118" s="992"/>
      <c r="AD118" s="992"/>
      <c r="AE118" s="992"/>
      <c r="AF118" s="992"/>
      <c r="AG118" s="992"/>
      <c r="AH118" s="992"/>
      <c r="AI118" s="992"/>
      <c r="AJ118" s="992"/>
      <c r="AK118" s="992"/>
      <c r="AL118" s="994"/>
    </row>
    <row r="119" spans="1:38" s="625" customFormat="1" ht="12.65" customHeight="1">
      <c r="A119" s="632"/>
      <c r="B119" s="1009">
        <f>VLOOKUP(B125,'[2]Visual Chart'!$A$2:$R$481,13,0)</f>
        <v>0</v>
      </c>
      <c r="C119" s="119">
        <f>VLOOKUP(B125,'[2]Visual Chart'!$A$2:$R$481,5,0)</f>
        <v>379</v>
      </c>
      <c r="D119" s="1009">
        <f>VLOOKUP(D125,'[2]Visual Chart'!$A$2:$R$481,13,0)</f>
        <v>0</v>
      </c>
      <c r="E119" s="119">
        <f>VLOOKUP(D125,'[2]Visual Chart'!$A$2:$R$481,5,0)</f>
        <v>359</v>
      </c>
      <c r="F119" s="1009">
        <f>VLOOKUP(F125,'[2]Visual Chart'!$A$2:$R$481,13,0)</f>
        <v>0</v>
      </c>
      <c r="G119" s="119">
        <f>VLOOKUP(F125,'[2]Visual Chart'!$A$2:$R$481,5,0)</f>
        <v>398</v>
      </c>
      <c r="H119" s="1009">
        <f>VLOOKUP(H125,'[2]Visual Chart'!$A$2:$R$481,13,0)</f>
        <v>0</v>
      </c>
      <c r="I119" s="119">
        <f>VLOOKUP(H125,'[2]Visual Chart'!$A$2:$R$481,5,0)</f>
        <v>428</v>
      </c>
      <c r="J119" s="1009">
        <f>VLOOKUP(J125,'[2]Visual Chart'!$A$2:$R$481,13,0)</f>
        <v>0</v>
      </c>
      <c r="K119" s="119">
        <f>VLOOKUP(J125,'[2]Visual Chart'!$A$2:$R$481,5,0)</f>
        <v>508</v>
      </c>
      <c r="L119" s="1009">
        <f>VLOOKUP(L125,'[2]Visual Chart'!$A$2:$R$481,13,0)</f>
        <v>0</v>
      </c>
      <c r="M119" s="119">
        <f>VLOOKUP(L125,'[2]Visual Chart'!$A$2:$R$481,5,0)</f>
        <v>314</v>
      </c>
      <c r="N119" s="1009">
        <f>VLOOKUP(N125,'[2]Visual Chart'!$A$2:$R$481,13,0)</f>
        <v>0</v>
      </c>
      <c r="O119" s="119">
        <f>VLOOKUP(N125,'[2]Visual Chart'!$A$2:$R$481,5,0)</f>
        <v>388</v>
      </c>
      <c r="P119" s="1009">
        <f>VLOOKUP(P125,'[2]Visual Chart'!$A$2:$R$481,13,0)</f>
        <v>0</v>
      </c>
      <c r="Q119" s="119">
        <f>VLOOKUP(P125,'[2]Visual Chart'!$A$2:$R$481,5,0)</f>
        <v>428</v>
      </c>
      <c r="R119" s="1009">
        <f>VLOOKUP(R125,'[2]Visual Chart'!$A$2:$R$481,13,0)</f>
        <v>0</v>
      </c>
      <c r="S119" s="119">
        <f>VLOOKUP(R125,'[2]Visual Chart'!$A$2:$R$481,5,0)</f>
        <v>366</v>
      </c>
      <c r="T119" s="1009">
        <f>VLOOKUP(T125,'[2]Visual Chart'!$A$2:$R$481,13,0)</f>
        <v>0</v>
      </c>
      <c r="U119" s="119">
        <f>VLOOKUP(T125,'[2]Visual Chart'!$A$2:$R$481,5,0)</f>
        <v>483</v>
      </c>
      <c r="V119" s="995">
        <f>SUM(C119:U119)</f>
        <v>4051</v>
      </c>
      <c r="W119" s="1096"/>
      <c r="X119" s="1003"/>
      <c r="Y119" s="1005"/>
      <c r="Z119" s="992"/>
      <c r="AA119" s="992"/>
      <c r="AB119" s="999"/>
      <c r="AC119" s="992"/>
      <c r="AD119" s="992"/>
      <c r="AE119" s="992"/>
      <c r="AF119" s="992"/>
      <c r="AG119" s="992"/>
      <c r="AH119" s="992"/>
      <c r="AI119" s="992"/>
      <c r="AJ119" s="992"/>
      <c r="AK119" s="992"/>
      <c r="AL119" s="994"/>
    </row>
    <row r="120" spans="1:38" s="625" customFormat="1" ht="13.5" customHeight="1">
      <c r="A120" s="632"/>
      <c r="B120" s="1010"/>
      <c r="C120" s="628"/>
      <c r="D120" s="1010"/>
      <c r="E120" s="628"/>
      <c r="F120" s="1010"/>
      <c r="G120" s="628"/>
      <c r="H120" s="1010"/>
      <c r="I120" s="628"/>
      <c r="J120" s="1010"/>
      <c r="K120" s="628"/>
      <c r="L120" s="1010"/>
      <c r="M120" s="628"/>
      <c r="N120" s="1010"/>
      <c r="O120" s="628"/>
      <c r="P120" s="1010"/>
      <c r="Q120" s="628"/>
      <c r="R120" s="1010"/>
      <c r="S120" s="628"/>
      <c r="T120" s="1010"/>
      <c r="U120" s="628"/>
      <c r="X120" s="1003"/>
      <c r="Y120" s="1005"/>
      <c r="Z120" s="992"/>
      <c r="AA120" s="992"/>
      <c r="AB120" s="999"/>
      <c r="AC120" s="992"/>
      <c r="AD120" s="992"/>
      <c r="AE120" s="992"/>
      <c r="AF120" s="992"/>
      <c r="AG120" s="992"/>
      <c r="AH120" s="992"/>
      <c r="AI120" s="992"/>
      <c r="AJ120" s="992"/>
      <c r="AK120" s="992"/>
      <c r="AL120" s="994"/>
    </row>
    <row r="121" spans="1:38" s="625" customFormat="1" ht="13.5" customHeight="1" thickBot="1">
      <c r="A121" s="632"/>
      <c r="B121" s="1011"/>
      <c r="D121" s="1011"/>
      <c r="F121" s="1011"/>
      <c r="H121" s="1011"/>
      <c r="J121" s="1011"/>
      <c r="L121" s="1011"/>
      <c r="N121" s="1011"/>
      <c r="P121" s="1011"/>
      <c r="R121" s="1011"/>
      <c r="T121" s="1011"/>
      <c r="X121" s="1003"/>
      <c r="Y121" s="1005"/>
      <c r="Z121" s="992"/>
      <c r="AA121" s="992"/>
      <c r="AB121" s="999"/>
      <c r="AC121" s="992"/>
      <c r="AD121" s="992"/>
      <c r="AE121" s="992"/>
      <c r="AF121" s="992"/>
      <c r="AG121" s="992"/>
      <c r="AH121" s="992"/>
      <c r="AI121" s="992"/>
      <c r="AJ121" s="992"/>
      <c r="AK121" s="992"/>
      <c r="AL121" s="994"/>
    </row>
    <row r="122" spans="1:38" s="625" customFormat="1" ht="14.15" customHeight="1">
      <c r="A122" s="632"/>
      <c r="B122" s="119" t="str">
        <f>VLOOKUP(B125,'[2]Visual Chart'!$A$2:$R$481,3,0)</f>
        <v>A+4.5</v>
      </c>
      <c r="C122" s="627"/>
      <c r="D122" s="119" t="str">
        <f>VLOOKUP(D125,'[2]Visual Chart'!$A$2:$R$481,3,0)</f>
        <v>A+7.5</v>
      </c>
      <c r="E122" s="627"/>
      <c r="F122" s="119" t="str">
        <f>VLOOKUP(F125,'[2]Visual Chart'!$A$2:$R$481,3,0)</f>
        <v>A+6</v>
      </c>
      <c r="G122" s="627"/>
      <c r="H122" s="119" t="str">
        <f>VLOOKUP(H125,'[2]Visual Chart'!$A$2:$R$481,3,0)</f>
        <v>A+7.5</v>
      </c>
      <c r="I122" s="627"/>
      <c r="J122" s="119" t="str">
        <f>VLOOKUP(J125,'[2]Visual Chart'!$A$2:$R$481,3,0)</f>
        <v>B2+3</v>
      </c>
      <c r="K122" s="627"/>
      <c r="L122" s="119" t="str">
        <f>VLOOKUP(L125,'[2]Visual Chart'!$A$2:$R$481,3,0)</f>
        <v>A+9</v>
      </c>
      <c r="M122" s="627"/>
      <c r="N122" s="119" t="str">
        <f>VLOOKUP(N125,'[2]Visual Chart'!$A$2:$R$481,3,0)</f>
        <v>C2+1.5</v>
      </c>
      <c r="O122" s="627"/>
      <c r="P122" s="119" t="str">
        <f>VLOOKUP(P125,'[2]Visual Chart'!$A$2:$R$481,3,0)</f>
        <v>A+9</v>
      </c>
      <c r="Q122" s="627"/>
      <c r="R122" s="119" t="str">
        <f>VLOOKUP(R125,'[2]Visual Chart'!$A$2:$R$481,3,0)</f>
        <v>A-3</v>
      </c>
      <c r="S122" s="627"/>
      <c r="T122" s="119" t="str">
        <f>VLOOKUP(T125,'[2]Visual Chart'!$A$2:$R$481,3,0)</f>
        <v>A+9</v>
      </c>
      <c r="U122" s="627"/>
      <c r="X122" s="1003"/>
      <c r="Y122" s="1005"/>
      <c r="Z122" s="992"/>
      <c r="AA122" s="992"/>
      <c r="AB122" s="999"/>
      <c r="AC122" s="992"/>
      <c r="AD122" s="992"/>
      <c r="AE122" s="992"/>
      <c r="AF122" s="992"/>
      <c r="AG122" s="992"/>
      <c r="AH122" s="992"/>
      <c r="AI122" s="992"/>
      <c r="AJ122" s="992"/>
      <c r="AK122" s="992"/>
      <c r="AL122" s="994"/>
    </row>
    <row r="123" spans="1:38" s="117" customFormat="1" ht="14.15" customHeight="1" thickBot="1">
      <c r="A123" s="116"/>
      <c r="B123" s="119"/>
      <c r="C123" s="119"/>
      <c r="D123" s="121"/>
      <c r="E123" s="119"/>
      <c r="F123" s="121"/>
      <c r="G123" s="119"/>
      <c r="H123" s="121"/>
      <c r="I123" s="119"/>
      <c r="J123" s="121"/>
      <c r="K123" s="119"/>
      <c r="L123" s="119"/>
      <c r="M123" s="119"/>
      <c r="N123" s="119"/>
      <c r="O123" s="119"/>
      <c r="P123" s="119"/>
      <c r="Q123" s="119"/>
      <c r="R123" s="119"/>
      <c r="S123" s="119"/>
      <c r="T123" s="119"/>
      <c r="U123" s="119"/>
      <c r="X123" s="1003"/>
      <c r="Y123" s="1005"/>
      <c r="Z123" s="992"/>
      <c r="AA123" s="992"/>
      <c r="AB123" s="1001"/>
      <c r="AC123" s="992"/>
      <c r="AD123" s="992"/>
      <c r="AE123" s="992"/>
      <c r="AF123" s="992"/>
      <c r="AG123" s="992"/>
      <c r="AH123" s="992"/>
      <c r="AI123" s="992"/>
      <c r="AJ123" s="992"/>
      <c r="AK123" s="992"/>
      <c r="AL123" s="994"/>
    </row>
    <row r="124" spans="1:38" s="117" customFormat="1" ht="14.5">
      <c r="A124" s="116"/>
      <c r="X124" s="1002">
        <f>V132/1000</f>
        <v>3.9260000000000002</v>
      </c>
      <c r="Y124" s="1004">
        <f>X124</f>
        <v>3.9260000000000002</v>
      </c>
      <c r="Z124" s="991"/>
      <c r="AA124" s="991">
        <f>COUNTA($B128:T128)</f>
        <v>10</v>
      </c>
      <c r="AB124" s="998">
        <f>COUNTIF(B132:T134,"C")</f>
        <v>0</v>
      </c>
      <c r="AC124" s="991">
        <f>AA106-AB106</f>
        <v>0</v>
      </c>
      <c r="AD124" s="991"/>
      <c r="AE124" s="991">
        <f>COUNTA(B128:T128)</f>
        <v>10</v>
      </c>
      <c r="AF124" s="991">
        <f>COUNTIF(B132:T134,"C")</f>
        <v>0</v>
      </c>
      <c r="AG124" s="991">
        <f>AE106-AF106</f>
        <v>0</v>
      </c>
      <c r="AH124" s="991"/>
      <c r="AI124" s="991"/>
      <c r="AJ124" s="991"/>
      <c r="AK124" s="991"/>
      <c r="AL124" s="993"/>
    </row>
    <row r="125" spans="1:38" s="117" customFormat="1" ht="14.5">
      <c r="A125" s="116"/>
      <c r="B125" s="638">
        <f>T112+1</f>
        <v>70</v>
      </c>
      <c r="C125" s="638"/>
      <c r="D125" s="638">
        <f>B125+1</f>
        <v>71</v>
      </c>
      <c r="E125" s="638"/>
      <c r="F125" s="638">
        <f t="shared" ref="F125" si="52">D125+1</f>
        <v>72</v>
      </c>
      <c r="G125" s="638"/>
      <c r="H125" s="638">
        <f t="shared" ref="H125" si="53">F125+1</f>
        <v>73</v>
      </c>
      <c r="I125" s="638"/>
      <c r="J125" s="638">
        <f t="shared" ref="J125" si="54">H125+1</f>
        <v>74</v>
      </c>
      <c r="K125" s="638"/>
      <c r="L125" s="638">
        <f t="shared" ref="L125" si="55">J125+1</f>
        <v>75</v>
      </c>
      <c r="M125" s="638"/>
      <c r="N125" s="638">
        <f t="shared" ref="N125" si="56">L125+1</f>
        <v>76</v>
      </c>
      <c r="O125" s="638"/>
      <c r="P125" s="638">
        <f t="shared" ref="P125" si="57">N125+1</f>
        <v>77</v>
      </c>
      <c r="Q125" s="638"/>
      <c r="R125" s="638">
        <f t="shared" ref="R125" si="58">P125+1</f>
        <v>78</v>
      </c>
      <c r="S125" s="638"/>
      <c r="T125" s="638">
        <f t="shared" ref="T125" si="59">R125+1</f>
        <v>79</v>
      </c>
      <c r="X125" s="1007"/>
      <c r="Y125" s="1008"/>
      <c r="Z125" s="1001"/>
      <c r="AA125" s="1001"/>
      <c r="AB125" s="999"/>
      <c r="AC125" s="1001"/>
      <c r="AD125" s="1001"/>
      <c r="AE125" s="1001"/>
      <c r="AF125" s="1001"/>
      <c r="AG125" s="1001"/>
      <c r="AH125" s="1001"/>
      <c r="AI125" s="1001"/>
      <c r="AJ125" s="1001"/>
      <c r="AK125" s="1001"/>
      <c r="AL125" s="1006"/>
    </row>
    <row r="126" spans="1:38" s="117" customFormat="1" ht="14.5">
      <c r="A126" s="116"/>
      <c r="X126" s="1007"/>
      <c r="Y126" s="1008"/>
      <c r="Z126" s="1001"/>
      <c r="AA126" s="1001"/>
      <c r="AB126" s="999"/>
      <c r="AC126" s="1001"/>
      <c r="AD126" s="1001"/>
      <c r="AE126" s="1001"/>
      <c r="AF126" s="1001"/>
      <c r="AG126" s="1001"/>
      <c r="AH126" s="1001"/>
      <c r="AI126" s="1001"/>
      <c r="AJ126" s="1001"/>
      <c r="AK126" s="1001"/>
      <c r="AL126" s="1006"/>
    </row>
    <row r="127" spans="1:38" s="117" customFormat="1" ht="13.5" customHeight="1">
      <c r="A127" s="116"/>
      <c r="C127" s="122"/>
      <c r="E127" s="122"/>
      <c r="G127" s="122"/>
      <c r="I127" s="122"/>
      <c r="X127" s="1003"/>
      <c r="Y127" s="1005"/>
      <c r="Z127" s="992"/>
      <c r="AA127" s="992"/>
      <c r="AB127" s="999"/>
      <c r="AC127" s="992"/>
      <c r="AD127" s="992"/>
      <c r="AE127" s="992"/>
      <c r="AF127" s="992"/>
      <c r="AG127" s="992"/>
      <c r="AH127" s="992"/>
      <c r="AI127" s="992"/>
      <c r="AJ127" s="992"/>
      <c r="AK127" s="992"/>
      <c r="AL127" s="994"/>
    </row>
    <row r="128" spans="1:38" s="117" customFormat="1" ht="13.5" customHeight="1">
      <c r="A128" s="116"/>
      <c r="B128" s="119" t="str">
        <f>VLOOKUP(B138,'[2]Visual Chart'!$A$2:$R$481,2,0)</f>
        <v>40/0</v>
      </c>
      <c r="C128" s="121"/>
      <c r="D128" s="119" t="str">
        <f>VLOOKUP(D138,'[2]Visual Chart'!$A$2:$R$481,2,0)</f>
        <v>40/1</v>
      </c>
      <c r="E128" s="121"/>
      <c r="F128" s="119" t="str">
        <f>VLOOKUP(F138,'[2]Visual Chart'!$A$2:$R$481,2,0)</f>
        <v>40/2</v>
      </c>
      <c r="G128" s="121"/>
      <c r="H128" s="119" t="str">
        <f>VLOOKUP(H138,'[2]Visual Chart'!$A$2:$R$481,2,0)</f>
        <v>40/3</v>
      </c>
      <c r="I128" s="121"/>
      <c r="J128" s="119" t="str">
        <f>VLOOKUP(J138,'[2]Visual Chart'!$A$2:$R$481,2,0)</f>
        <v>40/4</v>
      </c>
      <c r="K128" s="119"/>
      <c r="L128" s="119" t="str">
        <f>VLOOKUP(L138,'[2]Visual Chart'!$A$2:$R$481,2,0)</f>
        <v>40/5</v>
      </c>
      <c r="M128" s="119"/>
      <c r="N128" s="119" t="str">
        <f>VLOOKUP(N138,'[2]Visual Chart'!$A$2:$R$481,2,0)</f>
        <v>41/0</v>
      </c>
      <c r="O128" s="119"/>
      <c r="P128" s="119" t="str">
        <f>VLOOKUP(P138,'[2]Visual Chart'!$A$2:$R$481,2,0)</f>
        <v>41A/0</v>
      </c>
      <c r="Q128" s="119"/>
      <c r="R128" s="119" t="str">
        <f>VLOOKUP(R138,'[2]Visual Chart'!$A$2:$R$481,2,0)</f>
        <v>41A/1</v>
      </c>
      <c r="S128" s="119"/>
      <c r="T128" s="119" t="str">
        <f>VLOOKUP(T138,'[2]Visual Chart'!$A$2:$R$481,2,0)</f>
        <v>41B/0</v>
      </c>
      <c r="X128" s="1003"/>
      <c r="Y128" s="1005"/>
      <c r="Z128" s="992"/>
      <c r="AA128" s="992"/>
      <c r="AB128" s="999"/>
      <c r="AC128" s="992"/>
      <c r="AD128" s="992"/>
      <c r="AE128" s="992"/>
      <c r="AF128" s="992"/>
      <c r="AG128" s="992"/>
      <c r="AH128" s="992"/>
      <c r="AI128" s="992"/>
      <c r="AJ128" s="992"/>
      <c r="AK128" s="992"/>
      <c r="AL128" s="994"/>
    </row>
    <row r="129" spans="1:38" s="117" customFormat="1" ht="13.5" customHeight="1">
      <c r="A129" s="116"/>
      <c r="X129" s="1003"/>
      <c r="Y129" s="1005"/>
      <c r="Z129" s="992"/>
      <c r="AA129" s="992"/>
      <c r="AB129" s="999"/>
      <c r="AC129" s="992"/>
      <c r="AD129" s="992"/>
      <c r="AE129" s="992"/>
      <c r="AF129" s="992"/>
      <c r="AG129" s="992"/>
      <c r="AH129" s="992"/>
      <c r="AI129" s="992"/>
      <c r="AJ129" s="992"/>
      <c r="AK129" s="992"/>
      <c r="AL129" s="994"/>
    </row>
    <row r="130" spans="1:38" s="117" customFormat="1" ht="13.5" customHeight="1">
      <c r="A130" s="116"/>
      <c r="B130" s="119"/>
      <c r="D130" s="119"/>
      <c r="E130" s="119"/>
      <c r="F130" s="119"/>
      <c r="H130" s="119"/>
      <c r="I130" s="119"/>
      <c r="J130" s="119"/>
      <c r="K130" s="119"/>
      <c r="L130" s="119"/>
      <c r="M130" s="119"/>
      <c r="N130" s="119"/>
      <c r="O130" s="119"/>
      <c r="P130" s="119"/>
      <c r="Q130" s="119"/>
      <c r="R130" s="119"/>
      <c r="S130" s="119"/>
      <c r="T130" s="119"/>
      <c r="U130" s="119"/>
      <c r="X130" s="1003"/>
      <c r="Y130" s="1005"/>
      <c r="Z130" s="992"/>
      <c r="AA130" s="992"/>
      <c r="AB130" s="999"/>
      <c r="AC130" s="992"/>
      <c r="AD130" s="992"/>
      <c r="AE130" s="992"/>
      <c r="AF130" s="992"/>
      <c r="AG130" s="992"/>
      <c r="AH130" s="992"/>
      <c r="AI130" s="992"/>
      <c r="AJ130" s="992"/>
      <c r="AK130" s="992"/>
      <c r="AL130" s="994"/>
    </row>
    <row r="131" spans="1:38" s="117" customFormat="1" ht="13.5" customHeight="1" thickBot="1">
      <c r="A131" s="116"/>
      <c r="B131" s="119"/>
      <c r="D131" s="119"/>
      <c r="E131" s="119"/>
      <c r="F131" s="119"/>
      <c r="H131" s="119"/>
      <c r="I131" s="119"/>
      <c r="J131" s="119"/>
      <c r="K131" s="119"/>
      <c r="L131" s="119"/>
      <c r="M131" s="119"/>
      <c r="N131" s="119"/>
      <c r="O131" s="119"/>
      <c r="P131" s="119"/>
      <c r="Q131" s="119"/>
      <c r="R131" s="119"/>
      <c r="S131" s="119"/>
      <c r="T131" s="119"/>
      <c r="U131" s="119"/>
      <c r="X131" s="1003"/>
      <c r="Y131" s="1005"/>
      <c r="Z131" s="992"/>
      <c r="AA131" s="992"/>
      <c r="AB131" s="999"/>
      <c r="AC131" s="992"/>
      <c r="AD131" s="992"/>
      <c r="AE131" s="992"/>
      <c r="AF131" s="992"/>
      <c r="AG131" s="992"/>
      <c r="AH131" s="992"/>
      <c r="AI131" s="992"/>
      <c r="AJ131" s="992"/>
      <c r="AK131" s="992"/>
      <c r="AL131" s="994"/>
    </row>
    <row r="132" spans="1:38" s="625" customFormat="1" ht="12.65" customHeight="1">
      <c r="A132" s="632"/>
      <c r="B132" s="1009">
        <f>VLOOKUP(B138,'[2]Visual Chart'!$A$2:$R$481,13,0)</f>
        <v>0</v>
      </c>
      <c r="C132" s="119">
        <f>VLOOKUP(B138,'[2]Visual Chart'!$A$2:$R$481,5,0)</f>
        <v>350</v>
      </c>
      <c r="D132" s="1009">
        <f>VLOOKUP(D138,'[2]Visual Chart'!$A$2:$R$481,13,0)</f>
        <v>0</v>
      </c>
      <c r="E132" s="119">
        <f>VLOOKUP(D138,'[2]Visual Chart'!$A$2:$R$481,5,0)</f>
        <v>382</v>
      </c>
      <c r="F132" s="1009">
        <f>VLOOKUP(F138,'[2]Visual Chart'!$A$2:$R$481,13,0)</f>
        <v>0</v>
      </c>
      <c r="G132" s="119">
        <f>VLOOKUP(F138,'[2]Visual Chart'!$A$2:$R$481,5,0)</f>
        <v>375</v>
      </c>
      <c r="H132" s="1009">
        <f>VLOOKUP(H138,'[2]Visual Chart'!$A$2:$R$481,13,0)</f>
        <v>0</v>
      </c>
      <c r="I132" s="119">
        <f>VLOOKUP(H138,'[2]Visual Chart'!$A$2:$R$481,5,0)</f>
        <v>473</v>
      </c>
      <c r="J132" s="1009">
        <f>VLOOKUP(J138,'[2]Visual Chart'!$A$2:$R$481,13,0)</f>
        <v>0</v>
      </c>
      <c r="K132" s="119">
        <f>VLOOKUP(J138,'[2]Visual Chart'!$A$2:$R$481,5,0)</f>
        <v>376</v>
      </c>
      <c r="L132" s="1009">
        <f>VLOOKUP(L138,'[2]Visual Chart'!$A$2:$R$481,13,0)</f>
        <v>0</v>
      </c>
      <c r="M132" s="119">
        <f>VLOOKUP(L138,'[2]Visual Chart'!$A$2:$R$481,5,0)</f>
        <v>473</v>
      </c>
      <c r="N132" s="1009">
        <f>VLOOKUP(N138,'[2]Visual Chart'!$A$2:$R$481,13,0)</f>
        <v>0</v>
      </c>
      <c r="O132" s="119">
        <f>VLOOKUP(N138,'[2]Visual Chart'!$A$2:$R$481,5,0)</f>
        <v>396</v>
      </c>
      <c r="P132" s="1009">
        <f>VLOOKUP(P138,'[2]Visual Chart'!$A$2:$R$481,13,0)</f>
        <v>0</v>
      </c>
      <c r="Q132" s="119">
        <f>VLOOKUP(P138,'[2]Visual Chart'!$A$2:$R$481,5,0)</f>
        <v>365</v>
      </c>
      <c r="R132" s="1009">
        <f>VLOOKUP(R138,'[2]Visual Chart'!$A$2:$R$481,13,0)</f>
        <v>0</v>
      </c>
      <c r="S132" s="119">
        <f>VLOOKUP(R138,'[2]Visual Chart'!$A$2:$R$481,5,0)</f>
        <v>365</v>
      </c>
      <c r="T132" s="1009">
        <f>VLOOKUP(T138,'[2]Visual Chart'!$A$2:$R$481,13,0)</f>
        <v>0</v>
      </c>
      <c r="U132" s="119">
        <f>VLOOKUP(T138,'[2]Visual Chart'!$A$2:$R$481,5,0)</f>
        <v>371</v>
      </c>
      <c r="V132" s="995">
        <f>SUM(C132:U132)</f>
        <v>3926</v>
      </c>
      <c r="W132" s="1096"/>
      <c r="X132" s="1003"/>
      <c r="Y132" s="1005"/>
      <c r="Z132" s="992"/>
      <c r="AA132" s="992"/>
      <c r="AB132" s="999"/>
      <c r="AC132" s="992"/>
      <c r="AD132" s="992"/>
      <c r="AE132" s="992"/>
      <c r="AF132" s="992"/>
      <c r="AG132" s="992"/>
      <c r="AH132" s="992"/>
      <c r="AI132" s="992"/>
      <c r="AJ132" s="992"/>
      <c r="AK132" s="992"/>
      <c r="AL132" s="994"/>
    </row>
    <row r="133" spans="1:38" s="625" customFormat="1" ht="13.5" customHeight="1">
      <c r="A133" s="632"/>
      <c r="B133" s="1010"/>
      <c r="C133" s="628"/>
      <c r="D133" s="1010"/>
      <c r="E133" s="628"/>
      <c r="F133" s="1010"/>
      <c r="G133" s="628"/>
      <c r="H133" s="1010"/>
      <c r="I133" s="628"/>
      <c r="J133" s="1010"/>
      <c r="K133" s="628"/>
      <c r="L133" s="1010"/>
      <c r="M133" s="628"/>
      <c r="N133" s="1010"/>
      <c r="O133" s="628"/>
      <c r="P133" s="1010"/>
      <c r="Q133" s="628"/>
      <c r="R133" s="1010"/>
      <c r="S133" s="628"/>
      <c r="T133" s="1010"/>
      <c r="U133" s="628"/>
      <c r="X133" s="1003"/>
      <c r="Y133" s="1005"/>
      <c r="Z133" s="992"/>
      <c r="AA133" s="992"/>
      <c r="AB133" s="999"/>
      <c r="AC133" s="992"/>
      <c r="AD133" s="992"/>
      <c r="AE133" s="992"/>
      <c r="AF133" s="992"/>
      <c r="AG133" s="992"/>
      <c r="AH133" s="992"/>
      <c r="AI133" s="992"/>
      <c r="AJ133" s="992"/>
      <c r="AK133" s="992"/>
      <c r="AL133" s="994"/>
    </row>
    <row r="134" spans="1:38" s="625" customFormat="1" ht="13.5" customHeight="1" thickBot="1">
      <c r="A134" s="632"/>
      <c r="B134" s="1011"/>
      <c r="D134" s="1011"/>
      <c r="F134" s="1011"/>
      <c r="H134" s="1011"/>
      <c r="J134" s="1011"/>
      <c r="L134" s="1011"/>
      <c r="N134" s="1011"/>
      <c r="P134" s="1011"/>
      <c r="R134" s="1011"/>
      <c r="T134" s="1011"/>
      <c r="X134" s="1003"/>
      <c r="Y134" s="1005"/>
      <c r="Z134" s="992"/>
      <c r="AA134" s="992"/>
      <c r="AB134" s="999"/>
      <c r="AC134" s="992"/>
      <c r="AD134" s="992"/>
      <c r="AE134" s="992"/>
      <c r="AF134" s="992"/>
      <c r="AG134" s="992"/>
      <c r="AH134" s="992"/>
      <c r="AI134" s="992"/>
      <c r="AJ134" s="992"/>
      <c r="AK134" s="992"/>
      <c r="AL134" s="994"/>
    </row>
    <row r="135" spans="1:38" s="117" customFormat="1" ht="14.15" customHeight="1">
      <c r="A135" s="116"/>
      <c r="B135" s="119" t="str">
        <f>VLOOKUP(B138,'[2]Visual Chart'!$A$2:$R$481,3,0)</f>
        <v>C1+7.5</v>
      </c>
      <c r="C135" s="119"/>
      <c r="D135" s="119" t="str">
        <f>VLOOKUP(D138,'[2]Visual Chart'!$A$2:$R$481,3,0)</f>
        <v>A-1.5</v>
      </c>
      <c r="E135" s="119"/>
      <c r="F135" s="119" t="str">
        <f>VLOOKUP(F138,'[2]Visual Chart'!$A$2:$R$481,3,0)</f>
        <v>A+9</v>
      </c>
      <c r="G135" s="119"/>
      <c r="H135" s="119" t="str">
        <f>VLOOKUP(H138,'[2]Visual Chart'!$A$2:$R$481,3,0)</f>
        <v>A+9</v>
      </c>
      <c r="I135" s="119"/>
      <c r="J135" s="119" t="str">
        <f>VLOOKUP(J138,'[2]Visual Chart'!$A$2:$R$481,3,0)</f>
        <v>A+6</v>
      </c>
      <c r="K135" s="119"/>
      <c r="L135" s="119" t="str">
        <f>VLOOKUP(L138,'[2]Visual Chart'!$A$2:$R$481,3,0)</f>
        <v>A+9</v>
      </c>
      <c r="M135" s="119"/>
      <c r="N135" s="119" t="str">
        <f>VLOOKUP(N138,'[2]Visual Chart'!$A$2:$R$481,3,0)</f>
        <v>C2+4.5</v>
      </c>
      <c r="O135" s="119"/>
      <c r="P135" s="119" t="str">
        <f>VLOOKUP(P138,'[2]Visual Chart'!$A$2:$R$481,3,0)</f>
        <v>C2-1.5</v>
      </c>
      <c r="Q135" s="119"/>
      <c r="R135" s="119" t="str">
        <f>VLOOKUP(R138,'[2]Visual Chart'!$A$2:$R$481,3,0)</f>
        <v>A+3</v>
      </c>
      <c r="S135" s="119"/>
      <c r="T135" s="119" t="str">
        <f>VLOOKUP(T138,'[2]Visual Chart'!$A$2:$R$481,3,0)</f>
        <v>B1+0</v>
      </c>
      <c r="U135" s="119"/>
      <c r="X135" s="1003"/>
      <c r="Y135" s="1005"/>
      <c r="Z135" s="992"/>
      <c r="AA135" s="992"/>
      <c r="AB135" s="999"/>
      <c r="AC135" s="992"/>
      <c r="AD135" s="992"/>
      <c r="AE135" s="992"/>
      <c r="AF135" s="992"/>
      <c r="AG135" s="992"/>
      <c r="AH135" s="992"/>
      <c r="AI135" s="992"/>
      <c r="AJ135" s="992"/>
      <c r="AK135" s="992"/>
      <c r="AL135" s="994"/>
    </row>
    <row r="136" spans="1:38" s="117" customFormat="1" ht="14.15" customHeight="1" thickBot="1">
      <c r="A136" s="116"/>
      <c r="B136" s="119"/>
      <c r="C136" s="119"/>
      <c r="D136" s="121"/>
      <c r="E136" s="119"/>
      <c r="F136" s="121"/>
      <c r="G136" s="119"/>
      <c r="H136" s="121"/>
      <c r="I136" s="119"/>
      <c r="J136" s="121"/>
      <c r="K136" s="119"/>
      <c r="L136" s="119"/>
      <c r="M136" s="119"/>
      <c r="N136" s="119"/>
      <c r="O136" s="119"/>
      <c r="P136" s="119"/>
      <c r="Q136" s="119"/>
      <c r="R136" s="119"/>
      <c r="S136" s="119"/>
      <c r="T136" s="119"/>
      <c r="U136" s="119"/>
      <c r="X136" s="1003"/>
      <c r="Y136" s="1005"/>
      <c r="Z136" s="992"/>
      <c r="AA136" s="992"/>
      <c r="AB136" s="1001"/>
      <c r="AC136" s="992"/>
      <c r="AD136" s="992"/>
      <c r="AE136" s="992"/>
      <c r="AF136" s="992"/>
      <c r="AG136" s="992"/>
      <c r="AH136" s="992"/>
      <c r="AI136" s="992"/>
      <c r="AJ136" s="992"/>
      <c r="AK136" s="992"/>
      <c r="AL136" s="994"/>
    </row>
    <row r="137" spans="1:38" s="117" customFormat="1" ht="14.5">
      <c r="A137" s="116"/>
      <c r="X137" s="1002">
        <f>V145/1000</f>
        <v>3.3410000000000002</v>
      </c>
      <c r="Y137" s="1004">
        <f>X137</f>
        <v>3.3410000000000002</v>
      </c>
      <c r="Z137" s="991"/>
      <c r="AA137" s="991">
        <f>COUNTA($B141:T141)</f>
        <v>10</v>
      </c>
      <c r="AB137" s="998">
        <f>COUNTIF(B145:T147,"C")</f>
        <v>0</v>
      </c>
      <c r="AC137" s="991">
        <f>AA119-AB119</f>
        <v>0</v>
      </c>
      <c r="AD137" s="991"/>
      <c r="AE137" s="991">
        <f>COUNTA(B141:T141)</f>
        <v>10</v>
      </c>
      <c r="AF137" s="991">
        <f>COUNTIF(B145:T147,"C")</f>
        <v>0</v>
      </c>
      <c r="AG137" s="991">
        <f>AE119-AF119</f>
        <v>0</v>
      </c>
      <c r="AH137" s="991"/>
      <c r="AI137" s="991"/>
      <c r="AJ137" s="991"/>
      <c r="AK137" s="991"/>
      <c r="AL137" s="993"/>
    </row>
    <row r="138" spans="1:38" s="117" customFormat="1" ht="14.5">
      <c r="A138" s="116"/>
      <c r="B138" s="638">
        <f>T125+1</f>
        <v>80</v>
      </c>
      <c r="C138" s="638"/>
      <c r="D138" s="638">
        <f>B138+1</f>
        <v>81</v>
      </c>
      <c r="E138" s="638"/>
      <c r="F138" s="638">
        <f t="shared" ref="F138" si="60">D138+1</f>
        <v>82</v>
      </c>
      <c r="G138" s="638"/>
      <c r="H138" s="638">
        <f t="shared" ref="H138" si="61">F138+1</f>
        <v>83</v>
      </c>
      <c r="I138" s="638"/>
      <c r="J138" s="638">
        <f t="shared" ref="J138" si="62">H138+1</f>
        <v>84</v>
      </c>
      <c r="K138" s="638"/>
      <c r="L138" s="638">
        <f t="shared" ref="L138" si="63">J138+1</f>
        <v>85</v>
      </c>
      <c r="M138" s="638"/>
      <c r="N138" s="638">
        <f t="shared" ref="N138" si="64">L138+1</f>
        <v>86</v>
      </c>
      <c r="O138" s="638"/>
      <c r="P138" s="638">
        <f t="shared" ref="P138" si="65">N138+1</f>
        <v>87</v>
      </c>
      <c r="Q138" s="638"/>
      <c r="R138" s="638">
        <f t="shared" ref="R138" si="66">P138+1</f>
        <v>88</v>
      </c>
      <c r="S138" s="638"/>
      <c r="T138" s="638">
        <f t="shared" ref="T138" si="67">R138+1</f>
        <v>89</v>
      </c>
      <c r="X138" s="1007"/>
      <c r="Y138" s="1008"/>
      <c r="Z138" s="1001"/>
      <c r="AA138" s="1001"/>
      <c r="AB138" s="999"/>
      <c r="AC138" s="1001"/>
      <c r="AD138" s="1001"/>
      <c r="AE138" s="1001"/>
      <c r="AF138" s="1001"/>
      <c r="AG138" s="1001"/>
      <c r="AH138" s="1001"/>
      <c r="AI138" s="1001"/>
      <c r="AJ138" s="1001"/>
      <c r="AK138" s="1001"/>
      <c r="AL138" s="1006"/>
    </row>
    <row r="139" spans="1:38" s="117" customFormat="1" ht="14.5">
      <c r="A139" s="116"/>
      <c r="X139" s="1007"/>
      <c r="Y139" s="1008"/>
      <c r="Z139" s="1001"/>
      <c r="AA139" s="1001"/>
      <c r="AB139" s="999"/>
      <c r="AC139" s="1001"/>
      <c r="AD139" s="1001"/>
      <c r="AE139" s="1001"/>
      <c r="AF139" s="1001"/>
      <c r="AG139" s="1001"/>
      <c r="AH139" s="1001"/>
      <c r="AI139" s="1001"/>
      <c r="AJ139" s="1001"/>
      <c r="AK139" s="1001"/>
      <c r="AL139" s="1006"/>
    </row>
    <row r="140" spans="1:38" s="117" customFormat="1" ht="13.5" customHeight="1">
      <c r="A140" s="116"/>
      <c r="C140" s="122"/>
      <c r="E140" s="122"/>
      <c r="G140" s="122"/>
      <c r="I140" s="122"/>
      <c r="X140" s="1003"/>
      <c r="Y140" s="1005"/>
      <c r="Z140" s="992"/>
      <c r="AA140" s="992"/>
      <c r="AB140" s="999"/>
      <c r="AC140" s="992"/>
      <c r="AD140" s="992"/>
      <c r="AE140" s="992"/>
      <c r="AF140" s="992"/>
      <c r="AG140" s="992"/>
      <c r="AH140" s="992"/>
      <c r="AI140" s="992"/>
      <c r="AJ140" s="992"/>
      <c r="AK140" s="992"/>
      <c r="AL140" s="994"/>
    </row>
    <row r="141" spans="1:38" s="117" customFormat="1" ht="13.5" customHeight="1">
      <c r="A141" s="116"/>
      <c r="B141" s="119" t="str">
        <f>VLOOKUP(B151,'[2]Visual Chart'!$A$2:$R$481,2,0)</f>
        <v>41B/1</v>
      </c>
      <c r="C141" s="121"/>
      <c r="D141" s="119" t="str">
        <f>VLOOKUP(D151,'[2]Visual Chart'!$A$2:$R$481,2,0)</f>
        <v>41B/2</v>
      </c>
      <c r="E141" s="121"/>
      <c r="F141" s="119" t="str">
        <f>VLOOKUP(F151,'[2]Visual Chart'!$A$2:$R$481,2,0)</f>
        <v>42/0</v>
      </c>
      <c r="G141" s="121"/>
      <c r="H141" s="119" t="str">
        <f>VLOOKUP(H151,'[2]Visual Chart'!$A$2:$R$481,2,0)</f>
        <v>42/1</v>
      </c>
      <c r="I141" s="121"/>
      <c r="J141" s="119" t="str">
        <f>VLOOKUP(J151,'[2]Visual Chart'!$A$2:$R$481,2,0)</f>
        <v>42/2</v>
      </c>
      <c r="K141" s="119"/>
      <c r="L141" s="119" t="str">
        <f>VLOOKUP(L151,'[2]Visual Chart'!$A$2:$R$481,2,0)</f>
        <v>43/0</v>
      </c>
      <c r="M141" s="119"/>
      <c r="N141" s="119" t="str">
        <f>VLOOKUP(N151,'[2]Visual Chart'!$A$2:$R$481,2,0)</f>
        <v>43/1</v>
      </c>
      <c r="O141" s="119"/>
      <c r="P141" s="119" t="str">
        <f>VLOOKUP(P151,'[2]Visual Chart'!$A$2:$R$481,2,0)</f>
        <v>44/0</v>
      </c>
      <c r="Q141" s="119"/>
      <c r="R141" s="119" t="str">
        <f>VLOOKUP(R151,'[2]Visual Chart'!$A$2:$R$481,2,0)</f>
        <v>44/1</v>
      </c>
      <c r="S141" s="119"/>
      <c r="T141" s="119" t="str">
        <f>VLOOKUP(T151,'[2]Visual Chart'!$A$2:$R$481,2,0)</f>
        <v>45/0</v>
      </c>
      <c r="X141" s="1003"/>
      <c r="Y141" s="1005"/>
      <c r="Z141" s="992"/>
      <c r="AA141" s="992"/>
      <c r="AB141" s="999"/>
      <c r="AC141" s="992"/>
      <c r="AD141" s="992"/>
      <c r="AE141" s="992"/>
      <c r="AF141" s="992"/>
      <c r="AG141" s="992"/>
      <c r="AH141" s="992"/>
      <c r="AI141" s="992"/>
      <c r="AJ141" s="992"/>
      <c r="AK141" s="992"/>
      <c r="AL141" s="994"/>
    </row>
    <row r="142" spans="1:38" s="117" customFormat="1" ht="13.5" customHeight="1">
      <c r="A142" s="116"/>
      <c r="X142" s="1003"/>
      <c r="Y142" s="1005"/>
      <c r="Z142" s="992"/>
      <c r="AA142" s="992"/>
      <c r="AB142" s="999"/>
      <c r="AC142" s="992"/>
      <c r="AD142" s="992"/>
      <c r="AE142" s="992"/>
      <c r="AF142" s="992"/>
      <c r="AG142" s="992"/>
      <c r="AH142" s="992"/>
      <c r="AI142" s="992"/>
      <c r="AJ142" s="992"/>
      <c r="AK142" s="992"/>
      <c r="AL142" s="994"/>
    </row>
    <row r="143" spans="1:38" s="117" customFormat="1" ht="13.5" customHeight="1">
      <c r="A143" s="116"/>
      <c r="B143" s="119"/>
      <c r="D143" s="119"/>
      <c r="E143" s="119"/>
      <c r="F143" s="119"/>
      <c r="H143" s="119"/>
      <c r="I143" s="119"/>
      <c r="J143" s="119"/>
      <c r="K143" s="119"/>
      <c r="L143" s="119"/>
      <c r="M143" s="119"/>
      <c r="N143" s="119"/>
      <c r="O143" s="119"/>
      <c r="P143" s="119"/>
      <c r="Q143" s="119"/>
      <c r="R143" s="119"/>
      <c r="S143" s="119"/>
      <c r="T143" s="119"/>
      <c r="U143" s="119"/>
      <c r="X143" s="1003"/>
      <c r="Y143" s="1005"/>
      <c r="Z143" s="992"/>
      <c r="AA143" s="992"/>
      <c r="AB143" s="999"/>
      <c r="AC143" s="992"/>
      <c r="AD143" s="992"/>
      <c r="AE143" s="992"/>
      <c r="AF143" s="992"/>
      <c r="AG143" s="992"/>
      <c r="AH143" s="992"/>
      <c r="AI143" s="992"/>
      <c r="AJ143" s="992"/>
      <c r="AK143" s="992"/>
      <c r="AL143" s="994"/>
    </row>
    <row r="144" spans="1:38" s="117" customFormat="1" ht="13.5" customHeight="1" thickBot="1">
      <c r="A144" s="116"/>
      <c r="B144" s="119"/>
      <c r="D144" s="119"/>
      <c r="E144" s="119"/>
      <c r="F144" s="119"/>
      <c r="H144" s="119"/>
      <c r="I144" s="119"/>
      <c r="J144" s="119"/>
      <c r="K144" s="119"/>
      <c r="L144" s="119"/>
      <c r="M144" s="119"/>
      <c r="N144" s="119"/>
      <c r="O144" s="119"/>
      <c r="P144" s="119"/>
      <c r="Q144" s="119"/>
      <c r="R144" s="119"/>
      <c r="S144" s="119"/>
      <c r="T144" s="119"/>
      <c r="U144" s="119"/>
      <c r="X144" s="1003"/>
      <c r="Y144" s="1005"/>
      <c r="Z144" s="992"/>
      <c r="AA144" s="992"/>
      <c r="AB144" s="999"/>
      <c r="AC144" s="992"/>
      <c r="AD144" s="992"/>
      <c r="AE144" s="992"/>
      <c r="AF144" s="992"/>
      <c r="AG144" s="992"/>
      <c r="AH144" s="992"/>
      <c r="AI144" s="992"/>
      <c r="AJ144" s="992"/>
      <c r="AK144" s="992"/>
      <c r="AL144" s="994"/>
    </row>
    <row r="145" spans="1:38" s="625" customFormat="1" ht="12.65" customHeight="1">
      <c r="A145" s="632"/>
      <c r="B145" s="1009">
        <f>VLOOKUP(B151,'[2]Visual Chart'!$A$2:$R$481,13,0)</f>
        <v>0</v>
      </c>
      <c r="C145" s="119">
        <f>VLOOKUP(B151,'[2]Visual Chart'!$A$2:$R$481,5,0)</f>
        <v>360</v>
      </c>
      <c r="D145" s="1009">
        <f>VLOOKUP(D151,'[2]Visual Chart'!$A$2:$R$481,13,0)</f>
        <v>0</v>
      </c>
      <c r="E145" s="119">
        <f>VLOOKUP(D151,'[2]Visual Chart'!$A$2:$R$481,5,0)</f>
        <v>384</v>
      </c>
      <c r="F145" s="1009">
        <f>VLOOKUP(F151,'[2]Visual Chart'!$A$2:$R$481,13,0)</f>
        <v>0</v>
      </c>
      <c r="G145" s="119">
        <f>VLOOKUP(F151,'[2]Visual Chart'!$A$2:$R$481,5,0)</f>
        <v>301</v>
      </c>
      <c r="H145" s="1009">
        <f>VLOOKUP(H151,'[2]Visual Chart'!$A$2:$R$481,13,0)</f>
        <v>0</v>
      </c>
      <c r="I145" s="119">
        <f>VLOOKUP(H151,'[2]Visual Chart'!$A$2:$R$481,5,0)</f>
        <v>444</v>
      </c>
      <c r="J145" s="1009">
        <f>VLOOKUP(J151,'[2]Visual Chart'!$A$2:$R$481,13,0)</f>
        <v>0</v>
      </c>
      <c r="K145" s="119">
        <f>VLOOKUP(J151,'[2]Visual Chart'!$A$2:$R$481,5,0)</f>
        <v>367.5</v>
      </c>
      <c r="L145" s="1009">
        <f>VLOOKUP(L151,'[2]Visual Chart'!$A$2:$R$481,13,0)</f>
        <v>0</v>
      </c>
      <c r="M145" s="119">
        <f>VLOOKUP(L151,'[2]Visual Chart'!$A$2:$R$481,5,0)</f>
        <v>229</v>
      </c>
      <c r="N145" s="1009">
        <f>VLOOKUP(N151,'[2]Visual Chart'!$A$2:$R$481,13,0)</f>
        <v>0</v>
      </c>
      <c r="O145" s="119">
        <f>VLOOKUP(N151,'[2]Visual Chart'!$A$2:$R$481,5,0)</f>
        <v>268.5</v>
      </c>
      <c r="P145" s="1009">
        <f>VLOOKUP(P151,'[2]Visual Chart'!$A$2:$R$481,13,0)</f>
        <v>0</v>
      </c>
      <c r="Q145" s="119">
        <f>VLOOKUP(P151,'[2]Visual Chart'!$A$2:$R$481,5,0)</f>
        <v>318</v>
      </c>
      <c r="R145" s="1009">
        <f>VLOOKUP(R151,'[2]Visual Chart'!$A$2:$R$481,13,0)</f>
        <v>0</v>
      </c>
      <c r="S145" s="119">
        <f>VLOOKUP(R151,'[2]Visual Chart'!$A$2:$R$481,5,0)</f>
        <v>363.5</v>
      </c>
      <c r="T145" s="1009">
        <f>VLOOKUP(T151,'[2]Visual Chart'!$A$2:$R$481,13,0)</f>
        <v>0</v>
      </c>
      <c r="U145" s="119">
        <f>VLOOKUP(T151,'[2]Visual Chart'!$A$2:$R$481,5,0)</f>
        <v>305.5</v>
      </c>
      <c r="V145" s="995">
        <f>SUM(C145:U145)</f>
        <v>3341</v>
      </c>
      <c r="W145" s="1096"/>
      <c r="X145" s="1003"/>
      <c r="Y145" s="1005"/>
      <c r="Z145" s="992"/>
      <c r="AA145" s="992"/>
      <c r="AB145" s="999"/>
      <c r="AC145" s="992"/>
      <c r="AD145" s="992"/>
      <c r="AE145" s="992"/>
      <c r="AF145" s="992"/>
      <c r="AG145" s="992"/>
      <c r="AH145" s="992"/>
      <c r="AI145" s="992"/>
      <c r="AJ145" s="992"/>
      <c r="AK145" s="992"/>
      <c r="AL145" s="994"/>
    </row>
    <row r="146" spans="1:38" s="625" customFormat="1" ht="13.5" customHeight="1">
      <c r="A146" s="632"/>
      <c r="B146" s="1010"/>
      <c r="C146" s="628"/>
      <c r="D146" s="1010"/>
      <c r="E146" s="628"/>
      <c r="F146" s="1010"/>
      <c r="G146" s="628"/>
      <c r="H146" s="1010"/>
      <c r="I146" s="628"/>
      <c r="J146" s="1010"/>
      <c r="K146" s="628"/>
      <c r="L146" s="1010"/>
      <c r="M146" s="628"/>
      <c r="N146" s="1010"/>
      <c r="O146" s="628"/>
      <c r="P146" s="1010"/>
      <c r="Q146" s="628"/>
      <c r="R146" s="1010"/>
      <c r="S146" s="628"/>
      <c r="T146" s="1010"/>
      <c r="U146" s="628"/>
      <c r="X146" s="1003"/>
      <c r="Y146" s="1005"/>
      <c r="Z146" s="992"/>
      <c r="AA146" s="992"/>
      <c r="AB146" s="999"/>
      <c r="AC146" s="992"/>
      <c r="AD146" s="992"/>
      <c r="AE146" s="992"/>
      <c r="AF146" s="992"/>
      <c r="AG146" s="992"/>
      <c r="AH146" s="992"/>
      <c r="AI146" s="992"/>
      <c r="AJ146" s="992"/>
      <c r="AK146" s="992"/>
      <c r="AL146" s="994"/>
    </row>
    <row r="147" spans="1:38" s="625" customFormat="1" ht="13.5" customHeight="1" thickBot="1">
      <c r="A147" s="632"/>
      <c r="B147" s="1011"/>
      <c r="D147" s="1011"/>
      <c r="F147" s="1011"/>
      <c r="H147" s="1011"/>
      <c r="J147" s="1011"/>
      <c r="L147" s="1011"/>
      <c r="N147" s="1011"/>
      <c r="P147" s="1011"/>
      <c r="R147" s="1011"/>
      <c r="T147" s="1011"/>
      <c r="X147" s="1003"/>
      <c r="Y147" s="1005"/>
      <c r="Z147" s="992"/>
      <c r="AA147" s="992"/>
      <c r="AB147" s="999"/>
      <c r="AC147" s="992"/>
      <c r="AD147" s="992"/>
      <c r="AE147" s="992"/>
      <c r="AF147" s="992"/>
      <c r="AG147" s="992"/>
      <c r="AH147" s="992"/>
      <c r="AI147" s="992"/>
      <c r="AJ147" s="992"/>
      <c r="AK147" s="992"/>
      <c r="AL147" s="994"/>
    </row>
    <row r="148" spans="1:38" s="625" customFormat="1" ht="14.15" customHeight="1">
      <c r="A148" s="632"/>
      <c r="B148" s="119" t="str">
        <f>VLOOKUP(B151,'[2]Visual Chart'!$A$2:$R$481,3,0)</f>
        <v>A+1.5</v>
      </c>
      <c r="C148" s="627"/>
      <c r="D148" s="119" t="str">
        <f>VLOOKUP(D151,'[2]Visual Chart'!$A$2:$R$481,3,0)</f>
        <v>A-1.5</v>
      </c>
      <c r="E148" s="627"/>
      <c r="F148" s="119" t="str">
        <f>VLOOKUP(F151,'[2]Visual Chart'!$A$2:$R$481,3,0)</f>
        <v>D45-3</v>
      </c>
      <c r="G148" s="627"/>
      <c r="H148" s="119" t="str">
        <f>VLOOKUP(H151,'[2]Visual Chart'!$A$2:$R$481,3,0)</f>
        <v>A+9</v>
      </c>
      <c r="I148" s="627"/>
      <c r="J148" s="119" t="str">
        <f>VLOOKUP(J151,'[2]Visual Chart'!$A$2:$R$481,3,0)</f>
        <v>A+3</v>
      </c>
      <c r="K148" s="627"/>
      <c r="L148" s="119" t="str">
        <f>VLOOKUP(L151,'[2]Visual Chart'!$A$2:$R$481,3,0)</f>
        <v>D45-3</v>
      </c>
      <c r="M148" s="627"/>
      <c r="N148" s="119" t="str">
        <f>VLOOKUP(N151,'[2]Visual Chart'!$A$2:$R$481,3,0)</f>
        <v>A+1.5</v>
      </c>
      <c r="O148" s="627"/>
      <c r="P148" s="119" t="str">
        <f>VLOOKUP(P151,'[2]Visual Chart'!$A$2:$R$481,3,0)</f>
        <v>D45-3</v>
      </c>
      <c r="Q148" s="627"/>
      <c r="R148" s="119" t="str">
        <f>VLOOKUP(R151,'[2]Visual Chart'!$A$2:$R$481,3,0)</f>
        <v>A+6</v>
      </c>
      <c r="S148" s="627"/>
      <c r="T148" s="119" t="str">
        <f>VLOOKUP(T151,'[2]Visual Chart'!$A$2:$R$481,3,0)</f>
        <v>C2-1.5</v>
      </c>
      <c r="U148" s="627"/>
      <c r="X148" s="1003"/>
      <c r="Y148" s="1005"/>
      <c r="Z148" s="992"/>
      <c r="AA148" s="992"/>
      <c r="AB148" s="999"/>
      <c r="AC148" s="992"/>
      <c r="AD148" s="992"/>
      <c r="AE148" s="992"/>
      <c r="AF148" s="992"/>
      <c r="AG148" s="992"/>
      <c r="AH148" s="992"/>
      <c r="AI148" s="992"/>
      <c r="AJ148" s="992"/>
      <c r="AK148" s="992"/>
      <c r="AL148" s="994"/>
    </row>
    <row r="149" spans="1:38" s="117" customFormat="1" ht="14.15" customHeight="1" thickBot="1">
      <c r="A149" s="116"/>
      <c r="B149" s="119"/>
      <c r="C149" s="119"/>
      <c r="D149" s="121"/>
      <c r="E149" s="119"/>
      <c r="F149" s="121"/>
      <c r="G149" s="119"/>
      <c r="H149" s="121"/>
      <c r="I149" s="119"/>
      <c r="J149" s="121"/>
      <c r="K149" s="119"/>
      <c r="L149" s="119"/>
      <c r="M149" s="119"/>
      <c r="N149" s="119"/>
      <c r="O149" s="119"/>
      <c r="P149" s="119"/>
      <c r="Q149" s="119"/>
      <c r="R149" s="119"/>
      <c r="S149" s="119"/>
      <c r="T149" s="119"/>
      <c r="U149" s="119"/>
      <c r="X149" s="1003"/>
      <c r="Y149" s="1005"/>
      <c r="Z149" s="992"/>
      <c r="AA149" s="992"/>
      <c r="AB149" s="1001"/>
      <c r="AC149" s="992"/>
      <c r="AD149" s="992"/>
      <c r="AE149" s="992"/>
      <c r="AF149" s="992"/>
      <c r="AG149" s="992"/>
      <c r="AH149" s="992"/>
      <c r="AI149" s="992"/>
      <c r="AJ149" s="992"/>
      <c r="AK149" s="992"/>
      <c r="AL149" s="994"/>
    </row>
    <row r="150" spans="1:38" s="117" customFormat="1" ht="14.5">
      <c r="A150" s="116"/>
      <c r="X150" s="1002">
        <f>V156/1000</f>
        <v>3.4519989999999998</v>
      </c>
      <c r="Y150" s="1004">
        <f>X150</f>
        <v>3.4519989999999998</v>
      </c>
      <c r="Z150" s="991"/>
      <c r="AA150" s="998">
        <f>COUNTA(B152:T152)</f>
        <v>10</v>
      </c>
      <c r="AB150" s="998">
        <f>COUNTIF(B145:T147,"C")</f>
        <v>0</v>
      </c>
      <c r="AC150" s="991">
        <f>AA150-AB150</f>
        <v>10</v>
      </c>
      <c r="AD150" s="991"/>
      <c r="AE150" s="991">
        <f>COUNTA(B152:T152)</f>
        <v>10</v>
      </c>
      <c r="AF150" s="991">
        <f>COUNTIF(B156:T158,"C")</f>
        <v>0</v>
      </c>
      <c r="AG150" s="991">
        <f>AE150-AF150</f>
        <v>10</v>
      </c>
      <c r="AH150" s="991"/>
      <c r="AI150" s="991"/>
      <c r="AJ150" s="991"/>
      <c r="AK150" s="991"/>
      <c r="AL150" s="993"/>
    </row>
    <row r="151" spans="1:38" s="117" customFormat="1" ht="13.5" customHeight="1">
      <c r="A151" s="116"/>
      <c r="B151" s="638">
        <f>T138+1</f>
        <v>90</v>
      </c>
      <c r="C151" s="638"/>
      <c r="D151" s="638">
        <f>B151+1</f>
        <v>91</v>
      </c>
      <c r="E151" s="638"/>
      <c r="F151" s="638">
        <f t="shared" ref="F151" si="68">D151+1</f>
        <v>92</v>
      </c>
      <c r="G151" s="638"/>
      <c r="H151" s="638">
        <f t="shared" ref="H151" si="69">F151+1</f>
        <v>93</v>
      </c>
      <c r="I151" s="638"/>
      <c r="J151" s="638">
        <f t="shared" ref="J151" si="70">H151+1</f>
        <v>94</v>
      </c>
      <c r="K151" s="638"/>
      <c r="L151" s="638">
        <f t="shared" ref="L151" si="71">J151+1</f>
        <v>95</v>
      </c>
      <c r="M151" s="638"/>
      <c r="N151" s="638">
        <f t="shared" ref="N151" si="72">L151+1</f>
        <v>96</v>
      </c>
      <c r="O151" s="638"/>
      <c r="P151" s="638">
        <f t="shared" ref="P151" si="73">N151+1</f>
        <v>97</v>
      </c>
      <c r="Q151" s="638"/>
      <c r="R151" s="638">
        <f t="shared" ref="R151" si="74">P151+1</f>
        <v>98</v>
      </c>
      <c r="S151" s="638"/>
      <c r="T151" s="638">
        <f t="shared" ref="T151" si="75">R151+1</f>
        <v>99</v>
      </c>
      <c r="X151" s="1003"/>
      <c r="Y151" s="1005"/>
      <c r="Z151" s="992"/>
      <c r="AA151" s="999"/>
      <c r="AB151" s="999"/>
      <c r="AC151" s="992"/>
      <c r="AD151" s="992"/>
      <c r="AE151" s="992"/>
      <c r="AF151" s="992"/>
      <c r="AG151" s="992"/>
      <c r="AH151" s="992"/>
      <c r="AI151" s="992"/>
      <c r="AJ151" s="992"/>
      <c r="AK151" s="992"/>
      <c r="AL151" s="994"/>
    </row>
    <row r="152" spans="1:38" s="117" customFormat="1" ht="13.5" customHeight="1">
      <c r="A152" s="116"/>
      <c r="B152" s="119" t="str">
        <f>VLOOKUP(B162,'[2]Visual Chart'!$A$2:$R$481,2,0)</f>
        <v>46/0</v>
      </c>
      <c r="C152" s="121"/>
      <c r="D152" s="119" t="str">
        <f>VLOOKUP(D162,'[2]Visual Chart'!$A$2:$R$481,2,0)</f>
        <v>47/0</v>
      </c>
      <c r="E152" s="121"/>
      <c r="F152" s="119" t="str">
        <f>VLOOKUP(F162,'[2]Visual Chart'!$A$2:$R$481,2,0)</f>
        <v>47/1</v>
      </c>
      <c r="G152" s="121"/>
      <c r="H152" s="119" t="str">
        <f>VLOOKUP(H162,'[2]Visual Chart'!$A$2:$R$481,2,0)</f>
        <v>47/2</v>
      </c>
      <c r="I152" s="121"/>
      <c r="J152" s="119" t="str">
        <f>VLOOKUP(J162,'[2]Visual Chart'!$A$2:$R$481,2,0)</f>
        <v>48/0</v>
      </c>
      <c r="K152" s="119"/>
      <c r="L152" s="119" t="str">
        <f>VLOOKUP(L162,'[2]Visual Chart'!$A$2:$R$481,2,0)</f>
        <v>48/1</v>
      </c>
      <c r="M152" s="119"/>
      <c r="N152" s="119" t="str">
        <f>VLOOKUP(N162,'[2]Visual Chart'!$A$2:$R$481,2,0)</f>
        <v>48/2</v>
      </c>
      <c r="O152" s="119"/>
      <c r="P152" s="119" t="str">
        <f>VLOOKUP(P162,'[2]Visual Chart'!$A$2:$R$481,2,0)</f>
        <v>48/3</v>
      </c>
      <c r="Q152" s="119"/>
      <c r="R152" s="119" t="str">
        <f>VLOOKUP(R162,'[2]Visual Chart'!$A$2:$R$481,2,0)</f>
        <v>48/4</v>
      </c>
      <c r="S152" s="119"/>
      <c r="T152" s="119" t="str">
        <f>VLOOKUP(T162,'[2]Visual Chart'!$A$2:$R$481,2,0)</f>
        <v>49/0</v>
      </c>
      <c r="X152" s="1003"/>
      <c r="Y152" s="1005"/>
      <c r="Z152" s="992"/>
      <c r="AA152" s="999"/>
      <c r="AB152" s="999"/>
      <c r="AC152" s="992"/>
      <c r="AD152" s="992"/>
      <c r="AE152" s="992"/>
      <c r="AF152" s="992"/>
      <c r="AG152" s="992"/>
      <c r="AH152" s="992"/>
      <c r="AI152" s="992"/>
      <c r="AJ152" s="992"/>
      <c r="AK152" s="992"/>
      <c r="AL152" s="994"/>
    </row>
    <row r="153" spans="1:38" s="117" customFormat="1" ht="13.5" customHeight="1">
      <c r="A153" s="116"/>
      <c r="X153" s="1003"/>
      <c r="Y153" s="1005"/>
      <c r="Z153" s="992"/>
      <c r="AA153" s="999"/>
      <c r="AB153" s="999"/>
      <c r="AC153" s="992"/>
      <c r="AD153" s="992"/>
      <c r="AE153" s="992"/>
      <c r="AF153" s="992"/>
      <c r="AG153" s="992"/>
      <c r="AH153" s="992"/>
      <c r="AI153" s="992"/>
      <c r="AJ153" s="992"/>
      <c r="AK153" s="992"/>
      <c r="AL153" s="994"/>
    </row>
    <row r="154" spans="1:38" s="117" customFormat="1" ht="13.5" customHeight="1">
      <c r="A154" s="116"/>
      <c r="B154" s="119"/>
      <c r="D154" s="119"/>
      <c r="E154" s="119"/>
      <c r="F154" s="119"/>
      <c r="H154" s="119"/>
      <c r="I154" s="119"/>
      <c r="J154" s="119"/>
      <c r="K154" s="119"/>
      <c r="L154" s="119"/>
      <c r="M154" s="119"/>
      <c r="N154" s="119"/>
      <c r="O154" s="119"/>
      <c r="P154" s="119"/>
      <c r="Q154" s="119"/>
      <c r="R154" s="119"/>
      <c r="S154" s="119"/>
      <c r="T154" s="119"/>
      <c r="U154" s="119"/>
      <c r="X154" s="1003"/>
      <c r="Y154" s="1005"/>
      <c r="Z154" s="992"/>
      <c r="AA154" s="999"/>
      <c r="AB154" s="999"/>
      <c r="AC154" s="992"/>
      <c r="AD154" s="992"/>
      <c r="AE154" s="992"/>
      <c r="AF154" s="992"/>
      <c r="AG154" s="992"/>
      <c r="AH154" s="992"/>
      <c r="AI154" s="992"/>
      <c r="AJ154" s="992"/>
      <c r="AK154" s="992"/>
      <c r="AL154" s="994"/>
    </row>
    <row r="155" spans="1:38" s="117" customFormat="1" ht="13.5" customHeight="1" thickBot="1">
      <c r="A155" s="116"/>
      <c r="B155" s="119"/>
      <c r="D155" s="119"/>
      <c r="E155" s="119"/>
      <c r="F155" s="119"/>
      <c r="H155" s="119"/>
      <c r="I155" s="119"/>
      <c r="J155" s="119"/>
      <c r="K155" s="119"/>
      <c r="L155" s="119"/>
      <c r="M155" s="119"/>
      <c r="N155" s="119"/>
      <c r="O155" s="119"/>
      <c r="P155" s="119"/>
      <c r="Q155" s="119"/>
      <c r="R155" s="119"/>
      <c r="S155" s="119"/>
      <c r="T155" s="119"/>
      <c r="U155" s="119"/>
      <c r="X155" s="1003"/>
      <c r="Y155" s="1005"/>
      <c r="Z155" s="992"/>
      <c r="AA155" s="999"/>
      <c r="AB155" s="999"/>
      <c r="AC155" s="992"/>
      <c r="AD155" s="992"/>
      <c r="AE155" s="992"/>
      <c r="AF155" s="992"/>
      <c r="AG155" s="992"/>
      <c r="AH155" s="992"/>
      <c r="AI155" s="992"/>
      <c r="AJ155" s="992"/>
      <c r="AK155" s="992"/>
      <c r="AL155" s="994"/>
    </row>
    <row r="156" spans="1:38" s="625" customFormat="1" ht="12.65" customHeight="1">
      <c r="A156" s="632"/>
      <c r="B156" s="1009">
        <f>VLOOKUP(B162,'[2]Visual Chart'!$A$2:$R$481,13,0)</f>
        <v>0</v>
      </c>
      <c r="C156" s="119">
        <f>VLOOKUP(B162,'[2]Visual Chart'!$A$2:$R$481,5,0)</f>
        <v>214</v>
      </c>
      <c r="D156" s="1009">
        <f>VLOOKUP(D162,'[2]Visual Chart'!$A$2:$R$481,13,0)</f>
        <v>0</v>
      </c>
      <c r="E156" s="119">
        <f>VLOOKUP(D162,'[2]Visual Chart'!$A$2:$R$481,5,0)</f>
        <v>443.99900000000002</v>
      </c>
      <c r="F156" s="1009">
        <f>VLOOKUP(F162,'[2]Visual Chart'!$A$2:$R$481,13,0)</f>
        <v>0</v>
      </c>
      <c r="G156" s="119">
        <f>VLOOKUP(F162,'[2]Visual Chart'!$A$2:$R$481,5,0)</f>
        <v>398</v>
      </c>
      <c r="H156" s="1009">
        <f>VLOOKUP(H162,'[2]Visual Chart'!$A$2:$R$481,13,0)</f>
        <v>0</v>
      </c>
      <c r="I156" s="119">
        <f>VLOOKUP(H162,'[2]Visual Chart'!$A$2:$R$481,5,0)</f>
        <v>313</v>
      </c>
      <c r="J156" s="1009">
        <f>VLOOKUP(J162,'[2]Visual Chart'!$A$2:$R$481,13,0)</f>
        <v>0</v>
      </c>
      <c r="K156" s="119">
        <f>VLOOKUP(J162,'[2]Visual Chart'!$A$2:$R$481,5,0)</f>
        <v>237</v>
      </c>
      <c r="L156" s="1009">
        <f>VLOOKUP(L162,'[2]Visual Chart'!$A$2:$R$481,13,0)</f>
        <v>0</v>
      </c>
      <c r="M156" s="119">
        <f>VLOOKUP(L162,'[2]Visual Chart'!$A$2:$R$481,5,0)</f>
        <v>325</v>
      </c>
      <c r="N156" s="1009">
        <f>VLOOKUP(N162,'[2]Visual Chart'!$A$2:$R$481,13,0)</f>
        <v>0</v>
      </c>
      <c r="O156" s="119">
        <f>VLOOKUP(N162,'[2]Visual Chart'!$A$2:$R$481,5,0)</f>
        <v>306</v>
      </c>
      <c r="P156" s="1009">
        <f>VLOOKUP(P162,'[2]Visual Chart'!$A$2:$R$481,13,0)</f>
        <v>0</v>
      </c>
      <c r="Q156" s="119">
        <f>VLOOKUP(P162,'[2]Visual Chart'!$A$2:$R$481,5,0)</f>
        <v>361</v>
      </c>
      <c r="R156" s="1009">
        <f>VLOOKUP(R162,'[2]Visual Chart'!$A$2:$R$481,13,0)</f>
        <v>0</v>
      </c>
      <c r="S156" s="119">
        <f>VLOOKUP(R162,'[2]Visual Chart'!$A$2:$R$481,5,0)</f>
        <v>398</v>
      </c>
      <c r="T156" s="1009">
        <f>VLOOKUP(T162,'[2]Visual Chart'!$A$2:$R$481,13,0)</f>
        <v>0</v>
      </c>
      <c r="U156" s="119">
        <f>VLOOKUP(T162,'[2]Visual Chart'!$A$2:$R$481,5,0)</f>
        <v>456</v>
      </c>
      <c r="V156" s="995">
        <f>SUM(C156:U156)</f>
        <v>3451.9989999999998</v>
      </c>
      <c r="W156" s="1096"/>
      <c r="X156" s="1003"/>
      <c r="Y156" s="1005"/>
      <c r="Z156" s="992"/>
      <c r="AA156" s="999"/>
      <c r="AB156" s="999"/>
      <c r="AC156" s="992"/>
      <c r="AD156" s="992"/>
      <c r="AE156" s="992"/>
      <c r="AF156" s="992"/>
      <c r="AG156" s="992"/>
      <c r="AH156" s="992"/>
      <c r="AI156" s="992"/>
      <c r="AJ156" s="992"/>
      <c r="AK156" s="992"/>
      <c r="AL156" s="994"/>
    </row>
    <row r="157" spans="1:38" s="625" customFormat="1" ht="13.5" customHeight="1">
      <c r="A157" s="632"/>
      <c r="B157" s="1010"/>
      <c r="C157" s="628"/>
      <c r="D157" s="1010"/>
      <c r="E157" s="628"/>
      <c r="F157" s="1010"/>
      <c r="G157" s="628"/>
      <c r="H157" s="1010"/>
      <c r="I157" s="628"/>
      <c r="J157" s="1010"/>
      <c r="K157" s="628"/>
      <c r="L157" s="1010"/>
      <c r="M157" s="628"/>
      <c r="N157" s="1010"/>
      <c r="O157" s="628"/>
      <c r="P157" s="1010"/>
      <c r="Q157" s="628"/>
      <c r="R157" s="1010"/>
      <c r="S157" s="628"/>
      <c r="T157" s="1010"/>
      <c r="U157" s="628"/>
      <c r="X157" s="1003"/>
      <c r="Y157" s="1005"/>
      <c r="Z157" s="992"/>
      <c r="AA157" s="999"/>
      <c r="AB157" s="999"/>
      <c r="AC157" s="992"/>
      <c r="AD157" s="992"/>
      <c r="AE157" s="992"/>
      <c r="AF157" s="992"/>
      <c r="AG157" s="992"/>
      <c r="AH157" s="992"/>
      <c r="AI157" s="992"/>
      <c r="AJ157" s="992"/>
      <c r="AK157" s="992"/>
      <c r="AL157" s="994"/>
    </row>
    <row r="158" spans="1:38" s="625" customFormat="1" ht="13.5" customHeight="1" thickBot="1">
      <c r="A158" s="632"/>
      <c r="B158" s="1011"/>
      <c r="D158" s="1011"/>
      <c r="F158" s="1011"/>
      <c r="H158" s="1011"/>
      <c r="J158" s="1011"/>
      <c r="L158" s="1011"/>
      <c r="N158" s="1011"/>
      <c r="P158" s="1011"/>
      <c r="R158" s="1011"/>
      <c r="T158" s="1011"/>
      <c r="X158" s="1003"/>
      <c r="Y158" s="1005"/>
      <c r="Z158" s="992"/>
      <c r="AA158" s="999"/>
      <c r="AB158" s="999"/>
      <c r="AC158" s="992"/>
      <c r="AD158" s="992"/>
      <c r="AE158" s="992"/>
      <c r="AF158" s="992"/>
      <c r="AG158" s="992"/>
      <c r="AH158" s="992"/>
      <c r="AI158" s="992"/>
      <c r="AJ158" s="992"/>
      <c r="AK158" s="992"/>
      <c r="AL158" s="994"/>
    </row>
    <row r="159" spans="1:38" s="625" customFormat="1" ht="14.15" customHeight="1">
      <c r="A159" s="632"/>
      <c r="B159" s="119" t="str">
        <f>VLOOKUP(B162,'[2]Visual Chart'!$A$2:$R$481,3,0)</f>
        <v>D60+43</v>
      </c>
      <c r="C159" s="627"/>
      <c r="D159" s="119" t="str">
        <f>VLOOKUP(D162,'[2]Visual Chart'!$A$2:$R$481,3,0)</f>
        <v>D60+25</v>
      </c>
      <c r="E159" s="627"/>
      <c r="F159" s="119" t="str">
        <f>VLOOKUP(F162,'[2]Visual Chart'!$A$2:$R$481,3,0)</f>
        <v>A+3</v>
      </c>
      <c r="G159" s="627"/>
      <c r="H159" s="119" t="str">
        <f>VLOOKUP(H162,'[2]Visual Chart'!$A$2:$R$481,3,0)</f>
        <v>A+0</v>
      </c>
      <c r="I159" s="627"/>
      <c r="J159" s="119" t="str">
        <f>VLOOKUP(J162,'[2]Visual Chart'!$A$2:$R$481,3,0)</f>
        <v>C2-3</v>
      </c>
      <c r="K159" s="627"/>
      <c r="L159" s="119" t="str">
        <f>VLOOKUP(L162,'[2]Visual Chart'!$A$2:$R$481,3,0)</f>
        <v>A+3</v>
      </c>
      <c r="M159" s="627"/>
      <c r="N159" s="119" t="str">
        <f>VLOOKUP(N162,'[2]Visual Chart'!$A$2:$R$481,3,0)</f>
        <v>A-3</v>
      </c>
      <c r="O159" s="627"/>
      <c r="P159" s="119" t="str">
        <f>VLOOKUP(P162,'[2]Visual Chart'!$A$2:$R$481,3,0)</f>
        <v>A-1.5</v>
      </c>
      <c r="Q159" s="627"/>
      <c r="R159" s="119" t="str">
        <f>VLOOKUP(R162,'[2]Visual Chart'!$A$2:$R$481,3,0)</f>
        <v>A-3</v>
      </c>
      <c r="S159" s="627"/>
      <c r="T159" s="119" t="str">
        <f>VLOOKUP(T162,'[2]Visual Chart'!$A$2:$R$481,3,0)</f>
        <v>D45+9</v>
      </c>
      <c r="U159" s="627"/>
      <c r="X159" s="1003"/>
      <c r="Y159" s="1005"/>
      <c r="Z159" s="992"/>
      <c r="AA159" s="999"/>
      <c r="AB159" s="999"/>
      <c r="AC159" s="992"/>
      <c r="AD159" s="992"/>
      <c r="AE159" s="992"/>
      <c r="AF159" s="992"/>
      <c r="AG159" s="992"/>
      <c r="AH159" s="992"/>
      <c r="AI159" s="992"/>
      <c r="AJ159" s="992"/>
      <c r="AK159" s="992"/>
      <c r="AL159" s="994"/>
    </row>
    <row r="160" spans="1:38" s="117" customFormat="1" ht="14.15" customHeight="1" thickBot="1">
      <c r="A160" s="116"/>
      <c r="B160" s="119"/>
      <c r="C160" s="643" t="s">
        <v>1695</v>
      </c>
      <c r="D160" s="121"/>
      <c r="E160" s="119"/>
      <c r="F160" s="121"/>
      <c r="G160" s="119"/>
      <c r="H160" s="121"/>
      <c r="I160" s="119"/>
      <c r="J160" s="121"/>
      <c r="K160" s="119"/>
      <c r="L160" s="119"/>
      <c r="M160" s="119"/>
      <c r="N160" s="119"/>
      <c r="O160" s="119"/>
      <c r="P160" s="119"/>
      <c r="Q160" s="119"/>
      <c r="R160" s="119"/>
      <c r="S160" s="119"/>
      <c r="T160" s="119"/>
      <c r="U160" s="119"/>
      <c r="X160" s="1003"/>
      <c r="Y160" s="1005"/>
      <c r="Z160" s="992"/>
      <c r="AA160" s="1000"/>
      <c r="AB160" s="1001"/>
      <c r="AC160" s="992"/>
      <c r="AD160" s="992"/>
      <c r="AE160" s="992"/>
      <c r="AF160" s="992"/>
      <c r="AG160" s="992"/>
      <c r="AH160" s="992"/>
      <c r="AI160" s="992"/>
      <c r="AJ160" s="992"/>
      <c r="AK160" s="992"/>
      <c r="AL160" s="994"/>
    </row>
    <row r="161" spans="1:38" s="117" customFormat="1" ht="14.5">
      <c r="A161" s="116"/>
      <c r="X161" s="1002">
        <f>V167/1000</f>
        <v>3.6471</v>
      </c>
      <c r="Y161" s="1004">
        <f>X161</f>
        <v>3.6471</v>
      </c>
      <c r="Z161" s="991"/>
      <c r="AA161" s="998">
        <f>COUNTA(B163:T163)</f>
        <v>10</v>
      </c>
      <c r="AB161" s="998">
        <f>COUNTIF(B167:T169,"C")</f>
        <v>0</v>
      </c>
      <c r="AC161" s="991">
        <f>AA161-AB161</f>
        <v>10</v>
      </c>
      <c r="AD161" s="998"/>
      <c r="AE161" s="998">
        <f>COUNTA(B163:T163)</f>
        <v>10</v>
      </c>
      <c r="AF161" s="998">
        <f>COUNTIF(B167:T169,"C")</f>
        <v>0</v>
      </c>
      <c r="AG161" s="991">
        <f>AE161-AF161</f>
        <v>10</v>
      </c>
      <c r="AH161" s="991"/>
      <c r="AI161" s="991"/>
      <c r="AJ161" s="991"/>
      <c r="AK161" s="991"/>
      <c r="AL161" s="993"/>
    </row>
    <row r="162" spans="1:38" s="117" customFormat="1" ht="13.5" customHeight="1">
      <c r="A162" s="116"/>
      <c r="B162" s="638">
        <f>T151+1</f>
        <v>100</v>
      </c>
      <c r="C162" s="638"/>
      <c r="D162" s="638">
        <f>B162+1</f>
        <v>101</v>
      </c>
      <c r="E162" s="638"/>
      <c r="F162" s="638">
        <f t="shared" ref="F162" si="76">D162+1</f>
        <v>102</v>
      </c>
      <c r="G162" s="638"/>
      <c r="H162" s="638">
        <f t="shared" ref="H162" si="77">F162+1</f>
        <v>103</v>
      </c>
      <c r="I162" s="638"/>
      <c r="J162" s="638">
        <f t="shared" ref="J162" si="78">H162+1</f>
        <v>104</v>
      </c>
      <c r="K162" s="638"/>
      <c r="L162" s="638">
        <f t="shared" ref="L162" si="79">J162+1</f>
        <v>105</v>
      </c>
      <c r="M162" s="638"/>
      <c r="N162" s="638">
        <f t="shared" ref="N162" si="80">L162+1</f>
        <v>106</v>
      </c>
      <c r="O162" s="638"/>
      <c r="P162" s="638">
        <f t="shared" ref="P162" si="81">N162+1</f>
        <v>107</v>
      </c>
      <c r="Q162" s="638"/>
      <c r="R162" s="638">
        <f t="shared" ref="R162" si="82">P162+1</f>
        <v>108</v>
      </c>
      <c r="S162" s="638"/>
      <c r="T162" s="638">
        <f t="shared" ref="T162" si="83">R162+1</f>
        <v>109</v>
      </c>
      <c r="X162" s="1003"/>
      <c r="Y162" s="1005"/>
      <c r="Z162" s="992"/>
      <c r="AA162" s="999"/>
      <c r="AB162" s="999"/>
      <c r="AC162" s="992"/>
      <c r="AD162" s="999"/>
      <c r="AE162" s="999"/>
      <c r="AF162" s="999"/>
      <c r="AG162" s="992"/>
      <c r="AH162" s="992"/>
      <c r="AI162" s="992"/>
      <c r="AJ162" s="992"/>
      <c r="AK162" s="992"/>
      <c r="AL162" s="994"/>
    </row>
    <row r="163" spans="1:38" s="117" customFormat="1" ht="13.5" customHeight="1">
      <c r="A163" s="116"/>
      <c r="B163" s="119" t="str">
        <f>VLOOKUP(B173,'[2]Visual Chart'!$A$2:$R$481,2,0)</f>
        <v>49N/0</v>
      </c>
      <c r="C163" s="121"/>
      <c r="D163" s="119" t="str">
        <f>VLOOKUP(D173,'[2]Visual Chart'!$A$2:$R$481,2,0)</f>
        <v>49N/1</v>
      </c>
      <c r="E163" s="121"/>
      <c r="F163" s="119" t="str">
        <f>VLOOKUP(F173,'[2]Visual Chart'!$A$2:$R$481,2,0)</f>
        <v>50/0</v>
      </c>
      <c r="G163" s="121"/>
      <c r="H163" s="119" t="str">
        <f>VLOOKUP(H173,'[2]Visual Chart'!$A$2:$R$481,2,0)</f>
        <v>51/0</v>
      </c>
      <c r="I163" s="121"/>
      <c r="J163" s="119" t="str">
        <f>VLOOKUP(J173,'[2]Visual Chart'!$A$2:$R$481,2,0)</f>
        <v>51/1</v>
      </c>
      <c r="K163" s="119"/>
      <c r="L163" s="119" t="str">
        <f>VLOOKUP(L173,'[2]Visual Chart'!$A$2:$R$481,2,0)</f>
        <v>51/2</v>
      </c>
      <c r="M163" s="119"/>
      <c r="N163" s="119" t="str">
        <f>VLOOKUP(N173,'[2]Visual Chart'!$A$2:$R$481,2,0)</f>
        <v>52/0</v>
      </c>
      <c r="O163" s="119"/>
      <c r="P163" s="119" t="str">
        <f>VLOOKUP(P173,'[2]Visual Chart'!$A$2:$R$481,2,0)</f>
        <v>52/1</v>
      </c>
      <c r="Q163" s="119"/>
      <c r="R163" s="119" t="str">
        <f>VLOOKUP(R173,'[2]Visual Chart'!$A$2:$R$481,2,0)</f>
        <v>53/0</v>
      </c>
      <c r="S163" s="119"/>
      <c r="T163" s="119" t="str">
        <f>VLOOKUP(T173,'[2]Visual Chart'!$A$2:$R$481,2,0)</f>
        <v>54/0</v>
      </c>
      <c r="X163" s="1003"/>
      <c r="Y163" s="1005"/>
      <c r="Z163" s="992"/>
      <c r="AA163" s="999"/>
      <c r="AB163" s="999"/>
      <c r="AC163" s="992"/>
      <c r="AD163" s="999"/>
      <c r="AE163" s="999"/>
      <c r="AF163" s="999"/>
      <c r="AG163" s="992"/>
      <c r="AH163" s="992"/>
      <c r="AI163" s="992"/>
      <c r="AJ163" s="992"/>
      <c r="AK163" s="992"/>
      <c r="AL163" s="994"/>
    </row>
    <row r="164" spans="1:38" s="117" customFormat="1" ht="13.5" customHeight="1">
      <c r="A164" s="116"/>
      <c r="X164" s="1003"/>
      <c r="Y164" s="1005"/>
      <c r="Z164" s="992"/>
      <c r="AA164" s="999"/>
      <c r="AB164" s="999"/>
      <c r="AC164" s="992"/>
      <c r="AD164" s="999"/>
      <c r="AE164" s="999"/>
      <c r="AF164" s="999"/>
      <c r="AG164" s="992"/>
      <c r="AH164" s="992"/>
      <c r="AI164" s="992"/>
      <c r="AJ164" s="992"/>
      <c r="AK164" s="992"/>
      <c r="AL164" s="994"/>
    </row>
    <row r="165" spans="1:38" s="117" customFormat="1" ht="13.5" customHeight="1">
      <c r="A165" s="116"/>
      <c r="B165" s="119"/>
      <c r="D165" s="119"/>
      <c r="E165" s="119"/>
      <c r="F165" s="119"/>
      <c r="H165" s="119"/>
      <c r="I165" s="119"/>
      <c r="J165" s="119"/>
      <c r="K165" s="119"/>
      <c r="L165" s="119"/>
      <c r="M165" s="119"/>
      <c r="N165" s="119"/>
      <c r="O165" s="119"/>
      <c r="P165" s="119"/>
      <c r="Q165" s="119"/>
      <c r="R165" s="119"/>
      <c r="S165" s="119"/>
      <c r="T165" s="119"/>
      <c r="U165" s="119"/>
      <c r="X165" s="1003"/>
      <c r="Y165" s="1005"/>
      <c r="Z165" s="992"/>
      <c r="AA165" s="999"/>
      <c r="AB165" s="999"/>
      <c r="AC165" s="992"/>
      <c r="AD165" s="999"/>
      <c r="AE165" s="999"/>
      <c r="AF165" s="999"/>
      <c r="AG165" s="992"/>
      <c r="AH165" s="992"/>
      <c r="AI165" s="992"/>
      <c r="AJ165" s="992"/>
      <c r="AK165" s="992"/>
      <c r="AL165" s="994"/>
    </row>
    <row r="166" spans="1:38" s="117" customFormat="1" ht="16" customHeight="1" thickBot="1">
      <c r="A166" s="116"/>
      <c r="B166" s="119"/>
      <c r="D166" s="119"/>
      <c r="E166" s="119"/>
      <c r="F166" s="119"/>
      <c r="H166" s="119"/>
      <c r="I166" s="119"/>
      <c r="J166" s="119"/>
      <c r="K166" s="119"/>
      <c r="L166" s="119"/>
      <c r="M166" s="119"/>
      <c r="N166" s="119"/>
      <c r="O166" s="119"/>
      <c r="P166" s="119"/>
      <c r="Q166" s="119"/>
      <c r="R166" s="119"/>
      <c r="S166" s="119"/>
      <c r="T166" s="119"/>
      <c r="U166" s="119"/>
      <c r="X166" s="1003"/>
      <c r="Y166" s="1005"/>
      <c r="Z166" s="992"/>
      <c r="AA166" s="999"/>
      <c r="AB166" s="999"/>
      <c r="AC166" s="992"/>
      <c r="AD166" s="999"/>
      <c r="AE166" s="999"/>
      <c r="AF166" s="999"/>
      <c r="AG166" s="992"/>
      <c r="AH166" s="992"/>
      <c r="AI166" s="992"/>
      <c r="AJ166" s="992"/>
      <c r="AK166" s="992"/>
      <c r="AL166" s="994"/>
    </row>
    <row r="167" spans="1:38" s="625" customFormat="1" ht="12.65" customHeight="1">
      <c r="A167" s="632"/>
      <c r="B167" s="1009">
        <f>VLOOKUP(B173,'[2]Visual Chart'!$A$2:$R$481,13,0)</f>
        <v>0</v>
      </c>
      <c r="C167" s="119">
        <f>VLOOKUP(B173,'[2]Visual Chart'!$A$2:$R$481,5,0)</f>
        <v>330</v>
      </c>
      <c r="D167" s="1009">
        <f>VLOOKUP(D173,'[2]Visual Chart'!$A$2:$R$481,13,0)</f>
        <v>0</v>
      </c>
      <c r="E167" s="119">
        <f>VLOOKUP(D173,'[2]Visual Chart'!$A$2:$R$481,5,0)</f>
        <v>446</v>
      </c>
      <c r="F167" s="1009">
        <f>VLOOKUP(F173,'[2]Visual Chart'!$A$2:$R$481,13,0)</f>
        <v>0</v>
      </c>
      <c r="G167" s="119">
        <f>VLOOKUP(F173,'[2]Visual Chart'!$A$2:$R$481,5,0)</f>
        <v>233.6</v>
      </c>
      <c r="H167" s="1009">
        <f>VLOOKUP(H173,'[2]Visual Chart'!$A$2:$R$481,13,0)</f>
        <v>0</v>
      </c>
      <c r="I167" s="119">
        <f>VLOOKUP(H173,'[2]Visual Chart'!$A$2:$R$481,5,0)</f>
        <v>420</v>
      </c>
      <c r="J167" s="1009">
        <f>VLOOKUP(J173,'[2]Visual Chart'!$A$2:$R$481,13,0)</f>
        <v>0</v>
      </c>
      <c r="K167" s="119">
        <f>VLOOKUP(J173,'[2]Visual Chart'!$A$2:$R$481,5,0)</f>
        <v>338</v>
      </c>
      <c r="L167" s="1009">
        <f>VLOOKUP(L173,'[2]Visual Chart'!$A$2:$R$481,13,0)</f>
        <v>0</v>
      </c>
      <c r="M167" s="119">
        <f>VLOOKUP(L173,'[2]Visual Chart'!$A$2:$R$481,5,0)</f>
        <v>229</v>
      </c>
      <c r="N167" s="1009">
        <f>VLOOKUP(N173,'[2]Visual Chart'!$A$2:$R$481,13,0)</f>
        <v>0</v>
      </c>
      <c r="O167" s="119">
        <f>VLOOKUP(N173,'[2]Visual Chart'!$A$2:$R$481,5,0)</f>
        <v>397</v>
      </c>
      <c r="P167" s="1009">
        <f>VLOOKUP(P173,'[2]Visual Chart'!$A$2:$R$481,13,0)</f>
        <v>0</v>
      </c>
      <c r="Q167" s="119">
        <f>VLOOKUP(P173,'[2]Visual Chart'!$A$2:$R$481,5,0)</f>
        <v>372.5</v>
      </c>
      <c r="R167" s="1009">
        <f>VLOOKUP(R173,'[2]Visual Chart'!$A$2:$R$481,13,0)</f>
        <v>0</v>
      </c>
      <c r="S167" s="119">
        <f>VLOOKUP(R173,'[2]Visual Chart'!$A$2:$R$481,5,0)</f>
        <v>456.5</v>
      </c>
      <c r="T167" s="1009">
        <f>VLOOKUP(T173,'[2]Visual Chart'!$A$2:$R$481,13,0)</f>
        <v>0</v>
      </c>
      <c r="U167" s="119">
        <f>VLOOKUP(T173,'[2]Visual Chart'!$A$2:$R$481,5,0)</f>
        <v>424.5</v>
      </c>
      <c r="V167" s="995">
        <f>SUM(C167:U167)</f>
        <v>3647.1</v>
      </c>
      <c r="W167" s="1096"/>
      <c r="X167" s="1003"/>
      <c r="Y167" s="1005"/>
      <c r="Z167" s="992"/>
      <c r="AA167" s="999"/>
      <c r="AB167" s="999"/>
      <c r="AC167" s="992"/>
      <c r="AD167" s="999"/>
      <c r="AE167" s="999"/>
      <c r="AF167" s="999"/>
      <c r="AG167" s="992"/>
      <c r="AH167" s="992"/>
      <c r="AI167" s="992"/>
      <c r="AJ167" s="992"/>
      <c r="AK167" s="992"/>
      <c r="AL167" s="994"/>
    </row>
    <row r="168" spans="1:38" s="625" customFormat="1" ht="13.5" customHeight="1">
      <c r="A168" s="632"/>
      <c r="B168" s="1010"/>
      <c r="C168" s="628"/>
      <c r="D168" s="1010"/>
      <c r="E168" s="628"/>
      <c r="F168" s="1010"/>
      <c r="G168" s="628"/>
      <c r="H168" s="1010"/>
      <c r="I168" s="628"/>
      <c r="J168" s="1010"/>
      <c r="K168" s="628"/>
      <c r="L168" s="1010"/>
      <c r="M168" s="628"/>
      <c r="N168" s="1010"/>
      <c r="O168" s="628"/>
      <c r="P168" s="1010"/>
      <c r="Q168" s="628"/>
      <c r="R168" s="1010"/>
      <c r="S168" s="628"/>
      <c r="T168" s="1010"/>
      <c r="U168" s="628"/>
      <c r="X168" s="1003"/>
      <c r="Y168" s="1005"/>
      <c r="Z168" s="992"/>
      <c r="AA168" s="999"/>
      <c r="AB168" s="999"/>
      <c r="AC168" s="992"/>
      <c r="AD168" s="999"/>
      <c r="AE168" s="999"/>
      <c r="AF168" s="999"/>
      <c r="AG168" s="992"/>
      <c r="AH168" s="992"/>
      <c r="AI168" s="992"/>
      <c r="AJ168" s="992"/>
      <c r="AK168" s="992"/>
      <c r="AL168" s="994"/>
    </row>
    <row r="169" spans="1:38" s="625" customFormat="1" ht="13.4" customHeight="1" thickBot="1">
      <c r="A169" s="632"/>
      <c r="B169" s="1011"/>
      <c r="D169" s="1011"/>
      <c r="F169" s="1011"/>
      <c r="H169" s="1011"/>
      <c r="J169" s="1011"/>
      <c r="L169" s="1011"/>
      <c r="N169" s="1011"/>
      <c r="P169" s="1011"/>
      <c r="R169" s="1011"/>
      <c r="T169" s="1011"/>
      <c r="X169" s="1003"/>
      <c r="Y169" s="1005"/>
      <c r="Z169" s="992"/>
      <c r="AA169" s="999"/>
      <c r="AB169" s="999"/>
      <c r="AC169" s="992"/>
      <c r="AD169" s="999"/>
      <c r="AE169" s="999"/>
      <c r="AF169" s="999"/>
      <c r="AG169" s="992"/>
      <c r="AH169" s="992"/>
      <c r="AI169" s="992"/>
      <c r="AJ169" s="992"/>
      <c r="AK169" s="992"/>
      <c r="AL169" s="994"/>
    </row>
    <row r="170" spans="1:38" s="625" customFormat="1" ht="14.15" customHeight="1">
      <c r="A170" s="632"/>
      <c r="B170" s="119" t="str">
        <f>VLOOKUP(B173,'[2]Visual Chart'!$A$2:$R$481,3,0)</f>
        <v>B2+3</v>
      </c>
      <c r="C170" s="627"/>
      <c r="D170" s="119" t="str">
        <f>VLOOKUP(D173,'[2]Visual Chart'!$A$2:$R$481,3,0)</f>
        <v>A+0</v>
      </c>
      <c r="E170" s="627"/>
      <c r="F170" s="119" t="str">
        <f>VLOOKUP(F173,'[2]Visual Chart'!$A$2:$R$481,3,0)</f>
        <v>D60+6</v>
      </c>
      <c r="G170" s="627"/>
      <c r="H170" s="119" t="str">
        <f>VLOOKUP(H173,'[2]Visual Chart'!$A$2:$R$481,3,0)</f>
        <v>D60+9</v>
      </c>
      <c r="I170" s="627"/>
      <c r="J170" s="119" t="str">
        <f>VLOOKUP(J173,'[2]Visual Chart'!$A$2:$R$481,3,0)</f>
        <v>A-3</v>
      </c>
      <c r="K170" s="627"/>
      <c r="L170" s="119" t="str">
        <f>VLOOKUP(L173,'[2]Visual Chart'!$A$2:$R$481,3,0)</f>
        <v>A-1.5</v>
      </c>
      <c r="M170" s="627"/>
      <c r="N170" s="119" t="str">
        <f>VLOOKUP(N173,'[2]Visual Chart'!$A$2:$R$481,3,0)</f>
        <v>C2-3</v>
      </c>
      <c r="O170" s="627"/>
      <c r="P170" s="119" t="str">
        <f>VLOOKUP(P173,'[2]Visual Chart'!$A$2:$R$481,3,0)</f>
        <v>A-3</v>
      </c>
      <c r="Q170" s="627"/>
      <c r="R170" s="119" t="str">
        <f>VLOOKUP(R173,'[2]Visual Chart'!$A$2:$R$481,3,0)</f>
        <v>D45-3</v>
      </c>
      <c r="S170" s="627"/>
      <c r="T170" s="119" t="str">
        <f>VLOOKUP(T173,'[2]Visual Chart'!$A$2:$R$481,3,0)</f>
        <v>D45+9</v>
      </c>
      <c r="U170" s="627"/>
      <c r="X170" s="1003"/>
      <c r="Y170" s="1005"/>
      <c r="Z170" s="992"/>
      <c r="AA170" s="999"/>
      <c r="AB170" s="999"/>
      <c r="AC170" s="992"/>
      <c r="AD170" s="999"/>
      <c r="AE170" s="999"/>
      <c r="AF170" s="999"/>
      <c r="AG170" s="992"/>
      <c r="AH170" s="992"/>
      <c r="AI170" s="992"/>
      <c r="AJ170" s="992"/>
      <c r="AK170" s="992"/>
      <c r="AL170" s="994"/>
    </row>
    <row r="171" spans="1:38" s="117" customFormat="1" ht="14.15" customHeight="1" thickBot="1">
      <c r="A171" s="116"/>
      <c r="B171" s="119"/>
      <c r="C171" s="119"/>
      <c r="D171" s="121"/>
      <c r="E171" s="119"/>
      <c r="F171" s="121"/>
      <c r="G171" s="119"/>
      <c r="H171" s="121"/>
      <c r="I171" s="119"/>
      <c r="J171" s="121"/>
      <c r="K171" s="119"/>
      <c r="L171" s="119"/>
      <c r="M171" s="119"/>
      <c r="N171" s="119"/>
      <c r="O171" s="119"/>
      <c r="P171" s="119"/>
      <c r="Q171" s="119"/>
      <c r="R171" s="119"/>
      <c r="S171" s="119"/>
      <c r="T171" s="119"/>
      <c r="U171" s="119"/>
      <c r="X171" s="1003"/>
      <c r="Y171" s="1005"/>
      <c r="Z171" s="992"/>
      <c r="AA171" s="1000"/>
      <c r="AB171" s="1001"/>
      <c r="AC171" s="992"/>
      <c r="AD171" s="1000"/>
      <c r="AE171" s="1000"/>
      <c r="AF171" s="1000"/>
      <c r="AG171" s="992"/>
      <c r="AH171" s="992"/>
      <c r="AI171" s="992"/>
      <c r="AJ171" s="992"/>
      <c r="AK171" s="992"/>
      <c r="AL171" s="994"/>
    </row>
    <row r="172" spans="1:38" s="117" customFormat="1" ht="14.5">
      <c r="A172" s="116"/>
      <c r="X172" s="1002">
        <f>V178/1000</f>
        <v>3.9679989999999998</v>
      </c>
      <c r="Y172" s="1004">
        <f>X172</f>
        <v>3.9679989999999998</v>
      </c>
      <c r="Z172" s="991"/>
      <c r="AA172" s="998">
        <f>COUNTA(B174:T174)</f>
        <v>10</v>
      </c>
      <c r="AB172" s="998">
        <f>COUNTIF(B178:T180,"C")</f>
        <v>0</v>
      </c>
      <c r="AC172" s="991">
        <f>AA172-AB172</f>
        <v>10</v>
      </c>
      <c r="AD172" s="998"/>
      <c r="AE172" s="998">
        <f>COUNTA(B174:T174)</f>
        <v>10</v>
      </c>
      <c r="AF172" s="998">
        <f>COUNTIF(B178:T180,"C")</f>
        <v>0</v>
      </c>
      <c r="AG172" s="991">
        <f>AE172-AF172</f>
        <v>10</v>
      </c>
      <c r="AH172" s="991"/>
      <c r="AI172" s="991"/>
      <c r="AJ172" s="991"/>
      <c r="AK172" s="991"/>
      <c r="AL172" s="993"/>
    </row>
    <row r="173" spans="1:38" s="117" customFormat="1" ht="13.5" customHeight="1">
      <c r="A173" s="116"/>
      <c r="B173" s="638">
        <f>T162+1</f>
        <v>110</v>
      </c>
      <c r="C173" s="638"/>
      <c r="D173" s="638">
        <f>B173+1</f>
        <v>111</v>
      </c>
      <c r="E173" s="638"/>
      <c r="F173" s="638">
        <f t="shared" ref="F173" si="84">D173+1</f>
        <v>112</v>
      </c>
      <c r="G173" s="638"/>
      <c r="H173" s="638">
        <f t="shared" ref="H173" si="85">F173+1</f>
        <v>113</v>
      </c>
      <c r="I173" s="638"/>
      <c r="J173" s="638">
        <f t="shared" ref="J173" si="86">H173+1</f>
        <v>114</v>
      </c>
      <c r="K173" s="638"/>
      <c r="L173" s="638">
        <f t="shared" ref="L173" si="87">J173+1</f>
        <v>115</v>
      </c>
      <c r="M173" s="638"/>
      <c r="N173" s="638">
        <f t="shared" ref="N173" si="88">L173+1</f>
        <v>116</v>
      </c>
      <c r="O173" s="638"/>
      <c r="P173" s="638">
        <f t="shared" ref="P173" si="89">N173+1</f>
        <v>117</v>
      </c>
      <c r="Q173" s="638"/>
      <c r="R173" s="638">
        <f t="shared" ref="R173" si="90">P173+1</f>
        <v>118</v>
      </c>
      <c r="S173" s="638"/>
      <c r="T173" s="638">
        <f t="shared" ref="T173" si="91">R173+1</f>
        <v>119</v>
      </c>
      <c r="X173" s="1003"/>
      <c r="Y173" s="1005"/>
      <c r="Z173" s="992"/>
      <c r="AA173" s="999"/>
      <c r="AB173" s="999"/>
      <c r="AC173" s="992"/>
      <c r="AD173" s="999"/>
      <c r="AE173" s="999"/>
      <c r="AF173" s="999"/>
      <c r="AG173" s="992"/>
      <c r="AH173" s="992"/>
      <c r="AI173" s="992"/>
      <c r="AJ173" s="992"/>
      <c r="AK173" s="992"/>
      <c r="AL173" s="994"/>
    </row>
    <row r="174" spans="1:38" s="117" customFormat="1" ht="13.5" customHeight="1">
      <c r="A174" s="116"/>
      <c r="B174" s="119" t="str">
        <f>VLOOKUP(B183,'[2]Visual Chart'!$A$2:$R$481,2,0)</f>
        <v>55/0</v>
      </c>
      <c r="C174" s="121"/>
      <c r="D174" s="119" t="str">
        <f>VLOOKUP(D183,'[2]Visual Chart'!$A$2:$R$481,2,0)</f>
        <v>55/1</v>
      </c>
      <c r="E174" s="121"/>
      <c r="F174" s="119" t="str">
        <f>VLOOKUP(F183,'[2]Visual Chart'!$A$2:$R$481,2,0)</f>
        <v>55/2</v>
      </c>
      <c r="G174" s="121"/>
      <c r="H174" s="119" t="str">
        <f>VLOOKUP(H183,'[2]Visual Chart'!$A$2:$R$481,2,0)</f>
        <v>56/0</v>
      </c>
      <c r="I174" s="121"/>
      <c r="J174" s="119" t="str">
        <f>VLOOKUP(J183,'[2]Visual Chart'!$A$2:$R$481,2,0)</f>
        <v>56/1</v>
      </c>
      <c r="K174" s="119"/>
      <c r="L174" s="119" t="str">
        <f>VLOOKUP(L183,'[2]Visual Chart'!$A$2:$R$481,2,0)</f>
        <v>57/0</v>
      </c>
      <c r="M174" s="119"/>
      <c r="N174" s="119" t="str">
        <f>VLOOKUP(N183,'[2]Visual Chart'!$A$2:$R$481,2,0)</f>
        <v>57/1</v>
      </c>
      <c r="O174" s="119"/>
      <c r="P174" s="119" t="str">
        <f>VLOOKUP(P183,'[2]Visual Chart'!$A$2:$R$481,2,0)</f>
        <v>58/0</v>
      </c>
      <c r="Q174" s="119"/>
      <c r="R174" s="119" t="str">
        <f>VLOOKUP(R183,'[2]Visual Chart'!$A$2:$R$481,2,0)</f>
        <v>58/1</v>
      </c>
      <c r="S174" s="119"/>
      <c r="T174" s="119" t="str">
        <f>VLOOKUP(T183,'[2]Visual Chart'!$A$2:$R$481,2,0)</f>
        <v>58/2</v>
      </c>
      <c r="X174" s="1003"/>
      <c r="Y174" s="1005"/>
      <c r="Z174" s="992"/>
      <c r="AA174" s="999"/>
      <c r="AB174" s="999"/>
      <c r="AC174" s="992"/>
      <c r="AD174" s="999"/>
      <c r="AE174" s="999"/>
      <c r="AF174" s="999"/>
      <c r="AG174" s="992"/>
      <c r="AH174" s="992"/>
      <c r="AI174" s="992"/>
      <c r="AJ174" s="992"/>
      <c r="AK174" s="992"/>
      <c r="AL174" s="994"/>
    </row>
    <row r="175" spans="1:38" s="117" customFormat="1" ht="13.5" customHeight="1">
      <c r="A175" s="116"/>
      <c r="X175" s="1003"/>
      <c r="Y175" s="1005"/>
      <c r="Z175" s="992"/>
      <c r="AA175" s="999"/>
      <c r="AB175" s="999"/>
      <c r="AC175" s="992"/>
      <c r="AD175" s="999"/>
      <c r="AE175" s="999"/>
      <c r="AF175" s="999"/>
      <c r="AG175" s="992"/>
      <c r="AH175" s="992"/>
      <c r="AI175" s="992"/>
      <c r="AJ175" s="992"/>
      <c r="AK175" s="992"/>
      <c r="AL175" s="994"/>
    </row>
    <row r="176" spans="1:38" s="117" customFormat="1" ht="13.5" customHeight="1">
      <c r="A176" s="116"/>
      <c r="B176" s="119"/>
      <c r="D176" s="119"/>
      <c r="E176" s="119"/>
      <c r="F176" s="119"/>
      <c r="H176" s="119"/>
      <c r="I176" s="119"/>
      <c r="J176" s="119"/>
      <c r="K176" s="119"/>
      <c r="L176" s="119"/>
      <c r="M176" s="119"/>
      <c r="N176" s="119"/>
      <c r="O176" s="119"/>
      <c r="P176" s="119"/>
      <c r="Q176" s="119"/>
      <c r="R176" s="119"/>
      <c r="S176" s="119"/>
      <c r="T176" s="119"/>
      <c r="U176" s="119"/>
      <c r="X176" s="1003"/>
      <c r="Y176" s="1005"/>
      <c r="Z176" s="992"/>
      <c r="AA176" s="999"/>
      <c r="AB176" s="999"/>
      <c r="AC176" s="992"/>
      <c r="AD176" s="999"/>
      <c r="AE176" s="999"/>
      <c r="AF176" s="999"/>
      <c r="AG176" s="992"/>
      <c r="AH176" s="992"/>
      <c r="AI176" s="992"/>
      <c r="AJ176" s="992"/>
      <c r="AK176" s="992"/>
      <c r="AL176" s="994"/>
    </row>
    <row r="177" spans="1:38" s="117" customFormat="1" ht="13.5" customHeight="1" thickBot="1">
      <c r="A177" s="116"/>
      <c r="B177" s="119"/>
      <c r="D177" s="119"/>
      <c r="E177" s="119"/>
      <c r="F177" s="119"/>
      <c r="H177" s="119"/>
      <c r="I177" s="119"/>
      <c r="J177" s="119"/>
      <c r="K177" s="119"/>
      <c r="L177" s="119"/>
      <c r="M177" s="119"/>
      <c r="N177" s="119"/>
      <c r="O177" s="119"/>
      <c r="P177" s="119"/>
      <c r="Q177" s="119"/>
      <c r="R177" s="119"/>
      <c r="S177" s="119"/>
      <c r="T177" s="119"/>
      <c r="U177" s="119"/>
      <c r="X177" s="1003"/>
      <c r="Y177" s="1005"/>
      <c r="Z177" s="992"/>
      <c r="AA177" s="999"/>
      <c r="AB177" s="999"/>
      <c r="AC177" s="992"/>
      <c r="AD177" s="999"/>
      <c r="AE177" s="999"/>
      <c r="AF177" s="999"/>
      <c r="AG177" s="992"/>
      <c r="AH177" s="992"/>
      <c r="AI177" s="992"/>
      <c r="AJ177" s="992"/>
      <c r="AK177" s="992"/>
      <c r="AL177" s="994"/>
    </row>
    <row r="178" spans="1:38" s="625" customFormat="1" ht="12.65" customHeight="1">
      <c r="A178" s="632"/>
      <c r="B178" s="1009">
        <f>VLOOKUP(B183,'[2]Visual Chart'!$A$2:$R$481,13,0)</f>
        <v>0</v>
      </c>
      <c r="C178" s="119">
        <f>VLOOKUP(B183,'[2]Visual Chart'!$A$2:$R$481,5,0)</f>
        <v>362.99599999999998</v>
      </c>
      <c r="D178" s="1009">
        <f>VLOOKUP(D183,'[2]Visual Chart'!$A$2:$R$481,13,0)</f>
        <v>0</v>
      </c>
      <c r="E178" s="119">
        <f>VLOOKUP(D183,'[2]Visual Chart'!$A$2:$R$481,5,0)</f>
        <v>398.00299999999999</v>
      </c>
      <c r="F178" s="1009">
        <f>VLOOKUP(F183,'[2]Visual Chart'!$A$2:$R$481,13,0)</f>
        <v>0</v>
      </c>
      <c r="G178" s="119">
        <f>VLOOKUP(F183,'[2]Visual Chart'!$A$2:$R$481,5,0)</f>
        <v>436.00099999999998</v>
      </c>
      <c r="H178" s="1009">
        <f>VLOOKUP(H183,'[2]Visual Chart'!$A$2:$R$481,13,0)</f>
        <v>0</v>
      </c>
      <c r="I178" s="119">
        <f>VLOOKUP(H183,'[2]Visual Chart'!$A$2:$R$481,5,0)</f>
        <v>362.99900000000002</v>
      </c>
      <c r="J178" s="1009">
        <f>VLOOKUP(J183,'[2]Visual Chart'!$A$2:$R$481,13,0)</f>
        <v>0</v>
      </c>
      <c r="K178" s="119">
        <f>VLOOKUP(J183,'[2]Visual Chart'!$A$2:$R$481,5,0)</f>
        <v>373</v>
      </c>
      <c r="L178" s="1009">
        <f>VLOOKUP(L183,'[2]Visual Chart'!$A$2:$R$481,13,0)</f>
        <v>0</v>
      </c>
      <c r="M178" s="119">
        <f>VLOOKUP(L183,'[2]Visual Chart'!$A$2:$R$481,5,0)</f>
        <v>333</v>
      </c>
      <c r="N178" s="1009">
        <f>VLOOKUP(N183,'[2]Visual Chart'!$A$2:$R$481,13,0)</f>
        <v>0</v>
      </c>
      <c r="O178" s="119">
        <f>VLOOKUP(N183,'[2]Visual Chart'!$A$2:$R$481,5,0)</f>
        <v>497</v>
      </c>
      <c r="P178" s="1009">
        <f>VLOOKUP(P183,'[2]Visual Chart'!$A$2:$R$481,13,0)</f>
        <v>0</v>
      </c>
      <c r="Q178" s="119">
        <f>VLOOKUP(P183,'[2]Visual Chart'!$A$2:$R$481,5,0)</f>
        <v>356</v>
      </c>
      <c r="R178" s="1009">
        <f>VLOOKUP(R183,'[2]Visual Chart'!$A$2:$R$481,13,0)</f>
        <v>0</v>
      </c>
      <c r="S178" s="119">
        <f>VLOOKUP(R183,'[2]Visual Chart'!$A$2:$R$481,5,0)</f>
        <v>435</v>
      </c>
      <c r="T178" s="1009">
        <f>VLOOKUP(T183,'[2]Visual Chart'!$A$2:$R$481,13,0)</f>
        <v>0</v>
      </c>
      <c r="U178" s="119">
        <f>VLOOKUP(T183,'[2]Visual Chart'!$A$2:$R$481,5,0)</f>
        <v>414</v>
      </c>
      <c r="V178" s="995">
        <f>SUM(C178:U178)</f>
        <v>3967.9989999999998</v>
      </c>
      <c r="W178" s="1096"/>
      <c r="X178" s="1003"/>
      <c r="Y178" s="1005"/>
      <c r="Z178" s="992"/>
      <c r="AA178" s="999"/>
      <c r="AB178" s="999"/>
      <c r="AC178" s="992"/>
      <c r="AD178" s="999"/>
      <c r="AE178" s="999"/>
      <c r="AF178" s="999"/>
      <c r="AG178" s="992"/>
      <c r="AH178" s="992"/>
      <c r="AI178" s="992"/>
      <c r="AJ178" s="992"/>
      <c r="AK178" s="992"/>
      <c r="AL178" s="994"/>
    </row>
    <row r="179" spans="1:38" s="625" customFormat="1" ht="13.5" customHeight="1">
      <c r="A179" s="632"/>
      <c r="B179" s="1010"/>
      <c r="C179" s="628"/>
      <c r="D179" s="1010"/>
      <c r="E179" s="628"/>
      <c r="F179" s="1010"/>
      <c r="G179" s="628"/>
      <c r="H179" s="1010"/>
      <c r="I179" s="628"/>
      <c r="J179" s="1010"/>
      <c r="K179" s="628"/>
      <c r="L179" s="1010"/>
      <c r="M179" s="628"/>
      <c r="N179" s="1010"/>
      <c r="O179" s="628"/>
      <c r="P179" s="1010"/>
      <c r="Q179" s="628"/>
      <c r="R179" s="1010"/>
      <c r="S179" s="628"/>
      <c r="T179" s="1010"/>
      <c r="U179" s="628"/>
      <c r="X179" s="1003"/>
      <c r="Y179" s="1005"/>
      <c r="Z179" s="992"/>
      <c r="AA179" s="999"/>
      <c r="AB179" s="999"/>
      <c r="AC179" s="992"/>
      <c r="AD179" s="999"/>
      <c r="AE179" s="999"/>
      <c r="AF179" s="999"/>
      <c r="AG179" s="992"/>
      <c r="AH179" s="992"/>
      <c r="AI179" s="992"/>
      <c r="AJ179" s="992"/>
      <c r="AK179" s="992"/>
      <c r="AL179" s="994"/>
    </row>
    <row r="180" spans="1:38" s="625" customFormat="1" ht="13.5" customHeight="1" thickBot="1">
      <c r="A180" s="632"/>
      <c r="B180" s="1011"/>
      <c r="D180" s="1011"/>
      <c r="F180" s="1011"/>
      <c r="H180" s="1011"/>
      <c r="J180" s="1011"/>
      <c r="L180" s="1011"/>
      <c r="N180" s="1011"/>
      <c r="P180" s="1011"/>
      <c r="R180" s="1011"/>
      <c r="T180" s="1011"/>
      <c r="X180" s="1003"/>
      <c r="Y180" s="1005"/>
      <c r="Z180" s="992"/>
      <c r="AA180" s="999"/>
      <c r="AB180" s="999"/>
      <c r="AC180" s="992"/>
      <c r="AD180" s="999"/>
      <c r="AE180" s="999"/>
      <c r="AF180" s="999"/>
      <c r="AG180" s="992"/>
      <c r="AH180" s="992"/>
      <c r="AI180" s="992"/>
      <c r="AJ180" s="992"/>
      <c r="AK180" s="992"/>
      <c r="AL180" s="994"/>
    </row>
    <row r="181" spans="1:38" s="117" customFormat="1" ht="14.15" customHeight="1">
      <c r="A181" s="116"/>
      <c r="B181" s="119" t="str">
        <f>VLOOKUP(B183,'[2]Visual Chart'!$A$2:$R$481,3,0)</f>
        <v>C1+9</v>
      </c>
      <c r="C181" s="119"/>
      <c r="D181" s="119" t="str">
        <f>VLOOKUP(D183,'[2]Visual Chart'!$A$2:$R$481,3,0)</f>
        <v>A-3</v>
      </c>
      <c r="E181" s="119"/>
      <c r="F181" s="119" t="str">
        <f>VLOOKUP(F183,'[2]Visual Chart'!$A$2:$R$481,3,0)</f>
        <v>A+6</v>
      </c>
      <c r="G181" s="119"/>
      <c r="H181" s="119" t="str">
        <f>VLOOKUP(H183,'[2]Visual Chart'!$A$2:$R$481,3,0)</f>
        <v>B2+9</v>
      </c>
      <c r="I181" s="119"/>
      <c r="J181" s="119" t="str">
        <f>VLOOKUP(J183,'[2]Visual Chart'!$A$2:$R$481,3,0)</f>
        <v>A+9</v>
      </c>
      <c r="K181" s="119"/>
      <c r="L181" s="119" t="str">
        <f>VLOOKUP(L183,'[2]Visual Chart'!$A$2:$R$481,3,0)</f>
        <v>C1+3</v>
      </c>
      <c r="M181" s="119"/>
      <c r="N181" s="119" t="str">
        <f>VLOOKUP(N183,'[2]Visual Chart'!$A$2:$R$481,3,0)</f>
        <v>A+9</v>
      </c>
      <c r="O181" s="119"/>
      <c r="P181" s="119" t="str">
        <f>VLOOKUP(P183,'[2]Visual Chart'!$A$2:$R$481,3,0)</f>
        <v>C2+9</v>
      </c>
      <c r="Q181" s="119"/>
      <c r="R181" s="119" t="str">
        <f>VLOOKUP(R183,'[2]Visual Chart'!$A$2:$R$481,3,0)</f>
        <v>A+7.5</v>
      </c>
      <c r="S181" s="119"/>
      <c r="T181" s="119" t="str">
        <f>VLOOKUP(T183,'[2]Visual Chart'!$A$2:$R$481,3,0)</f>
        <v>A+9</v>
      </c>
      <c r="U181" s="119"/>
      <c r="X181" s="1003"/>
      <c r="Y181" s="1005"/>
      <c r="Z181" s="992"/>
      <c r="AA181" s="999"/>
      <c r="AB181" s="999"/>
      <c r="AC181" s="992"/>
      <c r="AD181" s="999"/>
      <c r="AE181" s="999"/>
      <c r="AF181" s="999"/>
      <c r="AG181" s="992"/>
      <c r="AH181" s="992"/>
      <c r="AI181" s="992"/>
      <c r="AJ181" s="992"/>
      <c r="AK181" s="992"/>
      <c r="AL181" s="994"/>
    </row>
    <row r="182" spans="1:38" s="117" customFormat="1" ht="14.15" customHeight="1" thickBot="1">
      <c r="A182" s="116"/>
      <c r="B182" s="119"/>
      <c r="C182" s="119"/>
      <c r="D182" s="121"/>
      <c r="E182" s="119"/>
      <c r="F182" s="121"/>
      <c r="G182" s="119"/>
      <c r="H182" s="121"/>
      <c r="I182" s="119"/>
      <c r="J182" s="121"/>
      <c r="K182" s="119"/>
      <c r="L182" s="119"/>
      <c r="M182" s="119"/>
      <c r="N182" s="119"/>
      <c r="O182" s="119"/>
      <c r="P182" s="119"/>
      <c r="Q182" s="119"/>
      <c r="R182" s="119"/>
      <c r="S182" s="119"/>
      <c r="T182" s="119"/>
      <c r="U182" s="119"/>
      <c r="X182" s="1003"/>
      <c r="Y182" s="1005"/>
      <c r="Z182" s="992"/>
      <c r="AA182" s="1000"/>
      <c r="AB182" s="1001"/>
      <c r="AC182" s="992"/>
      <c r="AD182" s="1000"/>
      <c r="AE182" s="1000"/>
      <c r="AF182" s="1000"/>
      <c r="AG182" s="992"/>
      <c r="AH182" s="992"/>
      <c r="AI182" s="992"/>
      <c r="AJ182" s="992"/>
      <c r="AK182" s="992"/>
      <c r="AL182" s="994"/>
    </row>
    <row r="183" spans="1:38" s="117" customFormat="1" ht="14.5">
      <c r="A183" s="116"/>
      <c r="B183" s="638">
        <f>T173+1</f>
        <v>120</v>
      </c>
      <c r="C183" s="638"/>
      <c r="D183" s="638">
        <f>B183+1</f>
        <v>121</v>
      </c>
      <c r="E183" s="638"/>
      <c r="F183" s="638">
        <f t="shared" ref="F183" si="92">D183+1</f>
        <v>122</v>
      </c>
      <c r="G183" s="638"/>
      <c r="H183" s="638">
        <f t="shared" ref="H183" si="93">F183+1</f>
        <v>123</v>
      </c>
      <c r="I183" s="638"/>
      <c r="J183" s="638">
        <f t="shared" ref="J183" si="94">H183+1</f>
        <v>124</v>
      </c>
      <c r="K183" s="638"/>
      <c r="L183" s="638">
        <f t="shared" ref="L183" si="95">J183+1</f>
        <v>125</v>
      </c>
      <c r="M183" s="638"/>
      <c r="N183" s="638">
        <f t="shared" ref="N183" si="96">L183+1</f>
        <v>126</v>
      </c>
      <c r="O183" s="638"/>
      <c r="P183" s="638">
        <f t="shared" ref="P183" si="97">N183+1</f>
        <v>127</v>
      </c>
      <c r="Q183" s="638"/>
      <c r="R183" s="638">
        <f t="shared" ref="R183" si="98">P183+1</f>
        <v>128</v>
      </c>
      <c r="S183" s="638"/>
      <c r="T183" s="638">
        <f t="shared" ref="T183" si="99">R183+1</f>
        <v>129</v>
      </c>
      <c r="X183" s="1002">
        <f>V189/1000</f>
        <v>3.7215029999999998</v>
      </c>
      <c r="Y183" s="1004">
        <f>X183</f>
        <v>3.7215029999999998</v>
      </c>
      <c r="Z183" s="991"/>
      <c r="AA183" s="998">
        <f>COUNTA(B185:T185)</f>
        <v>10</v>
      </c>
      <c r="AB183" s="998">
        <f>COUNTIF(B189:T191,"C")</f>
        <v>0</v>
      </c>
      <c r="AC183" s="991">
        <f>AA183-AB183</f>
        <v>10</v>
      </c>
      <c r="AD183" s="998"/>
      <c r="AE183" s="998">
        <f>COUNTA(B185:T185)</f>
        <v>10</v>
      </c>
      <c r="AF183" s="998">
        <f>COUNTIF(B189:T191,"C")</f>
        <v>0</v>
      </c>
      <c r="AG183" s="991">
        <f>AE183-AF183</f>
        <v>10</v>
      </c>
      <c r="AH183" s="991"/>
      <c r="AI183" s="991"/>
      <c r="AJ183" s="1095"/>
      <c r="AK183" s="991"/>
      <c r="AL183" s="993"/>
    </row>
    <row r="184" spans="1:38" s="117" customFormat="1" ht="13.5" customHeight="1">
      <c r="A184" s="116"/>
      <c r="C184" s="122"/>
      <c r="E184" s="122"/>
      <c r="G184" s="122"/>
      <c r="I184" s="122"/>
      <c r="X184" s="1003"/>
      <c r="Y184" s="1005"/>
      <c r="Z184" s="992"/>
      <c r="AA184" s="999"/>
      <c r="AB184" s="999"/>
      <c r="AC184" s="992"/>
      <c r="AD184" s="999"/>
      <c r="AE184" s="999"/>
      <c r="AF184" s="999"/>
      <c r="AG184" s="992"/>
      <c r="AH184" s="992"/>
      <c r="AI184" s="992"/>
      <c r="AJ184" s="992"/>
      <c r="AK184" s="992"/>
      <c r="AL184" s="994"/>
    </row>
    <row r="185" spans="1:38" s="117" customFormat="1" ht="13.5" customHeight="1">
      <c r="A185" s="116"/>
      <c r="B185" s="119" t="str">
        <f>VLOOKUP(B194,'[2]Visual Chart'!$A$2:$R$481,2,0)</f>
        <v>58/3</v>
      </c>
      <c r="C185" s="121"/>
      <c r="D185" s="119" t="str">
        <f>VLOOKUP(D194,'[2]Visual Chart'!$A$2:$R$481,2,0)</f>
        <v>59/0</v>
      </c>
      <c r="E185" s="121"/>
      <c r="F185" s="119" t="str">
        <f>VLOOKUP(F194,'[2]Visual Chart'!$A$2:$R$481,2,0)</f>
        <v>60/0</v>
      </c>
      <c r="G185" s="121"/>
      <c r="H185" s="119" t="str">
        <f>VLOOKUP(H194,'[2]Visual Chart'!$A$2:$R$481,2,0)</f>
        <v>60/1</v>
      </c>
      <c r="I185" s="121"/>
      <c r="J185" s="119" t="str">
        <f>VLOOKUP(J194,'[2]Visual Chart'!$A$2:$R$481,2,0)</f>
        <v>61/0</v>
      </c>
      <c r="K185" s="119"/>
      <c r="L185" s="119" t="str">
        <f>VLOOKUP(L194,'[2]Visual Chart'!$A$2:$R$481,2,0)</f>
        <v>62/0</v>
      </c>
      <c r="M185" s="119"/>
      <c r="N185" s="119" t="str">
        <f>VLOOKUP(N194,'[2]Visual Chart'!$A$2:$R$481,2,0)</f>
        <v>62/1</v>
      </c>
      <c r="O185" s="119"/>
      <c r="P185" s="119" t="str">
        <f>VLOOKUP(P194,'[2]Visual Chart'!$A$2:$R$481,2,0)</f>
        <v>62/2</v>
      </c>
      <c r="Q185" s="119"/>
      <c r="R185" s="119" t="str">
        <f>VLOOKUP(R194,'[2]Visual Chart'!$A$2:$R$481,2,0)</f>
        <v>62/3</v>
      </c>
      <c r="S185" s="119"/>
      <c r="T185" s="119" t="str">
        <f>VLOOKUP(T194,'[2]Visual Chart'!$A$2:$R$481,2,0)</f>
        <v>63/0</v>
      </c>
      <c r="X185" s="1003"/>
      <c r="Y185" s="1005"/>
      <c r="Z185" s="992"/>
      <c r="AA185" s="999"/>
      <c r="AB185" s="999"/>
      <c r="AC185" s="992"/>
      <c r="AD185" s="999"/>
      <c r="AE185" s="999"/>
      <c r="AF185" s="999"/>
      <c r="AG185" s="992"/>
      <c r="AH185" s="992"/>
      <c r="AI185" s="992"/>
      <c r="AJ185" s="992"/>
      <c r="AK185" s="992"/>
      <c r="AL185" s="994"/>
    </row>
    <row r="186" spans="1:38" s="117" customFormat="1" ht="13.5" customHeight="1">
      <c r="A186" s="116"/>
      <c r="X186" s="1003"/>
      <c r="Y186" s="1005"/>
      <c r="Z186" s="992"/>
      <c r="AA186" s="999"/>
      <c r="AB186" s="999"/>
      <c r="AC186" s="992"/>
      <c r="AD186" s="999"/>
      <c r="AE186" s="999"/>
      <c r="AF186" s="999"/>
      <c r="AG186" s="992"/>
      <c r="AH186" s="992"/>
      <c r="AI186" s="992"/>
      <c r="AJ186" s="992"/>
      <c r="AK186" s="992"/>
      <c r="AL186" s="994"/>
    </row>
    <row r="187" spans="1:38" s="117" customFormat="1" ht="13.5" customHeight="1">
      <c r="A187" s="116"/>
      <c r="B187" s="119"/>
      <c r="D187" s="119"/>
      <c r="E187" s="119"/>
      <c r="F187" s="119"/>
      <c r="H187" s="119"/>
      <c r="I187" s="119"/>
      <c r="J187" s="119"/>
      <c r="K187" s="119"/>
      <c r="L187" s="119"/>
      <c r="M187" s="119"/>
      <c r="N187" s="119"/>
      <c r="O187" s="119"/>
      <c r="P187" s="119"/>
      <c r="Q187" s="119"/>
      <c r="R187" s="119"/>
      <c r="S187" s="119"/>
      <c r="T187" s="119"/>
      <c r="U187" s="119"/>
      <c r="X187" s="1003"/>
      <c r="Y187" s="1005"/>
      <c r="Z187" s="992"/>
      <c r="AA187" s="999"/>
      <c r="AB187" s="999"/>
      <c r="AC187" s="992"/>
      <c r="AD187" s="999"/>
      <c r="AE187" s="999"/>
      <c r="AF187" s="999"/>
      <c r="AG187" s="992"/>
      <c r="AH187" s="992"/>
      <c r="AI187" s="992"/>
      <c r="AJ187" s="992"/>
      <c r="AK187" s="992"/>
      <c r="AL187" s="994"/>
    </row>
    <row r="188" spans="1:38" s="117" customFormat="1" ht="13.5" customHeight="1" thickBot="1">
      <c r="A188" s="116"/>
      <c r="B188" s="119"/>
      <c r="D188" s="119"/>
      <c r="E188" s="119"/>
      <c r="F188" s="119"/>
      <c r="H188" s="119"/>
      <c r="I188" s="119"/>
      <c r="J188" s="119"/>
      <c r="K188" s="119"/>
      <c r="L188" s="119"/>
      <c r="M188" s="119"/>
      <c r="N188" s="119"/>
      <c r="O188" s="119"/>
      <c r="P188" s="119"/>
      <c r="Q188" s="119"/>
      <c r="R188" s="119"/>
      <c r="S188" s="119"/>
      <c r="T188" s="119"/>
      <c r="U188" s="119"/>
      <c r="X188" s="1003"/>
      <c r="Y188" s="1005"/>
      <c r="Z188" s="992"/>
      <c r="AA188" s="999"/>
      <c r="AB188" s="999"/>
      <c r="AC188" s="992"/>
      <c r="AD188" s="999"/>
      <c r="AE188" s="999"/>
      <c r="AF188" s="999"/>
      <c r="AG188" s="992"/>
      <c r="AH188" s="992"/>
      <c r="AI188" s="992"/>
      <c r="AJ188" s="992"/>
      <c r="AK188" s="992"/>
      <c r="AL188" s="994"/>
    </row>
    <row r="189" spans="1:38" s="625" customFormat="1" ht="12.65" customHeight="1">
      <c r="A189" s="632"/>
      <c r="B189" s="1009">
        <f>VLOOKUP(B194,'[2]Visual Chart'!$A$2:$R$481,13,0)</f>
        <v>0</v>
      </c>
      <c r="C189" s="119">
        <f>VLOOKUP(B194,'[2]Visual Chart'!$A$2:$R$481,5,0)</f>
        <v>435</v>
      </c>
      <c r="D189" s="1009">
        <f>VLOOKUP(D194,'[2]Visual Chart'!$A$2:$R$481,13,0)</f>
        <v>0</v>
      </c>
      <c r="E189" s="119">
        <f>VLOOKUP(D194,'[2]Visual Chart'!$A$2:$R$481,5,0)</f>
        <v>258</v>
      </c>
      <c r="F189" s="1009">
        <f>VLOOKUP(F194,'[2]Visual Chart'!$A$2:$R$481,13,0)</f>
        <v>0</v>
      </c>
      <c r="G189" s="119">
        <f>VLOOKUP(F194,'[2]Visual Chart'!$A$2:$R$481,5,0)</f>
        <v>383</v>
      </c>
      <c r="H189" s="1009">
        <f>VLOOKUP(H194,'[2]Visual Chart'!$A$2:$R$481,13,0)</f>
        <v>0</v>
      </c>
      <c r="I189" s="119">
        <f>VLOOKUP(H194,'[2]Visual Chart'!$A$2:$R$481,5,0)</f>
        <v>271</v>
      </c>
      <c r="J189" s="1009">
        <f>VLOOKUP(J194,'[2]Visual Chart'!$A$2:$R$481,13,0)</f>
        <v>0</v>
      </c>
      <c r="K189" s="119">
        <f>VLOOKUP(J194,'[2]Visual Chart'!$A$2:$R$481,5,0)</f>
        <v>392.00299999999999</v>
      </c>
      <c r="L189" s="1009">
        <f>VLOOKUP(L194,'[2]Visual Chart'!$A$2:$R$481,13,0)</f>
        <v>0</v>
      </c>
      <c r="M189" s="119">
        <f>VLOOKUP(L194,'[2]Visual Chart'!$A$2:$R$481,5,0)</f>
        <v>438</v>
      </c>
      <c r="N189" s="1009">
        <f>VLOOKUP(N194,'[2]Visual Chart'!$A$2:$R$481,13,0)</f>
        <v>0</v>
      </c>
      <c r="O189" s="119">
        <f>VLOOKUP(N194,'[2]Visual Chart'!$A$2:$R$481,5,0)</f>
        <v>410</v>
      </c>
      <c r="P189" s="1009">
        <f>VLOOKUP(P194,'[2]Visual Chart'!$A$2:$R$481,13,0)</f>
        <v>0</v>
      </c>
      <c r="Q189" s="119">
        <f>VLOOKUP(P194,'[2]Visual Chart'!$A$2:$R$481,5,0)</f>
        <v>367</v>
      </c>
      <c r="R189" s="1009">
        <f>VLOOKUP(R194,'[2]Visual Chart'!$A$2:$R$481,13,0)</f>
        <v>0</v>
      </c>
      <c r="S189" s="119">
        <f>VLOOKUP(R194,'[2]Visual Chart'!$A$2:$R$481,5,0)</f>
        <v>394.5</v>
      </c>
      <c r="T189" s="1009">
        <f>VLOOKUP(T194,'[2]Visual Chart'!$A$2:$R$481,13,0)</f>
        <v>0</v>
      </c>
      <c r="U189" s="119">
        <f>VLOOKUP(T194,'[2]Visual Chart'!$A$2:$R$481,5,0)</f>
        <v>373</v>
      </c>
      <c r="V189" s="995">
        <f>SUM(C189:U189)</f>
        <v>3721.5029999999997</v>
      </c>
      <c r="W189" s="1096"/>
      <c r="X189" s="1003"/>
      <c r="Y189" s="1005"/>
      <c r="Z189" s="992"/>
      <c r="AA189" s="999"/>
      <c r="AB189" s="999"/>
      <c r="AC189" s="992"/>
      <c r="AD189" s="999"/>
      <c r="AE189" s="999"/>
      <c r="AF189" s="999"/>
      <c r="AG189" s="992"/>
      <c r="AH189" s="992"/>
      <c r="AI189" s="992"/>
      <c r="AJ189" s="992"/>
      <c r="AK189" s="992"/>
      <c r="AL189" s="994"/>
    </row>
    <row r="190" spans="1:38" s="625" customFormat="1" ht="13.5" customHeight="1">
      <c r="A190" s="632"/>
      <c r="B190" s="1010"/>
      <c r="C190" s="628"/>
      <c r="D190" s="1010"/>
      <c r="E190" s="628"/>
      <c r="F190" s="1010"/>
      <c r="G190" s="628"/>
      <c r="H190" s="1010"/>
      <c r="I190" s="628"/>
      <c r="J190" s="1010"/>
      <c r="K190" s="628"/>
      <c r="L190" s="1010"/>
      <c r="M190" s="628"/>
      <c r="N190" s="1010"/>
      <c r="O190" s="628"/>
      <c r="P190" s="1010"/>
      <c r="Q190" s="628"/>
      <c r="R190" s="1010"/>
      <c r="S190" s="628"/>
      <c r="T190" s="1010"/>
      <c r="U190" s="628"/>
      <c r="X190" s="1003"/>
      <c r="Y190" s="1005"/>
      <c r="Z190" s="992"/>
      <c r="AA190" s="999"/>
      <c r="AB190" s="999"/>
      <c r="AC190" s="992"/>
      <c r="AD190" s="999"/>
      <c r="AE190" s="999"/>
      <c r="AF190" s="999"/>
      <c r="AG190" s="992"/>
      <c r="AH190" s="992"/>
      <c r="AI190" s="992"/>
      <c r="AJ190" s="992"/>
      <c r="AK190" s="992"/>
      <c r="AL190" s="994"/>
    </row>
    <row r="191" spans="1:38" s="625" customFormat="1" ht="13.4" customHeight="1" thickBot="1">
      <c r="A191" s="632"/>
      <c r="B191" s="1011"/>
      <c r="D191" s="1011"/>
      <c r="F191" s="1011"/>
      <c r="H191" s="1011"/>
      <c r="J191" s="1011"/>
      <c r="L191" s="1011"/>
      <c r="N191" s="1011"/>
      <c r="P191" s="1011"/>
      <c r="R191" s="1011"/>
      <c r="T191" s="1011"/>
      <c r="X191" s="1003"/>
      <c r="Y191" s="1005"/>
      <c r="Z191" s="992"/>
      <c r="AA191" s="999"/>
      <c r="AB191" s="999"/>
      <c r="AC191" s="992"/>
      <c r="AD191" s="999"/>
      <c r="AE191" s="999"/>
      <c r="AF191" s="999"/>
      <c r="AG191" s="992"/>
      <c r="AH191" s="992"/>
      <c r="AI191" s="992"/>
      <c r="AJ191" s="992"/>
      <c r="AK191" s="992"/>
      <c r="AL191" s="994"/>
    </row>
    <row r="192" spans="1:38" s="117" customFormat="1" ht="14.15" customHeight="1">
      <c r="A192" s="116"/>
      <c r="B192" s="119" t="str">
        <f>VLOOKUP(B194,'[2]Visual Chart'!$A$2:$R$481,3,0)</f>
        <v>A+3</v>
      </c>
      <c r="C192" s="119"/>
      <c r="D192" s="119" t="str">
        <f>VLOOKUP(D194,'[2]Visual Chart'!$A$2:$R$481,3,0)</f>
        <v>D45+9</v>
      </c>
      <c r="E192" s="119"/>
      <c r="F192" s="119" t="str">
        <f>VLOOKUP(F194,'[2]Visual Chart'!$A$2:$R$481,3,0)</f>
        <v>D45+6</v>
      </c>
      <c r="G192" s="119"/>
      <c r="H192" s="119" t="str">
        <f>VLOOKUP(H194,'[2]Visual Chart'!$A$2:$R$481,3,0)</f>
        <v>A-1.5</v>
      </c>
      <c r="I192" s="119"/>
      <c r="J192" s="119" t="str">
        <f>VLOOKUP(J194,'[2]Visual Chart'!$A$2:$R$481,3,0)</f>
        <v>D45-3</v>
      </c>
      <c r="K192" s="119"/>
      <c r="L192" s="119" t="str">
        <f>VLOOKUP(L194,'[2]Visual Chart'!$A$2:$R$481,3,0)</f>
        <v>C2-3</v>
      </c>
      <c r="M192" s="119"/>
      <c r="N192" s="119" t="str">
        <f>VLOOKUP(N194,'[2]Visual Chart'!$A$2:$R$481,3,0)</f>
        <v>A+0</v>
      </c>
      <c r="O192" s="119"/>
      <c r="P192" s="119" t="str">
        <f>VLOOKUP(P194,'[2]Visual Chart'!$A$2:$R$481,3,0)</f>
        <v>A+3</v>
      </c>
      <c r="Q192" s="119"/>
      <c r="R192" s="119" t="str">
        <f>VLOOKUP(R194,'[2]Visual Chart'!$A$2:$R$481,3,0)</f>
        <v>A+3</v>
      </c>
      <c r="S192" s="119"/>
      <c r="T192" s="119" t="str">
        <f>VLOOKUP(T194,'[2]Visual Chart'!$A$2:$R$481,3,0)</f>
        <v>C1+9</v>
      </c>
      <c r="U192" s="119"/>
      <c r="X192" s="1003"/>
      <c r="Y192" s="1005"/>
      <c r="Z192" s="992"/>
      <c r="AA192" s="999"/>
      <c r="AB192" s="999"/>
      <c r="AC192" s="992"/>
      <c r="AD192" s="999"/>
      <c r="AE192" s="999"/>
      <c r="AF192" s="999"/>
      <c r="AG192" s="992"/>
      <c r="AH192" s="992"/>
      <c r="AI192" s="992"/>
      <c r="AJ192" s="992"/>
      <c r="AK192" s="992"/>
      <c r="AL192" s="994"/>
    </row>
    <row r="193" spans="1:38" s="117" customFormat="1" ht="14.15" customHeight="1" thickBot="1">
      <c r="A193" s="116"/>
      <c r="B193" s="119"/>
      <c r="C193" s="119"/>
      <c r="D193" s="121"/>
      <c r="E193" s="119" t="s">
        <v>1696</v>
      </c>
      <c r="F193" s="121"/>
      <c r="G193" s="119"/>
      <c r="H193" s="121"/>
      <c r="I193" s="119"/>
      <c r="J193" s="121"/>
      <c r="K193" s="119"/>
      <c r="L193" s="119"/>
      <c r="M193" s="119"/>
      <c r="N193" s="119"/>
      <c r="O193" s="119"/>
      <c r="P193" s="119"/>
      <c r="Q193" s="119"/>
      <c r="R193" s="119"/>
      <c r="S193" s="119"/>
      <c r="T193" s="119"/>
      <c r="U193" s="119"/>
      <c r="X193" s="1003"/>
      <c r="Y193" s="1005"/>
      <c r="Z193" s="992"/>
      <c r="AA193" s="1000"/>
      <c r="AB193" s="1001"/>
      <c r="AC193" s="992"/>
      <c r="AD193" s="1000"/>
      <c r="AE193" s="1000"/>
      <c r="AF193" s="1000"/>
      <c r="AG193" s="992"/>
      <c r="AH193" s="992"/>
      <c r="AI193" s="992"/>
      <c r="AJ193" s="992"/>
      <c r="AK193" s="992"/>
      <c r="AL193" s="994"/>
    </row>
    <row r="194" spans="1:38" s="117" customFormat="1" ht="14.5">
      <c r="A194" s="116"/>
      <c r="B194" s="638">
        <f>T183+1</f>
        <v>130</v>
      </c>
      <c r="C194" s="638"/>
      <c r="D194" s="638">
        <f>B194+1</f>
        <v>131</v>
      </c>
      <c r="E194" s="638"/>
      <c r="F194" s="638">
        <f t="shared" ref="F194" si="100">D194+1</f>
        <v>132</v>
      </c>
      <c r="G194" s="638"/>
      <c r="H194" s="638">
        <f t="shared" ref="H194" si="101">F194+1</f>
        <v>133</v>
      </c>
      <c r="I194" s="638"/>
      <c r="J194" s="638">
        <f t="shared" ref="J194" si="102">H194+1</f>
        <v>134</v>
      </c>
      <c r="K194" s="638"/>
      <c r="L194" s="638">
        <f t="shared" ref="L194" si="103">J194+1</f>
        <v>135</v>
      </c>
      <c r="M194" s="638"/>
      <c r="N194" s="638">
        <f t="shared" ref="N194" si="104">L194+1</f>
        <v>136</v>
      </c>
      <c r="O194" s="638"/>
      <c r="P194" s="638">
        <f t="shared" ref="P194" si="105">N194+1</f>
        <v>137</v>
      </c>
      <c r="Q194" s="638"/>
      <c r="R194" s="638">
        <f t="shared" ref="R194" si="106">P194+1</f>
        <v>138</v>
      </c>
      <c r="S194" s="638"/>
      <c r="T194" s="638">
        <f t="shared" ref="T194" si="107">R194+1</f>
        <v>139</v>
      </c>
      <c r="X194" s="1002">
        <f>V200/1000</f>
        <v>4.0730000000000004</v>
      </c>
      <c r="Y194" s="1004">
        <f>X194</f>
        <v>4.0730000000000004</v>
      </c>
      <c r="Z194" s="991"/>
      <c r="AA194" s="998">
        <f>COUNTA(B196:T196)</f>
        <v>10</v>
      </c>
      <c r="AB194" s="998">
        <f>COUNTIF(B200:T202,"C")</f>
        <v>2</v>
      </c>
      <c r="AC194" s="991">
        <f>AA194-AB194</f>
        <v>8</v>
      </c>
      <c r="AD194" s="998"/>
      <c r="AE194" s="998">
        <f>COUNTA(B196:T196)</f>
        <v>10</v>
      </c>
      <c r="AF194" s="998">
        <f>COUNTIF(B200:T202,"C")</f>
        <v>2</v>
      </c>
      <c r="AG194" s="991">
        <f>AE194-AF194</f>
        <v>8</v>
      </c>
      <c r="AH194" s="991"/>
      <c r="AI194" s="991"/>
      <c r="AJ194" s="1095"/>
      <c r="AK194" s="1095"/>
      <c r="AL194" s="993"/>
    </row>
    <row r="195" spans="1:38" s="117" customFormat="1" ht="13.5" customHeight="1">
      <c r="A195" s="116"/>
      <c r="C195" s="122"/>
      <c r="E195" s="122"/>
      <c r="G195" s="122"/>
      <c r="I195" s="122"/>
      <c r="X195" s="1003"/>
      <c r="Y195" s="1005"/>
      <c r="Z195" s="992"/>
      <c r="AA195" s="999"/>
      <c r="AB195" s="999"/>
      <c r="AC195" s="992"/>
      <c r="AD195" s="999"/>
      <c r="AE195" s="999"/>
      <c r="AF195" s="999"/>
      <c r="AG195" s="992"/>
      <c r="AH195" s="992"/>
      <c r="AI195" s="992"/>
      <c r="AJ195" s="992"/>
      <c r="AK195" s="992"/>
      <c r="AL195" s="994"/>
    </row>
    <row r="196" spans="1:38" s="117" customFormat="1" ht="13.5" customHeight="1">
      <c r="A196" s="116"/>
      <c r="B196" s="119" t="str">
        <f>VLOOKUP(B205,'[2]Visual Chart'!$A$2:$R$481,2,0)</f>
        <v>63/1</v>
      </c>
      <c r="C196" s="121"/>
      <c r="D196" s="119" t="str">
        <f>VLOOKUP(D205,'[2]Visual Chart'!$A$2:$R$481,2,0)</f>
        <v>63/2</v>
      </c>
      <c r="E196" s="121"/>
      <c r="F196" s="119" t="str">
        <f>VLOOKUP(F205,'[2]Visual Chart'!$A$2:$R$481,2,0)</f>
        <v>63/3</v>
      </c>
      <c r="G196" s="121"/>
      <c r="H196" s="119" t="str">
        <f>VLOOKUP(H205,'[2]Visual Chart'!$A$2:$R$481,2,0)</f>
        <v>63/4</v>
      </c>
      <c r="I196" s="121"/>
      <c r="J196" s="119" t="str">
        <f>VLOOKUP(J205,'[2]Visual Chart'!$A$2:$R$481,2,0)</f>
        <v>64/0</v>
      </c>
      <c r="K196" s="119"/>
      <c r="L196" s="119" t="str">
        <f>VLOOKUP(L205,'[2]Visual Chart'!$A$2:$R$481,2,0)</f>
        <v>64/1</v>
      </c>
      <c r="M196" s="119"/>
      <c r="N196" s="119" t="str">
        <f>VLOOKUP(N205,'[2]Visual Chart'!$A$2:$R$481,2,0)</f>
        <v>64/2</v>
      </c>
      <c r="O196" s="119"/>
      <c r="P196" s="119" t="str">
        <f>VLOOKUP(P205,'[2]Visual Chart'!$A$2:$R$481,2,0)</f>
        <v>64/3</v>
      </c>
      <c r="Q196" s="119"/>
      <c r="R196" s="119" t="str">
        <f>VLOOKUP(R205,'[2]Visual Chart'!$A$2:$R$481,2,0)</f>
        <v>64/4</v>
      </c>
      <c r="S196" s="119"/>
      <c r="T196" s="119" t="str">
        <f>VLOOKUP(T205,'[2]Visual Chart'!$A$2:$R$481,2,0)</f>
        <v>64/5</v>
      </c>
      <c r="X196" s="1003"/>
      <c r="Y196" s="1005"/>
      <c r="Z196" s="992"/>
      <c r="AA196" s="999"/>
      <c r="AB196" s="999"/>
      <c r="AC196" s="992"/>
      <c r="AD196" s="999"/>
      <c r="AE196" s="999"/>
      <c r="AF196" s="999"/>
      <c r="AG196" s="992"/>
      <c r="AH196" s="992"/>
      <c r="AI196" s="992"/>
      <c r="AJ196" s="992"/>
      <c r="AK196" s="992"/>
      <c r="AL196" s="994"/>
    </row>
    <row r="197" spans="1:38" s="117" customFormat="1" ht="13.5" customHeight="1">
      <c r="A197" s="116"/>
      <c r="X197" s="1003"/>
      <c r="Y197" s="1005"/>
      <c r="Z197" s="992"/>
      <c r="AA197" s="999"/>
      <c r="AB197" s="999"/>
      <c r="AC197" s="992"/>
      <c r="AD197" s="999"/>
      <c r="AE197" s="999"/>
      <c r="AF197" s="999"/>
      <c r="AG197" s="992"/>
      <c r="AH197" s="992"/>
      <c r="AI197" s="992"/>
      <c r="AJ197" s="992"/>
      <c r="AK197" s="992"/>
      <c r="AL197" s="994"/>
    </row>
    <row r="198" spans="1:38" s="117" customFormat="1" ht="13.5" customHeight="1">
      <c r="A198" s="116"/>
      <c r="B198" s="119"/>
      <c r="D198" s="119"/>
      <c r="E198" s="119"/>
      <c r="F198" s="119"/>
      <c r="H198" s="119"/>
      <c r="I198" s="119"/>
      <c r="J198" s="119"/>
      <c r="K198" s="119"/>
      <c r="L198" s="119"/>
      <c r="M198" s="119"/>
      <c r="N198" s="119"/>
      <c r="O198" s="119"/>
      <c r="P198" s="119"/>
      <c r="Q198" s="119"/>
      <c r="R198" s="119"/>
      <c r="S198" s="119"/>
      <c r="T198" s="119"/>
      <c r="U198" s="119"/>
      <c r="X198" s="1003"/>
      <c r="Y198" s="1005"/>
      <c r="Z198" s="992"/>
      <c r="AA198" s="999"/>
      <c r="AB198" s="999"/>
      <c r="AC198" s="992"/>
      <c r="AD198" s="999"/>
      <c r="AE198" s="999"/>
      <c r="AF198" s="999"/>
      <c r="AG198" s="992"/>
      <c r="AH198" s="992"/>
      <c r="AI198" s="992"/>
      <c r="AJ198" s="992"/>
      <c r="AK198" s="992"/>
      <c r="AL198" s="994"/>
    </row>
    <row r="199" spans="1:38" s="117" customFormat="1" ht="13.5" customHeight="1" thickBot="1">
      <c r="A199" s="116"/>
      <c r="B199" s="119"/>
      <c r="D199" s="119"/>
      <c r="E199" s="119"/>
      <c r="F199" s="119"/>
      <c r="H199" s="119"/>
      <c r="I199" s="119"/>
      <c r="J199" s="119"/>
      <c r="K199" s="119"/>
      <c r="L199" s="119"/>
      <c r="M199" s="119"/>
      <c r="N199" s="119"/>
      <c r="O199" s="119"/>
      <c r="P199" s="119"/>
      <c r="Q199" s="119"/>
      <c r="R199" s="119"/>
      <c r="S199" s="119"/>
      <c r="T199" s="119"/>
      <c r="U199" s="119"/>
      <c r="X199" s="1003"/>
      <c r="Y199" s="1005"/>
      <c r="Z199" s="992"/>
      <c r="AA199" s="999"/>
      <c r="AB199" s="999"/>
      <c r="AC199" s="992"/>
      <c r="AD199" s="999"/>
      <c r="AE199" s="999"/>
      <c r="AF199" s="999"/>
      <c r="AG199" s="992"/>
      <c r="AH199" s="992"/>
      <c r="AI199" s="992"/>
      <c r="AJ199" s="992"/>
      <c r="AK199" s="992"/>
      <c r="AL199" s="994"/>
    </row>
    <row r="200" spans="1:38" s="625" customFormat="1" ht="12.65" customHeight="1">
      <c r="A200" s="632"/>
      <c r="B200" s="1009">
        <f>VLOOKUP(B205,'[2]Visual Chart'!$A$2:$R$481,13,0)</f>
        <v>0</v>
      </c>
      <c r="C200" s="119">
        <f>VLOOKUP(B205,'[2]Visual Chart'!$A$2:$R$481,5,0)</f>
        <v>339</v>
      </c>
      <c r="D200" s="1009">
        <f>VLOOKUP(D205,'[2]Visual Chart'!$A$2:$R$481,13,0)</f>
        <v>0</v>
      </c>
      <c r="E200" s="119">
        <f>VLOOKUP(D205,'[2]Visual Chart'!$A$2:$R$481,5,0)</f>
        <v>480</v>
      </c>
      <c r="F200" s="1009" t="s">
        <v>70</v>
      </c>
      <c r="G200" s="119">
        <f>VLOOKUP(F205,'[2]Visual Chart'!$A$2:$R$481,5,0)</f>
        <v>314</v>
      </c>
      <c r="H200" s="1009" t="s">
        <v>70</v>
      </c>
      <c r="I200" s="119">
        <f>VLOOKUP(H205,'[2]Visual Chart'!$A$2:$R$481,5,0)</f>
        <v>499</v>
      </c>
      <c r="J200" s="1009">
        <f>VLOOKUP(J205,'[2]Visual Chart'!$A$2:$R$481,13,0)</f>
        <v>0</v>
      </c>
      <c r="K200" s="119">
        <f>VLOOKUP(J205,'[2]Visual Chart'!$A$2:$R$481,5,0)</f>
        <v>388</v>
      </c>
      <c r="L200" s="1009">
        <f>VLOOKUP(L205,'[2]Visual Chart'!$A$2:$R$481,13,0)</f>
        <v>0</v>
      </c>
      <c r="M200" s="119">
        <f>VLOOKUP(L205,'[2]Visual Chart'!$A$2:$R$481,5,0)</f>
        <v>382</v>
      </c>
      <c r="N200" s="1009">
        <f>VLOOKUP(N205,'[2]Visual Chart'!$A$2:$R$481,13,0)</f>
        <v>0</v>
      </c>
      <c r="O200" s="119">
        <f>VLOOKUP(N205,'[2]Visual Chart'!$A$2:$R$481,5,0)</f>
        <v>437</v>
      </c>
      <c r="P200" s="1009">
        <f>VLOOKUP(P205,'[2]Visual Chart'!$A$2:$R$481,13,0)</f>
        <v>0</v>
      </c>
      <c r="Q200" s="119">
        <f>VLOOKUP(P205,'[2]Visual Chart'!$A$2:$R$481,5,0)</f>
        <v>385</v>
      </c>
      <c r="R200" s="1009" t="str">
        <f>VLOOKUP(R205,'[2]Visual Chart'!$A$2:$R$481,13,0)</f>
        <v>C</v>
      </c>
      <c r="S200" s="119">
        <f>VLOOKUP(R205,'[2]Visual Chart'!$A$2:$R$481,5,0)</f>
        <v>436</v>
      </c>
      <c r="T200" s="1009" t="str">
        <f>VLOOKUP(T205,'[2]Visual Chart'!$A$2:$R$481,13,0)</f>
        <v>C</v>
      </c>
      <c r="U200" s="119">
        <f>VLOOKUP(T205,'[2]Visual Chart'!$A$2:$R$481,5,0)</f>
        <v>413</v>
      </c>
      <c r="V200" s="995">
        <f>SUM(C200:U200)</f>
        <v>4073</v>
      </c>
      <c r="W200" s="1096"/>
      <c r="X200" s="1003"/>
      <c r="Y200" s="1005"/>
      <c r="Z200" s="992"/>
      <c r="AA200" s="999"/>
      <c r="AB200" s="999"/>
      <c r="AC200" s="992"/>
      <c r="AD200" s="999"/>
      <c r="AE200" s="999"/>
      <c r="AF200" s="999"/>
      <c r="AG200" s="992"/>
      <c r="AH200" s="992"/>
      <c r="AI200" s="992"/>
      <c r="AJ200" s="992"/>
      <c r="AK200" s="992"/>
      <c r="AL200" s="994"/>
    </row>
    <row r="201" spans="1:38" s="625" customFormat="1" ht="13.5" customHeight="1">
      <c r="A201" s="632"/>
      <c r="B201" s="1010"/>
      <c r="C201" s="628"/>
      <c r="D201" s="1010"/>
      <c r="E201" s="628"/>
      <c r="F201" s="1010"/>
      <c r="G201" s="628"/>
      <c r="H201" s="1010"/>
      <c r="I201" s="628"/>
      <c r="J201" s="1010"/>
      <c r="K201" s="628"/>
      <c r="L201" s="1010"/>
      <c r="M201" s="628"/>
      <c r="N201" s="1010"/>
      <c r="O201" s="628"/>
      <c r="P201" s="1010"/>
      <c r="Q201" s="628"/>
      <c r="R201" s="1010"/>
      <c r="S201" s="628"/>
      <c r="T201" s="1010"/>
      <c r="U201" s="628"/>
      <c r="X201" s="1003"/>
      <c r="Y201" s="1005"/>
      <c r="Z201" s="992"/>
      <c r="AA201" s="999"/>
      <c r="AB201" s="999"/>
      <c r="AC201" s="992"/>
      <c r="AD201" s="999"/>
      <c r="AE201" s="999"/>
      <c r="AF201" s="999"/>
      <c r="AG201" s="992"/>
      <c r="AH201" s="992"/>
      <c r="AI201" s="992"/>
      <c r="AJ201" s="992"/>
      <c r="AK201" s="992"/>
      <c r="AL201" s="994"/>
    </row>
    <row r="202" spans="1:38" s="625" customFormat="1" ht="13.5" customHeight="1" thickBot="1">
      <c r="A202" s="632"/>
      <c r="B202" s="1011"/>
      <c r="D202" s="1011"/>
      <c r="F202" s="1011"/>
      <c r="H202" s="1011"/>
      <c r="J202" s="1011"/>
      <c r="L202" s="1011"/>
      <c r="N202" s="1011"/>
      <c r="P202" s="1011"/>
      <c r="R202" s="1011"/>
      <c r="T202" s="1011"/>
      <c r="X202" s="1003"/>
      <c r="Y202" s="1005"/>
      <c r="Z202" s="992"/>
      <c r="AA202" s="999"/>
      <c r="AB202" s="999"/>
      <c r="AC202" s="992"/>
      <c r="AD202" s="999"/>
      <c r="AE202" s="999"/>
      <c r="AF202" s="999"/>
      <c r="AG202" s="992"/>
      <c r="AH202" s="992"/>
      <c r="AI202" s="992"/>
      <c r="AJ202" s="992"/>
      <c r="AK202" s="992"/>
      <c r="AL202" s="994"/>
    </row>
    <row r="203" spans="1:38" s="117" customFormat="1" ht="14.15" customHeight="1">
      <c r="A203" s="116"/>
      <c r="B203" s="119" t="str">
        <f>VLOOKUP(B205,'[2]Visual Chart'!$A$2:$R$481,3,0)</f>
        <v>B1+9</v>
      </c>
      <c r="C203" s="119"/>
      <c r="D203" s="119" t="str">
        <f>VLOOKUP(D205,'[2]Visual Chart'!$A$2:$R$481,3,0)</f>
        <v>B1+9</v>
      </c>
      <c r="E203" s="119"/>
      <c r="F203" s="119" t="str">
        <f>VLOOKUP(F205,'[2]Visual Chart'!$A$2:$R$481,3,0)</f>
        <v>A-3</v>
      </c>
      <c r="G203" s="119"/>
      <c r="H203" s="119" t="str">
        <f>VLOOKUP(H205,'[2]Visual Chart'!$A$2:$R$481,3,0)</f>
        <v>A+0</v>
      </c>
      <c r="I203" s="119"/>
      <c r="J203" s="119" t="str">
        <f>VLOOKUP(J205,'[2]Visual Chart'!$A$2:$R$481,3,0)</f>
        <v>B2+0</v>
      </c>
      <c r="K203" s="119"/>
      <c r="L203" s="119" t="str">
        <f>VLOOKUP(L205,'[2]Visual Chart'!$A$2:$R$481,3,0)</f>
        <v>A+0</v>
      </c>
      <c r="M203" s="119"/>
      <c r="N203" s="119" t="str">
        <f>VLOOKUP(N205,'[2]Visual Chart'!$A$2:$R$481,3,0)</f>
        <v>A+0</v>
      </c>
      <c r="O203" s="119"/>
      <c r="P203" s="119" t="str">
        <f>VLOOKUP(P205,'[2]Visual Chart'!$A$2:$R$481,3,0)</f>
        <v>A+3</v>
      </c>
      <c r="Q203" s="119"/>
      <c r="R203" s="119" t="str">
        <f>VLOOKUP(R205,'[2]Visual Chart'!$A$2:$R$481,3,0)</f>
        <v>A+0</v>
      </c>
      <c r="S203" s="119"/>
      <c r="T203" s="119" t="str">
        <f>VLOOKUP(T205,'[2]Visual Chart'!$A$2:$R$481,3,0)</f>
        <v>A+3</v>
      </c>
      <c r="U203" s="119"/>
      <c r="X203" s="1003"/>
      <c r="Y203" s="1005"/>
      <c r="Z203" s="992"/>
      <c r="AA203" s="999"/>
      <c r="AB203" s="999"/>
      <c r="AC203" s="992"/>
      <c r="AD203" s="999"/>
      <c r="AE203" s="999"/>
      <c r="AF203" s="999"/>
      <c r="AG203" s="992"/>
      <c r="AH203" s="992"/>
      <c r="AI203" s="992"/>
      <c r="AJ203" s="992"/>
      <c r="AK203" s="992"/>
      <c r="AL203" s="994"/>
    </row>
    <row r="204" spans="1:38" s="117" customFormat="1" ht="14.15" customHeight="1" thickBot="1">
      <c r="A204" s="116"/>
      <c r="B204" s="119"/>
      <c r="C204" s="119"/>
      <c r="D204" s="121"/>
      <c r="E204" s="119"/>
      <c r="F204" s="121"/>
      <c r="G204" s="119"/>
      <c r="H204" s="121"/>
      <c r="I204" s="119"/>
      <c r="J204" s="121"/>
      <c r="K204" s="119"/>
      <c r="L204" s="119"/>
      <c r="M204" s="119"/>
      <c r="N204" s="119"/>
      <c r="O204" s="119"/>
      <c r="P204" s="119"/>
      <c r="Q204" s="119"/>
      <c r="R204" s="119"/>
      <c r="S204" s="119"/>
      <c r="T204" s="119"/>
      <c r="U204" s="119"/>
      <c r="X204" s="1003"/>
      <c r="Y204" s="1005"/>
      <c r="Z204" s="992"/>
      <c r="AA204" s="1000"/>
      <c r="AB204" s="1001"/>
      <c r="AC204" s="992"/>
      <c r="AD204" s="1000"/>
      <c r="AE204" s="1000"/>
      <c r="AF204" s="1000"/>
      <c r="AG204" s="992"/>
      <c r="AH204" s="992"/>
      <c r="AI204" s="992"/>
      <c r="AJ204" s="992"/>
      <c r="AK204" s="992"/>
      <c r="AL204" s="994"/>
    </row>
    <row r="205" spans="1:38" s="117" customFormat="1" ht="14.5">
      <c r="A205" s="116"/>
      <c r="B205" s="638">
        <f>T194+1</f>
        <v>140</v>
      </c>
      <c r="C205" s="638"/>
      <c r="D205" s="638">
        <f>B205+1</f>
        <v>141</v>
      </c>
      <c r="E205" s="638"/>
      <c r="F205" s="638">
        <f t="shared" ref="F205" si="108">D205+1</f>
        <v>142</v>
      </c>
      <c r="G205" s="638"/>
      <c r="H205" s="638">
        <f t="shared" ref="H205" si="109">F205+1</f>
        <v>143</v>
      </c>
      <c r="I205" s="638"/>
      <c r="J205" s="638">
        <f t="shared" ref="J205" si="110">H205+1</f>
        <v>144</v>
      </c>
      <c r="K205" s="638"/>
      <c r="L205" s="638">
        <f t="shared" ref="L205" si="111">J205+1</f>
        <v>145</v>
      </c>
      <c r="M205" s="638"/>
      <c r="N205" s="638">
        <f t="shared" ref="N205" si="112">L205+1</f>
        <v>146</v>
      </c>
      <c r="O205" s="638"/>
      <c r="P205" s="638">
        <f t="shared" ref="P205" si="113">N205+1</f>
        <v>147</v>
      </c>
      <c r="Q205" s="638"/>
      <c r="R205" s="638">
        <f t="shared" ref="R205" si="114">P205+1</f>
        <v>148</v>
      </c>
      <c r="S205" s="638"/>
      <c r="T205" s="638">
        <f t="shared" ref="T205" si="115">R205+1</f>
        <v>149</v>
      </c>
      <c r="X205" s="1002">
        <f>V211/1000</f>
        <v>3.9259939999999998</v>
      </c>
      <c r="Y205" s="1004">
        <f>X205</f>
        <v>3.9259939999999998</v>
      </c>
      <c r="Z205" s="991"/>
      <c r="AA205" s="998">
        <f>COUNTA(B207:T207)</f>
        <v>10</v>
      </c>
      <c r="AB205" s="998">
        <f>COUNTIF(B211:T213,"C")</f>
        <v>0</v>
      </c>
      <c r="AC205" s="991">
        <f>AA205-AB205</f>
        <v>10</v>
      </c>
      <c r="AD205" s="998"/>
      <c r="AE205" s="998">
        <f>COUNTA(B207:T207)</f>
        <v>10</v>
      </c>
      <c r="AF205" s="998">
        <f>COUNTIF(B211:T213,"C")</f>
        <v>0</v>
      </c>
      <c r="AG205" s="991">
        <f>AE205-AF205</f>
        <v>10</v>
      </c>
      <c r="AH205" s="991"/>
      <c r="AI205" s="991"/>
      <c r="AJ205" s="1095"/>
      <c r="AK205" s="1095"/>
      <c r="AL205" s="993"/>
    </row>
    <row r="206" spans="1:38" s="117" customFormat="1" ht="13.5" customHeight="1">
      <c r="A206" s="116"/>
      <c r="C206" s="122"/>
      <c r="E206" s="122"/>
      <c r="G206" s="122"/>
      <c r="I206" s="122"/>
      <c r="X206" s="1003"/>
      <c r="Y206" s="1005"/>
      <c r="Z206" s="992"/>
      <c r="AA206" s="999"/>
      <c r="AB206" s="999"/>
      <c r="AC206" s="992"/>
      <c r="AD206" s="999"/>
      <c r="AE206" s="999"/>
      <c r="AF206" s="999"/>
      <c r="AG206" s="992"/>
      <c r="AH206" s="992"/>
      <c r="AI206" s="992"/>
      <c r="AJ206" s="992"/>
      <c r="AK206" s="992"/>
      <c r="AL206" s="994"/>
    </row>
    <row r="207" spans="1:38" s="117" customFormat="1" ht="13.5" customHeight="1">
      <c r="A207" s="116"/>
      <c r="B207" s="119" t="str">
        <f>VLOOKUP(B216,'[2]Visual Chart'!$A$2:$R$481,2,0)</f>
        <v>65/0</v>
      </c>
      <c r="C207" s="121"/>
      <c r="D207" s="119" t="str">
        <f>VLOOKUP(D216,'[2]Visual Chart'!$A$2:$R$481,2,0)</f>
        <v>65/1</v>
      </c>
      <c r="E207" s="121"/>
      <c r="F207" s="119" t="str">
        <f>VLOOKUP(F216,'[2]Visual Chart'!$A$2:$R$481,2,0)</f>
        <v>66/0</v>
      </c>
      <c r="G207" s="121"/>
      <c r="H207" s="119" t="str">
        <f>VLOOKUP(H216,'[2]Visual Chart'!$A$2:$R$481,2,0)</f>
        <v>67/0</v>
      </c>
      <c r="I207" s="121"/>
      <c r="J207" s="119" t="str">
        <f>VLOOKUP(J216,'[2]Visual Chart'!$A$2:$R$481,2,0)</f>
        <v>67/1</v>
      </c>
      <c r="K207" s="119"/>
      <c r="L207" s="119" t="str">
        <f>VLOOKUP(L216,'[2]Visual Chart'!$A$2:$R$481,2,0)</f>
        <v>67/2</v>
      </c>
      <c r="M207" s="119"/>
      <c r="N207" s="119" t="str">
        <f>VLOOKUP(N216,'[2]Visual Chart'!$A$2:$R$481,2,0)</f>
        <v>67/3</v>
      </c>
      <c r="O207" s="119"/>
      <c r="P207" s="119" t="str">
        <f>VLOOKUP(P216,'[2]Visual Chart'!$A$2:$R$481,2,0)</f>
        <v>68/0</v>
      </c>
      <c r="Q207" s="119"/>
      <c r="R207" s="119" t="str">
        <f>VLOOKUP(R216,'[2]Visual Chart'!$A$2:$R$481,2,0)</f>
        <v>68/1</v>
      </c>
      <c r="S207" s="119"/>
      <c r="T207" s="119" t="str">
        <f>VLOOKUP(T216,'[2]Visual Chart'!$A$2:$R$481,2,0)</f>
        <v>68/2</v>
      </c>
      <c r="X207" s="1003"/>
      <c r="Y207" s="1005"/>
      <c r="Z207" s="992"/>
      <c r="AA207" s="999"/>
      <c r="AB207" s="999"/>
      <c r="AC207" s="992"/>
      <c r="AD207" s="999"/>
      <c r="AE207" s="999"/>
      <c r="AF207" s="999"/>
      <c r="AG207" s="992"/>
      <c r="AH207" s="992"/>
      <c r="AI207" s="992"/>
      <c r="AJ207" s="992"/>
      <c r="AK207" s="992"/>
      <c r="AL207" s="994"/>
    </row>
    <row r="208" spans="1:38" s="117" customFormat="1" ht="13.5" customHeight="1">
      <c r="A208" s="116"/>
      <c r="X208" s="1003"/>
      <c r="Y208" s="1005"/>
      <c r="Z208" s="992"/>
      <c r="AA208" s="999"/>
      <c r="AB208" s="999"/>
      <c r="AC208" s="992"/>
      <c r="AD208" s="999"/>
      <c r="AE208" s="999"/>
      <c r="AF208" s="999"/>
      <c r="AG208" s="992"/>
      <c r="AH208" s="992"/>
      <c r="AI208" s="992"/>
      <c r="AJ208" s="992"/>
      <c r="AK208" s="992"/>
      <c r="AL208" s="994"/>
    </row>
    <row r="209" spans="1:38" s="117" customFormat="1" ht="13.5" customHeight="1">
      <c r="A209" s="116"/>
      <c r="B209" s="119"/>
      <c r="D209" s="119"/>
      <c r="E209" s="119"/>
      <c r="F209" s="119"/>
      <c r="H209" s="119"/>
      <c r="I209" s="119"/>
      <c r="J209" s="119"/>
      <c r="K209" s="119"/>
      <c r="L209" s="119"/>
      <c r="M209" s="119"/>
      <c r="N209" s="119"/>
      <c r="O209" s="119"/>
      <c r="P209" s="119"/>
      <c r="Q209" s="119"/>
      <c r="R209" s="119"/>
      <c r="S209" s="119"/>
      <c r="T209" s="119"/>
      <c r="U209" s="119"/>
      <c r="X209" s="1003"/>
      <c r="Y209" s="1005"/>
      <c r="Z209" s="992"/>
      <c r="AA209" s="999"/>
      <c r="AB209" s="999"/>
      <c r="AC209" s="992"/>
      <c r="AD209" s="999"/>
      <c r="AE209" s="999"/>
      <c r="AF209" s="999"/>
      <c r="AG209" s="992"/>
      <c r="AH209" s="992"/>
      <c r="AI209" s="992"/>
      <c r="AJ209" s="992"/>
      <c r="AK209" s="992"/>
      <c r="AL209" s="994"/>
    </row>
    <row r="210" spans="1:38" s="117" customFormat="1" ht="13.5" customHeight="1" thickBot="1">
      <c r="A210" s="116"/>
      <c r="B210" s="119"/>
      <c r="D210" s="119"/>
      <c r="E210" s="119"/>
      <c r="F210" s="119"/>
      <c r="H210" s="119"/>
      <c r="I210" s="119"/>
      <c r="J210" s="119"/>
      <c r="K210" s="119"/>
      <c r="L210" s="119"/>
      <c r="M210" s="119"/>
      <c r="N210" s="119"/>
      <c r="O210" s="119"/>
      <c r="P210" s="119"/>
      <c r="Q210" s="119"/>
      <c r="R210" s="119"/>
      <c r="S210" s="119"/>
      <c r="T210" s="119"/>
      <c r="U210" s="119"/>
      <c r="X210" s="1003"/>
      <c r="Y210" s="1005"/>
      <c r="Z210" s="992"/>
      <c r="AA210" s="999"/>
      <c r="AB210" s="999"/>
      <c r="AC210" s="992"/>
      <c r="AD210" s="999"/>
      <c r="AE210" s="999"/>
      <c r="AF210" s="999"/>
      <c r="AG210" s="992"/>
      <c r="AH210" s="992"/>
      <c r="AI210" s="992"/>
      <c r="AJ210" s="992"/>
      <c r="AK210" s="992"/>
      <c r="AL210" s="994"/>
    </row>
    <row r="211" spans="1:38" s="625" customFormat="1" ht="12.65" customHeight="1">
      <c r="A211" s="632"/>
      <c r="B211" s="1009">
        <f>VLOOKUP(B216,'[2]Visual Chart'!$A$2:$R$481,13,0)</f>
        <v>0</v>
      </c>
      <c r="C211" s="119">
        <f>VLOOKUP(B216,'[2]Visual Chart'!$A$2:$R$481,5,0)</f>
        <v>405</v>
      </c>
      <c r="D211" s="1009" t="str">
        <f>VLOOKUP(D216,'[2]Visual Chart'!$A$2:$R$481,13,0)</f>
        <v>WIP</v>
      </c>
      <c r="E211" s="119">
        <f>VLOOKUP(D216,'[2]Visual Chart'!$A$2:$R$481,5,0)</f>
        <v>351</v>
      </c>
      <c r="F211" s="1009">
        <f>VLOOKUP(F216,'[2]Visual Chart'!$A$2:$R$481,13,0)</f>
        <v>0</v>
      </c>
      <c r="G211" s="119">
        <f>VLOOKUP(F216,'[2]Visual Chart'!$A$2:$R$481,5,0)</f>
        <v>369.995</v>
      </c>
      <c r="H211" s="1009">
        <f>VLOOKUP(H216,'[2]Visual Chart'!$A$2:$R$481,13,0)</f>
        <v>0</v>
      </c>
      <c r="I211" s="119">
        <f>VLOOKUP(H216,'[2]Visual Chart'!$A$2:$R$481,5,0)</f>
        <v>352</v>
      </c>
      <c r="J211" s="1009">
        <f>VLOOKUP(J216,'[2]Visual Chart'!$A$2:$R$481,13,0)</f>
        <v>0</v>
      </c>
      <c r="K211" s="119">
        <f>VLOOKUP(J216,'[2]Visual Chart'!$A$2:$R$481,5,0)</f>
        <v>432</v>
      </c>
      <c r="L211" s="1009">
        <f>VLOOKUP(L216,'[2]Visual Chart'!$A$2:$R$481,13,0)</f>
        <v>0</v>
      </c>
      <c r="M211" s="119">
        <f>VLOOKUP(L216,'[2]Visual Chart'!$A$2:$R$481,5,0)</f>
        <v>417</v>
      </c>
      <c r="N211" s="1009" t="str">
        <f>VLOOKUP(N216,'[2]Visual Chart'!$A$2:$R$481,13,0)</f>
        <v>ROW</v>
      </c>
      <c r="O211" s="119">
        <f>VLOOKUP(N216,'[2]Visual Chart'!$A$2:$R$481,5,0)</f>
        <v>428</v>
      </c>
      <c r="P211" s="1009">
        <f>VLOOKUP(P216,'[2]Visual Chart'!$A$2:$R$481,13,0)</f>
        <v>0</v>
      </c>
      <c r="Q211" s="119">
        <f>VLOOKUP(P216,'[2]Visual Chart'!$A$2:$R$481,5,0)</f>
        <v>378.99900000000002</v>
      </c>
      <c r="R211" s="1009" t="str">
        <f>VLOOKUP(R216,'[2]Visual Chart'!$A$2:$R$481,13,0)</f>
        <v>WIP</v>
      </c>
      <c r="S211" s="119">
        <f>VLOOKUP(R216,'[2]Visual Chart'!$A$2:$R$481,5,0)</f>
        <v>396</v>
      </c>
      <c r="T211" s="1009" t="str">
        <f>VLOOKUP(T216,'[2]Visual Chart'!$A$2:$R$481,13,0)</f>
        <v>WIP</v>
      </c>
      <c r="U211" s="119">
        <f>VLOOKUP(T216,'[2]Visual Chart'!$A$2:$R$481,5,0)</f>
        <v>396</v>
      </c>
      <c r="V211" s="995">
        <f>SUM(C211:U211)</f>
        <v>3925.9939999999997</v>
      </c>
      <c r="W211" s="1096"/>
      <c r="X211" s="1003"/>
      <c r="Y211" s="1005"/>
      <c r="Z211" s="992"/>
      <c r="AA211" s="999"/>
      <c r="AB211" s="999"/>
      <c r="AC211" s="992"/>
      <c r="AD211" s="999"/>
      <c r="AE211" s="999"/>
      <c r="AF211" s="999"/>
      <c r="AG211" s="992"/>
      <c r="AH211" s="992"/>
      <c r="AI211" s="992"/>
      <c r="AJ211" s="992"/>
      <c r="AK211" s="992"/>
      <c r="AL211" s="994"/>
    </row>
    <row r="212" spans="1:38" s="625" customFormat="1" ht="13.5" customHeight="1">
      <c r="A212" s="632"/>
      <c r="B212" s="1010"/>
      <c r="C212" s="628"/>
      <c r="D212" s="1010"/>
      <c r="E212" s="628"/>
      <c r="F212" s="1010"/>
      <c r="G212" s="628"/>
      <c r="H212" s="1010"/>
      <c r="I212" s="628"/>
      <c r="J212" s="1010"/>
      <c r="K212" s="628"/>
      <c r="L212" s="1010"/>
      <c r="M212" s="628"/>
      <c r="N212" s="1010"/>
      <c r="O212" s="628"/>
      <c r="P212" s="1010"/>
      <c r="Q212" s="628"/>
      <c r="R212" s="1010"/>
      <c r="S212" s="628"/>
      <c r="T212" s="1010"/>
      <c r="U212" s="628"/>
      <c r="X212" s="1003"/>
      <c r="Y212" s="1005"/>
      <c r="Z212" s="992"/>
      <c r="AA212" s="999"/>
      <c r="AB212" s="999"/>
      <c r="AC212" s="992"/>
      <c r="AD212" s="999"/>
      <c r="AE212" s="999"/>
      <c r="AF212" s="999"/>
      <c r="AG212" s="992"/>
      <c r="AH212" s="992"/>
      <c r="AI212" s="992"/>
      <c r="AJ212" s="992"/>
      <c r="AK212" s="992"/>
      <c r="AL212" s="994"/>
    </row>
    <row r="213" spans="1:38" s="625" customFormat="1" ht="13.5" customHeight="1" thickBot="1">
      <c r="A213" s="632"/>
      <c r="B213" s="1011"/>
      <c r="D213" s="1011"/>
      <c r="F213" s="1011"/>
      <c r="H213" s="1011"/>
      <c r="J213" s="1011"/>
      <c r="L213" s="1011"/>
      <c r="N213" s="1011"/>
      <c r="P213" s="1011"/>
      <c r="R213" s="1011"/>
      <c r="T213" s="1011"/>
      <c r="X213" s="1003"/>
      <c r="Y213" s="1005"/>
      <c r="Z213" s="992"/>
      <c r="AA213" s="999"/>
      <c r="AB213" s="999"/>
      <c r="AC213" s="992"/>
      <c r="AD213" s="999"/>
      <c r="AE213" s="999"/>
      <c r="AF213" s="999"/>
      <c r="AG213" s="992"/>
      <c r="AH213" s="992"/>
      <c r="AI213" s="992"/>
      <c r="AJ213" s="992"/>
      <c r="AK213" s="992"/>
      <c r="AL213" s="994"/>
    </row>
    <row r="214" spans="1:38" s="117" customFormat="1" ht="14.15" customHeight="1">
      <c r="A214" s="116"/>
      <c r="B214" s="119" t="str">
        <f>VLOOKUP(B216,'[2]Visual Chart'!$A$2:$R$481,3,0)</f>
        <v>B2+0</v>
      </c>
      <c r="C214" s="119"/>
      <c r="D214" s="119" t="str">
        <f>VLOOKUP(D216,'[2]Visual Chart'!$A$2:$R$481,3,0)</f>
        <v>A+0</v>
      </c>
      <c r="E214" s="119"/>
      <c r="F214" s="119" t="str">
        <f>VLOOKUP(F216,'[2]Visual Chart'!$A$2:$R$481,3,0)</f>
        <v>D45+0</v>
      </c>
      <c r="G214" s="119"/>
      <c r="H214" s="119" t="str">
        <f>VLOOKUP(H216,'[2]Visual Chart'!$A$2:$R$481,3,0)</f>
        <v>D60+0</v>
      </c>
      <c r="I214" s="119"/>
      <c r="J214" s="119" t="str">
        <f>VLOOKUP(J216,'[2]Visual Chart'!$A$2:$R$481,3,0)</f>
        <v>A+0</v>
      </c>
      <c r="K214" s="119"/>
      <c r="L214" s="119" t="str">
        <f>VLOOKUP(L216,'[2]Visual Chart'!$A$2:$R$481,3,0)</f>
        <v>A+6</v>
      </c>
      <c r="M214" s="119"/>
      <c r="N214" s="119" t="str">
        <f>VLOOKUP(N216,'[2]Visual Chart'!$A$2:$R$481,3,0)</f>
        <v>A+6</v>
      </c>
      <c r="O214" s="119"/>
      <c r="P214" s="119" t="str">
        <f>VLOOKUP(P216,'[2]Visual Chart'!$A$2:$R$481,3,0)</f>
        <v>D45+0</v>
      </c>
      <c r="Q214" s="119"/>
      <c r="R214" s="119" t="str">
        <f>VLOOKUP(R216,'[2]Visual Chart'!$A$2:$R$481,3,0)</f>
        <v>A+0</v>
      </c>
      <c r="S214" s="119"/>
      <c r="T214" s="119" t="str">
        <f>VLOOKUP(T216,'[2]Visual Chart'!$A$2:$R$481,3,0)</f>
        <v>A+3</v>
      </c>
      <c r="U214" s="119"/>
      <c r="X214" s="1003"/>
      <c r="Y214" s="1005"/>
      <c r="Z214" s="992"/>
      <c r="AA214" s="999"/>
      <c r="AB214" s="999"/>
      <c r="AC214" s="992"/>
      <c r="AD214" s="999"/>
      <c r="AE214" s="999"/>
      <c r="AF214" s="999"/>
      <c r="AG214" s="992"/>
      <c r="AH214" s="992"/>
      <c r="AI214" s="992"/>
      <c r="AJ214" s="992"/>
      <c r="AK214" s="992"/>
      <c r="AL214" s="994"/>
    </row>
    <row r="215" spans="1:38" s="117" customFormat="1" ht="14.15" customHeight="1" thickBot="1">
      <c r="A215" s="116"/>
      <c r="B215" s="119"/>
      <c r="C215" s="119"/>
      <c r="D215" s="121"/>
      <c r="E215" s="119"/>
      <c r="F215" s="121"/>
      <c r="G215" s="119"/>
      <c r="H215" s="121"/>
      <c r="I215" s="119"/>
      <c r="J215" s="121"/>
      <c r="K215" s="119"/>
      <c r="L215" s="119"/>
      <c r="M215" s="119"/>
      <c r="N215" s="119"/>
      <c r="O215" s="119"/>
      <c r="P215" s="119"/>
      <c r="Q215" s="119"/>
      <c r="R215" s="119"/>
      <c r="S215" s="119"/>
      <c r="T215" s="119"/>
      <c r="U215" s="119"/>
      <c r="X215" s="1003"/>
      <c r="Y215" s="1005"/>
      <c r="Z215" s="992"/>
      <c r="AA215" s="1000"/>
      <c r="AB215" s="1001"/>
      <c r="AC215" s="992"/>
      <c r="AD215" s="1000"/>
      <c r="AE215" s="1000"/>
      <c r="AF215" s="1000"/>
      <c r="AG215" s="992"/>
      <c r="AH215" s="992"/>
      <c r="AI215" s="992"/>
      <c r="AJ215" s="992"/>
      <c r="AK215" s="992"/>
      <c r="AL215" s="994"/>
    </row>
    <row r="216" spans="1:38" s="117" customFormat="1" ht="14.5">
      <c r="A216" s="116"/>
      <c r="B216" s="638">
        <f>T205+1</f>
        <v>150</v>
      </c>
      <c r="C216" s="638"/>
      <c r="D216" s="638">
        <f>B216+1</f>
        <v>151</v>
      </c>
      <c r="E216" s="638"/>
      <c r="F216" s="638">
        <f t="shared" ref="F216" si="116">D216+1</f>
        <v>152</v>
      </c>
      <c r="G216" s="638"/>
      <c r="H216" s="638">
        <f t="shared" ref="H216" si="117">F216+1</f>
        <v>153</v>
      </c>
      <c r="I216" s="638"/>
      <c r="J216" s="638">
        <f t="shared" ref="J216" si="118">H216+1</f>
        <v>154</v>
      </c>
      <c r="K216" s="638"/>
      <c r="L216" s="638">
        <f t="shared" ref="L216" si="119">J216+1</f>
        <v>155</v>
      </c>
      <c r="M216" s="638"/>
      <c r="N216" s="638">
        <f t="shared" ref="N216" si="120">L216+1</f>
        <v>156</v>
      </c>
      <c r="O216" s="638"/>
      <c r="P216" s="638">
        <f t="shared" ref="P216" si="121">N216+1</f>
        <v>157</v>
      </c>
      <c r="Q216" s="638"/>
      <c r="R216" s="638">
        <f t="shared" ref="R216" si="122">P216+1</f>
        <v>158</v>
      </c>
      <c r="S216" s="638"/>
      <c r="T216" s="638">
        <f t="shared" ref="T216" si="123">R216+1</f>
        <v>159</v>
      </c>
      <c r="X216" s="1002">
        <f>V222/1000</f>
        <v>3.7779970000000005</v>
      </c>
      <c r="Y216" s="1004">
        <f>X216</f>
        <v>3.7779970000000005</v>
      </c>
      <c r="Z216" s="991"/>
      <c r="AA216" s="998">
        <f>COUNTA(B218:T218)</f>
        <v>10</v>
      </c>
      <c r="AB216" s="998">
        <f>COUNTIF(B222:T224,"C")</f>
        <v>8</v>
      </c>
      <c r="AC216" s="991">
        <f>AA216-AB216</f>
        <v>2</v>
      </c>
      <c r="AD216" s="998"/>
      <c r="AE216" s="998">
        <f>COUNTA(B218:T218)</f>
        <v>10</v>
      </c>
      <c r="AF216" s="998">
        <f>COUNTIF(B222:T224,"C")</f>
        <v>8</v>
      </c>
      <c r="AG216" s="991">
        <f>AE216-AF216</f>
        <v>2</v>
      </c>
      <c r="AH216" s="991">
        <f>AF216-AG216</f>
        <v>6</v>
      </c>
      <c r="AI216" s="991"/>
      <c r="AJ216" s="1095"/>
      <c r="AK216" s="1109"/>
      <c r="AL216" s="993"/>
    </row>
    <row r="217" spans="1:38" s="117" customFormat="1" ht="13.5" customHeight="1">
      <c r="A217" s="116"/>
      <c r="C217" s="122"/>
      <c r="E217" s="122"/>
      <c r="G217" s="122"/>
      <c r="I217" s="122"/>
      <c r="K217" s="122"/>
      <c r="M217" s="122"/>
      <c r="O217" s="122"/>
      <c r="Q217" s="122"/>
      <c r="S217" s="122"/>
      <c r="X217" s="1003"/>
      <c r="Y217" s="1005"/>
      <c r="Z217" s="992"/>
      <c r="AA217" s="999"/>
      <c r="AB217" s="999"/>
      <c r="AC217" s="992"/>
      <c r="AD217" s="999"/>
      <c r="AE217" s="999"/>
      <c r="AF217" s="999"/>
      <c r="AG217" s="992"/>
      <c r="AH217" s="992"/>
      <c r="AI217" s="992"/>
      <c r="AJ217" s="992"/>
      <c r="AK217" s="999"/>
      <c r="AL217" s="994"/>
    </row>
    <row r="218" spans="1:38" s="117" customFormat="1" ht="13.5" customHeight="1">
      <c r="A218" s="116"/>
      <c r="B218" s="119" t="str">
        <f>VLOOKUP(B227,'[2]Visual Chart'!$A$2:$R$481,2,0)</f>
        <v>69/0</v>
      </c>
      <c r="C218" s="121"/>
      <c r="D218" s="119" t="str">
        <f>VLOOKUP(D227,'[2]Visual Chart'!$A$2:$R$481,2,0)</f>
        <v>69/1</v>
      </c>
      <c r="E218" s="121"/>
      <c r="F218" s="119" t="str">
        <f>VLOOKUP(F227,'[2]Visual Chart'!$A$2:$R$481,2,0)</f>
        <v>69/2</v>
      </c>
      <c r="G218" s="121"/>
      <c r="H218" s="119" t="str">
        <f>VLOOKUP(H227,'[2]Visual Chart'!$A$2:$R$481,2,0)</f>
        <v>69/3</v>
      </c>
      <c r="I218" s="121"/>
      <c r="J218" s="119" t="str">
        <f>VLOOKUP(J227,'[2]Visual Chart'!$A$2:$R$481,2,0)</f>
        <v>69/4</v>
      </c>
      <c r="K218" s="119"/>
      <c r="L218" s="119" t="str">
        <f>VLOOKUP(L227,'[2]Visual Chart'!$A$2:$R$481,2,0)</f>
        <v>70/0</v>
      </c>
      <c r="M218" s="119"/>
      <c r="N218" s="119" t="str">
        <f>VLOOKUP(N227,'[2]Visual Chart'!$A$2:$R$481,2,0)</f>
        <v>70/1</v>
      </c>
      <c r="O218" s="119"/>
      <c r="P218" s="119" t="str">
        <f>VLOOKUP(P227,'[2]Visual Chart'!$A$2:$R$481,2,0)</f>
        <v>70/2</v>
      </c>
      <c r="Q218" s="119"/>
      <c r="R218" s="119" t="str">
        <f>VLOOKUP(R227,'[2]Visual Chart'!$A$2:$R$481,2,0)</f>
        <v>70/3</v>
      </c>
      <c r="S218" s="119"/>
      <c r="T218" s="119" t="str">
        <f>VLOOKUP(T227,'[2]Visual Chart'!$A$2:$R$481,2,0)</f>
        <v>71/0</v>
      </c>
      <c r="X218" s="1003"/>
      <c r="Y218" s="1005"/>
      <c r="Z218" s="992"/>
      <c r="AA218" s="999"/>
      <c r="AB218" s="999"/>
      <c r="AC218" s="992"/>
      <c r="AD218" s="999"/>
      <c r="AE218" s="999"/>
      <c r="AF218" s="999"/>
      <c r="AG218" s="992"/>
      <c r="AH218" s="992"/>
      <c r="AI218" s="992"/>
      <c r="AJ218" s="992"/>
      <c r="AK218" s="999"/>
      <c r="AL218" s="994"/>
    </row>
    <row r="219" spans="1:38" s="117" customFormat="1" ht="13.5" customHeight="1">
      <c r="A219" s="116"/>
      <c r="X219" s="1003"/>
      <c r="Y219" s="1005"/>
      <c r="Z219" s="992"/>
      <c r="AA219" s="999"/>
      <c r="AB219" s="999"/>
      <c r="AC219" s="992"/>
      <c r="AD219" s="999"/>
      <c r="AE219" s="999"/>
      <c r="AF219" s="999"/>
      <c r="AG219" s="992"/>
      <c r="AH219" s="992"/>
      <c r="AI219" s="992"/>
      <c r="AJ219" s="992"/>
      <c r="AK219" s="999"/>
      <c r="AL219" s="994"/>
    </row>
    <row r="220" spans="1:38" s="117" customFormat="1" ht="13.5" customHeight="1">
      <c r="A220" s="116"/>
      <c r="B220" s="119"/>
      <c r="D220" s="119"/>
      <c r="E220" s="119"/>
      <c r="F220" s="119"/>
      <c r="H220" s="119"/>
      <c r="I220" s="119"/>
      <c r="J220" s="119"/>
      <c r="K220" s="119"/>
      <c r="L220" s="119"/>
      <c r="M220" s="119"/>
      <c r="N220" s="119"/>
      <c r="O220" s="119"/>
      <c r="P220" s="119"/>
      <c r="Q220" s="119"/>
      <c r="R220" s="119"/>
      <c r="S220" s="119"/>
      <c r="T220" s="119"/>
      <c r="U220" s="119"/>
      <c r="X220" s="1003"/>
      <c r="Y220" s="1005"/>
      <c r="Z220" s="992"/>
      <c r="AA220" s="999"/>
      <c r="AB220" s="999"/>
      <c r="AC220" s="992"/>
      <c r="AD220" s="999"/>
      <c r="AE220" s="999"/>
      <c r="AF220" s="999"/>
      <c r="AG220" s="992"/>
      <c r="AH220" s="992"/>
      <c r="AI220" s="992"/>
      <c r="AJ220" s="992"/>
      <c r="AK220" s="999"/>
      <c r="AL220" s="994"/>
    </row>
    <row r="221" spans="1:38" s="117" customFormat="1" ht="13.5" customHeight="1" thickBot="1">
      <c r="A221" s="116"/>
      <c r="B221" s="119"/>
      <c r="D221" s="119"/>
      <c r="E221" s="119"/>
      <c r="F221" s="119"/>
      <c r="H221" s="119"/>
      <c r="I221" s="119"/>
      <c r="J221" s="119"/>
      <c r="K221" s="119"/>
      <c r="L221" s="119"/>
      <c r="M221" s="119"/>
      <c r="N221" s="119"/>
      <c r="O221" s="119"/>
      <c r="P221" s="119"/>
      <c r="Q221" s="119"/>
      <c r="R221" s="119"/>
      <c r="S221" s="119"/>
      <c r="T221" s="119"/>
      <c r="U221" s="119"/>
      <c r="X221" s="1003"/>
      <c r="Y221" s="1005"/>
      <c r="Z221" s="992"/>
      <c r="AA221" s="999"/>
      <c r="AB221" s="999"/>
      <c r="AC221" s="992"/>
      <c r="AD221" s="999"/>
      <c r="AE221" s="999"/>
      <c r="AF221" s="999"/>
      <c r="AG221" s="992"/>
      <c r="AH221" s="992"/>
      <c r="AI221" s="992"/>
      <c r="AJ221" s="992"/>
      <c r="AK221" s="999"/>
      <c r="AL221" s="994"/>
    </row>
    <row r="222" spans="1:38" s="625" customFormat="1" ht="12.65" customHeight="1">
      <c r="A222" s="632"/>
      <c r="B222" s="1009">
        <f>VLOOKUP(B227,'[2]Visual Chart'!$A$2:$R$481,13,0)</f>
        <v>0</v>
      </c>
      <c r="C222" s="119">
        <f>VLOOKUP(B227,'[2]Visual Chart'!$A$2:$R$481,5,0)</f>
        <v>399.99900000000002</v>
      </c>
      <c r="D222" s="1009" t="str">
        <f>VLOOKUP(D227,'[2]Visual Chart'!$A$2:$R$481,13,0)</f>
        <v>C</v>
      </c>
      <c r="E222" s="119">
        <f>VLOOKUP(D227,'[2]Visual Chart'!$A$2:$R$481,5,0)</f>
        <v>397</v>
      </c>
      <c r="F222" s="1009" t="str">
        <f>VLOOKUP(F227,'[2]Visual Chart'!$A$2:$R$481,13,0)</f>
        <v>C</v>
      </c>
      <c r="G222" s="119">
        <f>VLOOKUP(F227,'[2]Visual Chart'!$A$2:$R$481,5,0)</f>
        <v>378.99799999999999</v>
      </c>
      <c r="H222" s="1009" t="str">
        <f>VLOOKUP(H227,'[2]Visual Chart'!$A$2:$R$481,13,0)</f>
        <v>C</v>
      </c>
      <c r="I222" s="119">
        <f>VLOOKUP(H227,'[2]Visual Chart'!$A$2:$R$481,5,0)</f>
        <v>379</v>
      </c>
      <c r="J222" s="1009" t="str">
        <f>VLOOKUP(J227,'[2]Visual Chart'!$A$2:$R$481,13,0)</f>
        <v>C</v>
      </c>
      <c r="K222" s="119">
        <f>VLOOKUP(J227,'[2]Visual Chart'!$A$2:$R$481,5,0)</f>
        <v>353</v>
      </c>
      <c r="L222" s="1012" t="s">
        <v>795</v>
      </c>
      <c r="M222" s="119">
        <f>VLOOKUP(L227,'[2]Visual Chart'!$A$2:$R$481,5,0)</f>
        <v>280</v>
      </c>
      <c r="N222" s="1009" t="str">
        <f>VLOOKUP(N227,'[2]Visual Chart'!$A$2:$R$481,13,0)</f>
        <v>C</v>
      </c>
      <c r="O222" s="119">
        <f>VLOOKUP(N227,'[2]Visual Chart'!$A$2:$R$481,5,0)</f>
        <v>372</v>
      </c>
      <c r="P222" s="1009" t="str">
        <f>VLOOKUP(P227,'[2]Visual Chart'!$A$2:$R$481,13,0)</f>
        <v>C</v>
      </c>
      <c r="Q222" s="119">
        <f>VLOOKUP(P227,'[2]Visual Chart'!$A$2:$R$481,5,0)</f>
        <v>474</v>
      </c>
      <c r="R222" s="1009" t="str">
        <f>VLOOKUP(R227,'[2]Visual Chart'!$A$2:$R$481,13,0)</f>
        <v>C</v>
      </c>
      <c r="S222" s="119">
        <f>VLOOKUP(R227,'[2]Visual Chart'!$A$2:$R$481,5,0)</f>
        <v>309</v>
      </c>
      <c r="T222" s="1009">
        <f>VLOOKUP(T227,'[2]Visual Chart'!$A$2:$R$481,13,0)</f>
        <v>0</v>
      </c>
      <c r="U222" s="119">
        <f>VLOOKUP(T227,'[2]Visual Chart'!$A$2:$R$481,5,0)</f>
        <v>435</v>
      </c>
      <c r="V222" s="995">
        <f>SUM(C222:U222)</f>
        <v>3777.9970000000003</v>
      </c>
      <c r="W222" s="1096"/>
      <c r="X222" s="1003"/>
      <c r="Y222" s="1005"/>
      <c r="Z222" s="992"/>
      <c r="AA222" s="999"/>
      <c r="AB222" s="999"/>
      <c r="AC222" s="992"/>
      <c r="AD222" s="999"/>
      <c r="AE222" s="999"/>
      <c r="AF222" s="999"/>
      <c r="AG222" s="992"/>
      <c r="AH222" s="992"/>
      <c r="AI222" s="992"/>
      <c r="AJ222" s="992"/>
      <c r="AK222" s="999"/>
      <c r="AL222" s="994"/>
    </row>
    <row r="223" spans="1:38" s="625" customFormat="1" ht="13.5" customHeight="1">
      <c r="A223" s="632"/>
      <c r="B223" s="1010"/>
      <c r="C223" s="628"/>
      <c r="D223" s="1010"/>
      <c r="E223" s="628"/>
      <c r="F223" s="1010"/>
      <c r="G223" s="628"/>
      <c r="H223" s="1010"/>
      <c r="I223" s="628"/>
      <c r="J223" s="1010"/>
      <c r="K223" s="628"/>
      <c r="L223" s="1013"/>
      <c r="M223" s="628"/>
      <c r="N223" s="1010"/>
      <c r="O223" s="628"/>
      <c r="P223" s="1010"/>
      <c r="Q223" s="628"/>
      <c r="R223" s="1010"/>
      <c r="S223" s="628"/>
      <c r="T223" s="1010"/>
      <c r="U223" s="628"/>
      <c r="X223" s="1003"/>
      <c r="Y223" s="1005"/>
      <c r="Z223" s="992"/>
      <c r="AA223" s="999"/>
      <c r="AB223" s="999"/>
      <c r="AC223" s="992"/>
      <c r="AD223" s="999"/>
      <c r="AE223" s="999"/>
      <c r="AF223" s="999"/>
      <c r="AG223" s="992"/>
      <c r="AH223" s="992"/>
      <c r="AI223" s="992"/>
      <c r="AJ223" s="992"/>
      <c r="AK223" s="999"/>
      <c r="AL223" s="994"/>
    </row>
    <row r="224" spans="1:38" s="625" customFormat="1" ht="13.5" customHeight="1" thickBot="1">
      <c r="A224" s="632"/>
      <c r="B224" s="1011"/>
      <c r="D224" s="1011"/>
      <c r="F224" s="1011"/>
      <c r="H224" s="1011"/>
      <c r="J224" s="1011"/>
      <c r="L224" s="1014"/>
      <c r="N224" s="1011"/>
      <c r="P224" s="1011"/>
      <c r="R224" s="1011"/>
      <c r="T224" s="1011"/>
      <c r="X224" s="1003"/>
      <c r="Y224" s="1005"/>
      <c r="Z224" s="992"/>
      <c r="AA224" s="999"/>
      <c r="AB224" s="999"/>
      <c r="AC224" s="992"/>
      <c r="AD224" s="999"/>
      <c r="AE224" s="999"/>
      <c r="AF224" s="999"/>
      <c r="AG224" s="992"/>
      <c r="AH224" s="992"/>
      <c r="AI224" s="992"/>
      <c r="AJ224" s="992"/>
      <c r="AK224" s="999"/>
      <c r="AL224" s="994"/>
    </row>
    <row r="225" spans="1:38" s="117" customFormat="1" ht="14.15" customHeight="1">
      <c r="A225" s="116"/>
      <c r="B225" s="119" t="str">
        <f>VLOOKUP(B227,'[2]Visual Chart'!$A$2:$R$481,3,0)</f>
        <v>D45+0</v>
      </c>
      <c r="C225" s="119"/>
      <c r="D225" s="119" t="str">
        <f>VLOOKUP(D227,'[2]Visual Chart'!$A$2:$R$481,3,0)</f>
        <v>A+0</v>
      </c>
      <c r="E225" s="119"/>
      <c r="F225" s="119" t="str">
        <f>VLOOKUP(F227,'[2]Visual Chart'!$A$2:$R$481,3,0)</f>
        <v>A+0</v>
      </c>
      <c r="G225" s="119"/>
      <c r="H225" s="119" t="str">
        <f>VLOOKUP(H227,'[2]Visual Chart'!$A$2:$R$481,3,0)</f>
        <v>A+0</v>
      </c>
      <c r="I225" s="119"/>
      <c r="J225" s="119" t="str">
        <f>VLOOKUP(J227,'[2]Visual Chart'!$A$2:$R$481,3,0)</f>
        <v>A+0</v>
      </c>
      <c r="K225" s="119"/>
      <c r="L225" s="119" t="str">
        <f>VLOOKUP(L227,'[2]Visual Chart'!$A$2:$R$481,3,0)</f>
        <v>C2-3</v>
      </c>
      <c r="M225" s="119"/>
      <c r="N225" s="119" t="str">
        <f>VLOOKUP(N227,'[2]Visual Chart'!$A$2:$R$481,3,0)</f>
        <v>A+4.5</v>
      </c>
      <c r="O225" s="119"/>
      <c r="P225" s="119" t="str">
        <f>VLOOKUP(P227,'[2]Visual Chart'!$A$2:$R$481,3,0)</f>
        <v>A+9</v>
      </c>
      <c r="Q225" s="119"/>
      <c r="R225" s="119" t="str">
        <f>VLOOKUP(R227,'[2]Visual Chart'!$A$2:$R$481,3,0)</f>
        <v>A-3</v>
      </c>
      <c r="S225" s="119"/>
      <c r="T225" s="119" t="str">
        <f>VLOOKUP(T227,'[2]Visual Chart'!$A$2:$R$481,3,0)</f>
        <v>D45+3</v>
      </c>
      <c r="U225" s="119"/>
      <c r="X225" s="1003"/>
      <c r="Y225" s="1005"/>
      <c r="Z225" s="992"/>
      <c r="AA225" s="999"/>
      <c r="AB225" s="999"/>
      <c r="AC225" s="992"/>
      <c r="AD225" s="999"/>
      <c r="AE225" s="999"/>
      <c r="AF225" s="999"/>
      <c r="AG225" s="992"/>
      <c r="AH225" s="992"/>
      <c r="AI225" s="992"/>
      <c r="AJ225" s="992"/>
      <c r="AK225" s="999"/>
      <c r="AL225" s="994"/>
    </row>
    <row r="226" spans="1:38" s="117" customFormat="1" ht="14.15" customHeight="1" thickBot="1">
      <c r="A226" s="116"/>
      <c r="B226" s="119"/>
      <c r="C226" s="119"/>
      <c r="D226" s="121"/>
      <c r="E226" s="119"/>
      <c r="F226" s="121"/>
      <c r="G226" s="119"/>
      <c r="H226" s="121"/>
      <c r="I226" s="119"/>
      <c r="J226" s="121"/>
      <c r="K226" s="119"/>
      <c r="L226" s="119"/>
      <c r="M226" s="119"/>
      <c r="N226" s="119"/>
      <c r="O226" s="119"/>
      <c r="P226" s="119"/>
      <c r="Q226" s="119"/>
      <c r="R226" s="119"/>
      <c r="S226" s="119"/>
      <c r="T226" s="119"/>
      <c r="U226" s="119"/>
      <c r="X226" s="1003"/>
      <c r="Y226" s="1005"/>
      <c r="Z226" s="992"/>
      <c r="AA226" s="1000"/>
      <c r="AB226" s="1001"/>
      <c r="AC226" s="992"/>
      <c r="AD226" s="1000"/>
      <c r="AE226" s="1000"/>
      <c r="AF226" s="1000"/>
      <c r="AG226" s="992"/>
      <c r="AH226" s="992"/>
      <c r="AI226" s="992"/>
      <c r="AJ226" s="992"/>
      <c r="AK226" s="1000"/>
      <c r="AL226" s="994"/>
    </row>
    <row r="227" spans="1:38" s="117" customFormat="1" ht="14.5">
      <c r="A227" s="116"/>
      <c r="B227" s="638">
        <f>T216+1</f>
        <v>160</v>
      </c>
      <c r="C227" s="638"/>
      <c r="D227" s="638">
        <f>B227+1</f>
        <v>161</v>
      </c>
      <c r="E227" s="638"/>
      <c r="F227" s="638">
        <f t="shared" ref="F227" si="124">D227+1</f>
        <v>162</v>
      </c>
      <c r="G227" s="638"/>
      <c r="H227" s="638">
        <f t="shared" ref="H227" si="125">F227+1</f>
        <v>163</v>
      </c>
      <c r="I227" s="638"/>
      <c r="J227" s="638">
        <f t="shared" ref="J227" si="126">H227+1</f>
        <v>164</v>
      </c>
      <c r="K227" s="638"/>
      <c r="L227" s="638">
        <f t="shared" ref="L227" si="127">J227+1</f>
        <v>165</v>
      </c>
      <c r="M227" s="638"/>
      <c r="N227" s="638">
        <f t="shared" ref="N227" si="128">L227+1</f>
        <v>166</v>
      </c>
      <c r="O227" s="638"/>
      <c r="P227" s="638">
        <f t="shared" ref="P227" si="129">N227+1</f>
        <v>167</v>
      </c>
      <c r="Q227" s="638"/>
      <c r="R227" s="638">
        <f t="shared" ref="R227" si="130">P227+1</f>
        <v>168</v>
      </c>
      <c r="S227" s="638"/>
      <c r="T227" s="638">
        <f t="shared" ref="T227" si="131">R227+1</f>
        <v>169</v>
      </c>
      <c r="X227" s="1002">
        <f>V233/1000</f>
        <v>3.8460000000000001</v>
      </c>
      <c r="Y227" s="1004">
        <f>X227</f>
        <v>3.8460000000000001</v>
      </c>
      <c r="Z227" s="991"/>
      <c r="AA227" s="998">
        <f>COUNTA(B229:T229)</f>
        <v>10</v>
      </c>
      <c r="AB227" s="998">
        <f>COUNTIF(B233:T235,"C")</f>
        <v>6</v>
      </c>
      <c r="AC227" s="991">
        <f>AA227-AB227</f>
        <v>4</v>
      </c>
      <c r="AD227" s="998"/>
      <c r="AE227" s="998">
        <f>COUNTA(B229:T229)</f>
        <v>10</v>
      </c>
      <c r="AF227" s="998">
        <f>COUNTIF(B233:T235,"C")</f>
        <v>6</v>
      </c>
      <c r="AG227" s="991">
        <f>AE227-AF227</f>
        <v>4</v>
      </c>
      <c r="AH227" s="991">
        <f>AF227-AG227</f>
        <v>2</v>
      </c>
      <c r="AI227" s="991"/>
      <c r="AJ227" s="1095"/>
      <c r="AK227" s="1095"/>
      <c r="AL227" s="993"/>
    </row>
    <row r="228" spans="1:38" s="117" customFormat="1" ht="13.5" customHeight="1">
      <c r="A228" s="116"/>
      <c r="C228" s="122"/>
      <c r="E228" s="122"/>
      <c r="G228" s="122"/>
      <c r="I228" s="122"/>
      <c r="X228" s="1003"/>
      <c r="Y228" s="1005"/>
      <c r="Z228" s="992"/>
      <c r="AA228" s="999"/>
      <c r="AB228" s="999"/>
      <c r="AC228" s="992"/>
      <c r="AD228" s="999"/>
      <c r="AE228" s="999"/>
      <c r="AF228" s="999"/>
      <c r="AG228" s="992"/>
      <c r="AH228" s="992"/>
      <c r="AI228" s="992"/>
      <c r="AJ228" s="992"/>
      <c r="AK228" s="992"/>
      <c r="AL228" s="994"/>
    </row>
    <row r="229" spans="1:38" s="117" customFormat="1" ht="13.5" customHeight="1">
      <c r="A229" s="116"/>
      <c r="B229" s="119" t="str">
        <f>VLOOKUP(B238,'[2]Visual Chart'!$A$2:$R$481,2,0)</f>
        <v>71/1</v>
      </c>
      <c r="C229" s="121"/>
      <c r="D229" s="119" t="str">
        <f>VLOOKUP(D238,'[2]Visual Chart'!$A$2:$R$481,2,0)</f>
        <v>71/2</v>
      </c>
      <c r="E229" s="121"/>
      <c r="F229" s="119" t="str">
        <f>VLOOKUP(F238,'[2]Visual Chart'!$A$2:$R$481,2,0)</f>
        <v>71/3</v>
      </c>
      <c r="G229" s="121"/>
      <c r="H229" s="119" t="str">
        <f>VLOOKUP(H238,'[2]Visual Chart'!$A$2:$R$481,2,0)</f>
        <v>71/4</v>
      </c>
      <c r="I229" s="121"/>
      <c r="J229" s="119" t="str">
        <f>VLOOKUP(J238,'[2]Visual Chart'!$A$2:$R$481,2,0)</f>
        <v>71/5</v>
      </c>
      <c r="K229" s="119"/>
      <c r="L229" s="119" t="str">
        <f>VLOOKUP(L238,'[2]Visual Chart'!$A$2:$R$481,2,0)</f>
        <v>72/0</v>
      </c>
      <c r="M229" s="119"/>
      <c r="N229" s="119" t="str">
        <f>VLOOKUP(N238,'[2]Visual Chart'!$A$2:$R$481,2,0)</f>
        <v>72/1</v>
      </c>
      <c r="O229" s="119"/>
      <c r="P229" s="119" t="str">
        <f>VLOOKUP(P238,'[2]Visual Chart'!$A$2:$R$481,2,0)</f>
        <v>73/0</v>
      </c>
      <c r="Q229" s="119"/>
      <c r="R229" s="119" t="str">
        <f>VLOOKUP(R238,'[2]Visual Chart'!$A$2:$R$481,2,0)</f>
        <v>74/0</v>
      </c>
      <c r="S229" s="119"/>
      <c r="T229" s="119" t="str">
        <f>VLOOKUP(T238,'[2]Visual Chart'!$A$2:$R$481,2,0)</f>
        <v>75/0</v>
      </c>
      <c r="X229" s="1003"/>
      <c r="Y229" s="1005"/>
      <c r="Z229" s="992"/>
      <c r="AA229" s="999"/>
      <c r="AB229" s="999"/>
      <c r="AC229" s="992"/>
      <c r="AD229" s="999"/>
      <c r="AE229" s="999"/>
      <c r="AF229" s="999"/>
      <c r="AG229" s="992"/>
      <c r="AH229" s="992"/>
      <c r="AI229" s="992"/>
      <c r="AJ229" s="992"/>
      <c r="AK229" s="992"/>
      <c r="AL229" s="994"/>
    </row>
    <row r="230" spans="1:38" s="117" customFormat="1" ht="13.5" customHeight="1">
      <c r="A230" s="116"/>
      <c r="X230" s="1003"/>
      <c r="Y230" s="1005"/>
      <c r="Z230" s="992"/>
      <c r="AA230" s="999"/>
      <c r="AB230" s="999"/>
      <c r="AC230" s="992"/>
      <c r="AD230" s="999"/>
      <c r="AE230" s="999"/>
      <c r="AF230" s="999"/>
      <c r="AG230" s="992"/>
      <c r="AH230" s="992"/>
      <c r="AI230" s="992"/>
      <c r="AJ230" s="992"/>
      <c r="AK230" s="992"/>
      <c r="AL230" s="994"/>
    </row>
    <row r="231" spans="1:38" s="117" customFormat="1" ht="13.5" customHeight="1">
      <c r="A231" s="116"/>
      <c r="B231" s="119"/>
      <c r="D231" s="119"/>
      <c r="E231" s="119"/>
      <c r="F231" s="119"/>
      <c r="H231" s="119"/>
      <c r="I231" s="119"/>
      <c r="J231" s="119"/>
      <c r="K231" s="119"/>
      <c r="L231" s="119"/>
      <c r="M231" s="119"/>
      <c r="N231" s="119"/>
      <c r="O231" s="119"/>
      <c r="P231" s="119"/>
      <c r="Q231" s="119"/>
      <c r="R231" s="119"/>
      <c r="S231" s="119"/>
      <c r="T231" s="119"/>
      <c r="U231" s="119"/>
      <c r="X231" s="1003"/>
      <c r="Y231" s="1005"/>
      <c r="Z231" s="992"/>
      <c r="AA231" s="999"/>
      <c r="AB231" s="999"/>
      <c r="AC231" s="992"/>
      <c r="AD231" s="999"/>
      <c r="AE231" s="999"/>
      <c r="AF231" s="999"/>
      <c r="AG231" s="992"/>
      <c r="AH231" s="992"/>
      <c r="AI231" s="992"/>
      <c r="AJ231" s="992"/>
      <c r="AK231" s="992"/>
      <c r="AL231" s="994"/>
    </row>
    <row r="232" spans="1:38" s="117" customFormat="1" ht="13.5" customHeight="1" thickBot="1">
      <c r="A232" s="116"/>
      <c r="B232" s="119"/>
      <c r="D232" s="119"/>
      <c r="E232" s="119"/>
      <c r="F232" s="119"/>
      <c r="H232" s="119"/>
      <c r="I232" s="119"/>
      <c r="J232" s="119"/>
      <c r="K232" s="119"/>
      <c r="L232" s="119"/>
      <c r="M232" s="119"/>
      <c r="N232" s="119"/>
      <c r="O232" s="119"/>
      <c r="P232" s="119"/>
      <c r="Q232" s="119"/>
      <c r="R232" s="119"/>
      <c r="S232" s="119"/>
      <c r="T232" s="119"/>
      <c r="U232" s="119"/>
      <c r="X232" s="1003"/>
      <c r="Y232" s="1005"/>
      <c r="Z232" s="992"/>
      <c r="AA232" s="999"/>
      <c r="AB232" s="999"/>
      <c r="AC232" s="992"/>
      <c r="AD232" s="999"/>
      <c r="AE232" s="999"/>
      <c r="AF232" s="999"/>
      <c r="AG232" s="992"/>
      <c r="AH232" s="992"/>
      <c r="AI232" s="992"/>
      <c r="AJ232" s="992"/>
      <c r="AK232" s="992"/>
      <c r="AL232" s="994"/>
    </row>
    <row r="233" spans="1:38" s="625" customFormat="1" ht="12.65" customHeight="1">
      <c r="A233" s="632"/>
      <c r="B233" s="1009" t="str">
        <f>VLOOKUP(B238,'[2]Visual Chart'!$A$2:$R$481,13,0)</f>
        <v>C</v>
      </c>
      <c r="C233" s="119">
        <f>VLOOKUP(B238,'[2]Visual Chart'!$A$2:$R$481,5,0)</f>
        <v>411</v>
      </c>
      <c r="D233" s="1009" t="str">
        <f>VLOOKUP(D238,'[2]Visual Chart'!$A$2:$R$481,13,0)</f>
        <v>C</v>
      </c>
      <c r="E233" s="119">
        <f>VLOOKUP(D238,'[2]Visual Chart'!$A$2:$R$481,5,0)</f>
        <v>322</v>
      </c>
      <c r="F233" s="1009" t="str">
        <f>VLOOKUP(F238,'[2]Visual Chart'!$A$2:$R$481,13,0)</f>
        <v>C</v>
      </c>
      <c r="G233" s="119">
        <f>VLOOKUP(F238,'[2]Visual Chart'!$A$2:$R$481,5,0)</f>
        <v>374</v>
      </c>
      <c r="H233" s="1009" t="str">
        <f>VLOOKUP(H238,'[2]Visual Chart'!$A$2:$R$481,13,0)</f>
        <v>C</v>
      </c>
      <c r="I233" s="119">
        <f>VLOOKUP(H238,'[2]Visual Chart'!$A$2:$R$481,5,0)</f>
        <v>389</v>
      </c>
      <c r="J233" s="1009" t="str">
        <f>VLOOKUP(J238,'[2]Visual Chart'!$A$2:$R$481,13,0)</f>
        <v>C</v>
      </c>
      <c r="K233" s="119">
        <f>VLOOKUP(J238,'[2]Visual Chart'!$A$2:$R$481,5,0)</f>
        <v>420.5</v>
      </c>
      <c r="L233" s="1009">
        <f>VLOOKUP(L238,'[2]Visual Chart'!$A$2:$R$481,13,0)</f>
        <v>0</v>
      </c>
      <c r="M233" s="119">
        <f>VLOOKUP(L238,'[2]Visual Chart'!$A$2:$R$481,5,0)</f>
        <v>436</v>
      </c>
      <c r="N233" s="1009" t="str">
        <f>VLOOKUP(N238,'[2]Visual Chart'!$A$2:$R$481,13,0)</f>
        <v>C</v>
      </c>
      <c r="O233" s="119">
        <f>VLOOKUP(N238,'[2]Visual Chart'!$A$2:$R$481,5,0)</f>
        <v>387.5</v>
      </c>
      <c r="P233" s="1009">
        <f>VLOOKUP(P238,'[2]Visual Chart'!$A$2:$R$481,13,0)</f>
        <v>0</v>
      </c>
      <c r="Q233" s="119">
        <f>VLOOKUP(P238,'[2]Visual Chart'!$A$2:$R$481,5,0)</f>
        <v>376</v>
      </c>
      <c r="R233" s="1009">
        <f>VLOOKUP(R238,'[2]Visual Chart'!$A$2:$R$481,13,0)</f>
        <v>0</v>
      </c>
      <c r="S233" s="119">
        <f>VLOOKUP(R238,'[2]Visual Chart'!$A$2:$R$481,5,0)</f>
        <v>236</v>
      </c>
      <c r="T233" s="1009">
        <f>VLOOKUP(T238,'[2]Visual Chart'!$A$2:$R$481,13,0)</f>
        <v>0</v>
      </c>
      <c r="U233" s="119">
        <f>VLOOKUP(T238,'[2]Visual Chart'!$A$2:$R$481,5,0)</f>
        <v>494</v>
      </c>
      <c r="V233" s="995">
        <f>SUM(C233:U233)</f>
        <v>3846</v>
      </c>
      <c r="W233" s="1096"/>
      <c r="X233" s="1003"/>
      <c r="Y233" s="1005"/>
      <c r="Z233" s="992"/>
      <c r="AA233" s="999"/>
      <c r="AB233" s="999"/>
      <c r="AC233" s="992"/>
      <c r="AD233" s="999"/>
      <c r="AE233" s="999"/>
      <c r="AF233" s="999"/>
      <c r="AG233" s="992"/>
      <c r="AH233" s="992"/>
      <c r="AI233" s="992"/>
      <c r="AJ233" s="992"/>
      <c r="AK233" s="992"/>
      <c r="AL233" s="994"/>
    </row>
    <row r="234" spans="1:38" s="625" customFormat="1" ht="13.5" customHeight="1">
      <c r="A234" s="632"/>
      <c r="B234" s="1010"/>
      <c r="C234" s="628"/>
      <c r="D234" s="1010"/>
      <c r="E234" s="628"/>
      <c r="F234" s="1010"/>
      <c r="G234" s="628"/>
      <c r="H234" s="1010"/>
      <c r="I234" s="628"/>
      <c r="J234" s="1010"/>
      <c r="K234" s="628"/>
      <c r="L234" s="1010"/>
      <c r="M234" s="628"/>
      <c r="N234" s="1010"/>
      <c r="O234" s="628"/>
      <c r="P234" s="1010"/>
      <c r="Q234" s="628"/>
      <c r="R234" s="1010"/>
      <c r="S234" s="628"/>
      <c r="T234" s="1010"/>
      <c r="U234" s="628"/>
      <c r="X234" s="1003"/>
      <c r="Y234" s="1005"/>
      <c r="Z234" s="992"/>
      <c r="AA234" s="999"/>
      <c r="AB234" s="999"/>
      <c r="AC234" s="992"/>
      <c r="AD234" s="999"/>
      <c r="AE234" s="999"/>
      <c r="AF234" s="999"/>
      <c r="AG234" s="992"/>
      <c r="AH234" s="992"/>
      <c r="AI234" s="992"/>
      <c r="AJ234" s="992"/>
      <c r="AK234" s="992"/>
      <c r="AL234" s="994"/>
    </row>
    <row r="235" spans="1:38" s="625" customFormat="1" ht="13.5" customHeight="1" thickBot="1">
      <c r="A235" s="632"/>
      <c r="B235" s="1011"/>
      <c r="D235" s="1011"/>
      <c r="F235" s="1011"/>
      <c r="H235" s="1011"/>
      <c r="J235" s="1011"/>
      <c r="L235" s="1011"/>
      <c r="N235" s="1011"/>
      <c r="P235" s="1011"/>
      <c r="R235" s="1011"/>
      <c r="T235" s="1011"/>
      <c r="X235" s="1003"/>
      <c r="Y235" s="1005"/>
      <c r="Z235" s="992"/>
      <c r="AA235" s="999"/>
      <c r="AB235" s="999"/>
      <c r="AC235" s="992"/>
      <c r="AD235" s="999"/>
      <c r="AE235" s="999"/>
      <c r="AF235" s="999"/>
      <c r="AG235" s="992"/>
      <c r="AH235" s="992"/>
      <c r="AI235" s="992"/>
      <c r="AJ235" s="992"/>
      <c r="AK235" s="992"/>
      <c r="AL235" s="994"/>
    </row>
    <row r="236" spans="1:38" s="117" customFormat="1" ht="14.15" customHeight="1">
      <c r="A236" s="116"/>
      <c r="B236" s="119" t="str">
        <f>VLOOKUP(B238,'[2]Visual Chart'!$A$2:$R$481,3,0)</f>
        <v>A+3</v>
      </c>
      <c r="C236" s="119"/>
      <c r="D236" s="119" t="str">
        <f>VLOOKUP(D238,'[2]Visual Chart'!$A$2:$R$481,3,0)</f>
        <v>A-3</v>
      </c>
      <c r="E236" s="119"/>
      <c r="F236" s="119" t="str">
        <f>VLOOKUP(F238,'[2]Visual Chart'!$A$2:$R$481,3,0)</f>
        <v>A+0</v>
      </c>
      <c r="G236" s="119"/>
      <c r="H236" s="119" t="str">
        <f>VLOOKUP(H238,'[2]Visual Chart'!$A$2:$R$481,3,0)</f>
        <v>A-3</v>
      </c>
      <c r="I236" s="119"/>
      <c r="J236" s="119" t="str">
        <f>VLOOKUP(J238,'[2]Visual Chart'!$A$2:$R$481,3,0)</f>
        <v>A+3</v>
      </c>
      <c r="K236" s="119"/>
      <c r="L236" s="119" t="str">
        <f>VLOOKUP(L238,'[2]Visual Chart'!$A$2:$R$481,3,0)</f>
        <v>D45+0</v>
      </c>
      <c r="M236" s="119"/>
      <c r="N236" s="119" t="str">
        <f>VLOOKUP(N238,'[2]Visual Chart'!$A$2:$R$481,3,0)</f>
        <v>A+9</v>
      </c>
      <c r="O236" s="119"/>
      <c r="P236" s="119" t="str">
        <f>VLOOKUP(P238,'[2]Visual Chart'!$A$2:$R$481,3,0)</f>
        <v>D45+3</v>
      </c>
      <c r="Q236" s="119"/>
      <c r="R236" s="119" t="str">
        <f>VLOOKUP(R238,'[2]Visual Chart'!$A$2:$R$481,3,0)</f>
        <v>D45+9(RC=2.0M)</v>
      </c>
      <c r="S236" s="119"/>
      <c r="T236" s="119" t="str">
        <f>VLOOKUP(T238,'[2]Visual Chart'!$A$2:$R$481,3,0)</f>
        <v>B1+9</v>
      </c>
      <c r="U236" s="119"/>
      <c r="X236" s="1003"/>
      <c r="Y236" s="1005"/>
      <c r="Z236" s="992"/>
      <c r="AA236" s="999"/>
      <c r="AB236" s="999"/>
      <c r="AC236" s="992"/>
      <c r="AD236" s="999"/>
      <c r="AE236" s="999"/>
      <c r="AF236" s="999"/>
      <c r="AG236" s="992"/>
      <c r="AH236" s="992"/>
      <c r="AI236" s="992"/>
      <c r="AJ236" s="992"/>
      <c r="AK236" s="992"/>
      <c r="AL236" s="994"/>
    </row>
    <row r="237" spans="1:38" s="117" customFormat="1" ht="14.15" customHeight="1" thickBot="1">
      <c r="A237" s="116"/>
      <c r="B237" s="119" t="str">
        <f>VLOOKUP(B238,'[2]Visual Chart'!$A$2:$R$481,12,0)</f>
        <v>C</v>
      </c>
      <c r="C237" s="119"/>
      <c r="D237" s="121"/>
      <c r="E237" s="119"/>
      <c r="F237" s="121"/>
      <c r="G237" s="119"/>
      <c r="H237" s="121"/>
      <c r="I237" s="119"/>
      <c r="J237" s="121"/>
      <c r="K237" s="119"/>
      <c r="L237" s="119"/>
      <c r="M237" s="119"/>
      <c r="N237" s="119"/>
      <c r="O237" s="119"/>
      <c r="P237" s="119"/>
      <c r="Q237" s="119"/>
      <c r="R237" s="119"/>
      <c r="S237" s="119" t="s">
        <v>1697</v>
      </c>
      <c r="T237" s="119"/>
      <c r="U237" s="119"/>
      <c r="X237" s="1003"/>
      <c r="Y237" s="1005"/>
      <c r="Z237" s="992"/>
      <c r="AA237" s="1000"/>
      <c r="AB237" s="1001"/>
      <c r="AC237" s="992"/>
      <c r="AD237" s="1000"/>
      <c r="AE237" s="1000"/>
      <c r="AF237" s="1000"/>
      <c r="AG237" s="992"/>
      <c r="AH237" s="992"/>
      <c r="AI237" s="992"/>
      <c r="AJ237" s="992"/>
      <c r="AK237" s="992"/>
      <c r="AL237" s="994"/>
    </row>
    <row r="238" spans="1:38" s="117" customFormat="1" ht="14.5">
      <c r="A238" s="116"/>
      <c r="B238" s="638">
        <f>T227+1</f>
        <v>170</v>
      </c>
      <c r="C238" s="638"/>
      <c r="D238" s="638">
        <f>B238+1</f>
        <v>171</v>
      </c>
      <c r="E238" s="638"/>
      <c r="F238" s="638">
        <f t="shared" ref="F238" si="132">D238+1</f>
        <v>172</v>
      </c>
      <c r="G238" s="638"/>
      <c r="H238" s="638">
        <f t="shared" ref="H238" si="133">F238+1</f>
        <v>173</v>
      </c>
      <c r="I238" s="638"/>
      <c r="J238" s="638">
        <f t="shared" ref="J238" si="134">H238+1</f>
        <v>174</v>
      </c>
      <c r="K238" s="638"/>
      <c r="L238" s="638">
        <f t="shared" ref="L238" si="135">J238+1</f>
        <v>175</v>
      </c>
      <c r="M238" s="638"/>
      <c r="N238" s="638">
        <f t="shared" ref="N238" si="136">L238+1</f>
        <v>176</v>
      </c>
      <c r="O238" s="638"/>
      <c r="P238" s="638">
        <f t="shared" ref="P238" si="137">N238+1</f>
        <v>177</v>
      </c>
      <c r="Q238" s="638"/>
      <c r="R238" s="638">
        <f t="shared" ref="R238" si="138">P238+1</f>
        <v>178</v>
      </c>
      <c r="S238" s="638"/>
      <c r="T238" s="638">
        <f t="shared" ref="T238" si="139">R238+1</f>
        <v>179</v>
      </c>
      <c r="X238" s="1002">
        <f>V244/1000</f>
        <v>3.8297089999999998</v>
      </c>
      <c r="Y238" s="1004">
        <f>X238</f>
        <v>3.8297089999999998</v>
      </c>
      <c r="Z238" s="991"/>
      <c r="AA238" s="998">
        <f>COUNTA(B240:T240)</f>
        <v>10</v>
      </c>
      <c r="AB238" s="998">
        <f>COUNTIF(B244:T246,"C")</f>
        <v>6</v>
      </c>
      <c r="AC238" s="991">
        <f>AA238-AB238</f>
        <v>4</v>
      </c>
      <c r="AD238" s="998"/>
      <c r="AE238" s="998">
        <f>COUNTA(B240:T240)</f>
        <v>10</v>
      </c>
      <c r="AF238" s="998">
        <f>COUNTIF(B244:T246,"C")</f>
        <v>6</v>
      </c>
      <c r="AG238" s="991">
        <f>AE238-AF238</f>
        <v>4</v>
      </c>
      <c r="AH238" s="991">
        <f>AF238-AG238</f>
        <v>2</v>
      </c>
      <c r="AI238" s="991"/>
      <c r="AJ238" s="1095"/>
      <c r="AK238" s="991"/>
      <c r="AL238" s="993"/>
    </row>
    <row r="239" spans="1:38" s="117" customFormat="1" ht="13.5" customHeight="1">
      <c r="A239" s="116"/>
      <c r="C239" s="122"/>
      <c r="E239" s="122"/>
      <c r="G239" s="122"/>
      <c r="I239" s="122"/>
      <c r="X239" s="1003"/>
      <c r="Y239" s="1005"/>
      <c r="Z239" s="992"/>
      <c r="AA239" s="999"/>
      <c r="AB239" s="999"/>
      <c r="AC239" s="992"/>
      <c r="AD239" s="999"/>
      <c r="AE239" s="999"/>
      <c r="AF239" s="999"/>
      <c r="AG239" s="992"/>
      <c r="AH239" s="992"/>
      <c r="AI239" s="992"/>
      <c r="AJ239" s="992"/>
      <c r="AK239" s="992"/>
      <c r="AL239" s="994"/>
    </row>
    <row r="240" spans="1:38" s="117" customFormat="1" ht="13.5" customHeight="1">
      <c r="A240" s="116"/>
      <c r="B240" s="119" t="str">
        <f>VLOOKUP(B249,'[2]Visual Chart'!$A$2:$R$481,2,0)</f>
        <v>75/1</v>
      </c>
      <c r="C240" s="121"/>
      <c r="D240" s="119" t="str">
        <f>VLOOKUP(D249,'[2]Visual Chart'!$A$2:$R$481,2,0)</f>
        <v>75/2</v>
      </c>
      <c r="E240" s="121"/>
      <c r="F240" s="119" t="str">
        <f>VLOOKUP(F249,'[2]Visual Chart'!$A$2:$R$481,2,0)</f>
        <v>76/0</v>
      </c>
      <c r="G240" s="121"/>
      <c r="H240" s="119" t="str">
        <f>VLOOKUP(H249,'[2]Visual Chart'!$A$2:$R$481,2,0)</f>
        <v>76/1</v>
      </c>
      <c r="I240" s="121"/>
      <c r="J240" s="119" t="str">
        <f>VLOOKUP(J249,'[2]Visual Chart'!$A$2:$R$481,2,0)</f>
        <v>76/2</v>
      </c>
      <c r="K240" s="119"/>
      <c r="L240" s="119" t="str">
        <f>VLOOKUP(L249,'[2]Visual Chart'!$A$2:$R$481,2,0)</f>
        <v>76/3</v>
      </c>
      <c r="M240" s="119"/>
      <c r="N240" s="119" t="str">
        <f>VLOOKUP(N249,'[2]Visual Chart'!$A$2:$R$481,2,0)</f>
        <v>76/4</v>
      </c>
      <c r="O240" s="119"/>
      <c r="P240" s="119" t="str">
        <f>VLOOKUP(P249,'[2]Visual Chart'!$A$2:$R$481,2,0)</f>
        <v>76/5</v>
      </c>
      <c r="Q240" s="119"/>
      <c r="R240" s="119" t="str">
        <f>VLOOKUP(R249,'[2]Visual Chart'!$A$2:$R$481,2,0)</f>
        <v>76/6</v>
      </c>
      <c r="S240" s="119"/>
      <c r="T240" s="119" t="str">
        <f>VLOOKUP(T249,'[2]Visual Chart'!$A$2:$R$481,2,0)</f>
        <v>77/0</v>
      </c>
      <c r="X240" s="1003"/>
      <c r="Y240" s="1005"/>
      <c r="Z240" s="992"/>
      <c r="AA240" s="999"/>
      <c r="AB240" s="999"/>
      <c r="AC240" s="992"/>
      <c r="AD240" s="999"/>
      <c r="AE240" s="999"/>
      <c r="AF240" s="999"/>
      <c r="AG240" s="992"/>
      <c r="AH240" s="992"/>
      <c r="AI240" s="992"/>
      <c r="AJ240" s="992"/>
      <c r="AK240" s="992"/>
      <c r="AL240" s="994"/>
    </row>
    <row r="241" spans="1:38" s="117" customFormat="1" ht="13.5" customHeight="1">
      <c r="A241" s="116"/>
      <c r="X241" s="1003"/>
      <c r="Y241" s="1005"/>
      <c r="Z241" s="992"/>
      <c r="AA241" s="999"/>
      <c r="AB241" s="999"/>
      <c r="AC241" s="992"/>
      <c r="AD241" s="999"/>
      <c r="AE241" s="999"/>
      <c r="AF241" s="999"/>
      <c r="AG241" s="992"/>
      <c r="AH241" s="992"/>
      <c r="AI241" s="992"/>
      <c r="AJ241" s="992"/>
      <c r="AK241" s="992"/>
      <c r="AL241" s="994"/>
    </row>
    <row r="242" spans="1:38" s="117" customFormat="1" ht="13.5" customHeight="1">
      <c r="A242" s="116"/>
      <c r="B242" s="119"/>
      <c r="D242" s="119"/>
      <c r="E242" s="119"/>
      <c r="F242" s="119"/>
      <c r="H242" s="119"/>
      <c r="I242" s="119"/>
      <c r="J242" s="119"/>
      <c r="K242" s="119"/>
      <c r="L242" s="119"/>
      <c r="M242" s="119"/>
      <c r="N242" s="119"/>
      <c r="O242" s="119"/>
      <c r="P242" s="119"/>
      <c r="Q242" s="119"/>
      <c r="R242" s="119"/>
      <c r="S242" s="119"/>
      <c r="T242" s="119"/>
      <c r="U242" s="119"/>
      <c r="X242" s="1003"/>
      <c r="Y242" s="1005"/>
      <c r="Z242" s="992"/>
      <c r="AA242" s="999"/>
      <c r="AB242" s="999"/>
      <c r="AC242" s="992"/>
      <c r="AD242" s="999"/>
      <c r="AE242" s="999"/>
      <c r="AF242" s="999"/>
      <c r="AG242" s="992"/>
      <c r="AH242" s="992"/>
      <c r="AI242" s="992"/>
      <c r="AJ242" s="992"/>
      <c r="AK242" s="992"/>
      <c r="AL242" s="994"/>
    </row>
    <row r="243" spans="1:38" s="117" customFormat="1" ht="13.5" customHeight="1" thickBot="1">
      <c r="A243" s="116"/>
      <c r="B243" s="119"/>
      <c r="D243" s="119"/>
      <c r="E243" s="119"/>
      <c r="F243" s="119"/>
      <c r="H243" s="119"/>
      <c r="I243" s="119"/>
      <c r="J243" s="119"/>
      <c r="K243" s="119"/>
      <c r="L243" s="119"/>
      <c r="M243" s="119"/>
      <c r="N243" s="119"/>
      <c r="O243" s="119"/>
      <c r="P243" s="119"/>
      <c r="Q243" s="119"/>
      <c r="R243" s="119"/>
      <c r="S243" s="119"/>
      <c r="T243" s="119"/>
      <c r="U243" s="119"/>
      <c r="X243" s="1003"/>
      <c r="Y243" s="1005"/>
      <c r="Z243" s="992"/>
      <c r="AA243" s="999"/>
      <c r="AB243" s="999"/>
      <c r="AC243" s="992"/>
      <c r="AD243" s="999"/>
      <c r="AE243" s="999"/>
      <c r="AF243" s="999"/>
      <c r="AG243" s="992"/>
      <c r="AH243" s="992"/>
      <c r="AI243" s="992"/>
      <c r="AJ243" s="992"/>
      <c r="AK243" s="992"/>
      <c r="AL243" s="994"/>
    </row>
    <row r="244" spans="1:38" s="625" customFormat="1" ht="12.65" customHeight="1">
      <c r="A244" s="632"/>
      <c r="B244" s="1009">
        <f>VLOOKUP(B249,'[2]Visual Chart'!$A$2:$R$481,13,0)</f>
        <v>0</v>
      </c>
      <c r="C244" s="119">
        <f>VLOOKUP(B249,'[2]Visual Chart'!$A$2:$R$481,5,0)</f>
        <v>347</v>
      </c>
      <c r="D244" s="1009">
        <f>VLOOKUP(D249,'[2]Visual Chart'!$A$2:$R$481,13,0)</f>
        <v>0</v>
      </c>
      <c r="E244" s="119">
        <f>VLOOKUP(D249,'[2]Visual Chart'!$A$2:$R$481,5,0)</f>
        <v>337</v>
      </c>
      <c r="F244" s="1009">
        <f>VLOOKUP(F249,'[2]Visual Chart'!$A$2:$R$481,13,0)</f>
        <v>0</v>
      </c>
      <c r="G244" s="119">
        <f>VLOOKUP(F249,'[2]Visual Chart'!$A$2:$R$481,5,0)</f>
        <v>426</v>
      </c>
      <c r="H244" s="1009" t="str">
        <f>VLOOKUP(H249,'[2]Visual Chart'!$A$2:$R$481,13,0)</f>
        <v>C</v>
      </c>
      <c r="I244" s="119">
        <f>VLOOKUP(H249,'[2]Visual Chart'!$A$2:$R$481,5,0)</f>
        <v>418.99900000000002</v>
      </c>
      <c r="J244" s="1009" t="str">
        <f>VLOOKUP(J249,'[2]Visual Chart'!$A$2:$R$481,13,0)</f>
        <v>C</v>
      </c>
      <c r="K244" s="119">
        <f>VLOOKUP(J249,'[2]Visual Chart'!$A$2:$R$481,5,0)</f>
        <v>367</v>
      </c>
      <c r="L244" s="1009">
        <f>VLOOKUP(L249,'[2]Visual Chart'!$A$2:$R$481,13,0)</f>
        <v>0</v>
      </c>
      <c r="M244" s="119">
        <f>VLOOKUP(L249,'[2]Visual Chart'!$A$2:$R$481,5,0)</f>
        <v>431</v>
      </c>
      <c r="N244" s="1009" t="str">
        <f>VLOOKUP(N249,'[2]Visual Chart'!$A$2:$R$481,13,0)</f>
        <v>C</v>
      </c>
      <c r="O244" s="119">
        <f>VLOOKUP(N249,'[2]Visual Chart'!$A$2:$R$481,5,0)</f>
        <v>403</v>
      </c>
      <c r="P244" s="1009" t="str">
        <f>VLOOKUP(P249,'[2]Visual Chart'!$A$2:$R$481,13,0)</f>
        <v>C</v>
      </c>
      <c r="Q244" s="119">
        <f>VLOOKUP(P249,'[2]Visual Chart'!$A$2:$R$481,5,0)</f>
        <v>438</v>
      </c>
      <c r="R244" s="1009" t="str">
        <f>VLOOKUP(R249,'[2]Visual Chart'!$A$2:$R$481,13,0)</f>
        <v>C</v>
      </c>
      <c r="S244" s="119">
        <f>VLOOKUP(R249,'[2]Visual Chart'!$A$2:$R$481,5,0)</f>
        <v>356.71</v>
      </c>
      <c r="T244" s="1009" t="s">
        <v>795</v>
      </c>
      <c r="U244" s="119">
        <f>VLOOKUP(T249,'[2]Visual Chart'!$A$2:$R$481,5,0)</f>
        <v>305</v>
      </c>
      <c r="V244" s="995">
        <f>SUM(C244:U244)</f>
        <v>3829.7089999999998</v>
      </c>
      <c r="W244" s="1096"/>
      <c r="X244" s="1003"/>
      <c r="Y244" s="1005"/>
      <c r="Z244" s="992"/>
      <c r="AA244" s="999"/>
      <c r="AB244" s="999"/>
      <c r="AC244" s="992"/>
      <c r="AD244" s="999"/>
      <c r="AE244" s="999"/>
      <c r="AF244" s="999"/>
      <c r="AG244" s="992"/>
      <c r="AH244" s="992"/>
      <c r="AI244" s="992"/>
      <c r="AJ244" s="992"/>
      <c r="AK244" s="992"/>
      <c r="AL244" s="994"/>
    </row>
    <row r="245" spans="1:38" s="625" customFormat="1" ht="13.5" customHeight="1">
      <c r="A245" s="632"/>
      <c r="B245" s="1010"/>
      <c r="C245" s="628"/>
      <c r="D245" s="1010"/>
      <c r="E245" s="628"/>
      <c r="F245" s="1010"/>
      <c r="G245" s="628"/>
      <c r="H245" s="1010"/>
      <c r="I245" s="628"/>
      <c r="J245" s="1010"/>
      <c r="K245" s="628"/>
      <c r="L245" s="1010"/>
      <c r="M245" s="628"/>
      <c r="N245" s="1010"/>
      <c r="O245" s="628"/>
      <c r="P245" s="1010"/>
      <c r="Q245" s="628"/>
      <c r="R245" s="1010"/>
      <c r="S245" s="628"/>
      <c r="T245" s="1010"/>
      <c r="U245" s="628"/>
      <c r="X245" s="1003"/>
      <c r="Y245" s="1005"/>
      <c r="Z245" s="992"/>
      <c r="AA245" s="999"/>
      <c r="AB245" s="999"/>
      <c r="AC245" s="992"/>
      <c r="AD245" s="999"/>
      <c r="AE245" s="999"/>
      <c r="AF245" s="999"/>
      <c r="AG245" s="992"/>
      <c r="AH245" s="992"/>
      <c r="AI245" s="992"/>
      <c r="AJ245" s="992"/>
      <c r="AK245" s="992"/>
      <c r="AL245" s="994"/>
    </row>
    <row r="246" spans="1:38" s="625" customFormat="1" ht="13.5" customHeight="1" thickBot="1">
      <c r="A246" s="632"/>
      <c r="B246" s="1011"/>
      <c r="D246" s="1011"/>
      <c r="F246" s="1011"/>
      <c r="H246" s="1011"/>
      <c r="J246" s="1011"/>
      <c r="L246" s="1011"/>
      <c r="N246" s="1011"/>
      <c r="P246" s="1011"/>
      <c r="R246" s="1011"/>
      <c r="T246" s="1011"/>
      <c r="X246" s="1003"/>
      <c r="Y246" s="1005"/>
      <c r="Z246" s="992"/>
      <c r="AA246" s="999"/>
      <c r="AB246" s="999"/>
      <c r="AC246" s="992"/>
      <c r="AD246" s="999"/>
      <c r="AE246" s="999"/>
      <c r="AF246" s="999"/>
      <c r="AG246" s="992"/>
      <c r="AH246" s="992"/>
      <c r="AI246" s="992"/>
      <c r="AJ246" s="992"/>
      <c r="AK246" s="992"/>
      <c r="AL246" s="994"/>
    </row>
    <row r="247" spans="1:38" s="625" customFormat="1" ht="14.15" customHeight="1">
      <c r="A247" s="632"/>
      <c r="B247" s="119" t="str">
        <f>VLOOKUP(B249,'[2]Visual Chart'!$A$2:$R$481,3,0)</f>
        <v>A+0</v>
      </c>
      <c r="C247" s="627"/>
      <c r="D247" s="119" t="str">
        <f>VLOOKUP(D249,'[2]Visual Chart'!$A$2:$R$481,3,0)</f>
        <v>A-3</v>
      </c>
      <c r="E247" s="627"/>
      <c r="F247" s="119" t="str">
        <f>VLOOKUP(F249,'[2]Visual Chart'!$A$2:$R$481,3,0)</f>
        <v>C2-3</v>
      </c>
      <c r="G247" s="627"/>
      <c r="H247" s="119" t="str">
        <f>VLOOKUP(H249,'[2]Visual Chart'!$A$2:$R$481,3,0)</f>
        <v>A+6</v>
      </c>
      <c r="I247" s="627"/>
      <c r="J247" s="119" t="str">
        <f>VLOOKUP(J249,'[2]Visual Chart'!$A$2:$R$481,3,0)</f>
        <v>A+6</v>
      </c>
      <c r="K247" s="627"/>
      <c r="L247" s="119" t="str">
        <f>VLOOKUP(L249,'[2]Visual Chart'!$A$2:$R$481,3,0)</f>
        <v>A-3</v>
      </c>
      <c r="M247" s="627"/>
      <c r="N247" s="119" t="str">
        <f>VLOOKUP(N249,'[2]Visual Chart'!$A$2:$R$481,3,0)</f>
        <v>A+0</v>
      </c>
      <c r="O247" s="627"/>
      <c r="P247" s="119" t="str">
        <f>VLOOKUP(P249,'[2]Visual Chart'!$A$2:$R$481,3,0)</f>
        <v>A+9</v>
      </c>
      <c r="Q247" s="627"/>
      <c r="R247" s="119" t="str">
        <f>VLOOKUP(R249,'[2]Visual Chart'!$A$2:$R$481,3,0)</f>
        <v>A+1.5</v>
      </c>
      <c r="S247" s="627"/>
      <c r="T247" s="119" t="str">
        <f>VLOOKUP(T249,'[2]Visual Chart'!$A$2:$R$481,3,0)</f>
        <v>B2+0</v>
      </c>
      <c r="U247" s="627"/>
      <c r="X247" s="1003"/>
      <c r="Y247" s="1005"/>
      <c r="Z247" s="992"/>
      <c r="AA247" s="999"/>
      <c r="AB247" s="999"/>
      <c r="AC247" s="992"/>
      <c r="AD247" s="999"/>
      <c r="AE247" s="999"/>
      <c r="AF247" s="999"/>
      <c r="AG247" s="992"/>
      <c r="AH247" s="992"/>
      <c r="AI247" s="992"/>
      <c r="AJ247" s="992"/>
      <c r="AK247" s="992"/>
      <c r="AL247" s="994"/>
    </row>
    <row r="248" spans="1:38" s="117" customFormat="1" ht="14.15" customHeight="1" thickBot="1">
      <c r="A248" s="116"/>
      <c r="B248" s="119"/>
      <c r="C248" s="119"/>
      <c r="D248" s="121"/>
      <c r="E248" s="119"/>
      <c r="F248" s="121"/>
      <c r="G248" s="119"/>
      <c r="H248" s="121"/>
      <c r="I248" s="119"/>
      <c r="J248" s="121"/>
      <c r="K248" s="119"/>
      <c r="L248" s="119"/>
      <c r="M248" s="119"/>
      <c r="N248" s="119"/>
      <c r="O248" s="119"/>
      <c r="P248" s="119"/>
      <c r="Q248" s="119"/>
      <c r="R248" s="119"/>
      <c r="S248" s="119"/>
      <c r="T248" s="119"/>
      <c r="U248" s="119"/>
      <c r="X248" s="1003"/>
      <c r="Y248" s="1005"/>
      <c r="Z248" s="992"/>
      <c r="AA248" s="1000"/>
      <c r="AB248" s="1001"/>
      <c r="AC248" s="992"/>
      <c r="AD248" s="1000"/>
      <c r="AE248" s="1000"/>
      <c r="AF248" s="1000"/>
      <c r="AG248" s="992"/>
      <c r="AH248" s="992"/>
      <c r="AI248" s="992"/>
      <c r="AJ248" s="992"/>
      <c r="AK248" s="992"/>
      <c r="AL248" s="994"/>
    </row>
    <row r="249" spans="1:38" s="117" customFormat="1" ht="14.5">
      <c r="A249" s="116"/>
      <c r="B249" s="638">
        <f>T238+1</f>
        <v>180</v>
      </c>
      <c r="C249" s="638"/>
      <c r="D249" s="638">
        <f>B249+1</f>
        <v>181</v>
      </c>
      <c r="E249" s="638"/>
      <c r="F249" s="638">
        <f t="shared" ref="F249" si="140">D249+1</f>
        <v>182</v>
      </c>
      <c r="G249" s="638"/>
      <c r="H249" s="638">
        <f t="shared" ref="H249" si="141">F249+1</f>
        <v>183</v>
      </c>
      <c r="I249" s="638"/>
      <c r="J249" s="638">
        <f t="shared" ref="J249" si="142">H249+1</f>
        <v>184</v>
      </c>
      <c r="K249" s="638"/>
      <c r="L249" s="638">
        <f t="shared" ref="L249" si="143">J249+1</f>
        <v>185</v>
      </c>
      <c r="M249" s="638"/>
      <c r="N249" s="638">
        <f t="shared" ref="N249" si="144">L249+1</f>
        <v>186</v>
      </c>
      <c r="O249" s="638"/>
      <c r="P249" s="638">
        <f t="shared" ref="P249" si="145">N249+1</f>
        <v>187</v>
      </c>
      <c r="Q249" s="638"/>
      <c r="R249" s="638">
        <f t="shared" ref="R249" si="146">P249+1</f>
        <v>188</v>
      </c>
      <c r="S249" s="638"/>
      <c r="T249" s="638">
        <f t="shared" ref="T249" si="147">R249+1</f>
        <v>189</v>
      </c>
      <c r="X249" s="1002">
        <f>V255/1000</f>
        <v>3.6162070000000002</v>
      </c>
      <c r="Y249" s="1004">
        <f>X249</f>
        <v>3.6162070000000002</v>
      </c>
      <c r="Z249" s="991"/>
      <c r="AA249" s="998">
        <f>COUNTA(B251:T251)</f>
        <v>10</v>
      </c>
      <c r="AB249" s="998">
        <f>COUNTIF(B255:T257,"C")</f>
        <v>3</v>
      </c>
      <c r="AC249" s="991">
        <f>AA249-AB249</f>
        <v>7</v>
      </c>
      <c r="AD249" s="998"/>
      <c r="AE249" s="998">
        <f>COUNTA(B251:T251)</f>
        <v>10</v>
      </c>
      <c r="AF249" s="998">
        <f>COUNTIF(B255:T257,"C")</f>
        <v>3</v>
      </c>
      <c r="AG249" s="991">
        <f>AE249-AF249</f>
        <v>7</v>
      </c>
      <c r="AH249" s="991">
        <f>AF249-AG249</f>
        <v>-4</v>
      </c>
      <c r="AI249" s="991"/>
      <c r="AJ249" s="1095"/>
      <c r="AK249" s="1095"/>
      <c r="AL249" s="993"/>
    </row>
    <row r="250" spans="1:38" s="117" customFormat="1" ht="13.5" customHeight="1">
      <c r="A250" s="116"/>
      <c r="C250" s="122"/>
      <c r="E250" s="122"/>
      <c r="G250" s="122"/>
      <c r="I250" s="122"/>
      <c r="K250" s="119"/>
      <c r="X250" s="1003"/>
      <c r="Y250" s="1005"/>
      <c r="Z250" s="992"/>
      <c r="AA250" s="999"/>
      <c r="AB250" s="999"/>
      <c r="AC250" s="992"/>
      <c r="AD250" s="999"/>
      <c r="AE250" s="999"/>
      <c r="AF250" s="999"/>
      <c r="AG250" s="992"/>
      <c r="AH250" s="992"/>
      <c r="AI250" s="992"/>
      <c r="AJ250" s="992"/>
      <c r="AK250" s="992"/>
      <c r="AL250" s="994"/>
    </row>
    <row r="251" spans="1:38" s="117" customFormat="1" ht="13.5" customHeight="1">
      <c r="A251" s="116"/>
      <c r="B251" s="119" t="str">
        <f>VLOOKUP(B260,'[2]Visual Chart'!$A$2:$R$481,2,0)</f>
        <v>77/1</v>
      </c>
      <c r="C251" s="121"/>
      <c r="D251" s="119" t="str">
        <f>VLOOKUP(D260,'[2]Visual Chart'!$A$2:$R$481,2,0)</f>
        <v>78/0</v>
      </c>
      <c r="E251" s="121"/>
      <c r="F251" s="119" t="str">
        <f>VLOOKUP(F260,'[2]Visual Chart'!$A$2:$R$481,2,0)</f>
        <v>78/1</v>
      </c>
      <c r="G251" s="121"/>
      <c r="H251" s="119" t="str">
        <f>VLOOKUP(H260,'[2]Visual Chart'!$A$2:$R$481,2,0)</f>
        <v>79/0</v>
      </c>
      <c r="I251" s="121"/>
      <c r="J251" s="119" t="str">
        <f>VLOOKUP(J260,'[2]Visual Chart'!$A$2:$R$481,2,0)</f>
        <v>79/1</v>
      </c>
      <c r="L251" s="119" t="str">
        <f>VLOOKUP(L260,'[2]Visual Chart'!$A$2:$R$481,2,0)</f>
        <v>80/0</v>
      </c>
      <c r="M251" s="119"/>
      <c r="N251" s="119" t="str">
        <f>VLOOKUP(N260,'[2]Visual Chart'!$A$2:$R$481,2,0)</f>
        <v>81/0</v>
      </c>
      <c r="O251" s="119"/>
      <c r="P251" s="119" t="str">
        <f>VLOOKUP(P260,'[2]Visual Chart'!$A$2:$R$481,2,0)</f>
        <v>82/0</v>
      </c>
      <c r="Q251" s="119"/>
      <c r="R251" s="119" t="str">
        <f>VLOOKUP(R260,'[2]Visual Chart'!$A$2:$R$481,2,0)</f>
        <v>82/1</v>
      </c>
      <c r="S251" s="119"/>
      <c r="T251" s="119" t="str">
        <f>VLOOKUP(T260,'[2]Visual Chart'!$A$2:$R$481,2,0)</f>
        <v>82/2</v>
      </c>
      <c r="X251" s="1003"/>
      <c r="Y251" s="1005"/>
      <c r="Z251" s="992"/>
      <c r="AA251" s="999"/>
      <c r="AB251" s="999"/>
      <c r="AC251" s="992"/>
      <c r="AD251" s="999"/>
      <c r="AE251" s="999"/>
      <c r="AF251" s="999"/>
      <c r="AG251" s="992"/>
      <c r="AH251" s="992"/>
      <c r="AI251" s="992"/>
      <c r="AJ251" s="992"/>
      <c r="AK251" s="992"/>
      <c r="AL251" s="994"/>
    </row>
    <row r="252" spans="1:38" s="117" customFormat="1" ht="13.5" customHeight="1">
      <c r="A252" s="116"/>
      <c r="X252" s="1003"/>
      <c r="Y252" s="1005"/>
      <c r="Z252" s="992"/>
      <c r="AA252" s="999"/>
      <c r="AB252" s="999"/>
      <c r="AC252" s="992"/>
      <c r="AD252" s="999"/>
      <c r="AE252" s="999"/>
      <c r="AF252" s="999"/>
      <c r="AG252" s="992"/>
      <c r="AH252" s="992"/>
      <c r="AI252" s="992"/>
      <c r="AJ252" s="992"/>
      <c r="AK252" s="992"/>
      <c r="AL252" s="994"/>
    </row>
    <row r="253" spans="1:38" s="117" customFormat="1" ht="13.5" customHeight="1">
      <c r="A253" s="116"/>
      <c r="B253" s="119"/>
      <c r="D253" s="119"/>
      <c r="E253" s="119"/>
      <c r="F253" s="119"/>
      <c r="H253" s="119"/>
      <c r="I253" s="119"/>
      <c r="J253" s="119"/>
      <c r="K253" s="119"/>
      <c r="L253" s="119"/>
      <c r="M253" s="119"/>
      <c r="N253" s="119"/>
      <c r="O253" s="119"/>
      <c r="P253" s="119"/>
      <c r="Q253" s="119"/>
      <c r="R253" s="119"/>
      <c r="S253" s="119"/>
      <c r="T253" s="119"/>
      <c r="U253" s="119"/>
      <c r="X253" s="1003"/>
      <c r="Y253" s="1005"/>
      <c r="Z253" s="992"/>
      <c r="AA253" s="999"/>
      <c r="AB253" s="999"/>
      <c r="AC253" s="992"/>
      <c r="AD253" s="999"/>
      <c r="AE253" s="999"/>
      <c r="AF253" s="999"/>
      <c r="AG253" s="992"/>
      <c r="AH253" s="992"/>
      <c r="AI253" s="992"/>
      <c r="AJ253" s="992"/>
      <c r="AK253" s="992"/>
      <c r="AL253" s="994"/>
    </row>
    <row r="254" spans="1:38" s="117" customFormat="1" ht="13.5" customHeight="1" thickBot="1">
      <c r="A254" s="116"/>
      <c r="B254" s="119"/>
      <c r="D254" s="119"/>
      <c r="E254" s="119"/>
      <c r="F254" s="119"/>
      <c r="H254" s="119"/>
      <c r="I254" s="119"/>
      <c r="J254" s="119"/>
      <c r="K254" s="119"/>
      <c r="L254" s="119"/>
      <c r="M254" s="119"/>
      <c r="N254" s="119"/>
      <c r="O254" s="119"/>
      <c r="P254" s="119"/>
      <c r="Q254" s="119"/>
      <c r="R254" s="119"/>
      <c r="S254" s="119"/>
      <c r="T254" s="119"/>
      <c r="U254" s="119"/>
      <c r="X254" s="1003"/>
      <c r="Y254" s="1005"/>
      <c r="Z254" s="992"/>
      <c r="AA254" s="999"/>
      <c r="AB254" s="999"/>
      <c r="AC254" s="992"/>
      <c r="AD254" s="999"/>
      <c r="AE254" s="999"/>
      <c r="AF254" s="999"/>
      <c r="AG254" s="992"/>
      <c r="AH254" s="992"/>
      <c r="AI254" s="992"/>
      <c r="AJ254" s="992"/>
      <c r="AK254" s="992"/>
      <c r="AL254" s="994"/>
    </row>
    <row r="255" spans="1:38" s="117" customFormat="1" ht="12.65" customHeight="1">
      <c r="A255" s="116"/>
      <c r="B255" s="1009" t="str">
        <f>VLOOKUP(B260,'[2]Visual Chart'!$A$2:$R$481,13,0)</f>
        <v>C</v>
      </c>
      <c r="C255" s="119">
        <f>VLOOKUP(B260,'[2]Visual Chart'!$A$2:$R$481,5,0)</f>
        <v>337.839</v>
      </c>
      <c r="D255" s="1009" t="s">
        <v>795</v>
      </c>
      <c r="E255" s="119">
        <f>VLOOKUP(D260,'[2]Visual Chart'!$A$2:$R$481,5,0)</f>
        <v>317</v>
      </c>
      <c r="F255" s="1009">
        <f>VLOOKUP(F260,'[2]Visual Chart'!$A$2:$R$481,13,0)</f>
        <v>0</v>
      </c>
      <c r="G255" s="119">
        <f>VLOOKUP(F260,'[2]Visual Chart'!$A$2:$R$481,5,0)</f>
        <v>317.77699999999999</v>
      </c>
      <c r="H255" s="1009">
        <f>VLOOKUP(H260,'[2]Visual Chart'!$A$2:$R$481,13,0)</f>
        <v>0</v>
      </c>
      <c r="I255" s="119">
        <f>VLOOKUP(H260,'[2]Visual Chart'!$A$2:$R$481,5,0)</f>
        <v>457</v>
      </c>
      <c r="J255" s="1009">
        <f>VLOOKUP(J260,'[2]Visual Chart'!$A$2:$R$481,13,0)</f>
        <v>0</v>
      </c>
      <c r="K255" s="119">
        <f>VLOOKUP(J260,'[2]Visual Chart'!$A$2:$R$481,5,0)</f>
        <v>389.81599999999997</v>
      </c>
      <c r="L255" s="1009">
        <f>VLOOKUP(L260,'[2]Visual Chart'!$A$2:$R$481,13,0)</f>
        <v>0</v>
      </c>
      <c r="M255" s="119">
        <f>VLOOKUP(L260,'[2]Visual Chart'!$A$2:$R$481,5,0)</f>
        <v>298.846</v>
      </c>
      <c r="N255" s="1009">
        <f>VLOOKUP(N260,'[2]Visual Chart'!$A$2:$R$481,13,0)</f>
        <v>0</v>
      </c>
      <c r="O255" s="119">
        <f>VLOOKUP(N260,'[2]Visual Chart'!$A$2:$R$481,5,0)</f>
        <v>330.93099999999998</v>
      </c>
      <c r="P255" s="1009">
        <f>VLOOKUP(P260,'[2]Visual Chart'!$A$2:$R$481,13,0)</f>
        <v>0</v>
      </c>
      <c r="Q255" s="119">
        <f>VLOOKUP(P260,'[2]Visual Chart'!$A$2:$R$481,5,0)</f>
        <v>338.99799999999999</v>
      </c>
      <c r="R255" s="1009" t="s">
        <v>70</v>
      </c>
      <c r="S255" s="119">
        <f>VLOOKUP(R260,'[2]Visual Chart'!$A$2:$R$481,5,0)</f>
        <v>427</v>
      </c>
      <c r="T255" s="1009" t="str">
        <f>VLOOKUP(T260,'[2]Visual Chart'!$A$2:$R$481,13,0)</f>
        <v>C</v>
      </c>
      <c r="U255" s="119">
        <f>VLOOKUP(T260,'[2]Visual Chart'!$A$2:$R$481,5,0)</f>
        <v>401</v>
      </c>
      <c r="V255" s="1110">
        <f>SUM(C255:U255)</f>
        <v>3616.2070000000003</v>
      </c>
      <c r="W255" s="1111"/>
      <c r="X255" s="1003"/>
      <c r="Y255" s="1005"/>
      <c r="Z255" s="992"/>
      <c r="AA255" s="999"/>
      <c r="AB255" s="999"/>
      <c r="AC255" s="992"/>
      <c r="AD255" s="999"/>
      <c r="AE255" s="999"/>
      <c r="AF255" s="999"/>
      <c r="AG255" s="992"/>
      <c r="AH255" s="992"/>
      <c r="AI255" s="992"/>
      <c r="AJ255" s="992"/>
      <c r="AK255" s="992"/>
      <c r="AL255" s="994"/>
    </row>
    <row r="256" spans="1:38" s="117" customFormat="1" ht="13.5" customHeight="1">
      <c r="A256" s="116"/>
      <c r="B256" s="1010"/>
      <c r="C256" s="628"/>
      <c r="D256" s="1010"/>
      <c r="E256" s="628"/>
      <c r="F256" s="1010"/>
      <c r="G256" s="628"/>
      <c r="H256" s="1010"/>
      <c r="I256" s="628"/>
      <c r="J256" s="1010"/>
      <c r="K256" s="628"/>
      <c r="L256" s="1010"/>
      <c r="M256" s="628"/>
      <c r="N256" s="1010"/>
      <c r="O256" s="628"/>
      <c r="P256" s="1010"/>
      <c r="Q256" s="628"/>
      <c r="R256" s="1010"/>
      <c r="S256" s="628"/>
      <c r="T256" s="1010"/>
      <c r="U256" s="628"/>
      <c r="X256" s="1003"/>
      <c r="Y256" s="1005"/>
      <c r="Z256" s="992"/>
      <c r="AA256" s="999"/>
      <c r="AB256" s="999"/>
      <c r="AC256" s="992"/>
      <c r="AD256" s="999"/>
      <c r="AE256" s="999"/>
      <c r="AF256" s="999"/>
      <c r="AG256" s="992"/>
      <c r="AH256" s="992"/>
      <c r="AI256" s="992"/>
      <c r="AJ256" s="992"/>
      <c r="AK256" s="992"/>
      <c r="AL256" s="994"/>
    </row>
    <row r="257" spans="1:38" s="117" customFormat="1" ht="13.4" customHeight="1" thickBot="1">
      <c r="A257" s="116"/>
      <c r="B257" s="1011"/>
      <c r="C257" s="625"/>
      <c r="D257" s="1011"/>
      <c r="E257" s="625"/>
      <c r="F257" s="1011"/>
      <c r="G257" s="625"/>
      <c r="H257" s="1011"/>
      <c r="I257" s="625"/>
      <c r="J257" s="1011"/>
      <c r="K257" s="625"/>
      <c r="L257" s="1011"/>
      <c r="M257" s="625"/>
      <c r="N257" s="1011"/>
      <c r="O257" s="625"/>
      <c r="P257" s="1011"/>
      <c r="Q257" s="625"/>
      <c r="R257" s="1011"/>
      <c r="S257" s="625"/>
      <c r="T257" s="1011"/>
      <c r="U257" s="625"/>
      <c r="X257" s="1003"/>
      <c r="Y257" s="1005"/>
      <c r="Z257" s="992"/>
      <c r="AA257" s="999"/>
      <c r="AB257" s="999"/>
      <c r="AC257" s="992"/>
      <c r="AD257" s="999"/>
      <c r="AE257" s="999"/>
      <c r="AF257" s="999"/>
      <c r="AG257" s="992"/>
      <c r="AH257" s="992"/>
      <c r="AI257" s="992"/>
      <c r="AJ257" s="992"/>
      <c r="AK257" s="992"/>
      <c r="AL257" s="994"/>
    </row>
    <row r="258" spans="1:38" s="117" customFormat="1" ht="14.15" customHeight="1">
      <c r="A258" s="116"/>
      <c r="B258" s="119" t="str">
        <f>VLOOKUP(B260,'[2]Visual Chart'!$A$2:$R$481,3,0)</f>
        <v>A-3</v>
      </c>
      <c r="C258" s="119"/>
      <c r="D258" s="119" t="str">
        <f>VLOOKUP(D260,'[2]Visual Chart'!$A$2:$R$481,3,0)</f>
        <v>C2-3</v>
      </c>
      <c r="E258" s="119"/>
      <c r="F258" s="119" t="str">
        <f>VLOOKUP(F260,'[2]Visual Chart'!$A$2:$R$481,3,0)</f>
        <v>B1-3</v>
      </c>
      <c r="G258" s="119"/>
      <c r="H258" s="119" t="str">
        <f>VLOOKUP(H260,'[2]Visual Chart'!$A$2:$R$481,3,0)</f>
        <v>D45+3</v>
      </c>
      <c r="I258" s="119"/>
      <c r="J258" s="119" t="str">
        <f>VLOOKUP(J260,'[2]Visual Chart'!$A$2:$R$481,3,0)</f>
        <v>A+9</v>
      </c>
      <c r="K258" s="119"/>
      <c r="L258" s="119" t="str">
        <f>VLOOKUP(L260,'[2]Visual Chart'!$A$2:$R$481,3,0)</f>
        <v>B1-3</v>
      </c>
      <c r="M258" s="119"/>
      <c r="N258" s="119" t="str">
        <f>VLOOKUP(N260,'[2]Visual Chart'!$A$2:$R$481,3,0)</f>
        <v>B1+6</v>
      </c>
      <c r="O258" s="119"/>
      <c r="P258" s="119" t="str">
        <f>VLOOKUP(P260,'[2]Visual Chart'!$A$2:$R$481,3,0)</f>
        <v>C1+0</v>
      </c>
      <c r="Q258" s="119"/>
      <c r="R258" s="119" t="str">
        <f>VLOOKUP(R260,'[2]Visual Chart'!$A$2:$R$481,3,0)</f>
        <v>A+0</v>
      </c>
      <c r="S258" s="119"/>
      <c r="T258" s="119" t="str">
        <f>VLOOKUP(T260,'[2]Visual Chart'!$A$2:$R$481,3,0)</f>
        <v>A+7.5</v>
      </c>
      <c r="U258" s="119"/>
      <c r="X258" s="1003"/>
      <c r="Y258" s="1005"/>
      <c r="Z258" s="992"/>
      <c r="AA258" s="999"/>
      <c r="AB258" s="999"/>
      <c r="AC258" s="992"/>
      <c r="AD258" s="999"/>
      <c r="AE258" s="999"/>
      <c r="AF258" s="999"/>
      <c r="AG258" s="992"/>
      <c r="AH258" s="992"/>
      <c r="AI258" s="992"/>
      <c r="AJ258" s="992"/>
      <c r="AK258" s="992"/>
      <c r="AL258" s="994"/>
    </row>
    <row r="259" spans="1:38" s="117" customFormat="1" ht="14.15" customHeight="1" thickBot="1">
      <c r="A259" s="116"/>
      <c r="B259" s="121"/>
      <c r="C259" s="119"/>
      <c r="D259" s="121"/>
      <c r="E259" s="119"/>
      <c r="F259" s="121"/>
      <c r="G259" s="119"/>
      <c r="H259" s="121"/>
      <c r="I259" s="119"/>
      <c r="J259" s="121"/>
      <c r="K259" s="119"/>
      <c r="L259" s="119"/>
      <c r="M259" s="119" t="s">
        <v>1697</v>
      </c>
      <c r="N259" s="119"/>
      <c r="O259" s="119"/>
      <c r="P259" s="119"/>
      <c r="Q259" s="119"/>
      <c r="R259" s="119"/>
      <c r="S259" s="119"/>
      <c r="T259" s="119"/>
      <c r="U259" s="119"/>
      <c r="X259" s="1003"/>
      <c r="Y259" s="1005"/>
      <c r="Z259" s="992"/>
      <c r="AA259" s="1000"/>
      <c r="AB259" s="1001"/>
      <c r="AC259" s="992"/>
      <c r="AD259" s="1000"/>
      <c r="AE259" s="1000"/>
      <c r="AF259" s="1000"/>
      <c r="AG259" s="992"/>
      <c r="AH259" s="992"/>
      <c r="AI259" s="992"/>
      <c r="AJ259" s="992"/>
      <c r="AK259" s="992"/>
      <c r="AL259" s="994"/>
    </row>
    <row r="260" spans="1:38" s="117" customFormat="1" ht="14.5">
      <c r="A260" s="116"/>
      <c r="B260" s="638">
        <f>T249+1</f>
        <v>190</v>
      </c>
      <c r="C260" s="638"/>
      <c r="D260" s="638">
        <f>B260+1</f>
        <v>191</v>
      </c>
      <c r="E260" s="638"/>
      <c r="F260" s="638">
        <f t="shared" ref="F260" si="148">D260+1</f>
        <v>192</v>
      </c>
      <c r="G260" s="638"/>
      <c r="H260" s="638">
        <f t="shared" ref="H260" si="149">F260+1</f>
        <v>193</v>
      </c>
      <c r="I260" s="638"/>
      <c r="J260" s="638">
        <f t="shared" ref="J260" si="150">H260+1</f>
        <v>194</v>
      </c>
      <c r="K260" s="638"/>
      <c r="L260" s="638">
        <f t="shared" ref="L260" si="151">J260+1</f>
        <v>195</v>
      </c>
      <c r="M260" s="638"/>
      <c r="N260" s="638">
        <f t="shared" ref="N260" si="152">L260+1</f>
        <v>196</v>
      </c>
      <c r="O260" s="638"/>
      <c r="P260" s="638">
        <f t="shared" ref="P260" si="153">N260+1</f>
        <v>197</v>
      </c>
      <c r="Q260" s="638"/>
      <c r="R260" s="638">
        <f t="shared" ref="R260" si="154">P260+1</f>
        <v>198</v>
      </c>
      <c r="S260" s="638"/>
      <c r="T260" s="638">
        <f t="shared" ref="T260" si="155">R260+1</f>
        <v>199</v>
      </c>
      <c r="X260" s="1002">
        <f>V266/1000</f>
        <v>4.0367839999999999</v>
      </c>
      <c r="Y260" s="1004">
        <f>X260</f>
        <v>4.0367839999999999</v>
      </c>
      <c r="Z260" s="991"/>
      <c r="AA260" s="998">
        <f>COUNTA(B262:T262)</f>
        <v>10</v>
      </c>
      <c r="AB260" s="998">
        <f>COUNTIF(B266:T268,"C")</f>
        <v>2</v>
      </c>
      <c r="AC260" s="991">
        <f>AA260-AB260</f>
        <v>8</v>
      </c>
      <c r="AD260" s="998"/>
      <c r="AE260" s="998">
        <f>COUNTA(B262:T262)</f>
        <v>10</v>
      </c>
      <c r="AF260" s="998">
        <f>COUNTIF(B266:T268,"C")</f>
        <v>2</v>
      </c>
      <c r="AG260" s="991">
        <f>AE260-AF260</f>
        <v>8</v>
      </c>
      <c r="AH260" s="991"/>
      <c r="AI260" s="991"/>
      <c r="AJ260" s="991"/>
      <c r="AK260" s="991"/>
      <c r="AL260" s="993"/>
    </row>
    <row r="261" spans="1:38" s="117" customFormat="1" ht="13.5" customHeight="1">
      <c r="A261" s="116"/>
      <c r="C261" s="122"/>
      <c r="E261" s="122"/>
      <c r="G261" s="122"/>
      <c r="I261" s="122"/>
      <c r="X261" s="1003"/>
      <c r="Y261" s="1005"/>
      <c r="Z261" s="992"/>
      <c r="AA261" s="999"/>
      <c r="AB261" s="999"/>
      <c r="AC261" s="992"/>
      <c r="AD261" s="999"/>
      <c r="AE261" s="999"/>
      <c r="AF261" s="999"/>
      <c r="AG261" s="992"/>
      <c r="AH261" s="992"/>
      <c r="AI261" s="992"/>
      <c r="AJ261" s="992"/>
      <c r="AK261" s="992"/>
      <c r="AL261" s="994"/>
    </row>
    <row r="262" spans="1:38" s="117" customFormat="1" ht="13.5" customHeight="1">
      <c r="A262" s="116"/>
      <c r="B262" s="119" t="str">
        <f>VLOOKUP(B271,'[2]Visual Chart'!$A$2:$R$481,2,0)</f>
        <v>82/3</v>
      </c>
      <c r="C262" s="121"/>
      <c r="D262" s="119" t="str">
        <f>VLOOKUP(D271,'[2]Visual Chart'!$A$2:$R$481,2,0)</f>
        <v>83/0</v>
      </c>
      <c r="E262" s="121"/>
      <c r="F262" s="119" t="str">
        <f>VLOOKUP(F271,'[2]Visual Chart'!$A$2:$R$481,2,0)</f>
        <v>83/1</v>
      </c>
      <c r="G262" s="121"/>
      <c r="H262" s="119" t="str">
        <f>VLOOKUP(H271,'[2]Visual Chart'!$A$2:$R$481,2,0)</f>
        <v>83/2</v>
      </c>
      <c r="I262" s="121"/>
      <c r="J262" s="119" t="str">
        <f>VLOOKUP(J271,'[2]Visual Chart'!$A$2:$R$481,2,0)</f>
        <v>83/3</v>
      </c>
      <c r="K262" s="121"/>
      <c r="L262" s="119" t="str">
        <f>VLOOKUP(L271,'[2]Visual Chart'!$A$2:$R$481,2,0)</f>
        <v>85/0</v>
      </c>
      <c r="M262" s="119"/>
      <c r="N262" s="119" t="str">
        <f>VLOOKUP(N271,'[2]Visual Chart'!$A$2:$R$481,2,0)</f>
        <v>86/0</v>
      </c>
      <c r="O262" s="119"/>
      <c r="P262" s="119" t="str">
        <f>VLOOKUP(P271,'[2]Visual Chart'!$A$2:$R$481,2,0)</f>
        <v>87/0</v>
      </c>
      <c r="Q262" s="119"/>
      <c r="R262" s="119" t="str">
        <f>VLOOKUP(R271,'[2]Visual Chart'!$A$2:$R$481,2,0)</f>
        <v>87/1</v>
      </c>
      <c r="S262" s="119"/>
      <c r="T262" s="119" t="str">
        <f>VLOOKUP(T271,'[2]Visual Chart'!$A$2:$R$481,2,0)</f>
        <v>87/2</v>
      </c>
      <c r="X262" s="1003"/>
      <c r="Y262" s="1005"/>
      <c r="Z262" s="992"/>
      <c r="AA262" s="999"/>
      <c r="AB262" s="999"/>
      <c r="AC262" s="992"/>
      <c r="AD262" s="999"/>
      <c r="AE262" s="999"/>
      <c r="AF262" s="999"/>
      <c r="AG262" s="992"/>
      <c r="AH262" s="992"/>
      <c r="AI262" s="992"/>
      <c r="AJ262" s="992"/>
      <c r="AK262" s="992"/>
      <c r="AL262" s="994"/>
    </row>
    <row r="263" spans="1:38" s="117" customFormat="1" ht="13.5" customHeight="1">
      <c r="A263" s="116"/>
      <c r="X263" s="1003"/>
      <c r="Y263" s="1005"/>
      <c r="Z263" s="992"/>
      <c r="AA263" s="999"/>
      <c r="AB263" s="999"/>
      <c r="AC263" s="992"/>
      <c r="AD263" s="999"/>
      <c r="AE263" s="999"/>
      <c r="AF263" s="999"/>
      <c r="AG263" s="992"/>
      <c r="AH263" s="992"/>
      <c r="AI263" s="992"/>
      <c r="AJ263" s="992"/>
      <c r="AK263" s="992"/>
      <c r="AL263" s="994"/>
    </row>
    <row r="264" spans="1:38" s="117" customFormat="1" ht="13.5" customHeight="1">
      <c r="A264" s="116"/>
      <c r="B264" s="119"/>
      <c r="D264" s="119"/>
      <c r="E264" s="119"/>
      <c r="F264" s="119"/>
      <c r="H264" s="119"/>
      <c r="J264" s="119"/>
      <c r="K264" s="119"/>
      <c r="L264" s="119"/>
      <c r="M264" s="119"/>
      <c r="N264" s="119"/>
      <c r="O264" s="119"/>
      <c r="P264" s="119"/>
      <c r="Q264" s="119"/>
      <c r="R264" s="119"/>
      <c r="S264" s="119"/>
      <c r="T264" s="119"/>
      <c r="X264" s="1003"/>
      <c r="Y264" s="1005"/>
      <c r="Z264" s="992"/>
      <c r="AA264" s="999"/>
      <c r="AB264" s="999"/>
      <c r="AC264" s="992"/>
      <c r="AD264" s="999"/>
      <c r="AE264" s="999"/>
      <c r="AF264" s="999"/>
      <c r="AG264" s="992"/>
      <c r="AH264" s="992"/>
      <c r="AI264" s="992"/>
      <c r="AJ264" s="992"/>
      <c r="AK264" s="992"/>
      <c r="AL264" s="994"/>
    </row>
    <row r="265" spans="1:38" s="117" customFormat="1" ht="13.5" customHeight="1" thickBot="1">
      <c r="A265" s="116"/>
      <c r="B265" s="119"/>
      <c r="D265" s="119"/>
      <c r="E265" s="119"/>
      <c r="F265" s="119"/>
      <c r="H265" s="119"/>
      <c r="J265" s="119"/>
      <c r="K265" s="119"/>
      <c r="L265" s="119"/>
      <c r="M265" s="119"/>
      <c r="N265" s="119"/>
      <c r="O265" s="119"/>
      <c r="P265" s="119"/>
      <c r="Q265" s="119"/>
      <c r="R265" s="119"/>
      <c r="S265" s="119"/>
      <c r="T265" s="119"/>
      <c r="X265" s="1003"/>
      <c r="Y265" s="1005"/>
      <c r="Z265" s="992"/>
      <c r="AA265" s="999"/>
      <c r="AB265" s="999"/>
      <c r="AC265" s="992"/>
      <c r="AD265" s="999"/>
      <c r="AE265" s="999"/>
      <c r="AF265" s="999"/>
      <c r="AG265" s="992"/>
      <c r="AH265" s="992"/>
      <c r="AI265" s="992"/>
      <c r="AJ265" s="992"/>
      <c r="AK265" s="992"/>
      <c r="AL265" s="994"/>
    </row>
    <row r="266" spans="1:38" s="117" customFormat="1" ht="12.65" customHeight="1">
      <c r="A266" s="116"/>
      <c r="B266" s="1009" t="str">
        <f>VLOOKUP(B271,'[2]Visual Chart'!$A$2:$R$481,13,0)</f>
        <v>C</v>
      </c>
      <c r="C266" s="119">
        <f>VLOOKUP(B271,'[2]Visual Chart'!$A$2:$R$481,5,0)</f>
        <v>479.82299999999998</v>
      </c>
      <c r="D266" s="1009">
        <f>VLOOKUP(D271,'[2]Visual Chart'!$A$2:$R$481,13,0)</f>
        <v>0</v>
      </c>
      <c r="E266" s="119">
        <f>VLOOKUP(D271,'[2]Visual Chart'!$A$2:$R$481,5,0)</f>
        <v>435</v>
      </c>
      <c r="F266" s="1009">
        <f>VLOOKUP(F271,'[2]Visual Chart'!$A$2:$R$481,13,0)</f>
        <v>0</v>
      </c>
      <c r="G266" s="119">
        <f>VLOOKUP(F271,'[2]Visual Chart'!$A$2:$R$481,5,0)</f>
        <v>410</v>
      </c>
      <c r="H266" s="1009">
        <f>VLOOKUP(H271,'[2]Visual Chart'!$A$2:$R$481,13,0)</f>
        <v>0</v>
      </c>
      <c r="I266" s="119">
        <f>VLOOKUP(H271,'[2]Visual Chart'!$A$2:$R$481,5,0)</f>
        <v>365</v>
      </c>
      <c r="J266" s="1009">
        <f>VLOOKUP(J271,'[2]Visual Chart'!$A$2:$R$481,13,0)</f>
        <v>0</v>
      </c>
      <c r="K266" s="119">
        <f>VLOOKUP(J271,'[2]Visual Chart'!$A$2:$R$481,5,0)</f>
        <v>466.43099999999998</v>
      </c>
      <c r="L266" s="1009">
        <f>VLOOKUP(L271,'[2]Visual Chart'!$A$2:$R$481,13,0)</f>
        <v>0</v>
      </c>
      <c r="M266" s="119">
        <f>VLOOKUP(L271,'[2]Visual Chart'!$A$2:$R$481,5,0)</f>
        <v>421.53</v>
      </c>
      <c r="N266" s="1009">
        <f>VLOOKUP(N271,'[2]Visual Chart'!$A$2:$R$481,13,0)</f>
        <v>0</v>
      </c>
      <c r="O266" s="119">
        <f>VLOOKUP(N271,'[2]Visual Chart'!$A$2:$R$481,5,0)</f>
        <v>208</v>
      </c>
      <c r="P266" s="1009">
        <f>VLOOKUP(P271,'[2]Visual Chart'!$A$2:$R$481,13,0)</f>
        <v>0</v>
      </c>
      <c r="Q266" s="119">
        <f>VLOOKUP(P271,'[2]Visual Chart'!$A$2:$R$481,5,0)</f>
        <v>449</v>
      </c>
      <c r="R266" s="1009">
        <f>VLOOKUP(R271,'[2]Visual Chart'!$A$2:$R$481,13,0)</f>
        <v>0</v>
      </c>
      <c r="S266" s="119">
        <f>VLOOKUP(R271,'[2]Visual Chart'!$A$2:$R$481,5,0)</f>
        <v>398</v>
      </c>
      <c r="T266" s="1009" t="str">
        <f>VLOOKUP(T271,'[2]Visual Chart'!$A$2:$R$481,13,0)</f>
        <v>C</v>
      </c>
      <c r="U266" s="119">
        <f>VLOOKUP(T271,'[2]Visual Chart'!$A$2:$R$481,5,0)</f>
        <v>404</v>
      </c>
      <c r="V266" s="1110">
        <f>SUM(C266:U266)</f>
        <v>4036.7839999999997</v>
      </c>
      <c r="W266" s="1111"/>
      <c r="X266" s="1003"/>
      <c r="Y266" s="1005"/>
      <c r="Z266" s="992"/>
      <c r="AA266" s="999"/>
      <c r="AB266" s="999"/>
      <c r="AC266" s="992"/>
      <c r="AD266" s="999"/>
      <c r="AE266" s="999"/>
      <c r="AF266" s="999"/>
      <c r="AG266" s="992"/>
      <c r="AH266" s="992"/>
      <c r="AI266" s="992"/>
      <c r="AJ266" s="992"/>
      <c r="AK266" s="992"/>
      <c r="AL266" s="994"/>
    </row>
    <row r="267" spans="1:38" s="117" customFormat="1" ht="13.5" customHeight="1">
      <c r="A267" s="116"/>
      <c r="B267" s="1010"/>
      <c r="C267" s="628"/>
      <c r="D267" s="1010"/>
      <c r="E267" s="628"/>
      <c r="F267" s="1010"/>
      <c r="G267" s="628"/>
      <c r="H267" s="1010"/>
      <c r="I267" s="628"/>
      <c r="J267" s="1010"/>
      <c r="K267" s="628"/>
      <c r="L267" s="1010"/>
      <c r="M267" s="628"/>
      <c r="N267" s="1010"/>
      <c r="O267" s="628"/>
      <c r="P267" s="1010"/>
      <c r="Q267" s="628"/>
      <c r="R267" s="1010"/>
      <c r="S267" s="628"/>
      <c r="T267" s="1010"/>
      <c r="X267" s="1003"/>
      <c r="Y267" s="1005"/>
      <c r="Z267" s="992"/>
      <c r="AA267" s="999"/>
      <c r="AB267" s="999"/>
      <c r="AC267" s="992"/>
      <c r="AD267" s="999"/>
      <c r="AE267" s="999"/>
      <c r="AF267" s="999"/>
      <c r="AG267" s="992"/>
      <c r="AH267" s="992"/>
      <c r="AI267" s="992"/>
      <c r="AJ267" s="992"/>
      <c r="AK267" s="992"/>
      <c r="AL267" s="994"/>
    </row>
    <row r="268" spans="1:38" s="117" customFormat="1" ht="13.4" customHeight="1" thickBot="1">
      <c r="A268" s="116"/>
      <c r="B268" s="1011"/>
      <c r="C268" s="625"/>
      <c r="D268" s="1011"/>
      <c r="E268" s="625"/>
      <c r="F268" s="1011"/>
      <c r="G268" s="625"/>
      <c r="H268" s="1011"/>
      <c r="I268" s="625"/>
      <c r="J268" s="1011"/>
      <c r="K268" s="625"/>
      <c r="L268" s="1011"/>
      <c r="M268" s="625"/>
      <c r="N268" s="1011"/>
      <c r="O268" s="625"/>
      <c r="P268" s="1011"/>
      <c r="Q268" s="625"/>
      <c r="R268" s="1011"/>
      <c r="S268" s="625"/>
      <c r="T268" s="1011"/>
      <c r="X268" s="1003"/>
      <c r="Y268" s="1005"/>
      <c r="Z268" s="992"/>
      <c r="AA268" s="999"/>
      <c r="AB268" s="999"/>
      <c r="AC268" s="992"/>
      <c r="AD268" s="999"/>
      <c r="AE268" s="999"/>
      <c r="AF268" s="999"/>
      <c r="AG268" s="992"/>
      <c r="AH268" s="992"/>
      <c r="AI268" s="992"/>
      <c r="AJ268" s="992"/>
      <c r="AK268" s="992"/>
      <c r="AL268" s="994"/>
    </row>
    <row r="269" spans="1:38" s="117" customFormat="1" ht="14.15" customHeight="1">
      <c r="A269" s="116"/>
      <c r="B269" s="119" t="str">
        <f>VLOOKUP(B271,'[2]Visual Chart'!$A$2:$R$481,3,0)</f>
        <v>A+9</v>
      </c>
      <c r="C269" s="119"/>
      <c r="D269" s="119" t="str">
        <f>VLOOKUP(D271,'[2]Visual Chart'!$A$2:$R$481,3,0)</f>
        <v>C2+0</v>
      </c>
      <c r="E269" s="119"/>
      <c r="F269" s="119" t="str">
        <f>VLOOKUP(F271,'[2]Visual Chart'!$A$2:$R$481,3,0)</f>
        <v>A+3</v>
      </c>
      <c r="G269" s="119"/>
      <c r="H269" s="119" t="str">
        <f>VLOOKUP(H271,'[2]Visual Chart'!$A$2:$R$481,3,0)</f>
        <v>A+9</v>
      </c>
      <c r="I269" s="119"/>
      <c r="J269" s="119" t="str">
        <f>VLOOKUP(J271,'[2]Visual Chart'!$A$2:$R$481,3,0)</f>
        <v>A+9</v>
      </c>
      <c r="K269" s="119"/>
      <c r="L269" s="119" t="str">
        <f>VLOOKUP(L271,'[2]Visual Chart'!$A$2:$R$481,3,0)</f>
        <v>B1+3</v>
      </c>
      <c r="M269" s="119"/>
      <c r="N269" s="119" t="str">
        <f>VLOOKUP(N271,'[2]Visual Chart'!$A$2:$R$481,3,0)</f>
        <v>C1+6</v>
      </c>
      <c r="O269" s="119"/>
      <c r="P269" s="119" t="str">
        <f>VLOOKUP(P271,'[2]Visual Chart'!$A$2:$R$481,3,0)</f>
        <v>C1+9</v>
      </c>
      <c r="Q269" s="119"/>
      <c r="R269" s="119" t="str">
        <f>VLOOKUP(R271,'[2]Visual Chart'!$A$2:$R$481,3,0)</f>
        <v>A+0</v>
      </c>
      <c r="S269" s="119"/>
      <c r="T269" s="119" t="str">
        <f>VLOOKUP(T271,'[2]Visual Chart'!$A$2:$R$481,3,0)</f>
        <v>A+0</v>
      </c>
      <c r="X269" s="1003"/>
      <c r="Y269" s="1005"/>
      <c r="Z269" s="992"/>
      <c r="AA269" s="999"/>
      <c r="AB269" s="999"/>
      <c r="AC269" s="992"/>
      <c r="AD269" s="999"/>
      <c r="AE269" s="999"/>
      <c r="AF269" s="999"/>
      <c r="AG269" s="992"/>
      <c r="AH269" s="992"/>
      <c r="AI269" s="992"/>
      <c r="AJ269" s="992"/>
      <c r="AK269" s="992"/>
      <c r="AL269" s="994"/>
    </row>
    <row r="270" spans="1:38" s="117" customFormat="1" ht="14.15" customHeight="1" thickBot="1">
      <c r="A270" s="116"/>
      <c r="B270" s="121"/>
      <c r="C270" s="119"/>
      <c r="D270" s="121"/>
      <c r="E270" s="119"/>
      <c r="F270" s="121"/>
      <c r="G270" s="119"/>
      <c r="H270" s="121"/>
      <c r="I270" s="119"/>
      <c r="J270" s="121"/>
      <c r="K270" s="119"/>
      <c r="L270" s="119"/>
      <c r="M270" s="119"/>
      <c r="N270" s="119"/>
      <c r="O270" s="119" t="s">
        <v>1697</v>
      </c>
      <c r="P270" s="119"/>
      <c r="Q270" s="119"/>
      <c r="R270" s="119"/>
      <c r="X270" s="1003"/>
      <c r="Y270" s="1005"/>
      <c r="Z270" s="992"/>
      <c r="AA270" s="1000"/>
      <c r="AB270" s="1001"/>
      <c r="AC270" s="992"/>
      <c r="AD270" s="1000"/>
      <c r="AE270" s="1000"/>
      <c r="AF270" s="1000"/>
      <c r="AG270" s="992"/>
      <c r="AH270" s="992"/>
      <c r="AI270" s="992"/>
      <c r="AJ270" s="992"/>
      <c r="AK270" s="992"/>
      <c r="AL270" s="994"/>
    </row>
    <row r="271" spans="1:38" s="117" customFormat="1" ht="14.5">
      <c r="A271" s="116" t="s">
        <v>622</v>
      </c>
      <c r="B271" s="638">
        <f>T260+1</f>
        <v>200</v>
      </c>
      <c r="C271" s="638"/>
      <c r="D271" s="638">
        <f>B271+1</f>
        <v>201</v>
      </c>
      <c r="E271" s="638"/>
      <c r="F271" s="638">
        <f t="shared" ref="F271" si="156">D271+1</f>
        <v>202</v>
      </c>
      <c r="G271" s="638"/>
      <c r="H271" s="638">
        <f t="shared" ref="H271" si="157">F271+1</f>
        <v>203</v>
      </c>
      <c r="I271" s="638"/>
      <c r="J271" s="638">
        <f t="shared" ref="J271" si="158">H271+1</f>
        <v>204</v>
      </c>
      <c r="K271" s="638"/>
      <c r="L271" s="638">
        <f t="shared" ref="L271" si="159">J271+1</f>
        <v>205</v>
      </c>
      <c r="M271" s="638"/>
      <c r="N271" s="638">
        <f t="shared" ref="N271" si="160">L271+1</f>
        <v>206</v>
      </c>
      <c r="O271" s="638"/>
      <c r="P271" s="638">
        <f t="shared" ref="P271" si="161">N271+1</f>
        <v>207</v>
      </c>
      <c r="Q271" s="638"/>
      <c r="R271" s="638">
        <f t="shared" ref="R271" si="162">P271+1</f>
        <v>208</v>
      </c>
      <c r="S271" s="638"/>
      <c r="T271" s="638">
        <f t="shared" ref="T271" si="163">R271+1</f>
        <v>209</v>
      </c>
      <c r="X271" s="1002">
        <f>V276/1000</f>
        <v>4.1550000000000002</v>
      </c>
      <c r="Y271" s="1004">
        <f>X271</f>
        <v>4.1550000000000002</v>
      </c>
      <c r="Z271" s="991"/>
      <c r="AA271" s="998">
        <f>COUNTA(B272:T272)</f>
        <v>10</v>
      </c>
      <c r="AB271" s="998">
        <f>COUNTIF(B276:T278,"C")</f>
        <v>9</v>
      </c>
      <c r="AC271" s="991">
        <f>AA271-AB271</f>
        <v>1</v>
      </c>
      <c r="AD271" s="998"/>
      <c r="AE271" s="998">
        <f>COUNTA(B272:T272)</f>
        <v>10</v>
      </c>
      <c r="AF271" s="998">
        <f>COUNTIF(A275:T275,"C")</f>
        <v>0</v>
      </c>
      <c r="AG271" s="991">
        <f>AE271-AF271</f>
        <v>10</v>
      </c>
      <c r="AH271" s="991"/>
      <c r="AI271" s="991"/>
      <c r="AJ271" s="991"/>
      <c r="AK271" s="991"/>
      <c r="AL271" s="993"/>
    </row>
    <row r="272" spans="1:38" s="117" customFormat="1" ht="13.5" customHeight="1">
      <c r="A272" s="119"/>
      <c r="B272" s="119" t="str">
        <f>VLOOKUP(B281,'[2]Visual Chart'!$A$2:$R$481,2,0)</f>
        <v>87/3</v>
      </c>
      <c r="D272" s="119" t="str">
        <f>VLOOKUP(D281,'[2]Visual Chart'!$A$2:$R$481,2,0)</f>
        <v>87/4</v>
      </c>
      <c r="E272" s="121"/>
      <c r="F272" s="119" t="str">
        <f>VLOOKUP(F281,'[2]Visual Chart'!$A$2:$R$481,2,0)</f>
        <v>87/5</v>
      </c>
      <c r="G272" s="121"/>
      <c r="H272" s="119" t="str">
        <f>VLOOKUP(H281,'[2]Visual Chart'!$A$2:$R$481,2,0)</f>
        <v>88/0</v>
      </c>
      <c r="I272" s="121"/>
      <c r="J272" s="119" t="str">
        <f>VLOOKUP(J281,'[2]Visual Chart'!$A$2:$R$481,2,0)</f>
        <v>88/1</v>
      </c>
      <c r="K272" s="121"/>
      <c r="L272" s="119" t="str">
        <f>VLOOKUP(L281,'[2]Visual Chart'!$A$2:$R$481,2,0)</f>
        <v>88/2</v>
      </c>
      <c r="M272" s="119"/>
      <c r="N272" s="119" t="str">
        <f>VLOOKUP(N281,'[2]Visual Chart'!$A$2:$R$481,2,0)</f>
        <v>88/3</v>
      </c>
      <c r="O272" s="119"/>
      <c r="P272" s="119" t="str">
        <f>VLOOKUP(P281,'[2]Visual Chart'!$A$2:$R$481,2,0)</f>
        <v>88/4</v>
      </c>
      <c r="Q272" s="119"/>
      <c r="R272" s="119" t="str">
        <f>VLOOKUP(R281,'[2]Visual Chart'!$A$2:$R$481,2,0)</f>
        <v>88/5</v>
      </c>
      <c r="S272" s="119"/>
      <c r="T272" s="119" t="str">
        <f>VLOOKUP(T281,'[2]Visual Chart'!$A$2:$R$481,2,0)</f>
        <v>88/6</v>
      </c>
      <c r="X272" s="1003"/>
      <c r="Y272" s="1005"/>
      <c r="Z272" s="992"/>
      <c r="AA272" s="999"/>
      <c r="AB272" s="999"/>
      <c r="AC272" s="992"/>
      <c r="AD272" s="999"/>
      <c r="AE272" s="999"/>
      <c r="AF272" s="999"/>
      <c r="AG272" s="992"/>
      <c r="AH272" s="992"/>
      <c r="AI272" s="992"/>
      <c r="AJ272" s="992"/>
      <c r="AK272" s="992"/>
      <c r="AL272" s="994"/>
    </row>
    <row r="273" spans="1:38" s="117" customFormat="1" ht="14.5">
      <c r="X273" s="1003"/>
      <c r="Y273" s="1005"/>
      <c r="Z273" s="992"/>
      <c r="AA273" s="999"/>
      <c r="AB273" s="999"/>
      <c r="AC273" s="992"/>
      <c r="AD273" s="999"/>
      <c r="AE273" s="999"/>
      <c r="AF273" s="999"/>
      <c r="AG273" s="992"/>
      <c r="AH273" s="992"/>
      <c r="AI273" s="992"/>
      <c r="AJ273" s="992"/>
      <c r="AK273" s="992"/>
      <c r="AL273" s="994"/>
    </row>
    <row r="274" spans="1:38" s="117" customFormat="1" ht="14.5">
      <c r="A274" s="119"/>
      <c r="B274" s="119"/>
      <c r="C274" s="119"/>
      <c r="D274" s="119"/>
      <c r="F274" s="119"/>
      <c r="G274" s="119"/>
      <c r="H274" s="119"/>
      <c r="J274" s="119"/>
      <c r="K274" s="119"/>
      <c r="L274" s="119"/>
      <c r="M274" s="119"/>
      <c r="N274" s="119"/>
      <c r="O274" s="119"/>
      <c r="P274" s="119"/>
      <c r="Q274" s="119"/>
      <c r="R274" s="119"/>
      <c r="S274" s="119"/>
      <c r="T274" s="119"/>
      <c r="X274" s="1003"/>
      <c r="Y274" s="1005"/>
      <c r="Z274" s="992"/>
      <c r="AA274" s="999"/>
      <c r="AB274" s="999"/>
      <c r="AC274" s="992"/>
      <c r="AD274" s="999"/>
      <c r="AE274" s="999"/>
      <c r="AF274" s="999"/>
      <c r="AG274" s="992"/>
      <c r="AH274" s="992"/>
      <c r="AI274" s="992"/>
      <c r="AJ274" s="992"/>
      <c r="AK274" s="992"/>
      <c r="AL274" s="994"/>
    </row>
    <row r="275" spans="1:38" s="117" customFormat="1" ht="15" thickBot="1">
      <c r="A275" s="119"/>
      <c r="B275" s="119"/>
      <c r="C275" s="119"/>
      <c r="D275" s="119"/>
      <c r="F275" s="119"/>
      <c r="G275" s="119"/>
      <c r="H275" s="119"/>
      <c r="J275" s="119"/>
      <c r="K275" s="119"/>
      <c r="L275" s="119"/>
      <c r="M275" s="119"/>
      <c r="N275" s="119"/>
      <c r="O275" s="119"/>
      <c r="P275" s="119"/>
      <c r="Q275" s="119"/>
      <c r="R275" s="119"/>
      <c r="S275" s="119"/>
      <c r="T275" s="119"/>
      <c r="W275" s="280"/>
      <c r="X275" s="1003"/>
      <c r="Y275" s="1005"/>
      <c r="Z275" s="992"/>
      <c r="AA275" s="999"/>
      <c r="AB275" s="999"/>
      <c r="AC275" s="992"/>
      <c r="AD275" s="999"/>
      <c r="AE275" s="999"/>
      <c r="AF275" s="999"/>
      <c r="AG275" s="992"/>
      <c r="AH275" s="992"/>
      <c r="AI275" s="992"/>
      <c r="AJ275" s="992"/>
      <c r="AK275" s="992"/>
      <c r="AL275" s="994"/>
    </row>
    <row r="276" spans="1:38" s="117" customFormat="1" ht="13.5" customHeight="1">
      <c r="A276" s="120"/>
      <c r="B276" s="1009" t="str">
        <f>VLOOKUP(B281,'[2]Visual Chart'!$A$2:$R$481,13,0)</f>
        <v>C</v>
      </c>
      <c r="C276" s="119">
        <f>VLOOKUP(B281,'[2]Visual Chart'!$A$2:$R$481,5,0)</f>
        <v>427</v>
      </c>
      <c r="D276" s="1009" t="str">
        <f>VLOOKUP(D281,'[2]Visual Chart'!$A$2:$R$481,13,0)</f>
        <v>C</v>
      </c>
      <c r="E276" s="119">
        <f>VLOOKUP(D281,'[2]Visual Chart'!$A$2:$R$481,5,0)</f>
        <v>400</v>
      </c>
      <c r="F276" s="1009" t="str">
        <f>VLOOKUP(F281,'[2]Visual Chart'!$A$2:$R$481,13,0)</f>
        <v>C</v>
      </c>
      <c r="G276" s="119">
        <f>VLOOKUP(F281,'[2]Visual Chart'!$A$2:$R$481,5,0)</f>
        <v>386</v>
      </c>
      <c r="H276" s="1009" t="str">
        <f>VLOOKUP(H281,'[2]Visual Chart'!$A$2:$R$481,13,0)</f>
        <v>C</v>
      </c>
      <c r="I276" s="119">
        <f>VLOOKUP(H281,'[2]Visual Chart'!$A$2:$R$481,5,0)</f>
        <v>400</v>
      </c>
      <c r="J276" s="1009" t="str">
        <f>VLOOKUP(J281,'[2]Visual Chart'!$A$2:$R$481,13,0)</f>
        <v>C</v>
      </c>
      <c r="K276" s="119">
        <f>VLOOKUP(J281,'[2]Visual Chart'!$A$2:$R$481,5,0)</f>
        <v>442</v>
      </c>
      <c r="L276" s="1009" t="str">
        <f>VLOOKUP(L281,'[2]Visual Chart'!$A$2:$R$481,13,0)</f>
        <v>C</v>
      </c>
      <c r="M276" s="119">
        <f>VLOOKUP(L281,'[2]Visual Chart'!$A$2:$R$481,5,0)</f>
        <v>384</v>
      </c>
      <c r="N276" s="1009" t="str">
        <f>VLOOKUP(N281,'[2]Visual Chart'!$A$2:$R$481,13,0)</f>
        <v>C</v>
      </c>
      <c r="O276" s="119">
        <f>VLOOKUP(N281,'[2]Visual Chart'!$A$2:$R$481,5,0)</f>
        <v>390</v>
      </c>
      <c r="P276" s="1009" t="str">
        <f>VLOOKUP(P281,'[2]Visual Chart'!$A$2:$R$481,13,0)</f>
        <v>C</v>
      </c>
      <c r="Q276" s="119">
        <f>VLOOKUP(P281,'[2]Visual Chart'!$A$2:$R$481,5,0)</f>
        <v>539</v>
      </c>
      <c r="R276" s="1009" t="str">
        <f>VLOOKUP(R281,'[2]Visual Chart'!$A$2:$R$481,13,0)</f>
        <v>C</v>
      </c>
      <c r="S276" s="119">
        <f>VLOOKUP(R281,'[2]Visual Chart'!$A$2:$R$481,5,0)</f>
        <v>412</v>
      </c>
      <c r="T276" s="1009">
        <f>VLOOKUP(T281,'[2]Visual Chart'!$A$2:$R$481,13,0)</f>
        <v>0</v>
      </c>
      <c r="U276" s="119">
        <f>VLOOKUP(T281,'[2]Visual Chart'!$A$2:$R$481,5,0)</f>
        <v>375</v>
      </c>
      <c r="V276" s="1110">
        <f>SUM(C276:U276)</f>
        <v>4155</v>
      </c>
      <c r="W276" s="1111"/>
      <c r="X276" s="1003"/>
      <c r="Y276" s="1005"/>
      <c r="Z276" s="992"/>
      <c r="AA276" s="999"/>
      <c r="AB276" s="999"/>
      <c r="AC276" s="992"/>
      <c r="AD276" s="999"/>
      <c r="AE276" s="999"/>
      <c r="AF276" s="999"/>
      <c r="AG276" s="992"/>
      <c r="AH276" s="992"/>
      <c r="AI276" s="992"/>
      <c r="AJ276" s="992"/>
      <c r="AK276" s="992"/>
      <c r="AL276" s="994"/>
    </row>
    <row r="277" spans="1:38" s="117" customFormat="1" ht="13.5" customHeight="1">
      <c r="A277" s="120"/>
      <c r="B277" s="1010"/>
      <c r="C277" s="628"/>
      <c r="D277" s="1010"/>
      <c r="E277" s="628"/>
      <c r="F277" s="1010"/>
      <c r="G277" s="628"/>
      <c r="H277" s="1010"/>
      <c r="I277" s="628"/>
      <c r="J277" s="1010"/>
      <c r="K277" s="628"/>
      <c r="L277" s="1010"/>
      <c r="M277" s="628"/>
      <c r="N277" s="1010"/>
      <c r="O277" s="628"/>
      <c r="P277" s="1010"/>
      <c r="Q277" s="628"/>
      <c r="R277" s="1010"/>
      <c r="S277" s="628"/>
      <c r="T277" s="1010"/>
      <c r="X277" s="1003"/>
      <c r="Y277" s="1005"/>
      <c r="Z277" s="992"/>
      <c r="AA277" s="999"/>
      <c r="AB277" s="999"/>
      <c r="AC277" s="992"/>
      <c r="AD277" s="999"/>
      <c r="AE277" s="999"/>
      <c r="AF277" s="999"/>
      <c r="AG277" s="992"/>
      <c r="AH277" s="992"/>
      <c r="AI277" s="992"/>
      <c r="AJ277" s="992"/>
      <c r="AK277" s="992"/>
      <c r="AL277" s="994"/>
    </row>
    <row r="278" spans="1:38" s="117" customFormat="1" ht="13.5" customHeight="1" thickBot="1">
      <c r="B278" s="1011"/>
      <c r="C278" s="625"/>
      <c r="D278" s="1011"/>
      <c r="E278" s="625"/>
      <c r="F278" s="1011"/>
      <c r="G278" s="625"/>
      <c r="H278" s="1011"/>
      <c r="I278" s="625"/>
      <c r="J278" s="1011"/>
      <c r="K278" s="625"/>
      <c r="L278" s="1011"/>
      <c r="M278" s="625"/>
      <c r="N278" s="1011"/>
      <c r="O278" s="625"/>
      <c r="P278" s="1011"/>
      <c r="Q278" s="625"/>
      <c r="R278" s="1011"/>
      <c r="S278" s="625"/>
      <c r="T278" s="1011"/>
      <c r="X278" s="1003"/>
      <c r="Y278" s="1005"/>
      <c r="Z278" s="992"/>
      <c r="AA278" s="999"/>
      <c r="AB278" s="999"/>
      <c r="AC278" s="992"/>
      <c r="AD278" s="999"/>
      <c r="AE278" s="999"/>
      <c r="AF278" s="999"/>
      <c r="AG278" s="992"/>
      <c r="AH278" s="992"/>
      <c r="AI278" s="992"/>
      <c r="AJ278" s="992"/>
      <c r="AK278" s="992"/>
      <c r="AL278" s="994"/>
    </row>
    <row r="279" spans="1:38" s="117" customFormat="1" ht="13.5" customHeight="1">
      <c r="A279" s="119"/>
      <c r="B279" s="119" t="str">
        <f>VLOOKUP(B281,'[2]Visual Chart'!$A$2:$R$481,3,0)</f>
        <v>A+3</v>
      </c>
      <c r="C279" s="119"/>
      <c r="D279" s="119" t="str">
        <f>VLOOKUP(D281,'[2]Visual Chart'!$A$2:$R$481,3,0)</f>
        <v>A+0</v>
      </c>
      <c r="E279" s="119"/>
      <c r="F279" s="119" t="str">
        <f>VLOOKUP(F281,'[2]Visual Chart'!$A$2:$R$481,3,0)</f>
        <v>A+3</v>
      </c>
      <c r="G279" s="119"/>
      <c r="H279" s="119" t="str">
        <f>VLOOKUP(H281,'[2]Visual Chart'!$A$2:$R$481,3,0)</f>
        <v>C2+3</v>
      </c>
      <c r="I279" s="119"/>
      <c r="J279" s="119" t="str">
        <f>VLOOKUP(J281,'[2]Visual Chart'!$A$2:$R$481,3,0)</f>
        <v>A+3</v>
      </c>
      <c r="K279" s="119"/>
      <c r="L279" s="119" t="str">
        <f>VLOOKUP(L281,'[2]Visual Chart'!$A$2:$R$481,3,0)</f>
        <v>A+0</v>
      </c>
      <c r="M279" s="119"/>
      <c r="N279" s="119" t="str">
        <f>VLOOKUP(N281,'[2]Visual Chart'!$A$2:$R$481,3,0)</f>
        <v>A-3</v>
      </c>
      <c r="O279" s="119"/>
      <c r="P279" s="119" t="str">
        <f>VLOOKUP(P281,'[2]Visual Chart'!$A$2:$R$481,3,0)</f>
        <v>B1+3</v>
      </c>
      <c r="Q279" s="119"/>
      <c r="R279" s="119" t="str">
        <f>VLOOKUP(R281,'[2]Visual Chart'!$A$2:$R$481,3,0)</f>
        <v>B1+0</v>
      </c>
      <c r="S279" s="119"/>
      <c r="T279" s="119" t="str">
        <f>VLOOKUP(T281,'[2]Visual Chart'!$A$2:$R$481,3,0)</f>
        <v>A+0</v>
      </c>
      <c r="X279" s="1003"/>
      <c r="Y279" s="1005"/>
      <c r="Z279" s="992"/>
      <c r="AA279" s="999"/>
      <c r="AB279" s="999"/>
      <c r="AC279" s="992"/>
      <c r="AD279" s="999"/>
      <c r="AE279" s="999"/>
      <c r="AF279" s="999"/>
      <c r="AG279" s="992"/>
      <c r="AH279" s="992"/>
      <c r="AI279" s="992"/>
      <c r="AJ279" s="992"/>
      <c r="AK279" s="992"/>
      <c r="AL279" s="994"/>
    </row>
    <row r="280" spans="1:38" s="117" customFormat="1" ht="14.5">
      <c r="A280" s="119"/>
      <c r="B280" s="119"/>
      <c r="C280" s="119"/>
      <c r="D280" s="121"/>
      <c r="E280" s="119"/>
      <c r="F280" s="121"/>
      <c r="G280" s="119"/>
      <c r="H280" s="121"/>
      <c r="I280" s="119"/>
      <c r="J280" s="121"/>
      <c r="K280" s="119"/>
      <c r="L280" s="121"/>
      <c r="M280" s="119"/>
      <c r="N280" s="119"/>
      <c r="O280" s="119"/>
      <c r="P280" s="119"/>
      <c r="Q280" s="119"/>
      <c r="R280" s="119"/>
      <c r="S280" s="119"/>
      <c r="T280" s="119"/>
      <c r="X280" s="1003"/>
      <c r="Y280" s="1005"/>
      <c r="Z280" s="992"/>
      <c r="AA280" s="999"/>
      <c r="AB280" s="999"/>
      <c r="AC280" s="992"/>
      <c r="AD280" s="999"/>
      <c r="AE280" s="999"/>
      <c r="AF280" s="999"/>
      <c r="AG280" s="992"/>
      <c r="AH280" s="992"/>
      <c r="AI280" s="992"/>
      <c r="AJ280" s="992"/>
      <c r="AK280" s="992"/>
      <c r="AL280" s="994"/>
    </row>
    <row r="281" spans="1:38" s="117" customFormat="1" ht="13.5" customHeight="1" thickBot="1">
      <c r="A281" s="116" t="s">
        <v>622</v>
      </c>
      <c r="B281" s="638">
        <f>T271+1</f>
        <v>210</v>
      </c>
      <c r="C281" s="638"/>
      <c r="D281" s="638">
        <f>B281+1</f>
        <v>211</v>
      </c>
      <c r="E281" s="638"/>
      <c r="F281" s="638">
        <f t="shared" ref="F281" si="164">D281+1</f>
        <v>212</v>
      </c>
      <c r="G281" s="638"/>
      <c r="H281" s="638">
        <f t="shared" ref="H281" si="165">F281+1</f>
        <v>213</v>
      </c>
      <c r="I281" s="638"/>
      <c r="J281" s="638">
        <f t="shared" ref="J281" si="166">H281+1</f>
        <v>214</v>
      </c>
      <c r="K281" s="638"/>
      <c r="L281" s="638">
        <f t="shared" ref="L281" si="167">J281+1</f>
        <v>215</v>
      </c>
      <c r="M281" s="638"/>
      <c r="N281" s="638">
        <f t="shared" ref="N281" si="168">L281+1</f>
        <v>216</v>
      </c>
      <c r="O281" s="638"/>
      <c r="P281" s="638">
        <f t="shared" ref="P281" si="169">N281+1</f>
        <v>217</v>
      </c>
      <c r="Q281" s="638"/>
      <c r="R281" s="638">
        <f t="shared" ref="R281" si="170">P281+1</f>
        <v>218</v>
      </c>
      <c r="S281" s="638"/>
      <c r="T281" s="638">
        <f t="shared" ref="T281" si="171">R281+1</f>
        <v>219</v>
      </c>
      <c r="X281" s="1003"/>
      <c r="Y281" s="1005"/>
      <c r="Z281" s="992"/>
      <c r="AA281" s="1000"/>
      <c r="AB281" s="1001"/>
      <c r="AC281" s="992"/>
      <c r="AD281" s="1000"/>
      <c r="AE281" s="1000"/>
      <c r="AF281" s="1000"/>
      <c r="AG281" s="992"/>
      <c r="AH281" s="992"/>
      <c r="AI281" s="992"/>
      <c r="AJ281" s="992"/>
      <c r="AK281" s="992"/>
      <c r="AL281" s="994"/>
    </row>
    <row r="282" spans="1:38" s="117" customFormat="1" ht="14.5">
      <c r="A282" s="116"/>
      <c r="C282" s="122"/>
      <c r="G282" s="122"/>
      <c r="I282" s="122"/>
      <c r="X282" s="1002">
        <f>V287/1000</f>
        <v>3.8490000000000002</v>
      </c>
      <c r="Y282" s="1004">
        <f>X282</f>
        <v>3.8490000000000002</v>
      </c>
      <c r="Z282" s="991"/>
      <c r="AA282" s="998">
        <f>COUNTA(B283:T283)</f>
        <v>10</v>
      </c>
      <c r="AB282" s="998">
        <f>COUNTIF(B287:T289,"C")</f>
        <v>0</v>
      </c>
      <c r="AC282" s="991">
        <f>AA282-AB282</f>
        <v>10</v>
      </c>
      <c r="AD282" s="998"/>
      <c r="AE282" s="998">
        <f>COUNTA(B283:T283)</f>
        <v>10</v>
      </c>
      <c r="AF282" s="998">
        <f>COUNTIF(A286:T286,"C")</f>
        <v>0</v>
      </c>
      <c r="AG282" s="991">
        <f>AE282-AF282</f>
        <v>10</v>
      </c>
      <c r="AH282" s="991"/>
      <c r="AI282" s="991"/>
      <c r="AJ282" s="991"/>
      <c r="AK282" s="991"/>
      <c r="AL282" s="993"/>
    </row>
    <row r="283" spans="1:38" s="117" customFormat="1" ht="13.5" customHeight="1">
      <c r="A283" s="116"/>
      <c r="B283" s="119" t="str">
        <f>VLOOKUP(B292,'[2]Visual Chart'!$A$2:$R$481,2,0)</f>
        <v>88/7</v>
      </c>
      <c r="D283" s="119" t="str">
        <f>VLOOKUP(D292,'[2]Visual Chart'!$A$2:$R$481,2,0)</f>
        <v>88/8</v>
      </c>
      <c r="E283" s="121"/>
      <c r="F283" s="119" t="str">
        <f>VLOOKUP(F292,'[2]Visual Chart'!$A$2:$R$481,2,0)</f>
        <v>88/9</v>
      </c>
      <c r="G283" s="121"/>
      <c r="H283" s="119" t="str">
        <f>VLOOKUP(H292,'[2]Visual Chart'!$A$2:$R$481,2,0)</f>
        <v>88/10</v>
      </c>
      <c r="I283" s="121"/>
      <c r="J283" s="119" t="str">
        <f>VLOOKUP(J292,'[2]Visual Chart'!$A$2:$R$481,2,0)</f>
        <v>88/11</v>
      </c>
      <c r="K283" s="121"/>
      <c r="L283" s="119" t="str">
        <f>VLOOKUP(L292,'[2]Visual Chart'!$A$2:$R$481,2,0)</f>
        <v>89/0</v>
      </c>
      <c r="M283" s="119"/>
      <c r="N283" s="119" t="str">
        <f>VLOOKUP(N292,'[2]Visual Chart'!$A$2:$R$481,2,0)</f>
        <v>89/1</v>
      </c>
      <c r="O283" s="119"/>
      <c r="P283" s="119" t="str">
        <f>VLOOKUP(P292,'[2]Visual Chart'!$A$2:$R$481,2,0)</f>
        <v>89/2</v>
      </c>
      <c r="Q283" s="119"/>
      <c r="R283" s="119" t="str">
        <f>VLOOKUP(R292,'[2]Visual Chart'!$A$2:$R$481,2,0)</f>
        <v>89/3</v>
      </c>
      <c r="S283" s="119"/>
      <c r="T283" s="119" t="str">
        <f>VLOOKUP(T292,'[2]Visual Chart'!$A$2:$R$481,2,0)</f>
        <v>89/4</v>
      </c>
      <c r="X283" s="1003"/>
      <c r="Y283" s="1005"/>
      <c r="Z283" s="992"/>
      <c r="AA283" s="999"/>
      <c r="AB283" s="999"/>
      <c r="AC283" s="992"/>
      <c r="AD283" s="999"/>
      <c r="AE283" s="999"/>
      <c r="AF283" s="999"/>
      <c r="AG283" s="992"/>
      <c r="AH283" s="992"/>
      <c r="AI283" s="992"/>
      <c r="AJ283" s="992"/>
      <c r="AK283" s="992"/>
      <c r="AL283" s="994"/>
    </row>
    <row r="284" spans="1:38" s="117" customFormat="1" ht="13.5" customHeight="1">
      <c r="A284" s="116"/>
      <c r="X284" s="1003"/>
      <c r="Y284" s="1005"/>
      <c r="Z284" s="992"/>
      <c r="AA284" s="999"/>
      <c r="AB284" s="999"/>
      <c r="AC284" s="992"/>
      <c r="AD284" s="999"/>
      <c r="AE284" s="999"/>
      <c r="AF284" s="999"/>
      <c r="AG284" s="992"/>
      <c r="AH284" s="992"/>
      <c r="AI284" s="992"/>
      <c r="AJ284" s="992"/>
      <c r="AK284" s="992"/>
      <c r="AL284" s="994"/>
    </row>
    <row r="285" spans="1:38" s="117" customFormat="1" ht="13.5" customHeight="1">
      <c r="A285" s="116"/>
      <c r="B285" s="119"/>
      <c r="C285" s="119"/>
      <c r="D285" s="119"/>
      <c r="F285" s="119"/>
      <c r="G285" s="119"/>
      <c r="H285" s="119"/>
      <c r="J285" s="119"/>
      <c r="K285" s="119"/>
      <c r="L285" s="119"/>
      <c r="M285" s="119"/>
      <c r="N285" s="119"/>
      <c r="O285" s="119"/>
      <c r="P285" s="119"/>
      <c r="Q285" s="119"/>
      <c r="R285" s="119"/>
      <c r="S285" s="119"/>
      <c r="T285" s="119"/>
      <c r="X285" s="1003"/>
      <c r="Y285" s="1005"/>
      <c r="Z285" s="992"/>
      <c r="AA285" s="999"/>
      <c r="AB285" s="999"/>
      <c r="AC285" s="992"/>
      <c r="AD285" s="999"/>
      <c r="AE285" s="999"/>
      <c r="AF285" s="999"/>
      <c r="AG285" s="992"/>
      <c r="AH285" s="992"/>
      <c r="AI285" s="992"/>
      <c r="AJ285" s="992"/>
      <c r="AK285" s="992"/>
      <c r="AL285" s="994"/>
    </row>
    <row r="286" spans="1:38" s="117" customFormat="1" ht="13.5" customHeight="1" thickBot="1">
      <c r="A286" s="116"/>
      <c r="B286" s="119"/>
      <c r="C286" s="119"/>
      <c r="D286" s="119"/>
      <c r="F286" s="119"/>
      <c r="G286" s="119"/>
      <c r="H286" s="119"/>
      <c r="J286" s="119"/>
      <c r="K286" s="119"/>
      <c r="L286" s="119"/>
      <c r="M286" s="119"/>
      <c r="N286" s="119"/>
      <c r="O286" s="119"/>
      <c r="P286" s="119"/>
      <c r="Q286" s="119"/>
      <c r="R286" s="119"/>
      <c r="S286" s="119"/>
      <c r="T286" s="119"/>
      <c r="W286" s="280"/>
      <c r="X286" s="1003"/>
      <c r="Y286" s="1005"/>
      <c r="Z286" s="992"/>
      <c r="AA286" s="999"/>
      <c r="AB286" s="999"/>
      <c r="AC286" s="992"/>
      <c r="AD286" s="999"/>
      <c r="AE286" s="999"/>
      <c r="AF286" s="999"/>
      <c r="AG286" s="992"/>
      <c r="AH286" s="992"/>
      <c r="AI286" s="992"/>
      <c r="AJ286" s="992"/>
      <c r="AK286" s="992"/>
      <c r="AL286" s="994"/>
    </row>
    <row r="287" spans="1:38" s="117" customFormat="1" ht="13.5" customHeight="1">
      <c r="A287" s="116"/>
      <c r="B287" s="1009">
        <f>VLOOKUP(B292,'[2]Visual Chart'!$A$2:$R$481,13,0)</f>
        <v>0</v>
      </c>
      <c r="C287" s="119">
        <f>VLOOKUP(B292,'[2]Visual Chart'!$A$2:$R$481,5,0)</f>
        <v>423</v>
      </c>
      <c r="D287" s="1009">
        <f>VLOOKUP(D292,'[2]Visual Chart'!$A$2:$R$481,13,0)</f>
        <v>0</v>
      </c>
      <c r="E287" s="119">
        <f>VLOOKUP(D292,'[2]Visual Chart'!$A$2:$R$481,5,0)</f>
        <v>340</v>
      </c>
      <c r="F287" s="1009">
        <f>VLOOKUP(F292,'[2]Visual Chart'!$A$2:$R$481,13,0)</f>
        <v>0</v>
      </c>
      <c r="G287" s="119">
        <f>VLOOKUP(F292,'[2]Visual Chart'!$A$2:$R$481,5,0)</f>
        <v>395</v>
      </c>
      <c r="H287" s="1009">
        <f>VLOOKUP(H292,'[2]Visual Chart'!$A$2:$R$481,13,0)</f>
        <v>0</v>
      </c>
      <c r="I287" s="119">
        <f>VLOOKUP(H292,'[2]Visual Chart'!$A$2:$R$481,5,0)</f>
        <v>370</v>
      </c>
      <c r="J287" s="1009">
        <f>VLOOKUP(J292,'[2]Visual Chart'!$A$2:$R$481,13,0)</f>
        <v>0</v>
      </c>
      <c r="K287" s="119">
        <f>VLOOKUP(J292,'[2]Visual Chart'!$A$2:$R$481,5,0)</f>
        <v>330</v>
      </c>
      <c r="L287" s="1009">
        <f>VLOOKUP(L292,'[2]Visual Chart'!$A$2:$R$481,13,0)</f>
        <v>0</v>
      </c>
      <c r="M287" s="119">
        <f>VLOOKUP(L292,'[2]Visual Chart'!$A$2:$R$481,5,0)</f>
        <v>393</v>
      </c>
      <c r="N287" s="1009">
        <f>VLOOKUP(N292,'[2]Visual Chart'!$A$2:$R$481,13,0)</f>
        <v>0</v>
      </c>
      <c r="O287" s="119">
        <f>VLOOKUP(N292,'[2]Visual Chart'!$A$2:$R$481,5,0)</f>
        <v>387</v>
      </c>
      <c r="P287" s="1009">
        <f>VLOOKUP(P292,'[2]Visual Chart'!$A$2:$R$481,13,0)</f>
        <v>0</v>
      </c>
      <c r="Q287" s="119">
        <f>VLOOKUP(P292,'[2]Visual Chart'!$A$2:$R$481,5,0)</f>
        <v>381</v>
      </c>
      <c r="R287" s="1009">
        <f>VLOOKUP(R292,'[2]Visual Chart'!$A$2:$R$481,13,0)</f>
        <v>0</v>
      </c>
      <c r="S287" s="119">
        <f>VLOOKUP(R292,'[2]Visual Chart'!$A$2:$R$481,5,0)</f>
        <v>405</v>
      </c>
      <c r="T287" s="1009">
        <f>VLOOKUP(T292,'[2]Visual Chart'!$A$2:$R$481,13,0)</f>
        <v>0</v>
      </c>
      <c r="U287" s="119">
        <f>VLOOKUP(T292,'[2]Visual Chart'!$A$2:$R$481,5,0)</f>
        <v>425</v>
      </c>
      <c r="V287" s="1110">
        <f>SUM(C287:U287)</f>
        <v>3849</v>
      </c>
      <c r="W287" s="1111"/>
      <c r="X287" s="1003"/>
      <c r="Y287" s="1005"/>
      <c r="Z287" s="992"/>
      <c r="AA287" s="999"/>
      <c r="AB287" s="999"/>
      <c r="AC287" s="992"/>
      <c r="AD287" s="999"/>
      <c r="AE287" s="999"/>
      <c r="AF287" s="999"/>
      <c r="AG287" s="992"/>
      <c r="AH287" s="992"/>
      <c r="AI287" s="992"/>
      <c r="AJ287" s="992"/>
      <c r="AK287" s="992"/>
      <c r="AL287" s="994"/>
    </row>
    <row r="288" spans="1:38" s="117" customFormat="1" ht="12.65" customHeight="1">
      <c r="A288" s="116"/>
      <c r="B288" s="1010"/>
      <c r="C288" s="628"/>
      <c r="D288" s="1010"/>
      <c r="E288" s="628"/>
      <c r="F288" s="1010"/>
      <c r="G288" s="628"/>
      <c r="H288" s="1010"/>
      <c r="I288" s="628"/>
      <c r="J288" s="1010"/>
      <c r="K288" s="628"/>
      <c r="L288" s="1010"/>
      <c r="M288" s="628"/>
      <c r="N288" s="1010"/>
      <c r="O288" s="628"/>
      <c r="P288" s="1010"/>
      <c r="Q288" s="628"/>
      <c r="R288" s="1010"/>
      <c r="S288" s="628"/>
      <c r="T288" s="1010"/>
      <c r="X288" s="1003"/>
      <c r="Y288" s="1005"/>
      <c r="Z288" s="992"/>
      <c r="AA288" s="999"/>
      <c r="AB288" s="999"/>
      <c r="AC288" s="992"/>
      <c r="AD288" s="999"/>
      <c r="AE288" s="999"/>
      <c r="AF288" s="999"/>
      <c r="AG288" s="992"/>
      <c r="AH288" s="992"/>
      <c r="AI288" s="992"/>
      <c r="AJ288" s="992"/>
      <c r="AK288" s="992"/>
      <c r="AL288" s="994"/>
    </row>
    <row r="289" spans="1:38" s="117" customFormat="1" ht="13.5" customHeight="1" thickBot="1">
      <c r="A289" s="116"/>
      <c r="B289" s="1011"/>
      <c r="C289" s="625"/>
      <c r="D289" s="1011"/>
      <c r="E289" s="625"/>
      <c r="F289" s="1011"/>
      <c r="G289" s="625"/>
      <c r="H289" s="1011"/>
      <c r="I289" s="625"/>
      <c r="J289" s="1011"/>
      <c r="K289" s="625"/>
      <c r="L289" s="1011"/>
      <c r="M289" s="625"/>
      <c r="N289" s="1011"/>
      <c r="O289" s="625"/>
      <c r="P289" s="1011"/>
      <c r="Q289" s="625"/>
      <c r="R289" s="1011"/>
      <c r="S289" s="625"/>
      <c r="T289" s="1011"/>
      <c r="X289" s="1003"/>
      <c r="Y289" s="1005"/>
      <c r="Z289" s="992"/>
      <c r="AA289" s="999"/>
      <c r="AB289" s="999"/>
      <c r="AC289" s="992"/>
      <c r="AD289" s="999"/>
      <c r="AE289" s="999"/>
      <c r="AF289" s="999"/>
      <c r="AG289" s="992"/>
      <c r="AH289" s="992"/>
      <c r="AI289" s="992"/>
      <c r="AJ289" s="992"/>
      <c r="AK289" s="992"/>
      <c r="AL289" s="994"/>
    </row>
    <row r="290" spans="1:38" s="117" customFormat="1" ht="13.5" customHeight="1">
      <c r="A290" s="116"/>
      <c r="B290" s="119" t="str">
        <f>VLOOKUP(B292,'[2]Visual Chart'!$A$2:$R$481,3,0)</f>
        <v>A+3</v>
      </c>
      <c r="C290" s="119"/>
      <c r="D290" s="119" t="str">
        <f>VLOOKUP(D292,'[2]Visual Chart'!$A$2:$R$481,3,0)</f>
        <v>A+0</v>
      </c>
      <c r="E290" s="119"/>
      <c r="F290" s="119" t="str">
        <f>VLOOKUP(F292,'[2]Visual Chart'!$A$2:$R$481,3,0)</f>
        <v>A-3</v>
      </c>
      <c r="G290" s="119"/>
      <c r="H290" s="119" t="str">
        <f>VLOOKUP(H292,'[2]Visual Chart'!$A$2:$R$481,3,0)</f>
        <v>A+0</v>
      </c>
      <c r="I290" s="119"/>
      <c r="J290" s="119" t="str">
        <f>VLOOKUP(J292,'[2]Visual Chart'!$A$2:$R$481,3,0)</f>
        <v>A-3</v>
      </c>
      <c r="K290" s="119"/>
      <c r="L290" s="119" t="str">
        <f>VLOOKUP(L292,'[2]Visual Chart'!$A$2:$R$481,3,0)</f>
        <v>C2+0</v>
      </c>
      <c r="M290" s="119"/>
      <c r="N290" s="119" t="str">
        <f>VLOOKUP(N292,'[2]Visual Chart'!$A$2:$R$481,3,0)</f>
        <v>A+0</v>
      </c>
      <c r="O290" s="119"/>
      <c r="P290" s="119" t="str">
        <f>VLOOKUP(P292,'[2]Visual Chart'!$A$2:$R$481,3,0)</f>
        <v>A+0</v>
      </c>
      <c r="Q290" s="119"/>
      <c r="R290" s="119" t="str">
        <f>VLOOKUP(R292,'[2]Visual Chart'!$A$2:$R$481,3,0)</f>
        <v>A+0</v>
      </c>
      <c r="S290" s="119"/>
      <c r="T290" s="119" t="str">
        <f>VLOOKUP(T292,'[2]Visual Chart'!$A$2:$R$481,3,0)</f>
        <v>A+0</v>
      </c>
      <c r="X290" s="1003"/>
      <c r="Y290" s="1005"/>
      <c r="Z290" s="992"/>
      <c r="AA290" s="999"/>
      <c r="AB290" s="999"/>
      <c r="AC290" s="992"/>
      <c r="AD290" s="999"/>
      <c r="AE290" s="999"/>
      <c r="AF290" s="999"/>
      <c r="AG290" s="992"/>
      <c r="AH290" s="992"/>
      <c r="AI290" s="992"/>
      <c r="AJ290" s="992"/>
      <c r="AK290" s="992"/>
      <c r="AL290" s="994"/>
    </row>
    <row r="291" spans="1:38" s="117" customFormat="1" ht="14.15" customHeight="1">
      <c r="A291" s="116"/>
      <c r="S291" s="119"/>
      <c r="T291" s="119"/>
      <c r="U291" s="119"/>
      <c r="X291" s="1003"/>
      <c r="Y291" s="1005"/>
      <c r="Z291" s="992"/>
      <c r="AA291" s="999"/>
      <c r="AB291" s="999"/>
      <c r="AC291" s="992"/>
      <c r="AD291" s="999"/>
      <c r="AE291" s="999"/>
      <c r="AF291" s="999"/>
      <c r="AG291" s="992"/>
      <c r="AH291" s="992"/>
      <c r="AI291" s="992"/>
      <c r="AJ291" s="992"/>
      <c r="AK291" s="992"/>
      <c r="AL291" s="994"/>
    </row>
    <row r="292" spans="1:38" s="117" customFormat="1" ht="14.15" customHeight="1" thickBot="1">
      <c r="A292" s="116" t="s">
        <v>622</v>
      </c>
      <c r="B292" s="638">
        <f>T281+1</f>
        <v>220</v>
      </c>
      <c r="C292" s="638"/>
      <c r="D292" s="638">
        <f>B292+1</f>
        <v>221</v>
      </c>
      <c r="E292" s="638"/>
      <c r="F292" s="638">
        <f t="shared" ref="F292" si="172">D292+1</f>
        <v>222</v>
      </c>
      <c r="G292" s="638"/>
      <c r="H292" s="638">
        <f t="shared" ref="H292" si="173">F292+1</f>
        <v>223</v>
      </c>
      <c r="I292" s="638"/>
      <c r="J292" s="638">
        <f t="shared" ref="J292" si="174">H292+1</f>
        <v>224</v>
      </c>
      <c r="K292" s="638"/>
      <c r="L292" s="638">
        <f t="shared" ref="L292" si="175">J292+1</f>
        <v>225</v>
      </c>
      <c r="M292" s="638"/>
      <c r="N292" s="638">
        <f t="shared" ref="N292" si="176">L292+1</f>
        <v>226</v>
      </c>
      <c r="O292" s="638"/>
      <c r="P292" s="638">
        <f t="shared" ref="P292" si="177">N292+1</f>
        <v>227</v>
      </c>
      <c r="Q292" s="638"/>
      <c r="R292" s="638">
        <f t="shared" ref="R292" si="178">P292+1</f>
        <v>228</v>
      </c>
      <c r="S292" s="638"/>
      <c r="T292" s="638">
        <f t="shared" ref="T292" si="179">R292+1</f>
        <v>229</v>
      </c>
      <c r="X292" s="1003"/>
      <c r="Y292" s="1005"/>
      <c r="Z292" s="992"/>
      <c r="AA292" s="1000"/>
      <c r="AB292" s="1001"/>
      <c r="AC292" s="992"/>
      <c r="AD292" s="1000"/>
      <c r="AE292" s="1000"/>
      <c r="AF292" s="1000"/>
      <c r="AG292" s="992"/>
      <c r="AH292" s="992"/>
      <c r="AI292" s="992"/>
      <c r="AJ292" s="992"/>
      <c r="AK292" s="992"/>
      <c r="AL292" s="994"/>
    </row>
    <row r="293" spans="1:38" s="117" customFormat="1" ht="14.5">
      <c r="A293" s="116"/>
      <c r="C293" s="122"/>
      <c r="E293" s="122"/>
      <c r="G293" s="122"/>
      <c r="I293" s="122"/>
      <c r="X293" s="1002">
        <f>V298/1000</f>
        <v>3.8968249999999998</v>
      </c>
      <c r="Y293" s="1004">
        <f>X293</f>
        <v>3.8968249999999998</v>
      </c>
      <c r="Z293" s="991"/>
      <c r="AA293" s="998">
        <f>COUNTA(B294:T294)</f>
        <v>10</v>
      </c>
      <c r="AB293" s="998">
        <f>COUNTIF(B298:T300,"C")</f>
        <v>6</v>
      </c>
      <c r="AC293" s="991">
        <f>AA293-AB293</f>
        <v>4</v>
      </c>
      <c r="AD293" s="998"/>
      <c r="AE293" s="998">
        <f>COUNTA(B294:T294)</f>
        <v>10</v>
      </c>
      <c r="AF293" s="998">
        <f>COUNTIF(A297:T297,"C")</f>
        <v>0</v>
      </c>
      <c r="AG293" s="991">
        <f>AE293-AF293</f>
        <v>10</v>
      </c>
      <c r="AH293" s="991"/>
      <c r="AI293" s="991"/>
      <c r="AJ293" s="991"/>
      <c r="AK293" s="991"/>
      <c r="AL293" s="993"/>
    </row>
    <row r="294" spans="1:38" s="117" customFormat="1" ht="13.5" customHeight="1">
      <c r="A294" s="116"/>
      <c r="B294" s="119" t="str">
        <f>VLOOKUP(B303,'[2]Visual Chart'!$A$2:$R$481,2,0)</f>
        <v>89/5</v>
      </c>
      <c r="D294" s="119" t="str">
        <f>VLOOKUP(D303,'[2]Visual Chart'!$A$2:$R$481,2,0)</f>
        <v>89/6</v>
      </c>
      <c r="E294" s="121"/>
      <c r="F294" s="119" t="str">
        <f>VLOOKUP(F303,'[2]Visual Chart'!$A$2:$R$481,2,0)</f>
        <v>89/7</v>
      </c>
      <c r="G294" s="121"/>
      <c r="H294" s="119" t="str">
        <f>VLOOKUP(H303,'[2]Visual Chart'!$A$2:$R$481,2,0)</f>
        <v>89/8</v>
      </c>
      <c r="I294" s="121"/>
      <c r="J294" s="119" t="str">
        <f>VLOOKUP(J303,'[2]Visual Chart'!$A$2:$R$481,2,0)</f>
        <v>89/9</v>
      </c>
      <c r="K294" s="121"/>
      <c r="L294" s="119" t="str">
        <f>VLOOKUP(L303,'[2]Visual Chart'!$A$2:$R$481,2,0)</f>
        <v>90/0</v>
      </c>
      <c r="M294" s="119"/>
      <c r="N294" s="119" t="str">
        <f>VLOOKUP(N303,'[2]Visual Chart'!$A$2:$R$481,2,0)</f>
        <v>90/1</v>
      </c>
      <c r="O294" s="119"/>
      <c r="P294" s="119" t="str">
        <f>VLOOKUP(P303,'[2]Visual Chart'!$A$2:$R$481,2,0)</f>
        <v>90/2</v>
      </c>
      <c r="Q294" s="119"/>
      <c r="R294" s="119" t="str">
        <f>VLOOKUP(R303,'[2]Visual Chart'!$A$2:$R$481,2,0)</f>
        <v>90/3</v>
      </c>
      <c r="S294" s="119"/>
      <c r="T294" s="119" t="str">
        <f>VLOOKUP(T303,'[2]Visual Chart'!$A$2:$R$481,2,0)</f>
        <v>90/4</v>
      </c>
      <c r="X294" s="1003"/>
      <c r="Y294" s="1005"/>
      <c r="Z294" s="992"/>
      <c r="AA294" s="999"/>
      <c r="AB294" s="999"/>
      <c r="AC294" s="992"/>
      <c r="AD294" s="999"/>
      <c r="AE294" s="999"/>
      <c r="AF294" s="999"/>
      <c r="AG294" s="992"/>
      <c r="AH294" s="992"/>
      <c r="AI294" s="992"/>
      <c r="AJ294" s="992"/>
      <c r="AK294" s="992"/>
      <c r="AL294" s="994"/>
    </row>
    <row r="295" spans="1:38" s="117" customFormat="1" ht="13.5" customHeight="1">
      <c r="A295" s="116"/>
      <c r="X295" s="1003"/>
      <c r="Y295" s="1005"/>
      <c r="Z295" s="992"/>
      <c r="AA295" s="999"/>
      <c r="AB295" s="999"/>
      <c r="AC295" s="992"/>
      <c r="AD295" s="999"/>
      <c r="AE295" s="999"/>
      <c r="AF295" s="999"/>
      <c r="AG295" s="992"/>
      <c r="AH295" s="992"/>
      <c r="AI295" s="992"/>
      <c r="AJ295" s="992"/>
      <c r="AK295" s="992"/>
      <c r="AL295" s="994"/>
    </row>
    <row r="296" spans="1:38" s="117" customFormat="1" ht="13.5" customHeight="1">
      <c r="A296" s="116"/>
      <c r="B296" s="119"/>
      <c r="C296" s="119"/>
      <c r="D296" s="119"/>
      <c r="F296" s="119"/>
      <c r="G296" s="119"/>
      <c r="H296" s="119"/>
      <c r="J296" s="119"/>
      <c r="K296" s="119"/>
      <c r="L296" s="119"/>
      <c r="M296" s="119"/>
      <c r="N296" s="119"/>
      <c r="O296" s="119"/>
      <c r="P296" s="119"/>
      <c r="Q296" s="119"/>
      <c r="R296" s="119"/>
      <c r="S296" s="119"/>
      <c r="T296" s="119"/>
      <c r="X296" s="1003"/>
      <c r="Y296" s="1005"/>
      <c r="Z296" s="992"/>
      <c r="AA296" s="999"/>
      <c r="AB296" s="999"/>
      <c r="AC296" s="992"/>
      <c r="AD296" s="999"/>
      <c r="AE296" s="999"/>
      <c r="AF296" s="999"/>
      <c r="AG296" s="992"/>
      <c r="AH296" s="992"/>
      <c r="AI296" s="992"/>
      <c r="AJ296" s="992"/>
      <c r="AK296" s="992"/>
      <c r="AL296" s="994"/>
    </row>
    <row r="297" spans="1:38" s="117" customFormat="1" ht="13.5" customHeight="1" thickBot="1">
      <c r="A297" s="116"/>
      <c r="B297" s="119"/>
      <c r="C297" s="119"/>
      <c r="D297" s="119"/>
      <c r="F297" s="119"/>
      <c r="G297" s="119"/>
      <c r="H297" s="119"/>
      <c r="J297" s="119"/>
      <c r="K297" s="119"/>
      <c r="L297" s="119"/>
      <c r="M297" s="119"/>
      <c r="N297" s="119"/>
      <c r="O297" s="119"/>
      <c r="P297" s="119"/>
      <c r="Q297" s="119"/>
      <c r="R297" s="119"/>
      <c r="S297" s="119"/>
      <c r="T297" s="119"/>
      <c r="W297" s="280"/>
      <c r="X297" s="1003"/>
      <c r="Y297" s="1005"/>
      <c r="Z297" s="992"/>
      <c r="AA297" s="999"/>
      <c r="AB297" s="999"/>
      <c r="AC297" s="992"/>
      <c r="AD297" s="999"/>
      <c r="AE297" s="999"/>
      <c r="AF297" s="999"/>
      <c r="AG297" s="992"/>
      <c r="AH297" s="992"/>
      <c r="AI297" s="992"/>
      <c r="AJ297" s="992"/>
      <c r="AK297" s="992"/>
      <c r="AL297" s="994"/>
    </row>
    <row r="298" spans="1:38" s="117" customFormat="1" ht="13.5" customHeight="1">
      <c r="A298" s="116"/>
      <c r="B298" s="1009" t="str">
        <f>VLOOKUP(B303,'[2]Visual Chart'!$A$2:$R$481,13,0)</f>
        <v>C</v>
      </c>
      <c r="C298" s="119">
        <f>VLOOKUP(B303,'[2]Visual Chart'!$A$2:$R$481,5,0)</f>
        <v>399</v>
      </c>
      <c r="D298" s="1009" t="str">
        <f>VLOOKUP(D303,'[2]Visual Chart'!$A$2:$R$481,13,0)</f>
        <v>C</v>
      </c>
      <c r="E298" s="119">
        <f>VLOOKUP(D303,'[2]Visual Chart'!$A$2:$R$481,5,0)</f>
        <v>390</v>
      </c>
      <c r="F298" s="1009" t="str">
        <f>VLOOKUP(F303,'[2]Visual Chart'!$A$2:$R$481,13,0)</f>
        <v>C</v>
      </c>
      <c r="G298" s="119">
        <f>VLOOKUP(F303,'[2]Visual Chart'!$A$2:$R$481,5,0)</f>
        <v>373</v>
      </c>
      <c r="H298" s="1009" t="str">
        <f>VLOOKUP(H303,'[2]Visual Chart'!$A$2:$R$481,13,0)</f>
        <v>C</v>
      </c>
      <c r="I298" s="119">
        <f>VLOOKUP(H303,'[2]Visual Chart'!$A$2:$R$481,5,0)</f>
        <v>401</v>
      </c>
      <c r="J298" s="1009" t="str">
        <f>VLOOKUP(J303,'[2]Visual Chart'!$A$2:$R$481,13,0)</f>
        <v>C</v>
      </c>
      <c r="K298" s="119">
        <f>VLOOKUP(J303,'[2]Visual Chart'!$A$2:$R$481,5,0)</f>
        <v>369.82499999999999</v>
      </c>
      <c r="L298" s="1009" t="str">
        <f>VLOOKUP(L303,'[2]Visual Chart'!$A$2:$R$481,13,0)</f>
        <v>C</v>
      </c>
      <c r="M298" s="119">
        <f>VLOOKUP(L303,'[2]Visual Chart'!$A$2:$R$481,5,0)</f>
        <v>390</v>
      </c>
      <c r="N298" s="1009">
        <f>VLOOKUP(N303,'[2]Visual Chart'!$A$2:$R$481,13,0)</f>
        <v>0</v>
      </c>
      <c r="O298" s="119">
        <f>VLOOKUP(N303,'[2]Visual Chart'!$A$2:$R$481,5,0)</f>
        <v>387</v>
      </c>
      <c r="P298" s="1009">
        <f>VLOOKUP(P303,'[2]Visual Chart'!$A$2:$R$481,13,0)</f>
        <v>0</v>
      </c>
      <c r="Q298" s="119">
        <f>VLOOKUP(P303,'[2]Visual Chart'!$A$2:$R$481,5,0)</f>
        <v>392</v>
      </c>
      <c r="R298" s="1009">
        <f>VLOOKUP(R303,'[2]Visual Chart'!$A$2:$R$481,13,0)</f>
        <v>0</v>
      </c>
      <c r="S298" s="119">
        <f>VLOOKUP(R303,'[2]Visual Chart'!$A$2:$R$481,5,0)</f>
        <v>394</v>
      </c>
      <c r="T298" s="1009">
        <f>VLOOKUP(T303,'[2]Visual Chart'!$A$2:$R$481,13,0)</f>
        <v>0</v>
      </c>
      <c r="U298" s="119">
        <f>VLOOKUP(T303,'[2]Visual Chart'!$A$2:$R$481,5,0)</f>
        <v>401</v>
      </c>
      <c r="V298" s="995">
        <f>SUM(C298:U298)</f>
        <v>3896.8249999999998</v>
      </c>
      <c r="W298" s="1096"/>
      <c r="X298" s="1003"/>
      <c r="Y298" s="1005"/>
      <c r="Z298" s="992"/>
      <c r="AA298" s="999"/>
      <c r="AB298" s="999"/>
      <c r="AC298" s="992"/>
      <c r="AD298" s="999"/>
      <c r="AE298" s="999"/>
      <c r="AF298" s="999"/>
      <c r="AG298" s="992"/>
      <c r="AH298" s="992"/>
      <c r="AI298" s="992"/>
      <c r="AJ298" s="992"/>
      <c r="AK298" s="992"/>
      <c r="AL298" s="994"/>
    </row>
    <row r="299" spans="1:38" s="117" customFormat="1" ht="12.65" customHeight="1">
      <c r="A299" s="116"/>
      <c r="B299" s="1010"/>
      <c r="C299" s="628"/>
      <c r="D299" s="1010"/>
      <c r="E299" s="628"/>
      <c r="F299" s="1010"/>
      <c r="G299" s="628"/>
      <c r="H299" s="1010"/>
      <c r="I299" s="628"/>
      <c r="J299" s="1010"/>
      <c r="K299" s="628"/>
      <c r="L299" s="1010"/>
      <c r="M299" s="628"/>
      <c r="N299" s="1010"/>
      <c r="O299" s="628"/>
      <c r="P299" s="1010"/>
      <c r="Q299" s="628"/>
      <c r="R299" s="1010"/>
      <c r="S299" s="628"/>
      <c r="T299" s="1010"/>
      <c r="U299" s="625"/>
      <c r="V299" s="625"/>
      <c r="W299" s="625"/>
      <c r="X299" s="1003"/>
      <c r="Y299" s="1005"/>
      <c r="Z299" s="992"/>
      <c r="AA299" s="999"/>
      <c r="AB299" s="999"/>
      <c r="AC299" s="992"/>
      <c r="AD299" s="999"/>
      <c r="AE299" s="999"/>
      <c r="AF299" s="999"/>
      <c r="AG299" s="992"/>
      <c r="AH299" s="992"/>
      <c r="AI299" s="992"/>
      <c r="AJ299" s="992"/>
      <c r="AK299" s="992"/>
      <c r="AL299" s="994"/>
    </row>
    <row r="300" spans="1:38" s="117" customFormat="1" ht="13.5" customHeight="1" thickBot="1">
      <c r="A300" s="116"/>
      <c r="B300" s="1011"/>
      <c r="C300" s="625"/>
      <c r="D300" s="1011"/>
      <c r="E300" s="625"/>
      <c r="F300" s="1011"/>
      <c r="G300" s="625"/>
      <c r="H300" s="1011"/>
      <c r="I300" s="625"/>
      <c r="J300" s="1011"/>
      <c r="K300" s="625"/>
      <c r="L300" s="1011"/>
      <c r="M300" s="625"/>
      <c r="N300" s="1011"/>
      <c r="O300" s="625"/>
      <c r="P300" s="1011"/>
      <c r="Q300" s="625"/>
      <c r="R300" s="1011"/>
      <c r="S300" s="625"/>
      <c r="T300" s="1011"/>
      <c r="U300" s="625"/>
      <c r="V300" s="625"/>
      <c r="W300" s="625"/>
      <c r="X300" s="1003"/>
      <c r="Y300" s="1005"/>
      <c r="Z300" s="992"/>
      <c r="AA300" s="999"/>
      <c r="AB300" s="999"/>
      <c r="AC300" s="992"/>
      <c r="AD300" s="999"/>
      <c r="AE300" s="999"/>
      <c r="AF300" s="999"/>
      <c r="AG300" s="992"/>
      <c r="AH300" s="992"/>
      <c r="AI300" s="992"/>
      <c r="AJ300" s="992"/>
      <c r="AK300" s="992"/>
      <c r="AL300" s="994"/>
    </row>
    <row r="301" spans="1:38" s="117" customFormat="1" ht="13.5" customHeight="1">
      <c r="A301" s="116"/>
      <c r="B301" s="119" t="str">
        <f>VLOOKUP(B303,'[2]Visual Chart'!$A$2:$R$481,3,0)</f>
        <v>A+3</v>
      </c>
      <c r="C301" s="625"/>
      <c r="D301" s="119" t="str">
        <f>VLOOKUP(D303,'[2]Visual Chart'!$A$2:$R$481,3,0)</f>
        <v>A+0</v>
      </c>
      <c r="E301" s="627"/>
      <c r="F301" s="119" t="str">
        <f>VLOOKUP(F303,'[2]Visual Chart'!$A$2:$R$481,3,0)</f>
        <v>A+0</v>
      </c>
      <c r="G301" s="627"/>
      <c r="H301" s="119" t="str">
        <f>VLOOKUP(H303,'[2]Visual Chart'!$A$2:$R$481,3,0)</f>
        <v>A+0</v>
      </c>
      <c r="I301" s="627"/>
      <c r="J301" s="119" t="str">
        <f>VLOOKUP(J303,'[2]Visual Chart'!$A$2:$R$481,3,0)</f>
        <v>A+0</v>
      </c>
      <c r="K301" s="627"/>
      <c r="L301" s="119" t="str">
        <f>VLOOKUP(L303,'[2]Visual Chart'!$A$2:$R$481,3,0)</f>
        <v>C1+0</v>
      </c>
      <c r="M301" s="627"/>
      <c r="N301" s="119" t="str">
        <f>VLOOKUP(N303,'[2]Visual Chart'!$A$2:$R$481,3,0)</f>
        <v>A+0</v>
      </c>
      <c r="O301" s="627"/>
      <c r="P301" s="119" t="str">
        <f>VLOOKUP(P303,'[2]Visual Chart'!$A$2:$R$481,3,0)</f>
        <v>A+0</v>
      </c>
      <c r="Q301" s="627"/>
      <c r="R301" s="119" t="str">
        <f>VLOOKUP(R303,'[2]Visual Chart'!$A$2:$R$481,3,0)</f>
        <v>A+0</v>
      </c>
      <c r="S301" s="627"/>
      <c r="T301" s="119" t="str">
        <f>VLOOKUP(T303,'[2]Visual Chart'!$A$2:$R$481,3,0)</f>
        <v>A+0</v>
      </c>
      <c r="U301" s="627"/>
      <c r="V301" s="625"/>
      <c r="W301" s="625"/>
      <c r="X301" s="1003"/>
      <c r="Y301" s="1005"/>
      <c r="Z301" s="992"/>
      <c r="AA301" s="999"/>
      <c r="AB301" s="999"/>
      <c r="AC301" s="992"/>
      <c r="AD301" s="999"/>
      <c r="AE301" s="999"/>
      <c r="AF301" s="999"/>
      <c r="AG301" s="992"/>
      <c r="AH301" s="992"/>
      <c r="AI301" s="992"/>
      <c r="AJ301" s="992"/>
      <c r="AK301" s="992"/>
      <c r="AL301" s="994"/>
    </row>
    <row r="302" spans="1:38" s="117" customFormat="1" ht="14.15" customHeight="1">
      <c r="A302" s="116"/>
      <c r="B302" s="141"/>
      <c r="C302" s="627"/>
      <c r="D302" s="141"/>
      <c r="E302" s="627"/>
      <c r="F302" s="141"/>
      <c r="G302" s="627"/>
      <c r="H302" s="141"/>
      <c r="I302" s="627"/>
      <c r="J302" s="141"/>
      <c r="K302" s="627"/>
      <c r="L302" s="627"/>
      <c r="M302" s="627"/>
      <c r="N302" s="627"/>
      <c r="O302" s="627"/>
      <c r="P302" s="627"/>
      <c r="Q302" s="627"/>
      <c r="R302" s="627"/>
      <c r="S302" s="627"/>
      <c r="T302" s="627"/>
      <c r="U302" s="627"/>
      <c r="V302" s="625"/>
      <c r="W302" s="625"/>
      <c r="X302" s="1003"/>
      <c r="Y302" s="1005"/>
      <c r="Z302" s="992"/>
      <c r="AA302" s="999"/>
      <c r="AB302" s="999"/>
      <c r="AC302" s="992"/>
      <c r="AD302" s="999"/>
      <c r="AE302" s="999"/>
      <c r="AF302" s="999"/>
      <c r="AG302" s="992"/>
      <c r="AH302" s="992"/>
      <c r="AI302" s="992"/>
      <c r="AJ302" s="992"/>
      <c r="AK302" s="992"/>
      <c r="AL302" s="994"/>
    </row>
    <row r="303" spans="1:38" s="117" customFormat="1" ht="14.15" customHeight="1" thickBot="1">
      <c r="A303" s="116" t="s">
        <v>622</v>
      </c>
      <c r="B303" s="639">
        <f>T292+1</f>
        <v>230</v>
      </c>
      <c r="C303" s="639"/>
      <c r="D303" s="639">
        <f>B303+1</f>
        <v>231</v>
      </c>
      <c r="E303" s="639"/>
      <c r="F303" s="639">
        <f t="shared" ref="F303" si="180">D303+1</f>
        <v>232</v>
      </c>
      <c r="G303" s="639"/>
      <c r="H303" s="639">
        <f t="shared" ref="H303" si="181">F303+1</f>
        <v>233</v>
      </c>
      <c r="I303" s="639"/>
      <c r="J303" s="639">
        <f t="shared" ref="J303" si="182">H303+1</f>
        <v>234</v>
      </c>
      <c r="K303" s="639"/>
      <c r="L303" s="639">
        <f t="shared" ref="L303" si="183">J303+1</f>
        <v>235</v>
      </c>
      <c r="M303" s="639"/>
      <c r="N303" s="639">
        <f t="shared" ref="N303" si="184">L303+1</f>
        <v>236</v>
      </c>
      <c r="O303" s="639"/>
      <c r="P303" s="639">
        <f t="shared" ref="P303" si="185">N303+1</f>
        <v>237</v>
      </c>
      <c r="Q303" s="639"/>
      <c r="R303" s="639">
        <f t="shared" ref="R303" si="186">P303+1</f>
        <v>238</v>
      </c>
      <c r="S303" s="639"/>
      <c r="T303" s="639">
        <f t="shared" ref="T303" si="187">R303+1</f>
        <v>239</v>
      </c>
      <c r="U303" s="625"/>
      <c r="V303" s="625"/>
      <c r="W303" s="625"/>
      <c r="X303" s="1003"/>
      <c r="Y303" s="1005"/>
      <c r="Z303" s="992"/>
      <c r="AA303" s="1000"/>
      <c r="AB303" s="1001"/>
      <c r="AC303" s="992"/>
      <c r="AD303" s="1000"/>
      <c r="AE303" s="1000"/>
      <c r="AF303" s="1000"/>
      <c r="AG303" s="992"/>
      <c r="AH303" s="992"/>
      <c r="AI303" s="992"/>
      <c r="AJ303" s="992"/>
      <c r="AK303" s="992"/>
      <c r="AL303" s="994"/>
    </row>
    <row r="304" spans="1:38" s="117" customFormat="1" ht="14.5">
      <c r="A304" s="116"/>
      <c r="B304" s="625"/>
      <c r="C304" s="630"/>
      <c r="D304" s="625"/>
      <c r="E304" s="630"/>
      <c r="F304" s="625"/>
      <c r="G304" s="630"/>
      <c r="H304" s="625"/>
      <c r="I304" s="630"/>
      <c r="J304" s="625"/>
      <c r="K304" s="625"/>
      <c r="L304" s="625"/>
      <c r="M304" s="625"/>
      <c r="N304" s="625"/>
      <c r="O304" s="625"/>
      <c r="P304" s="625"/>
      <c r="Q304" s="625"/>
      <c r="R304" s="625"/>
      <c r="S304" s="625"/>
      <c r="T304" s="625"/>
      <c r="U304" s="625"/>
      <c r="V304" s="625"/>
      <c r="W304" s="625"/>
      <c r="X304" s="1002">
        <f>V309/1000</f>
        <v>4.0439439999999998</v>
      </c>
      <c r="Y304" s="1004">
        <f>X304</f>
        <v>4.0439439999999998</v>
      </c>
      <c r="Z304" s="991"/>
      <c r="AA304" s="998">
        <f>COUNTA(B305:T305)</f>
        <v>10</v>
      </c>
      <c r="AB304" s="998">
        <f>COUNTIF(B309:T311,"C")</f>
        <v>0</v>
      </c>
      <c r="AC304" s="991">
        <f>AA304-AB304</f>
        <v>10</v>
      </c>
      <c r="AD304" s="998"/>
      <c r="AE304" s="998">
        <f>COUNTA(B305:T305)</f>
        <v>10</v>
      </c>
      <c r="AF304" s="998">
        <f>COUNTIF(A308:T308,"C")</f>
        <v>0</v>
      </c>
      <c r="AG304" s="991">
        <f>AE304-AF304</f>
        <v>10</v>
      </c>
      <c r="AH304" s="991"/>
      <c r="AI304" s="991"/>
      <c r="AJ304" s="991"/>
      <c r="AK304" s="991"/>
      <c r="AL304" s="993"/>
    </row>
    <row r="305" spans="1:38" s="117" customFormat="1" ht="13.5" customHeight="1">
      <c r="A305" s="116"/>
      <c r="B305" s="119" t="str">
        <f>VLOOKUP(B314,'[2]Visual Chart'!$A$2:$R$481,2,0)</f>
        <v>90/5</v>
      </c>
      <c r="C305" s="625"/>
      <c r="D305" s="119" t="str">
        <f>VLOOKUP(D314,'[2]Visual Chart'!$A$2:$R$481,2,0)</f>
        <v>90/6</v>
      </c>
      <c r="E305" s="141"/>
      <c r="F305" s="119" t="str">
        <f>VLOOKUP(F314,'[2]Visual Chart'!$A$2:$R$481,2,0)</f>
        <v>90/7</v>
      </c>
      <c r="G305" s="141"/>
      <c r="H305" s="119" t="str">
        <f>VLOOKUP(H314,'[2]Visual Chart'!$A$2:$R$481,2,0)</f>
        <v>90/8</v>
      </c>
      <c r="I305" s="141"/>
      <c r="J305" s="119" t="str">
        <f>VLOOKUP(J314,'[2]Visual Chart'!$A$2:$R$481,2,0)</f>
        <v>90/9</v>
      </c>
      <c r="K305" s="141"/>
      <c r="L305" s="119" t="str">
        <f>VLOOKUP(L314,'[2]Visual Chart'!$A$2:$R$481,2,0)</f>
        <v>90/10</v>
      </c>
      <c r="M305" s="627"/>
      <c r="N305" s="119" t="str">
        <f>VLOOKUP(N314,'[2]Visual Chart'!$A$2:$R$481,2,0)</f>
        <v>90/11</v>
      </c>
      <c r="O305" s="627"/>
      <c r="P305" s="119" t="str">
        <f>VLOOKUP(P314,'[2]Visual Chart'!$A$2:$R$481,2,0)</f>
        <v>91/0</v>
      </c>
      <c r="Q305" s="627"/>
      <c r="R305" s="119" t="str">
        <f>VLOOKUP(R314,'[2]Visual Chart'!$A$2:$R$481,2,0)</f>
        <v>91/1</v>
      </c>
      <c r="S305" s="627"/>
      <c r="T305" s="119" t="str">
        <f>VLOOKUP(T314,'[2]Visual Chart'!$A$2:$R$481,2,0)</f>
        <v>91/2</v>
      </c>
      <c r="U305" s="625"/>
      <c r="V305" s="625"/>
      <c r="W305" s="625"/>
      <c r="X305" s="1003"/>
      <c r="Y305" s="1005"/>
      <c r="Z305" s="992"/>
      <c r="AA305" s="999"/>
      <c r="AB305" s="999"/>
      <c r="AC305" s="992"/>
      <c r="AD305" s="999"/>
      <c r="AE305" s="999"/>
      <c r="AF305" s="999"/>
      <c r="AG305" s="992"/>
      <c r="AH305" s="992"/>
      <c r="AI305" s="992"/>
      <c r="AJ305" s="992"/>
      <c r="AK305" s="992"/>
      <c r="AL305" s="994"/>
    </row>
    <row r="306" spans="1:38" s="117" customFormat="1" ht="13.5" customHeight="1">
      <c r="A306" s="116"/>
      <c r="B306" s="625"/>
      <c r="C306" s="625"/>
      <c r="D306" s="625"/>
      <c r="E306" s="625"/>
      <c r="F306" s="625"/>
      <c r="G306" s="625"/>
      <c r="H306" s="625"/>
      <c r="I306" s="625"/>
      <c r="J306" s="625"/>
      <c r="K306" s="625"/>
      <c r="L306" s="625"/>
      <c r="M306" s="625"/>
      <c r="N306" s="625"/>
      <c r="O306" s="625"/>
      <c r="P306" s="625"/>
      <c r="Q306" s="625"/>
      <c r="R306" s="625"/>
      <c r="S306" s="625"/>
      <c r="T306" s="625"/>
      <c r="U306" s="625"/>
      <c r="V306" s="625"/>
      <c r="W306" s="625"/>
      <c r="X306" s="1003"/>
      <c r="Y306" s="1005"/>
      <c r="Z306" s="992"/>
      <c r="AA306" s="999"/>
      <c r="AB306" s="999"/>
      <c r="AC306" s="992"/>
      <c r="AD306" s="999"/>
      <c r="AE306" s="999"/>
      <c r="AF306" s="999"/>
      <c r="AG306" s="992"/>
      <c r="AH306" s="992"/>
      <c r="AI306" s="992"/>
      <c r="AJ306" s="992"/>
      <c r="AK306" s="992"/>
      <c r="AL306" s="994"/>
    </row>
    <row r="307" spans="1:38" s="117" customFormat="1" ht="13.5" customHeight="1">
      <c r="A307" s="116"/>
      <c r="B307" s="627"/>
      <c r="C307" s="627"/>
      <c r="D307" s="627"/>
      <c r="E307" s="625"/>
      <c r="F307" s="627"/>
      <c r="G307" s="627"/>
      <c r="H307" s="627"/>
      <c r="I307" s="625"/>
      <c r="J307" s="627"/>
      <c r="K307" s="627"/>
      <c r="L307" s="627"/>
      <c r="M307" s="627"/>
      <c r="N307" s="627"/>
      <c r="O307" s="627"/>
      <c r="P307" s="627"/>
      <c r="Q307" s="627"/>
      <c r="R307" s="627"/>
      <c r="S307" s="627"/>
      <c r="T307" s="627"/>
      <c r="U307" s="625"/>
      <c r="V307" s="625"/>
      <c r="W307" s="625"/>
      <c r="X307" s="1003"/>
      <c r="Y307" s="1005"/>
      <c r="Z307" s="992"/>
      <c r="AA307" s="999"/>
      <c r="AB307" s="999"/>
      <c r="AC307" s="992"/>
      <c r="AD307" s="999"/>
      <c r="AE307" s="999"/>
      <c r="AF307" s="999"/>
      <c r="AG307" s="992"/>
      <c r="AH307" s="992"/>
      <c r="AI307" s="992"/>
      <c r="AJ307" s="992"/>
      <c r="AK307" s="992"/>
      <c r="AL307" s="994"/>
    </row>
    <row r="308" spans="1:38" s="117" customFormat="1" ht="13.5" customHeight="1" thickBot="1">
      <c r="A308" s="116"/>
      <c r="B308" s="627"/>
      <c r="C308" s="627"/>
      <c r="D308" s="627"/>
      <c r="E308" s="625"/>
      <c r="F308" s="627"/>
      <c r="G308" s="627"/>
      <c r="H308" s="627"/>
      <c r="I308" s="625"/>
      <c r="J308" s="627"/>
      <c r="K308" s="627"/>
      <c r="L308" s="627"/>
      <c r="M308" s="627"/>
      <c r="N308" s="627"/>
      <c r="O308" s="627"/>
      <c r="P308" s="627"/>
      <c r="Q308" s="627"/>
      <c r="R308" s="625"/>
      <c r="S308" s="627"/>
      <c r="T308" s="627"/>
      <c r="U308" s="625"/>
      <c r="V308" s="625"/>
      <c r="W308" s="635"/>
      <c r="X308" s="1003"/>
      <c r="Y308" s="1005"/>
      <c r="Z308" s="992"/>
      <c r="AA308" s="999"/>
      <c r="AB308" s="999"/>
      <c r="AC308" s="992"/>
      <c r="AD308" s="999"/>
      <c r="AE308" s="999"/>
      <c r="AF308" s="999"/>
      <c r="AG308" s="992"/>
      <c r="AH308" s="992"/>
      <c r="AI308" s="992"/>
      <c r="AJ308" s="992"/>
      <c r="AK308" s="992"/>
      <c r="AL308" s="994"/>
    </row>
    <row r="309" spans="1:38" s="117" customFormat="1" ht="13.5" customHeight="1">
      <c r="A309" s="116"/>
      <c r="B309" s="1009">
        <f>VLOOKUP(B314,'[2]Visual Chart'!$A$2:$R$481,13,0)</f>
        <v>0</v>
      </c>
      <c r="C309" s="119">
        <f>VLOOKUP(B314,'[2]Visual Chart'!$A$2:$R$481,5,0)</f>
        <v>426</v>
      </c>
      <c r="D309" s="1009">
        <f>VLOOKUP(D314,'[2]Visual Chart'!$A$2:$R$481,13,0)</f>
        <v>0</v>
      </c>
      <c r="E309" s="119">
        <f>VLOOKUP(D314,'[2]Visual Chart'!$A$2:$R$481,5,0)</f>
        <v>378</v>
      </c>
      <c r="F309" s="1009">
        <f>VLOOKUP(F314,'[2]Visual Chart'!$A$2:$R$481,13,0)</f>
        <v>0</v>
      </c>
      <c r="G309" s="119">
        <f>VLOOKUP(F314,'[2]Visual Chart'!$A$2:$R$481,5,0)</f>
        <v>422</v>
      </c>
      <c r="H309" s="1009">
        <f>VLOOKUP(H314,'[2]Visual Chart'!$A$2:$R$481,13,0)</f>
        <v>0</v>
      </c>
      <c r="I309" s="119">
        <f>VLOOKUP(H314,'[2]Visual Chart'!$A$2:$R$481,5,0)</f>
        <v>425</v>
      </c>
      <c r="J309" s="1009">
        <f>VLOOKUP(J314,'[2]Visual Chart'!$A$2:$R$481,13,0)</f>
        <v>0</v>
      </c>
      <c r="K309" s="119">
        <f>VLOOKUP(J314,'[2]Visual Chart'!$A$2:$R$481,5,0)</f>
        <v>407</v>
      </c>
      <c r="L309" s="1009">
        <f>VLOOKUP(L314,'[2]Visual Chart'!$A$2:$R$481,13,0)</f>
        <v>0</v>
      </c>
      <c r="M309" s="119">
        <f>VLOOKUP(L314,'[2]Visual Chart'!$A$2:$R$481,5,0)</f>
        <v>378</v>
      </c>
      <c r="N309" s="1009">
        <f>VLOOKUP(N314,'[2]Visual Chart'!$A$2:$R$481,13,0)</f>
        <v>0</v>
      </c>
      <c r="O309" s="119">
        <f>VLOOKUP(N314,'[2]Visual Chart'!$A$2:$R$481,5,0)</f>
        <v>376.94400000000002</v>
      </c>
      <c r="P309" s="1009">
        <f>VLOOKUP(P314,'[2]Visual Chart'!$A$2:$R$481,13,0)</f>
        <v>0</v>
      </c>
      <c r="Q309" s="119">
        <f>VLOOKUP(P314,'[2]Visual Chart'!$A$2:$R$481,5,0)</f>
        <v>405</v>
      </c>
      <c r="R309" s="1009">
        <f>VLOOKUP(R314,'[2]Visual Chart'!$A$2:$R$481,13,0)</f>
        <v>0</v>
      </c>
      <c r="S309" s="119">
        <f>VLOOKUP(R314,'[2]Visual Chart'!$A$2:$R$481,5,0)</f>
        <v>402</v>
      </c>
      <c r="T309" s="1009">
        <f>VLOOKUP(T314,'[2]Visual Chart'!$A$2:$R$481,13,0)</f>
        <v>0</v>
      </c>
      <c r="U309" s="119">
        <f>VLOOKUP(T314,'[2]Visual Chart'!$A$2:$R$481,5,0)</f>
        <v>424</v>
      </c>
      <c r="V309" s="995">
        <f>SUM(C309:U309)</f>
        <v>4043.944</v>
      </c>
      <c r="W309" s="1096"/>
      <c r="X309" s="1003"/>
      <c r="Y309" s="1005"/>
      <c r="Z309" s="992"/>
      <c r="AA309" s="999"/>
      <c r="AB309" s="999"/>
      <c r="AC309" s="992"/>
      <c r="AD309" s="999"/>
      <c r="AE309" s="999"/>
      <c r="AF309" s="999"/>
      <c r="AG309" s="992"/>
      <c r="AH309" s="992"/>
      <c r="AI309" s="992"/>
      <c r="AJ309" s="992"/>
      <c r="AK309" s="992"/>
      <c r="AL309" s="994"/>
    </row>
    <row r="310" spans="1:38" s="117" customFormat="1" ht="12.65" customHeight="1">
      <c r="A310" s="116"/>
      <c r="B310" s="1010"/>
      <c r="C310" s="628"/>
      <c r="D310" s="1010"/>
      <c r="E310" s="628"/>
      <c r="F310" s="1010"/>
      <c r="G310" s="628"/>
      <c r="H310" s="1010"/>
      <c r="I310" s="628"/>
      <c r="J310" s="1010"/>
      <c r="K310" s="628"/>
      <c r="L310" s="1010"/>
      <c r="M310" s="628"/>
      <c r="N310" s="1010"/>
      <c r="O310" s="628"/>
      <c r="P310" s="1010"/>
      <c r="Q310" s="628"/>
      <c r="R310" s="1010"/>
      <c r="S310" s="628"/>
      <c r="T310" s="1010"/>
      <c r="U310" s="625"/>
      <c r="V310" s="625"/>
      <c r="W310" s="625"/>
      <c r="X310" s="1003"/>
      <c r="Y310" s="1005"/>
      <c r="Z310" s="992"/>
      <c r="AA310" s="999"/>
      <c r="AB310" s="999"/>
      <c r="AC310" s="992"/>
      <c r="AD310" s="999"/>
      <c r="AE310" s="999"/>
      <c r="AF310" s="999"/>
      <c r="AG310" s="992"/>
      <c r="AH310" s="992"/>
      <c r="AI310" s="992"/>
      <c r="AJ310" s="992"/>
      <c r="AK310" s="992"/>
      <c r="AL310" s="994"/>
    </row>
    <row r="311" spans="1:38" s="117" customFormat="1" ht="13.5" customHeight="1" thickBot="1">
      <c r="A311" s="116"/>
      <c r="B311" s="1011"/>
      <c r="C311" s="625"/>
      <c r="D311" s="1011"/>
      <c r="E311" s="625"/>
      <c r="F311" s="1011"/>
      <c r="G311" s="625"/>
      <c r="H311" s="1011"/>
      <c r="I311" s="625"/>
      <c r="J311" s="1011"/>
      <c r="K311" s="625"/>
      <c r="L311" s="1011"/>
      <c r="M311" s="625"/>
      <c r="N311" s="1011"/>
      <c r="O311" s="625"/>
      <c r="P311" s="1011"/>
      <c r="Q311" s="625"/>
      <c r="R311" s="1011"/>
      <c r="S311" s="625"/>
      <c r="T311" s="1011"/>
      <c r="U311" s="625"/>
      <c r="V311" s="625"/>
      <c r="W311" s="625"/>
      <c r="X311" s="1003"/>
      <c r="Y311" s="1005"/>
      <c r="Z311" s="992"/>
      <c r="AA311" s="999"/>
      <c r="AB311" s="999"/>
      <c r="AC311" s="992"/>
      <c r="AD311" s="999"/>
      <c r="AE311" s="999"/>
      <c r="AF311" s="999"/>
      <c r="AG311" s="992"/>
      <c r="AH311" s="992"/>
      <c r="AI311" s="992"/>
      <c r="AJ311" s="992"/>
      <c r="AK311" s="992"/>
      <c r="AL311" s="994"/>
    </row>
    <row r="312" spans="1:38" s="117" customFormat="1" ht="13.5" customHeight="1">
      <c r="A312" s="116"/>
      <c r="B312" s="119" t="str">
        <f>VLOOKUP(B314,'[2]Visual Chart'!$A$2:$R$481,3,0)</f>
        <v>A+3</v>
      </c>
      <c r="C312" s="627"/>
      <c r="D312" s="119" t="str">
        <f>VLOOKUP(D314,'[2]Visual Chart'!$A$2:$R$481,3,0)</f>
        <v>A+3</v>
      </c>
      <c r="E312" s="627"/>
      <c r="F312" s="119" t="str">
        <f>VLOOKUP(F314,'[2]Visual Chart'!$A$2:$R$481,3,0)</f>
        <v>A-3</v>
      </c>
      <c r="G312" s="627"/>
      <c r="H312" s="119" t="str">
        <f>VLOOKUP(H314,'[2]Visual Chart'!$A$2:$R$481,3,0)</f>
        <v>A+6</v>
      </c>
      <c r="I312" s="627"/>
      <c r="J312" s="119" t="str">
        <f>VLOOKUP(J314,'[2]Visual Chart'!$A$2:$R$481,3,0)</f>
        <v>A+6</v>
      </c>
      <c r="K312" s="627"/>
      <c r="L312" s="119" t="str">
        <f>VLOOKUP(L314,'[2]Visual Chart'!$A$2:$R$481,3,0)</f>
        <v>A-3</v>
      </c>
      <c r="M312" s="627"/>
      <c r="N312" s="119" t="str">
        <f>VLOOKUP(N314,'[2]Visual Chart'!$A$2:$R$481,3,0)</f>
        <v>A+0</v>
      </c>
      <c r="O312" s="627"/>
      <c r="P312" s="119" t="str">
        <f>VLOOKUP(P314,'[2]Visual Chart'!$A$2:$R$481,3,0)</f>
        <v>B2+0</v>
      </c>
      <c r="Q312" s="627"/>
      <c r="R312" s="119" t="str">
        <f>VLOOKUP(R314,'[2]Visual Chart'!$A$2:$R$481,3,0)</f>
        <v>A+3</v>
      </c>
      <c r="S312" s="627"/>
      <c r="T312" s="119" t="str">
        <f>VLOOKUP(T314,'[2]Visual Chart'!$A$2:$R$481,3,0)</f>
        <v>A+3</v>
      </c>
      <c r="U312" s="625"/>
      <c r="V312" s="625"/>
      <c r="W312" s="625"/>
      <c r="X312" s="1003"/>
      <c r="Y312" s="1005"/>
      <c r="Z312" s="992"/>
      <c r="AA312" s="999"/>
      <c r="AB312" s="999"/>
      <c r="AC312" s="992"/>
      <c r="AD312" s="999"/>
      <c r="AE312" s="999"/>
      <c r="AF312" s="999"/>
      <c r="AG312" s="992"/>
      <c r="AH312" s="992"/>
      <c r="AI312" s="992"/>
      <c r="AJ312" s="992"/>
      <c r="AK312" s="992"/>
      <c r="AL312" s="994"/>
    </row>
    <row r="313" spans="1:38" s="117" customFormat="1" ht="14.15" customHeight="1">
      <c r="A313" s="116"/>
      <c r="B313" s="141"/>
      <c r="C313" s="627"/>
      <c r="D313" s="141"/>
      <c r="E313" s="627"/>
      <c r="F313" s="141"/>
      <c r="G313" s="627"/>
      <c r="H313" s="141"/>
      <c r="I313" s="627"/>
      <c r="J313" s="141"/>
      <c r="K313" s="627"/>
      <c r="L313" s="627"/>
      <c r="M313" s="627"/>
      <c r="N313" s="627"/>
      <c r="O313" s="627"/>
      <c r="P313" s="627"/>
      <c r="Q313" s="627"/>
      <c r="R313" s="627"/>
      <c r="S313" s="627"/>
      <c r="T313" s="627"/>
      <c r="U313" s="627"/>
      <c r="V313" s="625"/>
      <c r="W313" s="625"/>
      <c r="X313" s="1003"/>
      <c r="Y313" s="1005"/>
      <c r="Z313" s="992"/>
      <c r="AA313" s="999"/>
      <c r="AB313" s="999"/>
      <c r="AC313" s="992"/>
      <c r="AD313" s="999"/>
      <c r="AE313" s="999"/>
      <c r="AF313" s="999"/>
      <c r="AG313" s="992"/>
      <c r="AH313" s="992"/>
      <c r="AI313" s="992"/>
      <c r="AJ313" s="992"/>
      <c r="AK313" s="992"/>
      <c r="AL313" s="994"/>
    </row>
    <row r="314" spans="1:38" s="117" customFormat="1" ht="14.15" customHeight="1" thickBot="1">
      <c r="A314" s="116"/>
      <c r="B314" s="639">
        <f>T303+1</f>
        <v>240</v>
      </c>
      <c r="C314" s="639"/>
      <c r="D314" s="639">
        <f>B314+1</f>
        <v>241</v>
      </c>
      <c r="E314" s="639"/>
      <c r="F314" s="639">
        <f t="shared" ref="F314" si="188">D314+1</f>
        <v>242</v>
      </c>
      <c r="G314" s="639"/>
      <c r="H314" s="639">
        <f t="shared" ref="H314" si="189">F314+1</f>
        <v>243</v>
      </c>
      <c r="I314" s="639"/>
      <c r="J314" s="639">
        <f t="shared" ref="J314" si="190">H314+1</f>
        <v>244</v>
      </c>
      <c r="K314" s="639"/>
      <c r="L314" s="639">
        <f t="shared" ref="L314" si="191">J314+1</f>
        <v>245</v>
      </c>
      <c r="M314" s="639"/>
      <c r="N314" s="639">
        <f t="shared" ref="N314" si="192">L314+1</f>
        <v>246</v>
      </c>
      <c r="O314" s="639"/>
      <c r="P314" s="639">
        <f t="shared" ref="P314" si="193">N314+1</f>
        <v>247</v>
      </c>
      <c r="Q314" s="639"/>
      <c r="R314" s="639">
        <f t="shared" ref="R314" si="194">P314+1</f>
        <v>248</v>
      </c>
      <c r="S314" s="639"/>
      <c r="T314" s="639">
        <f t="shared" ref="T314" si="195">R314+1</f>
        <v>249</v>
      </c>
      <c r="U314" s="639"/>
      <c r="V314" s="639"/>
      <c r="W314" s="625"/>
      <c r="X314" s="1003"/>
      <c r="Y314" s="1005"/>
      <c r="Z314" s="992"/>
      <c r="AA314" s="1000"/>
      <c r="AB314" s="1001"/>
      <c r="AC314" s="992"/>
      <c r="AD314" s="1000"/>
      <c r="AE314" s="1000"/>
      <c r="AF314" s="1000"/>
      <c r="AG314" s="992"/>
      <c r="AH314" s="992"/>
      <c r="AI314" s="992"/>
      <c r="AJ314" s="992"/>
      <c r="AK314" s="992"/>
      <c r="AL314" s="994"/>
    </row>
    <row r="315" spans="1:38" s="117" customFormat="1" ht="14.5">
      <c r="A315" s="116"/>
      <c r="B315" s="625"/>
      <c r="C315" s="630"/>
      <c r="D315" s="625"/>
      <c r="E315" s="630"/>
      <c r="F315" s="625"/>
      <c r="G315" s="630"/>
      <c r="H315" s="625"/>
      <c r="I315" s="630"/>
      <c r="J315" s="625"/>
      <c r="K315" s="625"/>
      <c r="L315" s="625"/>
      <c r="M315" s="625"/>
      <c r="N315" s="625"/>
      <c r="O315" s="625"/>
      <c r="P315" s="625"/>
      <c r="Q315" s="625"/>
      <c r="R315" s="625"/>
      <c r="S315" s="625"/>
      <c r="T315" s="625"/>
      <c r="U315" s="625"/>
      <c r="V315" s="625"/>
      <c r="W315" s="625"/>
      <c r="X315" s="1002">
        <f>V320/1000</f>
        <v>3.8860000000000001</v>
      </c>
      <c r="Y315" s="1004">
        <f>X315</f>
        <v>3.8860000000000001</v>
      </c>
      <c r="Z315" s="991"/>
      <c r="AA315" s="998">
        <f>COUNTA(B316:T316)</f>
        <v>10</v>
      </c>
      <c r="AB315" s="998">
        <f>COUNTIF(B320:T322,"C")</f>
        <v>0</v>
      </c>
      <c r="AC315" s="991">
        <f>AA315-AB315</f>
        <v>10</v>
      </c>
      <c r="AD315" s="998"/>
      <c r="AE315" s="998">
        <f>COUNTA(B316:T316)</f>
        <v>10</v>
      </c>
      <c r="AF315" s="998">
        <f>COUNTIF(A319:T319,"C")</f>
        <v>0</v>
      </c>
      <c r="AG315" s="991">
        <f>AE315-AF315</f>
        <v>10</v>
      </c>
      <c r="AH315" s="991"/>
      <c r="AI315" s="991"/>
      <c r="AJ315" s="991"/>
      <c r="AK315" s="991"/>
      <c r="AL315" s="993"/>
    </row>
    <row r="316" spans="1:38" s="117" customFormat="1" ht="13.5" customHeight="1">
      <c r="A316" s="116"/>
      <c r="B316" s="119" t="str">
        <f>VLOOKUP(B326,'[2]Visual Chart'!$A$2:$R$481,2,0)</f>
        <v>91/3</v>
      </c>
      <c r="C316" s="625"/>
      <c r="D316" s="119" t="str">
        <f>VLOOKUP(D326,'[2]Visual Chart'!$A$2:$R$481,2,0)</f>
        <v>91/4</v>
      </c>
      <c r="E316" s="141"/>
      <c r="F316" s="119" t="str">
        <f>VLOOKUP(F326,'[2]Visual Chart'!$A$2:$R$481,2,0)</f>
        <v>91/5</v>
      </c>
      <c r="G316" s="141"/>
      <c r="H316" s="119" t="str">
        <f>VLOOKUP(H326,'[2]Visual Chart'!$A$2:$R$481,2,0)</f>
        <v>91/6</v>
      </c>
      <c r="I316" s="141"/>
      <c r="J316" s="119" t="str">
        <f>VLOOKUP(J326,'[2]Visual Chart'!$A$2:$R$481,2,0)</f>
        <v>91/7</v>
      </c>
      <c r="K316" s="141"/>
      <c r="L316" s="119" t="str">
        <f>VLOOKUP(L326,'[2]Visual Chart'!$A$2:$R$481,2,0)</f>
        <v>91/8</v>
      </c>
      <c r="M316" s="627"/>
      <c r="N316" s="119" t="str">
        <f>VLOOKUP(N326,'[2]Visual Chart'!$A$2:$R$481,2,0)</f>
        <v>91/9</v>
      </c>
      <c r="O316" s="627"/>
      <c r="P316" s="119" t="str">
        <f>VLOOKUP(P326,'[2]Visual Chart'!$A$2:$R$481,2,0)</f>
        <v>91/10</v>
      </c>
      <c r="Q316" s="627"/>
      <c r="R316" s="119" t="str">
        <f>VLOOKUP(R326,'[2]Visual Chart'!$A$2:$R$481,2,0)</f>
        <v>92/0</v>
      </c>
      <c r="S316" s="627"/>
      <c r="T316" s="119" t="str">
        <f>VLOOKUP(T326,'[2]Visual Chart'!$A$2:$R$481,2,0)</f>
        <v>92/1</v>
      </c>
      <c r="U316" s="625"/>
      <c r="V316" s="625"/>
      <c r="W316" s="625"/>
      <c r="X316" s="1003"/>
      <c r="Y316" s="1005"/>
      <c r="Z316" s="992"/>
      <c r="AA316" s="999"/>
      <c r="AB316" s="999"/>
      <c r="AC316" s="992"/>
      <c r="AD316" s="999"/>
      <c r="AE316" s="999"/>
      <c r="AF316" s="999"/>
      <c r="AG316" s="992"/>
      <c r="AH316" s="992"/>
      <c r="AI316" s="992"/>
      <c r="AJ316" s="992"/>
      <c r="AK316" s="992"/>
      <c r="AL316" s="994"/>
    </row>
    <row r="317" spans="1:38" s="117" customFormat="1" ht="13.5" customHeight="1">
      <c r="A317" s="116"/>
      <c r="B317" s="625"/>
      <c r="C317" s="625"/>
      <c r="D317" s="625"/>
      <c r="E317" s="625"/>
      <c r="F317" s="625"/>
      <c r="G317" s="625"/>
      <c r="H317" s="625"/>
      <c r="I317" s="625"/>
      <c r="J317" s="625"/>
      <c r="K317" s="625"/>
      <c r="L317" s="625"/>
      <c r="M317" s="625"/>
      <c r="N317" s="625"/>
      <c r="O317" s="625"/>
      <c r="P317" s="625"/>
      <c r="Q317" s="625"/>
      <c r="R317" s="625"/>
      <c r="S317" s="625"/>
      <c r="T317" s="625"/>
      <c r="U317" s="625"/>
      <c r="V317" s="625"/>
      <c r="W317" s="625"/>
      <c r="X317" s="1003"/>
      <c r="Y317" s="1005"/>
      <c r="Z317" s="992"/>
      <c r="AA317" s="999"/>
      <c r="AB317" s="999"/>
      <c r="AC317" s="992"/>
      <c r="AD317" s="999"/>
      <c r="AE317" s="999"/>
      <c r="AF317" s="999"/>
      <c r="AG317" s="992"/>
      <c r="AH317" s="992"/>
      <c r="AI317" s="992"/>
      <c r="AJ317" s="992"/>
      <c r="AK317" s="992"/>
      <c r="AL317" s="994"/>
    </row>
    <row r="318" spans="1:38" s="117" customFormat="1" ht="13.5" customHeight="1">
      <c r="A318" s="116"/>
      <c r="B318" s="627"/>
      <c r="C318" s="627"/>
      <c r="D318" s="627"/>
      <c r="E318" s="625"/>
      <c r="F318" s="627"/>
      <c r="G318" s="627"/>
      <c r="H318" s="627"/>
      <c r="I318" s="625"/>
      <c r="J318" s="627"/>
      <c r="K318" s="627"/>
      <c r="L318" s="627"/>
      <c r="M318" s="627"/>
      <c r="N318" s="627"/>
      <c r="O318" s="627"/>
      <c r="P318" s="627"/>
      <c r="Q318" s="627"/>
      <c r="R318" s="627"/>
      <c r="S318" s="627"/>
      <c r="T318" s="627"/>
      <c r="U318" s="625"/>
      <c r="V318" s="625"/>
      <c r="W318" s="625"/>
      <c r="X318" s="1003"/>
      <c r="Y318" s="1005"/>
      <c r="Z318" s="992"/>
      <c r="AA318" s="999"/>
      <c r="AB318" s="999"/>
      <c r="AC318" s="992"/>
      <c r="AD318" s="999"/>
      <c r="AE318" s="999"/>
      <c r="AF318" s="999"/>
      <c r="AG318" s="992"/>
      <c r="AH318" s="992"/>
      <c r="AI318" s="992"/>
      <c r="AJ318" s="992"/>
      <c r="AK318" s="992"/>
      <c r="AL318" s="994"/>
    </row>
    <row r="319" spans="1:38" s="117" customFormat="1" ht="13.5" customHeight="1" thickBot="1">
      <c r="A319" s="116"/>
      <c r="B319" s="627"/>
      <c r="C319" s="627"/>
      <c r="D319" s="627"/>
      <c r="E319" s="625"/>
      <c r="F319" s="627"/>
      <c r="G319" s="627"/>
      <c r="H319" s="627"/>
      <c r="I319" s="625"/>
      <c r="J319" s="627"/>
      <c r="K319" s="627"/>
      <c r="L319" s="627"/>
      <c r="M319" s="627"/>
      <c r="N319" s="627"/>
      <c r="O319" s="627"/>
      <c r="P319" s="627"/>
      <c r="Q319" s="627"/>
      <c r="R319" s="627"/>
      <c r="S319" s="627"/>
      <c r="T319" s="627"/>
      <c r="U319" s="625"/>
      <c r="V319" s="625"/>
      <c r="W319" s="635"/>
      <c r="X319" s="1003"/>
      <c r="Y319" s="1005"/>
      <c r="Z319" s="992"/>
      <c r="AA319" s="999"/>
      <c r="AB319" s="999"/>
      <c r="AC319" s="992"/>
      <c r="AD319" s="999"/>
      <c r="AE319" s="999"/>
      <c r="AF319" s="999"/>
      <c r="AG319" s="992"/>
      <c r="AH319" s="992"/>
      <c r="AI319" s="992"/>
      <c r="AJ319" s="992"/>
      <c r="AK319" s="992"/>
      <c r="AL319" s="994"/>
    </row>
    <row r="320" spans="1:38" s="117" customFormat="1" ht="13.5" customHeight="1">
      <c r="A320" s="116"/>
      <c r="B320" s="1009">
        <f>VLOOKUP(B326,'[2]Visual Chart'!$A$2:$R$481,13,0)</f>
        <v>0</v>
      </c>
      <c r="C320" s="119">
        <f>VLOOKUP(B326,'[2]Visual Chart'!$A$2:$R$481,5,0)</f>
        <v>404</v>
      </c>
      <c r="D320" s="1009">
        <f>VLOOKUP(D326,'[2]Visual Chart'!$A$2:$R$481,13,0)</f>
        <v>0</v>
      </c>
      <c r="E320" s="119">
        <f>VLOOKUP(D326,'[2]Visual Chart'!$A$2:$R$481,5,0)</f>
        <v>398</v>
      </c>
      <c r="F320" s="1009">
        <f>VLOOKUP(F326,'[2]Visual Chart'!$A$2:$R$481,13,0)</f>
        <v>0</v>
      </c>
      <c r="G320" s="119">
        <f>VLOOKUP(F326,'[2]Visual Chart'!$A$2:$R$481,5,0)</f>
        <v>376</v>
      </c>
      <c r="H320" s="1009">
        <f>VLOOKUP(H326,'[2]Visual Chart'!$A$2:$R$481,13,0)</f>
        <v>0</v>
      </c>
      <c r="I320" s="119">
        <f>VLOOKUP(H326,'[2]Visual Chart'!$A$2:$R$481,5,0)</f>
        <v>337</v>
      </c>
      <c r="J320" s="1009">
        <f>VLOOKUP(J326,'[2]Visual Chart'!$A$2:$R$481,13,0)</f>
        <v>0</v>
      </c>
      <c r="K320" s="119">
        <f>VLOOKUP(J326,'[2]Visual Chart'!$A$2:$R$481,5,0)</f>
        <v>368</v>
      </c>
      <c r="L320" s="1009">
        <f>VLOOKUP(L326,'[2]Visual Chart'!$A$2:$R$481,13,0)</f>
        <v>0</v>
      </c>
      <c r="M320" s="119">
        <f>VLOOKUP(L326,'[2]Visual Chart'!$A$2:$R$481,5,0)</f>
        <v>402</v>
      </c>
      <c r="N320" s="1009">
        <f>VLOOKUP(N326,'[2]Visual Chart'!$A$2:$R$481,13,0)</f>
        <v>0</v>
      </c>
      <c r="O320" s="119">
        <f>VLOOKUP(N326,'[2]Visual Chart'!$A$2:$R$481,5,0)</f>
        <v>416</v>
      </c>
      <c r="P320" s="1009">
        <f>VLOOKUP(P326,'[2]Visual Chart'!$A$2:$R$481,13,0)</f>
        <v>0</v>
      </c>
      <c r="Q320" s="119">
        <f>VLOOKUP(P326,'[2]Visual Chart'!$A$2:$R$481,5,0)</f>
        <v>399</v>
      </c>
      <c r="R320" s="1009">
        <f>VLOOKUP(R326,'[2]Visual Chart'!$A$2:$R$481,13,0)</f>
        <v>0</v>
      </c>
      <c r="S320" s="119">
        <f>VLOOKUP(R326,'[2]Visual Chart'!$A$2:$R$481,5,0)</f>
        <v>408</v>
      </c>
      <c r="T320" s="1009">
        <f>VLOOKUP(T326,'[2]Visual Chart'!$A$2:$R$481,13,0)</f>
        <v>0</v>
      </c>
      <c r="U320" s="119">
        <f>VLOOKUP(T326,'[2]Visual Chart'!$A$2:$R$481,5,0)</f>
        <v>378</v>
      </c>
      <c r="V320" s="995">
        <f>SUM(C320:U320)</f>
        <v>3886</v>
      </c>
      <c r="W320" s="1096"/>
      <c r="X320" s="1003"/>
      <c r="Y320" s="1005"/>
      <c r="Z320" s="992"/>
      <c r="AA320" s="999"/>
      <c r="AB320" s="999"/>
      <c r="AC320" s="992"/>
      <c r="AD320" s="999"/>
      <c r="AE320" s="999"/>
      <c r="AF320" s="999"/>
      <c r="AG320" s="992"/>
      <c r="AH320" s="992"/>
      <c r="AI320" s="992"/>
      <c r="AJ320" s="992"/>
      <c r="AK320" s="992"/>
      <c r="AL320" s="994"/>
    </row>
    <row r="321" spans="1:38" s="117" customFormat="1" ht="12.65" customHeight="1">
      <c r="A321" s="116"/>
      <c r="B321" s="1010"/>
      <c r="C321" s="628"/>
      <c r="D321" s="1010"/>
      <c r="E321" s="628"/>
      <c r="F321" s="1010"/>
      <c r="G321" s="628"/>
      <c r="H321" s="1010"/>
      <c r="I321" s="628"/>
      <c r="J321" s="1010"/>
      <c r="K321" s="628"/>
      <c r="L321" s="1010"/>
      <c r="M321" s="628"/>
      <c r="N321" s="1010"/>
      <c r="O321" s="628"/>
      <c r="P321" s="1010"/>
      <c r="Q321" s="628"/>
      <c r="R321" s="1010"/>
      <c r="S321" s="628"/>
      <c r="T321" s="1010"/>
      <c r="U321" s="625"/>
      <c r="V321" s="625"/>
      <c r="W321" s="625"/>
      <c r="X321" s="1003"/>
      <c r="Y321" s="1005"/>
      <c r="Z321" s="992"/>
      <c r="AA321" s="999"/>
      <c r="AB321" s="999"/>
      <c r="AC321" s="992"/>
      <c r="AD321" s="999"/>
      <c r="AE321" s="999"/>
      <c r="AF321" s="999"/>
      <c r="AG321" s="992"/>
      <c r="AH321" s="992"/>
      <c r="AI321" s="992"/>
      <c r="AJ321" s="992"/>
      <c r="AK321" s="992"/>
      <c r="AL321" s="994"/>
    </row>
    <row r="322" spans="1:38" s="117" customFormat="1" ht="13.5" customHeight="1" thickBot="1">
      <c r="A322" s="116"/>
      <c r="B322" s="1011"/>
      <c r="C322" s="625"/>
      <c r="D322" s="1011"/>
      <c r="E322" s="625"/>
      <c r="F322" s="1011"/>
      <c r="G322" s="625"/>
      <c r="H322" s="1011"/>
      <c r="I322" s="625"/>
      <c r="J322" s="1011"/>
      <c r="K322" s="625"/>
      <c r="L322" s="1011"/>
      <c r="M322" s="625"/>
      <c r="N322" s="1011"/>
      <c r="O322" s="625"/>
      <c r="P322" s="1011"/>
      <c r="Q322" s="625"/>
      <c r="R322" s="1011"/>
      <c r="S322" s="625"/>
      <c r="T322" s="1011"/>
      <c r="U322" s="625"/>
      <c r="V322" s="625"/>
      <c r="W322" s="625"/>
      <c r="X322" s="1003"/>
      <c r="Y322" s="1005"/>
      <c r="Z322" s="992"/>
      <c r="AA322" s="999"/>
      <c r="AB322" s="999"/>
      <c r="AC322" s="992"/>
      <c r="AD322" s="999"/>
      <c r="AE322" s="999"/>
      <c r="AF322" s="999"/>
      <c r="AG322" s="992"/>
      <c r="AH322" s="992"/>
      <c r="AI322" s="992"/>
      <c r="AJ322" s="992"/>
      <c r="AK322" s="992"/>
      <c r="AL322" s="994"/>
    </row>
    <row r="323" spans="1:38" s="117" customFormat="1" ht="13.4" customHeight="1">
      <c r="A323" s="116"/>
      <c r="B323" s="119" t="str">
        <f>VLOOKUP(B326,'[2]Visual Chart'!$A$2:$R$481,3,0)</f>
        <v>A+3</v>
      </c>
      <c r="C323" s="625"/>
      <c r="D323" s="119" t="str">
        <f>VLOOKUP(D326,'[2]Visual Chart'!$A$2:$R$481,3,0)</f>
        <v>A+3</v>
      </c>
      <c r="E323" s="627"/>
      <c r="F323" s="119" t="str">
        <f>VLOOKUP(F326,'[2]Visual Chart'!$A$2:$R$481,3,0)</f>
        <v>A+0</v>
      </c>
      <c r="G323" s="627"/>
      <c r="H323" s="119" t="str">
        <f>VLOOKUP(H326,'[2]Visual Chart'!$A$2:$R$481,3,0)</f>
        <v>A-3</v>
      </c>
      <c r="I323" s="627"/>
      <c r="J323" s="119" t="str">
        <f>VLOOKUP(J326,'[2]Visual Chart'!$A$2:$R$481,3,0)</f>
        <v>A-3</v>
      </c>
      <c r="K323" s="627"/>
      <c r="L323" s="119" t="str">
        <f>VLOOKUP(L326,'[2]Visual Chart'!$A$2:$R$481,3,0)</f>
        <v>A+0</v>
      </c>
      <c r="M323" s="627"/>
      <c r="N323" s="119" t="str">
        <f>VLOOKUP(N326,'[2]Visual Chart'!$A$2:$R$481,3,0)</f>
        <v>A+1.5</v>
      </c>
      <c r="O323" s="627"/>
      <c r="P323" s="119" t="str">
        <f>VLOOKUP(P326,'[2]Visual Chart'!$A$2:$R$481,3,0)</f>
        <v>A+3</v>
      </c>
      <c r="Q323" s="627"/>
      <c r="R323" s="119" t="str">
        <f>VLOOKUP(R326,'[2]Visual Chart'!$A$2:$R$481,3,0)</f>
        <v>C2+0</v>
      </c>
      <c r="S323" s="627"/>
      <c r="T323" s="119" t="str">
        <f>VLOOKUP(T326,'[2]Visual Chart'!$A$2:$R$481,3,0)</f>
        <v>A+3</v>
      </c>
      <c r="U323" s="627"/>
      <c r="V323" s="625"/>
      <c r="W323" s="625"/>
      <c r="X323" s="1003"/>
      <c r="Y323" s="1005"/>
      <c r="Z323" s="992"/>
      <c r="AA323" s="999"/>
      <c r="AB323" s="999"/>
      <c r="AC323" s="992"/>
      <c r="AD323" s="999"/>
      <c r="AE323" s="999"/>
      <c r="AF323" s="999"/>
      <c r="AG323" s="992"/>
      <c r="AH323" s="992"/>
      <c r="AI323" s="992"/>
      <c r="AJ323" s="992"/>
      <c r="AK323" s="992"/>
      <c r="AL323" s="994"/>
    </row>
    <row r="324" spans="1:38" s="117" customFormat="1" ht="14.15" customHeight="1">
      <c r="A324" s="116"/>
      <c r="B324" s="141"/>
      <c r="C324" s="627"/>
      <c r="D324" s="141"/>
      <c r="E324" s="627"/>
      <c r="F324" s="141"/>
      <c r="G324" s="627"/>
      <c r="H324" s="141"/>
      <c r="I324" s="627"/>
      <c r="J324" s="141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5"/>
      <c r="W324" s="625"/>
      <c r="X324" s="1003"/>
      <c r="Y324" s="1005"/>
      <c r="Z324" s="992"/>
      <c r="AA324" s="999"/>
      <c r="AB324" s="999"/>
      <c r="AC324" s="992"/>
      <c r="AD324" s="999"/>
      <c r="AE324" s="999"/>
      <c r="AF324" s="999"/>
      <c r="AG324" s="992"/>
      <c r="AH324" s="992"/>
      <c r="AI324" s="992"/>
      <c r="AJ324" s="992"/>
      <c r="AK324" s="992"/>
      <c r="AL324" s="994"/>
    </row>
    <row r="325" spans="1:38" s="117" customFormat="1" ht="14.15" customHeight="1" thickBot="1">
      <c r="A325" s="116"/>
      <c r="B325" s="625"/>
      <c r="C325" s="625"/>
      <c r="D325" s="625"/>
      <c r="E325" s="625"/>
      <c r="F325" s="625"/>
      <c r="G325" s="625"/>
      <c r="H325" s="625"/>
      <c r="I325" s="625"/>
      <c r="J325" s="625"/>
      <c r="K325" s="625"/>
      <c r="L325" s="625"/>
      <c r="M325" s="625"/>
      <c r="N325" s="625"/>
      <c r="O325" s="625"/>
      <c r="P325" s="625"/>
      <c r="Q325" s="625"/>
      <c r="R325" s="625"/>
      <c r="S325" s="625"/>
      <c r="T325" s="625"/>
      <c r="U325" s="625"/>
      <c r="V325" s="625"/>
      <c r="W325" s="625"/>
      <c r="X325" s="1003"/>
      <c r="Y325" s="1005"/>
      <c r="Z325" s="992"/>
      <c r="AA325" s="1000"/>
      <c r="AB325" s="1001"/>
      <c r="AC325" s="992"/>
      <c r="AD325" s="1000"/>
      <c r="AE325" s="1000"/>
      <c r="AF325" s="1000"/>
      <c r="AG325" s="992"/>
      <c r="AH325" s="992"/>
      <c r="AI325" s="992"/>
      <c r="AJ325" s="992"/>
      <c r="AK325" s="992"/>
      <c r="AL325" s="994"/>
    </row>
    <row r="326" spans="1:38" s="117" customFormat="1" ht="14.5">
      <c r="A326" s="117" t="s">
        <v>622</v>
      </c>
      <c r="B326" s="639">
        <f>T314+1</f>
        <v>250</v>
      </c>
      <c r="C326" s="639"/>
      <c r="D326" s="639">
        <f>B326+1</f>
        <v>251</v>
      </c>
      <c r="E326" s="639"/>
      <c r="F326" s="639">
        <f t="shared" ref="F326" si="196">D326+1</f>
        <v>252</v>
      </c>
      <c r="G326" s="639"/>
      <c r="H326" s="639">
        <f t="shared" ref="H326" si="197">F326+1</f>
        <v>253</v>
      </c>
      <c r="I326" s="639"/>
      <c r="J326" s="639">
        <f t="shared" ref="J326" si="198">H326+1</f>
        <v>254</v>
      </c>
      <c r="K326" s="639"/>
      <c r="L326" s="639">
        <f t="shared" ref="L326" si="199">J326+1</f>
        <v>255</v>
      </c>
      <c r="M326" s="639"/>
      <c r="N326" s="639">
        <f t="shared" ref="N326" si="200">L326+1</f>
        <v>256</v>
      </c>
      <c r="O326" s="639"/>
      <c r="P326" s="639">
        <f t="shared" ref="P326" si="201">N326+1</f>
        <v>257</v>
      </c>
      <c r="Q326" s="639"/>
      <c r="R326" s="639">
        <f t="shared" ref="R326" si="202">P326+1</f>
        <v>258</v>
      </c>
      <c r="S326" s="639"/>
      <c r="T326" s="639">
        <f t="shared" ref="T326" si="203">R326+1</f>
        <v>259</v>
      </c>
      <c r="U326" s="625"/>
      <c r="V326" s="625"/>
      <c r="W326" s="625"/>
      <c r="X326" s="1002">
        <f>V332/1000</f>
        <v>3.9858000000000002</v>
      </c>
      <c r="Y326" s="1004">
        <f>X326</f>
        <v>3.9858000000000002</v>
      </c>
      <c r="Z326" s="991"/>
      <c r="AA326" s="998">
        <v>10</v>
      </c>
      <c r="AB326" s="998">
        <v>9</v>
      </c>
      <c r="AC326" s="991">
        <f>AA326-AB326</f>
        <v>1</v>
      </c>
      <c r="AD326" s="991">
        <v>9</v>
      </c>
      <c r="AE326" s="991">
        <v>10</v>
      </c>
      <c r="AF326" s="991">
        <v>5</v>
      </c>
      <c r="AG326" s="991">
        <f>AE326-AF326</f>
        <v>5</v>
      </c>
      <c r="AH326" s="991"/>
      <c r="AI326" s="991"/>
      <c r="AJ326" s="991"/>
      <c r="AK326" s="991"/>
      <c r="AL326" s="993"/>
    </row>
    <row r="327" spans="1:38" s="117" customFormat="1" ht="14.5">
      <c r="A327" s="116"/>
      <c r="B327" s="625"/>
      <c r="C327" s="630"/>
      <c r="D327" s="625"/>
      <c r="E327" s="630"/>
      <c r="F327" s="625"/>
      <c r="G327" s="630"/>
      <c r="H327" s="625"/>
      <c r="I327" s="630"/>
      <c r="J327" s="625"/>
      <c r="K327" s="625"/>
      <c r="L327" s="625"/>
      <c r="M327" s="625"/>
      <c r="N327" s="625"/>
      <c r="O327" s="625"/>
      <c r="P327" s="625"/>
      <c r="Q327" s="625"/>
      <c r="R327" s="625"/>
      <c r="S327" s="625"/>
      <c r="T327" s="625"/>
      <c r="U327" s="625"/>
      <c r="V327" s="625"/>
      <c r="W327" s="625"/>
      <c r="X327" s="1007"/>
      <c r="Y327" s="1008"/>
      <c r="Z327" s="1001"/>
      <c r="AA327" s="999"/>
      <c r="AB327" s="999"/>
      <c r="AC327" s="1001"/>
      <c r="AD327" s="1001"/>
      <c r="AE327" s="1001"/>
      <c r="AF327" s="1001"/>
      <c r="AG327" s="1001"/>
      <c r="AH327" s="1001"/>
      <c r="AI327" s="1001"/>
      <c r="AJ327" s="1001"/>
      <c r="AK327" s="1001"/>
      <c r="AL327" s="1006"/>
    </row>
    <row r="328" spans="1:38" s="117" customFormat="1" ht="13.5" customHeight="1">
      <c r="A328" s="116"/>
      <c r="B328" s="119" t="str">
        <f>VLOOKUP(B337,'[2]Visual Chart'!$A$2:$R$481,2,0)</f>
        <v>92/2</v>
      </c>
      <c r="C328" s="625"/>
      <c r="D328" s="119" t="str">
        <f>VLOOKUP(D337,'[2]Visual Chart'!$A$2:$R$481,2,0)</f>
        <v>92/3</v>
      </c>
      <c r="E328" s="141"/>
      <c r="F328" s="119" t="str">
        <f>VLOOKUP(F337,'[2]Visual Chart'!$A$2:$R$481,2,0)</f>
        <v>92/4</v>
      </c>
      <c r="G328" s="141"/>
      <c r="H328" s="119" t="str">
        <f>VLOOKUP(H337,'[2]Visual Chart'!$A$2:$R$481,2,0)</f>
        <v>93/0</v>
      </c>
      <c r="I328" s="141"/>
      <c r="J328" s="119" t="str">
        <f>VLOOKUP(J337,'[2]Visual Chart'!$A$2:$R$481,2,0)</f>
        <v>93/1</v>
      </c>
      <c r="K328" s="141"/>
      <c r="L328" s="119" t="str">
        <f>VLOOKUP(L337,'[2]Visual Chart'!$A$2:$R$481,2,0)</f>
        <v>93/2</v>
      </c>
      <c r="M328" s="627"/>
      <c r="N328" s="119" t="str">
        <f>VLOOKUP(N337,'[2]Visual Chart'!$A$2:$R$481,2,0)</f>
        <v>93/3</v>
      </c>
      <c r="O328" s="627"/>
      <c r="P328" s="119" t="str">
        <f>VLOOKUP(P337,'[2]Visual Chart'!$A$2:$R$481,2,0)</f>
        <v>93/4</v>
      </c>
      <c r="Q328" s="627"/>
      <c r="R328" s="119" t="str">
        <f>VLOOKUP(R337,'[2]Visual Chart'!$A$2:$R$481,2,0)</f>
        <v>93/5</v>
      </c>
      <c r="S328" s="627"/>
      <c r="T328" s="119" t="str">
        <f>VLOOKUP(T337,'[2]Visual Chart'!$A$2:$R$481,2,0)</f>
        <v>94/0</v>
      </c>
      <c r="U328" s="625"/>
      <c r="V328" s="625"/>
      <c r="W328" s="625"/>
      <c r="X328" s="1003"/>
      <c r="Y328" s="1005"/>
      <c r="Z328" s="992"/>
      <c r="AA328" s="999"/>
      <c r="AB328" s="999"/>
      <c r="AC328" s="992"/>
      <c r="AD328" s="992"/>
      <c r="AE328" s="992"/>
      <c r="AF328" s="992"/>
      <c r="AG328" s="992"/>
      <c r="AH328" s="992"/>
      <c r="AI328" s="992"/>
      <c r="AJ328" s="992"/>
      <c r="AK328" s="992"/>
      <c r="AL328" s="994"/>
    </row>
    <row r="329" spans="1:38" s="117" customFormat="1" ht="13.5" customHeight="1">
      <c r="A329" s="116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5"/>
      <c r="P329" s="625"/>
      <c r="Q329" s="625"/>
      <c r="R329" s="625"/>
      <c r="S329" s="625"/>
      <c r="T329" s="625"/>
      <c r="U329" s="625"/>
      <c r="V329" s="625"/>
      <c r="W329" s="625"/>
      <c r="X329" s="1003"/>
      <c r="Y329" s="1005"/>
      <c r="Z329" s="992"/>
      <c r="AA329" s="999"/>
      <c r="AB329" s="999"/>
      <c r="AC329" s="992"/>
      <c r="AD329" s="992"/>
      <c r="AE329" s="992"/>
      <c r="AF329" s="992"/>
      <c r="AG329" s="992"/>
      <c r="AH329" s="992"/>
      <c r="AI329" s="992"/>
      <c r="AJ329" s="992"/>
      <c r="AK329" s="992"/>
      <c r="AL329" s="994"/>
    </row>
    <row r="330" spans="1:38" s="117" customFormat="1" ht="13.5" customHeight="1">
      <c r="A330" s="116"/>
      <c r="B330" s="627"/>
      <c r="C330" s="627"/>
      <c r="D330" s="627"/>
      <c r="E330" s="625"/>
      <c r="F330" s="627"/>
      <c r="G330" s="627"/>
      <c r="H330" s="627"/>
      <c r="I330" s="625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5"/>
      <c r="V330" s="625"/>
      <c r="W330" s="625"/>
      <c r="X330" s="1003"/>
      <c r="Y330" s="1005"/>
      <c r="Z330" s="992"/>
      <c r="AA330" s="999"/>
      <c r="AB330" s="999"/>
      <c r="AC330" s="992"/>
      <c r="AD330" s="992"/>
      <c r="AE330" s="992"/>
      <c r="AF330" s="992"/>
      <c r="AG330" s="992"/>
      <c r="AH330" s="992"/>
      <c r="AI330" s="992"/>
      <c r="AJ330" s="992"/>
      <c r="AK330" s="992"/>
      <c r="AL330" s="994"/>
    </row>
    <row r="331" spans="1:38" s="117" customFormat="1" ht="13.5" customHeight="1" thickBot="1">
      <c r="A331" s="116"/>
      <c r="B331" s="627"/>
      <c r="C331" s="627"/>
      <c r="D331" s="627"/>
      <c r="E331" s="625"/>
      <c r="F331" s="627"/>
      <c r="G331" s="627"/>
      <c r="H331" s="627"/>
      <c r="I331" s="625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5"/>
      <c r="V331" s="625"/>
      <c r="W331" s="635"/>
      <c r="X331" s="1003"/>
      <c r="Y331" s="1005"/>
      <c r="Z331" s="992"/>
      <c r="AA331" s="999"/>
      <c r="AB331" s="999"/>
      <c r="AC331" s="992"/>
      <c r="AD331" s="992"/>
      <c r="AE331" s="992"/>
      <c r="AF331" s="992"/>
      <c r="AG331" s="992"/>
      <c r="AH331" s="992"/>
      <c r="AI331" s="992"/>
      <c r="AJ331" s="992"/>
      <c r="AK331" s="992"/>
      <c r="AL331" s="994"/>
    </row>
    <row r="332" spans="1:38" s="117" customFormat="1" ht="13.5" customHeight="1">
      <c r="A332" s="116"/>
      <c r="B332" s="1009">
        <f>VLOOKUP(B337,'[2]Visual Chart'!$A$2:$R$481,13,0)</f>
        <v>0</v>
      </c>
      <c r="C332" s="119">
        <f>VLOOKUP(B337,'[2]Visual Chart'!$A$2:$R$481,5,0)</f>
        <v>369</v>
      </c>
      <c r="D332" s="1009">
        <f>VLOOKUP(D337,'[2]Visual Chart'!$A$2:$R$481,13,0)</f>
        <v>0</v>
      </c>
      <c r="E332" s="119">
        <f>VLOOKUP(D337,'[2]Visual Chart'!$A$2:$R$481,5,0)</f>
        <v>410</v>
      </c>
      <c r="F332" s="1009">
        <f>VLOOKUP(F337,'[2]Visual Chart'!$A$2:$R$481,13,0)</f>
        <v>0</v>
      </c>
      <c r="G332" s="119">
        <f>VLOOKUP(F337,'[2]Visual Chart'!$A$2:$R$481,5,0)</f>
        <v>416</v>
      </c>
      <c r="H332" s="1009">
        <f>VLOOKUP(H337,'[2]Visual Chart'!$A$2:$R$481,13,0)</f>
        <v>0</v>
      </c>
      <c r="I332" s="119">
        <f>VLOOKUP(H337,'[2]Visual Chart'!$A$2:$R$481,5,0)</f>
        <v>392</v>
      </c>
      <c r="J332" s="1009">
        <f>VLOOKUP(J337,'[2]Visual Chart'!$A$2:$R$481,13,0)</f>
        <v>0</v>
      </c>
      <c r="K332" s="119">
        <f>VLOOKUP(J337,'[2]Visual Chart'!$A$2:$R$481,5,0)</f>
        <v>381</v>
      </c>
      <c r="L332" s="1009">
        <f>VLOOKUP(L337,'[2]Visual Chart'!$A$2:$R$481,13,0)</f>
        <v>0</v>
      </c>
      <c r="M332" s="119">
        <f>VLOOKUP(L337,'[2]Visual Chart'!$A$2:$R$481,5,0)</f>
        <v>380</v>
      </c>
      <c r="N332" s="1009">
        <f>VLOOKUP(N337,'[2]Visual Chart'!$A$2:$R$481,13,0)</f>
        <v>0</v>
      </c>
      <c r="O332" s="119">
        <f>VLOOKUP(N337,'[2]Visual Chart'!$A$2:$R$481,5,0)</f>
        <v>397</v>
      </c>
      <c r="P332" s="1009">
        <f>VLOOKUP(P337,'[2]Visual Chart'!$A$2:$R$481,13,0)</f>
        <v>0</v>
      </c>
      <c r="Q332" s="119">
        <f>VLOOKUP(P337,'[2]Visual Chart'!$A$2:$R$481,5,0)</f>
        <v>407</v>
      </c>
      <c r="R332" s="1009">
        <f>VLOOKUP(R337,'[2]Visual Chart'!$A$2:$R$481,13,0)</f>
        <v>0</v>
      </c>
      <c r="S332" s="119">
        <f>VLOOKUP(R337,'[2]Visual Chart'!$A$2:$R$481,5,0)</f>
        <v>412.8</v>
      </c>
      <c r="T332" s="1009">
        <f>VLOOKUP(T337,'[2]Visual Chart'!$A$2:$R$481,13,0)</f>
        <v>0</v>
      </c>
      <c r="U332" s="119">
        <f>VLOOKUP(T337,'[2]Visual Chart'!$A$2:$R$481,5,0)</f>
        <v>421</v>
      </c>
      <c r="V332" s="995">
        <f>SUM(C332:U332)</f>
        <v>3985.8</v>
      </c>
      <c r="W332" s="1096"/>
      <c r="X332" s="1003"/>
      <c r="Y332" s="1005"/>
      <c r="Z332" s="992"/>
      <c r="AA332" s="999"/>
      <c r="AB332" s="999"/>
      <c r="AC332" s="992"/>
      <c r="AD332" s="992"/>
      <c r="AE332" s="992"/>
      <c r="AF332" s="992"/>
      <c r="AG332" s="992"/>
      <c r="AH332" s="992"/>
      <c r="AI332" s="992"/>
      <c r="AJ332" s="992"/>
      <c r="AK332" s="992"/>
      <c r="AL332" s="994"/>
    </row>
    <row r="333" spans="1:38" s="117" customFormat="1" ht="12.65" customHeight="1">
      <c r="A333" s="116"/>
      <c r="B333" s="1010"/>
      <c r="C333" s="628"/>
      <c r="D333" s="1010"/>
      <c r="E333" s="628"/>
      <c r="F333" s="1010"/>
      <c r="G333" s="628"/>
      <c r="H333" s="1010"/>
      <c r="I333" s="628"/>
      <c r="J333" s="1010"/>
      <c r="K333" s="628"/>
      <c r="L333" s="1010"/>
      <c r="M333" s="628"/>
      <c r="N333" s="1010"/>
      <c r="O333" s="628"/>
      <c r="P333" s="1010"/>
      <c r="Q333" s="628"/>
      <c r="R333" s="1010"/>
      <c r="S333" s="628"/>
      <c r="T333" s="1010"/>
      <c r="U333" s="625"/>
      <c r="V333" s="625"/>
      <c r="W333" s="625"/>
      <c r="X333" s="1003"/>
      <c r="Y333" s="1005"/>
      <c r="Z333" s="992"/>
      <c r="AA333" s="999"/>
      <c r="AB333" s="999"/>
      <c r="AC333" s="992"/>
      <c r="AD333" s="992"/>
      <c r="AE333" s="992"/>
      <c r="AF333" s="992"/>
      <c r="AG333" s="992"/>
      <c r="AH333" s="992"/>
      <c r="AI333" s="992"/>
      <c r="AJ333" s="992"/>
      <c r="AK333" s="992"/>
      <c r="AL333" s="994"/>
    </row>
    <row r="334" spans="1:38" s="117" customFormat="1" ht="13.5" customHeight="1" thickBot="1">
      <c r="A334" s="116"/>
      <c r="B334" s="1011"/>
      <c r="C334" s="625"/>
      <c r="D334" s="1011"/>
      <c r="E334" s="625"/>
      <c r="F334" s="1011"/>
      <c r="G334" s="625"/>
      <c r="H334" s="1011"/>
      <c r="I334" s="625"/>
      <c r="J334" s="1011"/>
      <c r="K334" s="625"/>
      <c r="L334" s="1011"/>
      <c r="M334" s="625"/>
      <c r="N334" s="1011"/>
      <c r="O334" s="625"/>
      <c r="P334" s="1011"/>
      <c r="Q334" s="625"/>
      <c r="R334" s="1011"/>
      <c r="S334" s="625"/>
      <c r="T334" s="1011"/>
      <c r="U334" s="625"/>
      <c r="V334" s="625"/>
      <c r="W334" s="625"/>
      <c r="X334" s="1003"/>
      <c r="Y334" s="1005"/>
      <c r="Z334" s="992"/>
      <c r="AA334" s="999"/>
      <c r="AB334" s="999"/>
      <c r="AC334" s="992"/>
      <c r="AD334" s="992"/>
      <c r="AE334" s="992"/>
      <c r="AF334" s="992"/>
      <c r="AG334" s="992"/>
      <c r="AH334" s="992"/>
      <c r="AI334" s="992"/>
      <c r="AJ334" s="992"/>
      <c r="AK334" s="992"/>
      <c r="AL334" s="994"/>
    </row>
    <row r="335" spans="1:38" s="117" customFormat="1" ht="13.5" customHeight="1">
      <c r="A335" s="116"/>
      <c r="B335" s="119" t="str">
        <f>VLOOKUP(B337,'[2]Visual Chart'!$A$2:$R$481,3,0)</f>
        <v>A-3</v>
      </c>
      <c r="C335" s="625"/>
      <c r="D335" s="119" t="str">
        <f>VLOOKUP(D337,'[2]Visual Chart'!$A$2:$R$481,3,0)</f>
        <v>A+0</v>
      </c>
      <c r="E335" s="627"/>
      <c r="F335" s="119" t="str">
        <f>VLOOKUP(F337,'[2]Visual Chart'!$A$2:$R$481,3,0)</f>
        <v>A+3</v>
      </c>
      <c r="G335" s="627"/>
      <c r="H335" s="119" t="str">
        <f>VLOOKUP(H337,'[2]Visual Chart'!$A$2:$R$481,3,0)</f>
        <v>C2+0</v>
      </c>
      <c r="I335" s="627"/>
      <c r="J335" s="119" t="str">
        <f>VLOOKUP(J337,'[2]Visual Chart'!$A$2:$R$481,3,0)</f>
        <v>A+1.5</v>
      </c>
      <c r="K335" s="627"/>
      <c r="L335" s="119" t="str">
        <f>VLOOKUP(L337,'[2]Visual Chart'!$A$2:$R$481,3,0)</f>
        <v>A+0</v>
      </c>
      <c r="M335" s="627"/>
      <c r="N335" s="119" t="str">
        <f>VLOOKUP(N337,'[2]Visual Chart'!$A$2:$R$481,3,0)</f>
        <v>A+0</v>
      </c>
      <c r="O335" s="627"/>
      <c r="P335" s="119" t="str">
        <f>VLOOKUP(P337,'[2]Visual Chart'!$A$2:$R$481,3,0)</f>
        <v>A+0</v>
      </c>
      <c r="Q335" s="627"/>
      <c r="R335" s="119" t="str">
        <f>VLOOKUP(R337,'[2]Visual Chart'!$A$2:$R$481,3,0)</f>
        <v>A+3</v>
      </c>
      <c r="S335" s="627"/>
      <c r="T335" s="119" t="str">
        <f>VLOOKUP(T337,'[2]Visual Chart'!$A$2:$R$481,3,0)</f>
        <v>B2+0</v>
      </c>
      <c r="U335" s="627"/>
      <c r="V335" s="625"/>
      <c r="W335" s="625"/>
      <c r="X335" s="1003"/>
      <c r="Y335" s="1005"/>
      <c r="Z335" s="992"/>
      <c r="AA335" s="999"/>
      <c r="AB335" s="999"/>
      <c r="AC335" s="992"/>
      <c r="AD335" s="992"/>
      <c r="AE335" s="992"/>
      <c r="AF335" s="992"/>
      <c r="AG335" s="992"/>
      <c r="AH335" s="992"/>
      <c r="AI335" s="992"/>
      <c r="AJ335" s="992"/>
      <c r="AK335" s="992"/>
      <c r="AL335" s="994"/>
    </row>
    <row r="336" spans="1:38" s="117" customFormat="1" ht="14.15" customHeight="1">
      <c r="A336" s="116"/>
      <c r="B336" s="141"/>
      <c r="C336" s="627"/>
      <c r="D336" s="141"/>
      <c r="E336" s="627"/>
      <c r="F336" s="141"/>
      <c r="G336" s="627"/>
      <c r="H336" s="141"/>
      <c r="I336" s="627"/>
      <c r="J336" s="141"/>
      <c r="K336" s="627"/>
      <c r="L336" s="627"/>
      <c r="M336" s="627"/>
      <c r="N336" s="627"/>
      <c r="O336" s="627"/>
      <c r="P336" s="627"/>
      <c r="Q336" s="627"/>
      <c r="R336" s="627"/>
      <c r="S336" s="627"/>
      <c r="T336" s="627"/>
      <c r="U336" s="627"/>
      <c r="V336" s="625"/>
      <c r="W336" s="625"/>
      <c r="X336" s="1003"/>
      <c r="Y336" s="1005"/>
      <c r="Z336" s="992"/>
      <c r="AA336" s="999"/>
      <c r="AB336" s="999"/>
      <c r="AC336" s="992"/>
      <c r="AD336" s="992"/>
      <c r="AE336" s="992"/>
      <c r="AF336" s="992"/>
      <c r="AG336" s="992"/>
      <c r="AH336" s="992"/>
      <c r="AI336" s="992"/>
      <c r="AJ336" s="992"/>
      <c r="AK336" s="992"/>
      <c r="AL336" s="994"/>
    </row>
    <row r="337" spans="1:38" s="117" customFormat="1" ht="14.15" customHeight="1" thickBot="1">
      <c r="A337" s="116" t="s">
        <v>622</v>
      </c>
      <c r="B337" s="639">
        <f>T326+1</f>
        <v>260</v>
      </c>
      <c r="C337" s="639"/>
      <c r="D337" s="639">
        <f>B337+1</f>
        <v>261</v>
      </c>
      <c r="E337" s="639"/>
      <c r="F337" s="639">
        <f t="shared" ref="F337" si="204">D337+1</f>
        <v>262</v>
      </c>
      <c r="G337" s="639"/>
      <c r="H337" s="639">
        <f t="shared" ref="H337" si="205">F337+1</f>
        <v>263</v>
      </c>
      <c r="I337" s="639"/>
      <c r="J337" s="639">
        <f t="shared" ref="J337" si="206">H337+1</f>
        <v>264</v>
      </c>
      <c r="K337" s="639"/>
      <c r="L337" s="639">
        <f t="shared" ref="L337" si="207">J337+1</f>
        <v>265</v>
      </c>
      <c r="M337" s="639"/>
      <c r="N337" s="639">
        <f t="shared" ref="N337" si="208">L337+1</f>
        <v>266</v>
      </c>
      <c r="O337" s="639"/>
      <c r="P337" s="639">
        <f t="shared" ref="P337" si="209">N337+1</f>
        <v>267</v>
      </c>
      <c r="Q337" s="639"/>
      <c r="R337" s="639">
        <f t="shared" ref="R337" si="210">P337+1</f>
        <v>268</v>
      </c>
      <c r="S337" s="639"/>
      <c r="T337" s="639">
        <f t="shared" ref="T337" si="211">R337+1</f>
        <v>269</v>
      </c>
      <c r="U337" s="625"/>
      <c r="V337" s="625"/>
      <c r="W337" s="625"/>
      <c r="X337" s="1003"/>
      <c r="Y337" s="1005"/>
      <c r="Z337" s="992"/>
      <c r="AA337" s="1000"/>
      <c r="AB337" s="1001"/>
      <c r="AC337" s="992"/>
      <c r="AD337" s="992"/>
      <c r="AE337" s="992"/>
      <c r="AF337" s="992"/>
      <c r="AG337" s="992"/>
      <c r="AH337" s="992"/>
      <c r="AI337" s="992"/>
      <c r="AJ337" s="992"/>
      <c r="AK337" s="992"/>
      <c r="AL337" s="994"/>
    </row>
    <row r="338" spans="1:38" s="117" customFormat="1" ht="14.5">
      <c r="B338" s="625"/>
      <c r="C338" s="625"/>
      <c r="D338" s="625"/>
      <c r="E338" s="625"/>
      <c r="F338" s="625"/>
      <c r="G338" s="625"/>
      <c r="H338" s="625"/>
      <c r="I338" s="625"/>
      <c r="J338" s="625"/>
      <c r="K338" s="625"/>
      <c r="L338" s="625"/>
      <c r="M338" s="625"/>
      <c r="N338" s="625"/>
      <c r="O338" s="625"/>
      <c r="P338" s="625"/>
      <c r="Q338" s="625"/>
      <c r="R338" s="625"/>
      <c r="S338" s="625"/>
      <c r="T338" s="625"/>
      <c r="U338" s="625"/>
      <c r="V338" s="625"/>
      <c r="W338" s="625"/>
      <c r="X338" s="1002">
        <f>V343/1000</f>
        <v>3.899</v>
      </c>
      <c r="Y338" s="1004">
        <f>X338</f>
        <v>3.899</v>
      </c>
      <c r="Z338" s="991"/>
      <c r="AA338" s="998">
        <v>10</v>
      </c>
      <c r="AB338" s="998">
        <v>7</v>
      </c>
      <c r="AC338" s="991">
        <f>AA338-AB338</f>
        <v>3</v>
      </c>
      <c r="AD338" s="991">
        <v>6</v>
      </c>
      <c r="AE338" s="991">
        <v>10</v>
      </c>
      <c r="AF338" s="991">
        <v>5</v>
      </c>
      <c r="AG338" s="991">
        <f>AE338-AF338</f>
        <v>5</v>
      </c>
      <c r="AH338" s="991"/>
      <c r="AI338" s="991"/>
      <c r="AJ338" s="991"/>
      <c r="AK338" s="991"/>
      <c r="AL338" s="993"/>
    </row>
    <row r="339" spans="1:38" s="117" customFormat="1" ht="13.5" customHeight="1">
      <c r="A339" s="116"/>
      <c r="B339" s="119" t="str">
        <f>VLOOKUP(B348,'[2]Visual Chart'!$A$2:$R$481,2,0)</f>
        <v>94/1</v>
      </c>
      <c r="C339" s="625"/>
      <c r="D339" s="119" t="str">
        <f>VLOOKUP(D348,'[2]Visual Chart'!$A$2:$R$481,2,0)</f>
        <v>94/2</v>
      </c>
      <c r="E339" s="141"/>
      <c r="F339" s="119" t="str">
        <f>VLOOKUP(F348,'[2]Visual Chart'!$A$2:$R$481,2,0)</f>
        <v>94/3</v>
      </c>
      <c r="G339" s="141"/>
      <c r="H339" s="119" t="str">
        <f>VLOOKUP(H348,'[2]Visual Chart'!$A$2:$R$481,2,0)</f>
        <v>94/4</v>
      </c>
      <c r="I339" s="141"/>
      <c r="J339" s="119" t="str">
        <f>VLOOKUP(J348,'[2]Visual Chart'!$A$2:$R$481,2,0)</f>
        <v>94/5</v>
      </c>
      <c r="K339" s="141"/>
      <c r="L339" s="119" t="str">
        <f>VLOOKUP(L348,'[2]Visual Chart'!$A$2:$R$481,2,0)</f>
        <v>94/6</v>
      </c>
      <c r="M339" s="627"/>
      <c r="N339" s="119" t="str">
        <f>VLOOKUP(N348,'[2]Visual Chart'!$A$2:$R$481,2,0)</f>
        <v>94/7</v>
      </c>
      <c r="O339" s="627"/>
      <c r="P339" s="119" t="str">
        <f>VLOOKUP(P348,'[2]Visual Chart'!$A$2:$R$481,2,0)</f>
        <v>94/8</v>
      </c>
      <c r="Q339" s="627"/>
      <c r="R339" s="119" t="str">
        <f>VLOOKUP(R348,'[2]Visual Chart'!$A$2:$R$481,2,0)</f>
        <v>94/9</v>
      </c>
      <c r="S339" s="627"/>
      <c r="T339" s="119" t="str">
        <f>VLOOKUP(T348,'[2]Visual Chart'!$A$2:$R$481,2,0)</f>
        <v>95/0</v>
      </c>
      <c r="U339" s="625"/>
      <c r="V339" s="625"/>
      <c r="W339" s="625"/>
      <c r="X339" s="1003"/>
      <c r="Y339" s="1005"/>
      <c r="Z339" s="992"/>
      <c r="AA339" s="999"/>
      <c r="AB339" s="999"/>
      <c r="AC339" s="992"/>
      <c r="AD339" s="992"/>
      <c r="AE339" s="992"/>
      <c r="AF339" s="992"/>
      <c r="AG339" s="992"/>
      <c r="AH339" s="992"/>
      <c r="AI339" s="992"/>
      <c r="AJ339" s="992"/>
      <c r="AK339" s="992"/>
      <c r="AL339" s="994"/>
    </row>
    <row r="340" spans="1:38" s="117" customFormat="1" ht="13.5" customHeight="1">
      <c r="A340" s="116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5"/>
      <c r="P340" s="625"/>
      <c r="Q340" s="625"/>
      <c r="R340" s="625"/>
      <c r="S340" s="625"/>
      <c r="T340" s="625"/>
      <c r="U340" s="625"/>
      <c r="V340" s="625"/>
      <c r="W340" s="625"/>
      <c r="X340" s="1003"/>
      <c r="Y340" s="1005"/>
      <c r="Z340" s="992"/>
      <c r="AA340" s="999"/>
      <c r="AB340" s="999"/>
      <c r="AC340" s="992"/>
      <c r="AD340" s="992"/>
      <c r="AE340" s="992"/>
      <c r="AF340" s="992"/>
      <c r="AG340" s="992"/>
      <c r="AH340" s="992"/>
      <c r="AI340" s="992"/>
      <c r="AJ340" s="992"/>
      <c r="AK340" s="992"/>
      <c r="AL340" s="994"/>
    </row>
    <row r="341" spans="1:38" s="117" customFormat="1" ht="13.5" customHeight="1">
      <c r="A341" s="116"/>
      <c r="B341" s="627"/>
      <c r="C341" s="627"/>
      <c r="D341" s="627"/>
      <c r="E341" s="625"/>
      <c r="F341" s="627"/>
      <c r="G341" s="627"/>
      <c r="H341" s="627"/>
      <c r="I341" s="625"/>
      <c r="J341" s="627"/>
      <c r="K341" s="627"/>
      <c r="L341" s="627"/>
      <c r="M341" s="627"/>
      <c r="N341" s="627"/>
      <c r="O341" s="627"/>
      <c r="P341" s="627"/>
      <c r="Q341" s="627"/>
      <c r="R341" s="627"/>
      <c r="S341" s="627"/>
      <c r="T341" s="627"/>
      <c r="U341" s="625"/>
      <c r="V341" s="625"/>
      <c r="W341" s="625"/>
      <c r="X341" s="1003"/>
      <c r="Y341" s="1005"/>
      <c r="Z341" s="992"/>
      <c r="AA341" s="999"/>
      <c r="AB341" s="999"/>
      <c r="AC341" s="992"/>
      <c r="AD341" s="992"/>
      <c r="AE341" s="992"/>
      <c r="AF341" s="992"/>
      <c r="AG341" s="992"/>
      <c r="AH341" s="992"/>
      <c r="AI341" s="992"/>
      <c r="AJ341" s="992"/>
      <c r="AK341" s="992"/>
      <c r="AL341" s="994"/>
    </row>
    <row r="342" spans="1:38" s="117" customFormat="1" ht="13.5" customHeight="1" thickBot="1">
      <c r="A342" s="116"/>
      <c r="B342" s="627"/>
      <c r="C342" s="627"/>
      <c r="D342" s="627"/>
      <c r="E342" s="625"/>
      <c r="F342" s="627"/>
      <c r="G342" s="627"/>
      <c r="H342" s="627"/>
      <c r="I342" s="625"/>
      <c r="J342" s="627"/>
      <c r="K342" s="627"/>
      <c r="L342" s="627"/>
      <c r="M342" s="627"/>
      <c r="N342" s="627"/>
      <c r="O342" s="627"/>
      <c r="P342" s="627"/>
      <c r="Q342" s="627"/>
      <c r="R342" s="627"/>
      <c r="S342" s="627"/>
      <c r="T342" s="627"/>
      <c r="U342" s="625"/>
      <c r="V342" s="625"/>
      <c r="W342" s="635"/>
      <c r="X342" s="1003"/>
      <c r="Y342" s="1005"/>
      <c r="Z342" s="992"/>
      <c r="AA342" s="999"/>
      <c r="AB342" s="999"/>
      <c r="AC342" s="992"/>
      <c r="AD342" s="992"/>
      <c r="AE342" s="992"/>
      <c r="AF342" s="992"/>
      <c r="AG342" s="992"/>
      <c r="AH342" s="992"/>
      <c r="AI342" s="992"/>
      <c r="AJ342" s="992"/>
      <c r="AK342" s="992"/>
      <c r="AL342" s="994"/>
    </row>
    <row r="343" spans="1:38" s="117" customFormat="1" ht="13.5" customHeight="1">
      <c r="A343" s="116"/>
      <c r="B343" s="1009">
        <f>VLOOKUP(B348,'[2]Visual Chart'!$A$2:$R$481,13,0)</f>
        <v>0</v>
      </c>
      <c r="C343" s="119">
        <f>VLOOKUP(B348,'[2]Visual Chart'!$A$2:$R$481,5,0)</f>
        <v>424</v>
      </c>
      <c r="D343" s="1009">
        <f>VLOOKUP(D348,'[2]Visual Chart'!$A$2:$R$481,13,0)</f>
        <v>0</v>
      </c>
      <c r="E343" s="119">
        <f>VLOOKUP(D348,'[2]Visual Chart'!$A$2:$R$481,5,0)</f>
        <v>418</v>
      </c>
      <c r="F343" s="1009">
        <f>VLOOKUP(F348,'[2]Visual Chart'!$A$2:$R$481,13,0)</f>
        <v>0</v>
      </c>
      <c r="G343" s="119">
        <f>VLOOKUP(F348,'[2]Visual Chart'!$A$2:$R$481,5,0)</f>
        <v>424</v>
      </c>
      <c r="H343" s="1009">
        <f>VLOOKUP(H348,'[2]Visual Chart'!$A$2:$R$481,13,0)</f>
        <v>0</v>
      </c>
      <c r="I343" s="119">
        <f>VLOOKUP(H348,'[2]Visual Chart'!$A$2:$R$481,5,0)</f>
        <v>409</v>
      </c>
      <c r="J343" s="1009">
        <f>VLOOKUP(J348,'[2]Visual Chart'!$A$2:$R$481,13,0)</f>
        <v>0</v>
      </c>
      <c r="K343" s="119">
        <f>VLOOKUP(J348,'[2]Visual Chart'!$A$2:$R$481,5,0)</f>
        <v>411</v>
      </c>
      <c r="L343" s="1009">
        <f>VLOOKUP(L348,'[2]Visual Chart'!$A$2:$R$481,13,0)</f>
        <v>0</v>
      </c>
      <c r="M343" s="119">
        <f>VLOOKUP(L348,'[2]Visual Chart'!$A$2:$R$481,5,0)</f>
        <v>412</v>
      </c>
      <c r="N343" s="1009">
        <f>VLOOKUP(N348,'[2]Visual Chart'!$A$2:$R$481,13,0)</f>
        <v>0</v>
      </c>
      <c r="O343" s="119">
        <f>VLOOKUP(N348,'[2]Visual Chart'!$A$2:$R$481,5,0)</f>
        <v>381</v>
      </c>
      <c r="P343" s="1009">
        <f>VLOOKUP(P348,'[2]Visual Chart'!$A$2:$R$481,13,0)</f>
        <v>0</v>
      </c>
      <c r="Q343" s="119">
        <f>VLOOKUP(P348,'[2]Visual Chart'!$A$2:$R$481,5,0)</f>
        <v>349</v>
      </c>
      <c r="R343" s="1009">
        <f>VLOOKUP(R348,'[2]Visual Chart'!$A$2:$R$481,13,0)</f>
        <v>0</v>
      </c>
      <c r="S343" s="119">
        <f>VLOOKUP(R348,'[2]Visual Chart'!$A$2:$R$481,5,0)</f>
        <v>341</v>
      </c>
      <c r="T343" s="1009">
        <f>VLOOKUP(T348,'[2]Visual Chart'!$A$2:$R$481,13,0)</f>
        <v>0</v>
      </c>
      <c r="U343" s="119">
        <f>VLOOKUP(T348,'[2]Visual Chart'!$A$2:$R$481,5,0)</f>
        <v>330</v>
      </c>
      <c r="V343" s="995">
        <f>SUM(C343:U343)</f>
        <v>3899</v>
      </c>
      <c r="W343" s="1096"/>
      <c r="X343" s="1003"/>
      <c r="Y343" s="1005"/>
      <c r="Z343" s="992"/>
      <c r="AA343" s="999"/>
      <c r="AB343" s="999"/>
      <c r="AC343" s="992"/>
      <c r="AD343" s="992"/>
      <c r="AE343" s="992"/>
      <c r="AF343" s="992"/>
      <c r="AG343" s="992"/>
      <c r="AH343" s="992"/>
      <c r="AI343" s="992"/>
      <c r="AJ343" s="992"/>
      <c r="AK343" s="992"/>
      <c r="AL343" s="994"/>
    </row>
    <row r="344" spans="1:38" s="117" customFormat="1" ht="12.65" customHeight="1">
      <c r="A344" s="116"/>
      <c r="B344" s="1010"/>
      <c r="C344" s="628"/>
      <c r="D344" s="1010"/>
      <c r="E344" s="628"/>
      <c r="F344" s="1010"/>
      <c r="G344" s="628"/>
      <c r="H344" s="1010"/>
      <c r="I344" s="628"/>
      <c r="J344" s="1010"/>
      <c r="K344" s="628"/>
      <c r="L344" s="1010"/>
      <c r="M344" s="628"/>
      <c r="N344" s="1010"/>
      <c r="O344" s="628"/>
      <c r="P344" s="1010"/>
      <c r="Q344" s="628"/>
      <c r="R344" s="1010"/>
      <c r="S344" s="628"/>
      <c r="T344" s="1010"/>
      <c r="U344" s="625"/>
      <c r="V344" s="625"/>
      <c r="W344" s="625"/>
      <c r="X344" s="1003"/>
      <c r="Y344" s="1005"/>
      <c r="Z344" s="992"/>
      <c r="AA344" s="999"/>
      <c r="AB344" s="999"/>
      <c r="AC344" s="992"/>
      <c r="AD344" s="992"/>
      <c r="AE344" s="992"/>
      <c r="AF344" s="992"/>
      <c r="AG344" s="992"/>
      <c r="AH344" s="992"/>
      <c r="AI344" s="992"/>
      <c r="AJ344" s="992"/>
      <c r="AK344" s="992"/>
      <c r="AL344" s="994"/>
    </row>
    <row r="345" spans="1:38" s="117" customFormat="1" ht="13.5" customHeight="1" thickBot="1">
      <c r="A345" s="116"/>
      <c r="B345" s="1011"/>
      <c r="C345" s="625"/>
      <c r="D345" s="1011"/>
      <c r="E345" s="625"/>
      <c r="F345" s="1011"/>
      <c r="G345" s="625"/>
      <c r="H345" s="1011"/>
      <c r="I345" s="625"/>
      <c r="J345" s="1011"/>
      <c r="K345" s="625"/>
      <c r="L345" s="1011"/>
      <c r="M345" s="625"/>
      <c r="N345" s="1011"/>
      <c r="O345" s="625"/>
      <c r="P345" s="1011"/>
      <c r="Q345" s="625"/>
      <c r="R345" s="1011"/>
      <c r="S345" s="625"/>
      <c r="T345" s="1011"/>
      <c r="U345" s="625"/>
      <c r="V345" s="625"/>
      <c r="W345" s="625"/>
      <c r="X345" s="1003"/>
      <c r="Y345" s="1005"/>
      <c r="Z345" s="992"/>
      <c r="AA345" s="999"/>
      <c r="AB345" s="999"/>
      <c r="AC345" s="992"/>
      <c r="AD345" s="992"/>
      <c r="AE345" s="992"/>
      <c r="AF345" s="992"/>
      <c r="AG345" s="992"/>
      <c r="AH345" s="992"/>
      <c r="AI345" s="992"/>
      <c r="AJ345" s="992"/>
      <c r="AK345" s="992"/>
      <c r="AL345" s="994"/>
    </row>
    <row r="346" spans="1:38" s="117" customFormat="1" ht="13.5" customHeight="1">
      <c r="A346" s="116"/>
      <c r="B346" s="119" t="str">
        <f>VLOOKUP(B348,'[2]Visual Chart'!$A$2:$R$481,3,0)</f>
        <v>A+4.5</v>
      </c>
      <c r="C346" s="625"/>
      <c r="D346" s="119" t="str">
        <f>VLOOKUP(D348,'[2]Visual Chart'!$A$2:$R$481,3,0)</f>
        <v>A+0</v>
      </c>
      <c r="E346" s="627"/>
      <c r="F346" s="119" t="str">
        <f>VLOOKUP(F348,'[2]Visual Chart'!$A$2:$R$481,3,0)</f>
        <v>A+3</v>
      </c>
      <c r="G346" s="627"/>
      <c r="H346" s="119" t="str">
        <f>VLOOKUP(H348,'[2]Visual Chart'!$A$2:$R$481,3,0)</f>
        <v>A+1.5</v>
      </c>
      <c r="I346" s="627"/>
      <c r="J346" s="119" t="str">
        <f>VLOOKUP(J348,'[2]Visual Chart'!$A$2:$R$481,3,0)</f>
        <v>A+0</v>
      </c>
      <c r="K346" s="627"/>
      <c r="L346" s="119" t="str">
        <f>VLOOKUP(L348,'[2]Visual Chart'!$A$2:$R$481,3,0)</f>
        <v>A+1.5</v>
      </c>
      <c r="M346" s="627"/>
      <c r="N346" s="119" t="str">
        <f>VLOOKUP(N348,'[2]Visual Chart'!$A$2:$R$481,3,0)</f>
        <v>A+0</v>
      </c>
      <c r="O346" s="627"/>
      <c r="P346" s="119" t="str">
        <f>VLOOKUP(P348,'[2]Visual Chart'!$A$2:$R$481,3,0)</f>
        <v>A-3</v>
      </c>
      <c r="Q346" s="627"/>
      <c r="R346" s="119" t="str">
        <f>VLOOKUP(R348,'[2]Visual Chart'!$A$2:$R$481,3,0)</f>
        <v>A-3</v>
      </c>
      <c r="S346" s="627"/>
      <c r="T346" s="119" t="str">
        <f>VLOOKUP(T348,'[2]Visual Chart'!$A$2:$R$481,3,0)</f>
        <v>D60+9</v>
      </c>
      <c r="U346" s="627"/>
      <c r="V346" s="625"/>
      <c r="W346" s="625"/>
      <c r="X346" s="1003"/>
      <c r="Y346" s="1005"/>
      <c r="Z346" s="992"/>
      <c r="AA346" s="999"/>
      <c r="AB346" s="999"/>
      <c r="AC346" s="992"/>
      <c r="AD346" s="992"/>
      <c r="AE346" s="992"/>
      <c r="AF346" s="992"/>
      <c r="AG346" s="992"/>
      <c r="AH346" s="992"/>
      <c r="AI346" s="992"/>
      <c r="AJ346" s="992"/>
      <c r="AK346" s="992"/>
      <c r="AL346" s="994"/>
    </row>
    <row r="347" spans="1:38" s="117" customFormat="1" ht="14.15" customHeight="1">
      <c r="A347" s="116"/>
      <c r="B347" s="141"/>
      <c r="C347" s="627"/>
      <c r="D347" s="141"/>
      <c r="E347" s="627"/>
      <c r="F347" s="141"/>
      <c r="G347" s="627"/>
      <c r="H347" s="141"/>
      <c r="I347" s="627"/>
      <c r="J347" s="141"/>
      <c r="K347" s="627"/>
      <c r="L347" s="627"/>
      <c r="M347" s="627"/>
      <c r="N347" s="627"/>
      <c r="O347" s="627"/>
      <c r="P347" s="627"/>
      <c r="Q347" s="627"/>
      <c r="R347" s="627"/>
      <c r="S347" s="627"/>
      <c r="T347" s="627"/>
      <c r="U347" s="627"/>
      <c r="V347" s="625"/>
      <c r="W347" s="625"/>
      <c r="X347" s="1003"/>
      <c r="Y347" s="1005"/>
      <c r="Z347" s="992"/>
      <c r="AA347" s="999"/>
      <c r="AB347" s="999"/>
      <c r="AC347" s="992"/>
      <c r="AD347" s="992"/>
      <c r="AE347" s="992"/>
      <c r="AF347" s="992"/>
      <c r="AG347" s="992"/>
      <c r="AH347" s="992"/>
      <c r="AI347" s="992"/>
      <c r="AJ347" s="992"/>
      <c r="AK347" s="992"/>
      <c r="AL347" s="994"/>
    </row>
    <row r="348" spans="1:38" s="117" customFormat="1" ht="14.15" customHeight="1" thickBot="1">
      <c r="A348" s="116"/>
      <c r="B348" s="639">
        <f>T337+1</f>
        <v>270</v>
      </c>
      <c r="C348" s="639"/>
      <c r="D348" s="639">
        <f>B348+1</f>
        <v>271</v>
      </c>
      <c r="E348" s="639"/>
      <c r="F348" s="639">
        <f t="shared" ref="F348" si="212">D348+1</f>
        <v>272</v>
      </c>
      <c r="G348" s="639"/>
      <c r="H348" s="639">
        <f t="shared" ref="H348" si="213">F348+1</f>
        <v>273</v>
      </c>
      <c r="I348" s="639"/>
      <c r="J348" s="639">
        <f t="shared" ref="J348" si="214">H348+1</f>
        <v>274</v>
      </c>
      <c r="K348" s="639"/>
      <c r="L348" s="639">
        <f t="shared" ref="L348" si="215">J348+1</f>
        <v>275</v>
      </c>
      <c r="M348" s="639"/>
      <c r="N348" s="639">
        <f t="shared" ref="N348" si="216">L348+1</f>
        <v>276</v>
      </c>
      <c r="O348" s="639"/>
      <c r="P348" s="639">
        <f t="shared" ref="P348" si="217">N348+1</f>
        <v>277</v>
      </c>
      <c r="Q348" s="639"/>
      <c r="R348" s="639">
        <f t="shared" ref="R348" si="218">P348+1</f>
        <v>278</v>
      </c>
      <c r="S348" s="639"/>
      <c r="T348" s="639">
        <f t="shared" ref="T348" si="219">R348+1</f>
        <v>279</v>
      </c>
      <c r="U348" s="625"/>
      <c r="V348" s="625"/>
      <c r="W348" s="625"/>
      <c r="X348" s="1003"/>
      <c r="Y348" s="1005"/>
      <c r="Z348" s="992"/>
      <c r="AA348" s="1000"/>
      <c r="AB348" s="1001"/>
      <c r="AC348" s="992"/>
      <c r="AD348" s="992"/>
      <c r="AE348" s="992"/>
      <c r="AF348" s="992"/>
      <c r="AG348" s="992"/>
      <c r="AH348" s="992"/>
      <c r="AI348" s="992"/>
      <c r="AJ348" s="992"/>
      <c r="AK348" s="992"/>
      <c r="AL348" s="994"/>
    </row>
    <row r="349" spans="1:38" s="117" customFormat="1" ht="14.5">
      <c r="A349" s="116"/>
      <c r="B349" s="625"/>
      <c r="C349" s="630"/>
      <c r="D349" s="625"/>
      <c r="E349" s="630"/>
      <c r="F349" s="625"/>
      <c r="G349" s="630"/>
      <c r="H349" s="625"/>
      <c r="I349" s="630"/>
      <c r="J349" s="625"/>
      <c r="K349" s="625"/>
      <c r="L349" s="625"/>
      <c r="M349" s="625"/>
      <c r="N349" s="625"/>
      <c r="O349" s="625"/>
      <c r="P349" s="625"/>
      <c r="Q349" s="625"/>
      <c r="R349" s="625"/>
      <c r="S349" s="625"/>
      <c r="T349" s="625"/>
      <c r="U349" s="625"/>
      <c r="V349" s="625"/>
      <c r="W349" s="625"/>
      <c r="X349" s="1002">
        <f>V354/1000</f>
        <v>4.3259999999999996</v>
      </c>
      <c r="Y349" s="1004">
        <f>X349</f>
        <v>4.3259999999999996</v>
      </c>
      <c r="Z349" s="991"/>
      <c r="AA349" s="998">
        <v>10</v>
      </c>
      <c r="AB349" s="998">
        <v>9</v>
      </c>
      <c r="AC349" s="991">
        <f>AA349-AB349</f>
        <v>1</v>
      </c>
      <c r="AD349" s="991">
        <v>9</v>
      </c>
      <c r="AE349" s="991">
        <v>10</v>
      </c>
      <c r="AF349" s="991">
        <v>0</v>
      </c>
      <c r="AG349" s="991">
        <f>AE349-AF349</f>
        <v>10</v>
      </c>
      <c r="AH349" s="991"/>
      <c r="AI349" s="991"/>
      <c r="AJ349" s="991"/>
      <c r="AK349" s="991"/>
      <c r="AL349" s="993"/>
    </row>
    <row r="350" spans="1:38" s="117" customFormat="1" ht="13.5" customHeight="1">
      <c r="A350" s="116"/>
      <c r="B350" s="119" t="str">
        <f>VLOOKUP(B359,'[2]Visual Chart'!$A$2:$R$481,2,0)</f>
        <v>96/0</v>
      </c>
      <c r="C350" s="625"/>
      <c r="D350" s="119" t="str">
        <f>VLOOKUP(D359,'[2]Visual Chart'!$A$2:$R$481,2,0)</f>
        <v>97/0</v>
      </c>
      <c r="E350" s="141"/>
      <c r="F350" s="119" t="str">
        <f>VLOOKUP(F359,'[2]Visual Chart'!$A$2:$R$481,2,0)</f>
        <v>98/0</v>
      </c>
      <c r="G350" s="141"/>
      <c r="H350" s="119" t="str">
        <f>VLOOKUP(H359,'[2]Visual Chart'!$A$2:$R$481,2,0)</f>
        <v>98/1</v>
      </c>
      <c r="I350" s="141"/>
      <c r="J350" s="119" t="str">
        <f>VLOOKUP(J359,'[2]Visual Chart'!$A$2:$R$481,2,0)</f>
        <v>98/2</v>
      </c>
      <c r="K350" s="141"/>
      <c r="L350" s="119" t="str">
        <f>VLOOKUP(L359,'[2]Visual Chart'!$A$2:$R$481,2,0)</f>
        <v>99/0</v>
      </c>
      <c r="M350" s="627"/>
      <c r="N350" s="119" t="str">
        <f>VLOOKUP(N359,'[2]Visual Chart'!$A$2:$R$481,2,0)</f>
        <v>99/1</v>
      </c>
      <c r="O350" s="627"/>
      <c r="P350" s="119" t="str">
        <f>VLOOKUP(P359,'[2]Visual Chart'!$A$2:$R$481,2,0)</f>
        <v>99/2</v>
      </c>
      <c r="Q350" s="627"/>
      <c r="R350" s="119" t="str">
        <f>VLOOKUP(R359,'[2]Visual Chart'!$A$2:$R$481,2,0)</f>
        <v>99/3</v>
      </c>
      <c r="S350" s="627"/>
      <c r="T350" s="119" t="str">
        <f>VLOOKUP(T359,'[2]Visual Chart'!$A$2:$R$481,2,0)</f>
        <v>99/4</v>
      </c>
      <c r="U350" s="625"/>
      <c r="V350" s="625"/>
      <c r="W350" s="625"/>
      <c r="X350" s="1003"/>
      <c r="Y350" s="1005"/>
      <c r="Z350" s="992"/>
      <c r="AA350" s="999"/>
      <c r="AB350" s="999"/>
      <c r="AC350" s="992"/>
      <c r="AD350" s="992"/>
      <c r="AE350" s="992"/>
      <c r="AF350" s="992"/>
      <c r="AG350" s="992"/>
      <c r="AH350" s="992"/>
      <c r="AI350" s="992"/>
      <c r="AJ350" s="992"/>
      <c r="AK350" s="992"/>
      <c r="AL350" s="994"/>
    </row>
    <row r="351" spans="1:38" s="117" customFormat="1" ht="13.5" customHeight="1">
      <c r="A351" s="116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5"/>
      <c r="P351" s="625"/>
      <c r="Q351" s="625"/>
      <c r="R351" s="625"/>
      <c r="S351" s="625"/>
      <c r="T351" s="625"/>
      <c r="U351" s="625"/>
      <c r="V351" s="625"/>
      <c r="W351" s="625"/>
      <c r="X351" s="1003"/>
      <c r="Y351" s="1005"/>
      <c r="Z351" s="992"/>
      <c r="AA351" s="999"/>
      <c r="AB351" s="999"/>
      <c r="AC351" s="992"/>
      <c r="AD351" s="992"/>
      <c r="AE351" s="992"/>
      <c r="AF351" s="992"/>
      <c r="AG351" s="992"/>
      <c r="AH351" s="992"/>
      <c r="AI351" s="992"/>
      <c r="AJ351" s="992"/>
      <c r="AK351" s="992"/>
      <c r="AL351" s="994"/>
    </row>
    <row r="352" spans="1:38" s="117" customFormat="1" ht="13.5" customHeight="1">
      <c r="A352" s="116"/>
      <c r="B352" s="627"/>
      <c r="C352" s="627"/>
      <c r="D352" s="627"/>
      <c r="E352" s="625"/>
      <c r="F352" s="627"/>
      <c r="G352" s="627"/>
      <c r="H352" s="627"/>
      <c r="I352" s="625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5"/>
      <c r="V352" s="625"/>
      <c r="W352" s="625"/>
      <c r="X352" s="1003"/>
      <c r="Y352" s="1005"/>
      <c r="Z352" s="992"/>
      <c r="AA352" s="999"/>
      <c r="AB352" s="999"/>
      <c r="AC352" s="992"/>
      <c r="AD352" s="992"/>
      <c r="AE352" s="992"/>
      <c r="AF352" s="992"/>
      <c r="AG352" s="992"/>
      <c r="AH352" s="992"/>
      <c r="AI352" s="992"/>
      <c r="AJ352" s="992"/>
      <c r="AK352" s="992"/>
      <c r="AL352" s="994"/>
    </row>
    <row r="353" spans="1:38" s="117" customFormat="1" ht="13.5" customHeight="1" thickBot="1">
      <c r="A353" s="116"/>
      <c r="B353" s="625"/>
      <c r="C353" s="627"/>
      <c r="D353" s="627"/>
      <c r="E353" s="625"/>
      <c r="F353" s="627"/>
      <c r="G353" s="627"/>
      <c r="H353" s="627"/>
      <c r="I353" s="625"/>
      <c r="J353" s="627"/>
      <c r="K353" s="627"/>
      <c r="L353" s="627"/>
      <c r="M353" s="627"/>
      <c r="N353" s="627"/>
      <c r="O353" s="627"/>
      <c r="P353" s="627"/>
      <c r="Q353" s="627"/>
      <c r="R353" s="627"/>
      <c r="S353" s="627"/>
      <c r="T353" s="627"/>
      <c r="U353" s="625"/>
      <c r="V353" s="625"/>
      <c r="W353" s="635"/>
      <c r="X353" s="1003"/>
      <c r="Y353" s="1005"/>
      <c r="Z353" s="992"/>
      <c r="AA353" s="999"/>
      <c r="AB353" s="999"/>
      <c r="AC353" s="992"/>
      <c r="AD353" s="992"/>
      <c r="AE353" s="992"/>
      <c r="AF353" s="992"/>
      <c r="AG353" s="992"/>
      <c r="AH353" s="992"/>
      <c r="AI353" s="992"/>
      <c r="AJ353" s="992"/>
      <c r="AK353" s="992"/>
      <c r="AL353" s="994"/>
    </row>
    <row r="354" spans="1:38" s="117" customFormat="1" ht="13.5" customHeight="1">
      <c r="A354" s="116"/>
      <c r="B354" s="1009">
        <f>VLOOKUP(B359,'[2]Visual Chart'!$A$2:$R$481,13,0)</f>
        <v>0</v>
      </c>
      <c r="C354" s="119">
        <f>VLOOKUP(B359,'[2]Visual Chart'!$A$2:$R$481,5,0)</f>
        <v>825</v>
      </c>
      <c r="D354" s="1009">
        <f>VLOOKUP(D359,'[2]Visual Chart'!$A$2:$R$481,13,0)</f>
        <v>0</v>
      </c>
      <c r="E354" s="119">
        <f>VLOOKUP(D359,'[2]Visual Chart'!$A$2:$R$481,5,0)</f>
        <v>300</v>
      </c>
      <c r="F354" s="1009">
        <f>VLOOKUP(F359,'[2]Visual Chart'!$A$2:$R$481,13,0)</f>
        <v>0</v>
      </c>
      <c r="G354" s="119">
        <f>VLOOKUP(F359,'[2]Visual Chart'!$A$2:$R$481,5,0)</f>
        <v>470</v>
      </c>
      <c r="H354" s="1009">
        <f>VLOOKUP(H359,'[2]Visual Chart'!$A$2:$R$481,13,0)</f>
        <v>0</v>
      </c>
      <c r="I354" s="119">
        <f>VLOOKUP(H359,'[2]Visual Chart'!$A$2:$R$481,5,0)</f>
        <v>355</v>
      </c>
      <c r="J354" s="1009">
        <f>VLOOKUP(J359,'[2]Visual Chart'!$A$2:$R$481,13,0)</f>
        <v>0</v>
      </c>
      <c r="K354" s="119">
        <f>VLOOKUP(J359,'[2]Visual Chart'!$A$2:$R$481,5,0)</f>
        <v>352</v>
      </c>
      <c r="L354" s="1009">
        <f>VLOOKUP(L359,'[2]Visual Chart'!$A$2:$R$481,13,0)</f>
        <v>0</v>
      </c>
      <c r="M354" s="119">
        <f>VLOOKUP(L359,'[2]Visual Chart'!$A$2:$R$481,5,0)</f>
        <v>409</v>
      </c>
      <c r="N354" s="1009" t="str">
        <f>VLOOKUP(N359,'[2]Visual Chart'!$A$2:$R$481,13,0)</f>
        <v>C</v>
      </c>
      <c r="O354" s="119">
        <f>VLOOKUP(N359,'[2]Visual Chart'!$A$2:$R$481,5,0)</f>
        <v>420</v>
      </c>
      <c r="P354" s="1009" t="str">
        <f>VLOOKUP(P359,'[2]Visual Chart'!$A$2:$R$481,13,0)</f>
        <v>C</v>
      </c>
      <c r="Q354" s="119">
        <f>VLOOKUP(P359,'[2]Visual Chart'!$A$2:$R$481,5,0)</f>
        <v>423</v>
      </c>
      <c r="R354" s="1009">
        <f>VLOOKUP(R359,'[2]Visual Chart'!$A$2:$R$481,13,0)</f>
        <v>0</v>
      </c>
      <c r="S354" s="119">
        <f>VLOOKUP(R359,'[2]Visual Chart'!$A$2:$R$481,5,0)</f>
        <v>400</v>
      </c>
      <c r="T354" s="1009">
        <f>VLOOKUP(T359,'[2]Visual Chart'!$A$2:$R$481,13,0)</f>
        <v>0</v>
      </c>
      <c r="U354" s="119">
        <f>VLOOKUP(T359,'[2]Visual Chart'!$A$2:$R$481,5,0)</f>
        <v>372</v>
      </c>
      <c r="V354" s="995">
        <f>SUM(C354:U354)</f>
        <v>4326</v>
      </c>
      <c r="W354" s="1096"/>
      <c r="X354" s="1003"/>
      <c r="Y354" s="1005"/>
      <c r="Z354" s="992"/>
      <c r="AA354" s="999"/>
      <c r="AB354" s="999"/>
      <c r="AC354" s="992"/>
      <c r="AD354" s="992"/>
      <c r="AE354" s="992"/>
      <c r="AF354" s="992"/>
      <c r="AG354" s="992"/>
      <c r="AH354" s="992"/>
      <c r="AI354" s="992"/>
      <c r="AJ354" s="992"/>
      <c r="AK354" s="992"/>
      <c r="AL354" s="994"/>
    </row>
    <row r="355" spans="1:38" s="117" customFormat="1" ht="12.65" customHeight="1">
      <c r="A355" s="116"/>
      <c r="B355" s="1010"/>
      <c r="C355" s="628"/>
      <c r="D355" s="1010"/>
      <c r="E355" s="628"/>
      <c r="F355" s="1010"/>
      <c r="G355" s="628"/>
      <c r="H355" s="1010"/>
      <c r="I355" s="628"/>
      <c r="J355" s="1010"/>
      <c r="K355" s="628"/>
      <c r="L355" s="1010"/>
      <c r="M355" s="628"/>
      <c r="N355" s="1010"/>
      <c r="O355" s="628"/>
      <c r="P355" s="1010"/>
      <c r="Q355" s="628"/>
      <c r="R355" s="1010"/>
      <c r="S355" s="628"/>
      <c r="T355" s="1010"/>
      <c r="U355" s="625"/>
      <c r="V355" s="625"/>
      <c r="W355" s="625"/>
      <c r="X355" s="1003"/>
      <c r="Y355" s="1005"/>
      <c r="Z355" s="992"/>
      <c r="AA355" s="999"/>
      <c r="AB355" s="999"/>
      <c r="AC355" s="992"/>
      <c r="AD355" s="992"/>
      <c r="AE355" s="992"/>
      <c r="AF355" s="992"/>
      <c r="AG355" s="992"/>
      <c r="AH355" s="992"/>
      <c r="AI355" s="992"/>
      <c r="AJ355" s="992"/>
      <c r="AK355" s="992"/>
      <c r="AL355" s="994"/>
    </row>
    <row r="356" spans="1:38" s="117" customFormat="1" ht="13.5" customHeight="1" thickBot="1">
      <c r="A356" s="116"/>
      <c r="B356" s="1011"/>
      <c r="C356" s="625"/>
      <c r="D356" s="1011"/>
      <c r="E356" s="625"/>
      <c r="F356" s="1011"/>
      <c r="G356" s="625"/>
      <c r="H356" s="1011"/>
      <c r="I356" s="625"/>
      <c r="J356" s="1011"/>
      <c r="K356" s="625"/>
      <c r="L356" s="1011"/>
      <c r="M356" s="625"/>
      <c r="N356" s="1011"/>
      <c r="O356" s="625"/>
      <c r="P356" s="1011"/>
      <c r="Q356" s="625"/>
      <c r="R356" s="1011"/>
      <c r="S356" s="625"/>
      <c r="T356" s="1011"/>
      <c r="U356" s="625"/>
      <c r="V356" s="625"/>
      <c r="W356" s="625"/>
      <c r="X356" s="1003"/>
      <c r="Y356" s="1005"/>
      <c r="Z356" s="992"/>
      <c r="AA356" s="999"/>
      <c r="AB356" s="999"/>
      <c r="AC356" s="992"/>
      <c r="AD356" s="992"/>
      <c r="AE356" s="992"/>
      <c r="AF356" s="992"/>
      <c r="AG356" s="992"/>
      <c r="AH356" s="992"/>
      <c r="AI356" s="992"/>
      <c r="AJ356" s="992"/>
      <c r="AK356" s="992"/>
      <c r="AL356" s="994"/>
    </row>
    <row r="357" spans="1:38" s="117" customFormat="1" ht="13.5" customHeight="1">
      <c r="A357" s="116"/>
      <c r="B357" s="119" t="str">
        <f>VLOOKUP(B359,'[2]Visual Chart'!$A$2:$R$481,3,0)</f>
        <v>D60+55</v>
      </c>
      <c r="C357" s="627"/>
      <c r="D357" s="119" t="str">
        <f>VLOOKUP(D359,'[2]Visual Chart'!$A$2:$R$481,3,0)</f>
        <v>D60+55</v>
      </c>
      <c r="E357" s="627"/>
      <c r="F357" s="119" t="str">
        <f>VLOOKUP(F359,'[2]Visual Chart'!$A$2:$R$481,3,0)</f>
        <v>D60+9</v>
      </c>
      <c r="G357" s="627"/>
      <c r="H357" s="119" t="str">
        <f>VLOOKUP(H359,'[2]Visual Chart'!$A$2:$R$481,3,0)</f>
        <v>A+7.5</v>
      </c>
      <c r="I357" s="627"/>
      <c r="J357" s="119" t="str">
        <f>VLOOKUP(J359,'[2]Visual Chart'!$A$2:$R$481,3,0)</f>
        <v>A-3</v>
      </c>
      <c r="K357" s="627"/>
      <c r="L357" s="119" t="str">
        <f>VLOOKUP(L359,'[2]Visual Chart'!$A$2:$R$481,3,0)</f>
        <v>C1+0</v>
      </c>
      <c r="M357" s="627"/>
      <c r="N357" s="119" t="str">
        <f>VLOOKUP(N359,'[2]Visual Chart'!$A$2:$R$481,3,0)</f>
        <v>A+3</v>
      </c>
      <c r="O357" s="627"/>
      <c r="P357" s="119" t="str">
        <f>VLOOKUP(P359,'[2]Visual Chart'!$A$2:$R$481,3,0)</f>
        <v>A+3</v>
      </c>
      <c r="Q357" s="627"/>
      <c r="R357" s="119" t="str">
        <f>VLOOKUP(R359,'[2]Visual Chart'!$A$2:$R$481,3,0)</f>
        <v>A+3</v>
      </c>
      <c r="S357" s="627"/>
      <c r="T357" s="119" t="str">
        <f>VLOOKUP(T359,'[2]Visual Chart'!$A$2:$R$481,3,0)</f>
        <v>A+0</v>
      </c>
      <c r="U357" s="625"/>
      <c r="V357" s="625"/>
      <c r="W357" s="625"/>
      <c r="X357" s="1003"/>
      <c r="Y357" s="1005"/>
      <c r="Z357" s="992"/>
      <c r="AA357" s="999"/>
      <c r="AB357" s="999"/>
      <c r="AC357" s="992"/>
      <c r="AD357" s="992"/>
      <c r="AE357" s="992"/>
      <c r="AF357" s="992"/>
      <c r="AG357" s="992"/>
      <c r="AH357" s="992"/>
      <c r="AI357" s="992"/>
      <c r="AJ357" s="992"/>
      <c r="AK357" s="992"/>
      <c r="AL357" s="994"/>
    </row>
    <row r="358" spans="1:38" s="117" customFormat="1" ht="14.15" customHeight="1">
      <c r="A358" s="116"/>
      <c r="B358" s="141"/>
      <c r="C358" s="627" t="s">
        <v>1199</v>
      </c>
      <c r="D358" s="141"/>
      <c r="E358" s="627"/>
      <c r="F358" s="141"/>
      <c r="G358" s="627"/>
      <c r="H358" s="141"/>
      <c r="I358" s="627"/>
      <c r="J358" s="141"/>
      <c r="K358" s="627"/>
      <c r="L358" s="141"/>
      <c r="M358" s="627"/>
      <c r="N358" s="627"/>
      <c r="O358" s="627"/>
      <c r="P358" s="627"/>
      <c r="Q358" s="627"/>
      <c r="R358" s="627"/>
      <c r="S358" s="627"/>
      <c r="T358" s="627"/>
      <c r="U358" s="627"/>
      <c r="V358" s="625"/>
      <c r="W358" s="625"/>
      <c r="X358" s="1003"/>
      <c r="Y358" s="1005"/>
      <c r="Z358" s="992"/>
      <c r="AA358" s="999"/>
      <c r="AB358" s="999"/>
      <c r="AC358" s="992"/>
      <c r="AD358" s="992"/>
      <c r="AE358" s="992"/>
      <c r="AF358" s="992"/>
      <c r="AG358" s="992"/>
      <c r="AH358" s="992"/>
      <c r="AI358" s="992"/>
      <c r="AJ358" s="992"/>
      <c r="AK358" s="992"/>
      <c r="AL358" s="994"/>
    </row>
    <row r="359" spans="1:38" s="117" customFormat="1" ht="14.15" customHeight="1" thickBot="1">
      <c r="A359" s="116"/>
      <c r="B359" s="639">
        <f>T348+1</f>
        <v>280</v>
      </c>
      <c r="C359" s="639"/>
      <c r="D359" s="639">
        <f>B359+1</f>
        <v>281</v>
      </c>
      <c r="E359" s="639"/>
      <c r="F359" s="639">
        <f t="shared" ref="F359" si="220">D359+1</f>
        <v>282</v>
      </c>
      <c r="G359" s="639"/>
      <c r="H359" s="639">
        <f t="shared" ref="H359" si="221">F359+1</f>
        <v>283</v>
      </c>
      <c r="I359" s="639"/>
      <c r="J359" s="639">
        <f t="shared" ref="J359" si="222">H359+1</f>
        <v>284</v>
      </c>
      <c r="K359" s="639"/>
      <c r="L359" s="639">
        <f t="shared" ref="L359" si="223">J359+1</f>
        <v>285</v>
      </c>
      <c r="M359" s="639"/>
      <c r="N359" s="639">
        <f t="shared" ref="N359" si="224">L359+1</f>
        <v>286</v>
      </c>
      <c r="O359" s="639"/>
      <c r="P359" s="639">
        <f t="shared" ref="P359" si="225">N359+1</f>
        <v>287</v>
      </c>
      <c r="Q359" s="639"/>
      <c r="R359" s="639">
        <f t="shared" ref="R359" si="226">P359+1</f>
        <v>288</v>
      </c>
      <c r="S359" s="639"/>
      <c r="T359" s="639">
        <f t="shared" ref="T359" si="227">R359+1</f>
        <v>289</v>
      </c>
      <c r="U359" s="625"/>
      <c r="V359" s="625"/>
      <c r="W359" s="625"/>
      <c r="X359" s="1003"/>
      <c r="Y359" s="1005"/>
      <c r="Z359" s="992"/>
      <c r="AA359" s="1000"/>
      <c r="AB359" s="1001"/>
      <c r="AC359" s="992"/>
      <c r="AD359" s="992"/>
      <c r="AE359" s="992"/>
      <c r="AF359" s="992"/>
      <c r="AG359" s="992"/>
      <c r="AH359" s="992"/>
      <c r="AI359" s="992"/>
      <c r="AJ359" s="992"/>
      <c r="AK359" s="992"/>
      <c r="AL359" s="994"/>
    </row>
    <row r="360" spans="1:38" s="117" customFormat="1" ht="14.5">
      <c r="A360" s="116"/>
      <c r="B360" s="625"/>
      <c r="C360" s="630"/>
      <c r="D360" s="625"/>
      <c r="E360" s="630"/>
      <c r="F360" s="625"/>
      <c r="G360" s="630"/>
      <c r="H360" s="625"/>
      <c r="I360" s="630"/>
      <c r="J360" s="625"/>
      <c r="K360" s="625"/>
      <c r="L360" s="625"/>
      <c r="M360" s="625"/>
      <c r="N360" s="625"/>
      <c r="O360" s="625"/>
      <c r="P360" s="625"/>
      <c r="Q360" s="625"/>
      <c r="R360" s="625"/>
      <c r="S360" s="625"/>
      <c r="T360" s="625"/>
      <c r="U360" s="625"/>
      <c r="V360" s="625"/>
      <c r="W360" s="625"/>
      <c r="X360" s="1002">
        <f>V365/1000</f>
        <v>3.9220000000000002</v>
      </c>
      <c r="Y360" s="1004">
        <f>X360</f>
        <v>3.9220000000000002</v>
      </c>
      <c r="Z360" s="991"/>
      <c r="AA360" s="998">
        <v>10</v>
      </c>
      <c r="AB360" s="998">
        <v>10</v>
      </c>
      <c r="AC360" s="991">
        <f>AA360-AB360</f>
        <v>0</v>
      </c>
      <c r="AD360" s="991">
        <v>10</v>
      </c>
      <c r="AE360" s="991">
        <v>10</v>
      </c>
      <c r="AF360" s="991">
        <v>5</v>
      </c>
      <c r="AG360" s="991">
        <f>AE360-AF360</f>
        <v>5</v>
      </c>
      <c r="AH360" s="991"/>
      <c r="AI360" s="991"/>
      <c r="AJ360" s="991"/>
      <c r="AK360" s="991"/>
      <c r="AL360" s="993"/>
    </row>
    <row r="361" spans="1:38" s="117" customFormat="1" ht="13.5" customHeight="1">
      <c r="A361" s="116"/>
      <c r="B361" s="119" t="str">
        <f>VLOOKUP(B370,'[2]Visual Chart'!$A$2:$R$481,2,0)</f>
        <v>99/5</v>
      </c>
      <c r="C361" s="625"/>
      <c r="D361" s="119" t="str">
        <f>VLOOKUP(D370,'[2]Visual Chart'!$A$2:$R$481,2,0)</f>
        <v>100/0</v>
      </c>
      <c r="E361" s="141"/>
      <c r="F361" s="119" t="str">
        <f>VLOOKUP(F370,'[2]Visual Chart'!$A$2:$R$481,2,0)</f>
        <v>101/0</v>
      </c>
      <c r="G361" s="141"/>
      <c r="H361" s="119" t="str">
        <f>VLOOKUP(H370,'[2]Visual Chart'!$A$2:$R$481,2,0)</f>
        <v>101/1</v>
      </c>
      <c r="I361" s="141"/>
      <c r="J361" s="119" t="str">
        <f>VLOOKUP(J370,'[2]Visual Chart'!$A$2:$R$481,2,0)</f>
        <v>102/0</v>
      </c>
      <c r="K361" s="141"/>
      <c r="L361" s="119" t="str">
        <f>VLOOKUP(L370,'[2]Visual Chart'!$A$2:$R$481,2,0)</f>
        <v>102/1</v>
      </c>
      <c r="M361" s="627"/>
      <c r="N361" s="119" t="str">
        <f>VLOOKUP(N370,'[2]Visual Chart'!$A$2:$R$481,2,0)</f>
        <v>102/2</v>
      </c>
      <c r="O361" s="627"/>
      <c r="P361" s="119" t="str">
        <f>VLOOKUP(P370,'[2]Visual Chart'!$A$2:$R$481,2,0)</f>
        <v>102/3</v>
      </c>
      <c r="Q361" s="627"/>
      <c r="R361" s="119" t="str">
        <f>VLOOKUP(R370,'[2]Visual Chart'!$A$2:$R$481,2,0)</f>
        <v>102/4</v>
      </c>
      <c r="S361" s="627"/>
      <c r="T361" s="119" t="str">
        <f>VLOOKUP(T370,'[2]Visual Chart'!$A$2:$R$481,2,0)</f>
        <v>102/5</v>
      </c>
      <c r="U361" s="625"/>
      <c r="V361" s="625"/>
      <c r="W361" s="625"/>
      <c r="X361" s="1003"/>
      <c r="Y361" s="1005"/>
      <c r="Z361" s="992"/>
      <c r="AA361" s="999"/>
      <c r="AB361" s="999"/>
      <c r="AC361" s="992"/>
      <c r="AD361" s="992"/>
      <c r="AE361" s="992"/>
      <c r="AF361" s="992"/>
      <c r="AG361" s="992"/>
      <c r="AH361" s="992"/>
      <c r="AI361" s="992"/>
      <c r="AJ361" s="992"/>
      <c r="AK361" s="992"/>
      <c r="AL361" s="994"/>
    </row>
    <row r="362" spans="1:38" s="117" customFormat="1" ht="13.5" customHeight="1">
      <c r="A362" s="116"/>
      <c r="B362" s="625"/>
      <c r="C362" s="625"/>
      <c r="D362" s="625"/>
      <c r="E362" s="625"/>
      <c r="F362" s="625"/>
      <c r="G362" s="625"/>
      <c r="H362" s="625"/>
      <c r="I362" s="625"/>
      <c r="J362" s="625"/>
      <c r="K362" s="625"/>
      <c r="L362" s="625"/>
      <c r="M362" s="625"/>
      <c r="N362" s="625"/>
      <c r="O362" s="625"/>
      <c r="P362" s="625"/>
      <c r="Q362" s="625"/>
      <c r="R362" s="625"/>
      <c r="S362" s="625"/>
      <c r="T362" s="625"/>
      <c r="U362" s="625"/>
      <c r="V362" s="625"/>
      <c r="W362" s="625"/>
      <c r="X362" s="1003"/>
      <c r="Y362" s="1005"/>
      <c r="Z362" s="992"/>
      <c r="AA362" s="999"/>
      <c r="AB362" s="999"/>
      <c r="AC362" s="992"/>
      <c r="AD362" s="992"/>
      <c r="AE362" s="992"/>
      <c r="AF362" s="992"/>
      <c r="AG362" s="992"/>
      <c r="AH362" s="992"/>
      <c r="AI362" s="992"/>
      <c r="AJ362" s="992"/>
      <c r="AK362" s="992"/>
      <c r="AL362" s="994"/>
    </row>
    <row r="363" spans="1:38" s="117" customFormat="1" ht="13.5" customHeight="1">
      <c r="A363" s="116"/>
      <c r="B363" s="627"/>
      <c r="C363" s="627"/>
      <c r="D363" s="627"/>
      <c r="E363" s="625"/>
      <c r="F363" s="627"/>
      <c r="G363" s="627"/>
      <c r="H363" s="627"/>
      <c r="I363" s="625"/>
      <c r="J363" s="627"/>
      <c r="K363" s="627"/>
      <c r="L363" s="627"/>
      <c r="M363" s="627"/>
      <c r="N363" s="627"/>
      <c r="O363" s="627"/>
      <c r="P363" s="627"/>
      <c r="Q363" s="627"/>
      <c r="R363" s="627"/>
      <c r="S363" s="627"/>
      <c r="T363" s="627"/>
      <c r="U363" s="625"/>
      <c r="V363" s="625"/>
      <c r="W363" s="625"/>
      <c r="X363" s="1003"/>
      <c r="Y363" s="1005"/>
      <c r="Z363" s="992"/>
      <c r="AA363" s="999"/>
      <c r="AB363" s="999"/>
      <c r="AC363" s="992"/>
      <c r="AD363" s="992"/>
      <c r="AE363" s="992"/>
      <c r="AF363" s="992"/>
      <c r="AG363" s="992"/>
      <c r="AH363" s="992"/>
      <c r="AI363" s="992"/>
      <c r="AJ363" s="992"/>
      <c r="AK363" s="992"/>
      <c r="AL363" s="994"/>
    </row>
    <row r="364" spans="1:38" s="117" customFormat="1" ht="13.5" customHeight="1" thickBot="1">
      <c r="A364" s="116"/>
      <c r="B364" s="627"/>
      <c r="C364" s="627"/>
      <c r="D364" s="627"/>
      <c r="E364" s="625"/>
      <c r="F364" s="627"/>
      <c r="G364" s="627"/>
      <c r="H364" s="627"/>
      <c r="I364" s="625"/>
      <c r="J364" s="627"/>
      <c r="K364" s="627"/>
      <c r="L364" s="627"/>
      <c r="M364" s="627"/>
      <c r="N364" s="627"/>
      <c r="O364" s="627"/>
      <c r="P364" s="627"/>
      <c r="Q364" s="627"/>
      <c r="R364" s="627"/>
      <c r="S364" s="627"/>
      <c r="T364" s="627"/>
      <c r="U364" s="625"/>
      <c r="V364" s="625"/>
      <c r="W364" s="635"/>
      <c r="X364" s="1003"/>
      <c r="Y364" s="1005"/>
      <c r="Z364" s="992"/>
      <c r="AA364" s="999"/>
      <c r="AB364" s="999"/>
      <c r="AC364" s="992"/>
      <c r="AD364" s="992"/>
      <c r="AE364" s="992"/>
      <c r="AF364" s="992"/>
      <c r="AG364" s="992"/>
      <c r="AH364" s="992"/>
      <c r="AI364" s="992"/>
      <c r="AJ364" s="992"/>
      <c r="AK364" s="992"/>
      <c r="AL364" s="994"/>
    </row>
    <row r="365" spans="1:38" s="117" customFormat="1" ht="13.5" customHeight="1">
      <c r="A365" s="116"/>
      <c r="B365" s="1009">
        <f>VLOOKUP(B370,'[2]Visual Chart'!$A$2:$R$481,13,0)</f>
        <v>0</v>
      </c>
      <c r="C365" s="119">
        <f>VLOOKUP(B370,'[2]Visual Chart'!$A$2:$R$481,5,0)</f>
        <v>474</v>
      </c>
      <c r="D365" s="1009">
        <f>VLOOKUP(D370,'[2]Visual Chart'!$A$2:$R$481,13,0)</f>
        <v>0</v>
      </c>
      <c r="E365" s="119">
        <f>VLOOKUP(D370,'[2]Visual Chart'!$A$2:$R$481,5,0)</f>
        <v>224</v>
      </c>
      <c r="F365" s="1009">
        <f>VLOOKUP(F370,'[2]Visual Chart'!$A$2:$R$481,13,0)</f>
        <v>0</v>
      </c>
      <c r="G365" s="119">
        <f>VLOOKUP(F370,'[2]Visual Chart'!$A$2:$R$481,5,0)</f>
        <v>409</v>
      </c>
      <c r="H365" s="1009">
        <f>VLOOKUP(H370,'[2]Visual Chart'!$A$2:$R$481,13,0)</f>
        <v>0</v>
      </c>
      <c r="I365" s="119">
        <f>VLOOKUP(H370,'[2]Visual Chart'!$A$2:$R$481,5,0)</f>
        <v>374</v>
      </c>
      <c r="J365" s="1009">
        <f>VLOOKUP(J370,'[2]Visual Chart'!$A$2:$R$481,13,0)</f>
        <v>0</v>
      </c>
      <c r="K365" s="119">
        <f>VLOOKUP(J370,'[2]Visual Chart'!$A$2:$R$481,5,0)</f>
        <v>413</v>
      </c>
      <c r="L365" s="1009">
        <f>VLOOKUP(L370,'[2]Visual Chart'!$A$2:$R$481,13,0)</f>
        <v>0</v>
      </c>
      <c r="M365" s="119">
        <f>VLOOKUP(L370,'[2]Visual Chart'!$A$2:$R$481,5,0)</f>
        <v>435</v>
      </c>
      <c r="N365" s="1009">
        <f>VLOOKUP(N370,'[2]Visual Chart'!$A$2:$R$481,13,0)</f>
        <v>0</v>
      </c>
      <c r="O365" s="119">
        <f>VLOOKUP(N370,'[2]Visual Chart'!$A$2:$R$481,5,0)</f>
        <v>390</v>
      </c>
      <c r="P365" s="1009">
        <f>VLOOKUP(P370,'[2]Visual Chart'!$A$2:$R$481,13,0)</f>
        <v>0</v>
      </c>
      <c r="Q365" s="119">
        <f>VLOOKUP(P370,'[2]Visual Chart'!$A$2:$R$481,5,0)</f>
        <v>416</v>
      </c>
      <c r="R365" s="1009">
        <f>VLOOKUP(R370,'[2]Visual Chart'!$A$2:$R$481,13,0)</f>
        <v>0</v>
      </c>
      <c r="S365" s="119">
        <f>VLOOKUP(R370,'[2]Visual Chart'!$A$2:$R$481,5,0)</f>
        <v>403</v>
      </c>
      <c r="T365" s="1009" t="str">
        <f>VLOOKUP(T370,'[2]Visual Chart'!$A$2:$R$481,13,0)</f>
        <v>C</v>
      </c>
      <c r="U365" s="119">
        <f>VLOOKUP(T370,'[2]Visual Chart'!$A$2:$R$481,5,0)</f>
        <v>384</v>
      </c>
      <c r="V365" s="995">
        <f>SUM(C365:U365)</f>
        <v>3922</v>
      </c>
      <c r="W365" s="1096"/>
      <c r="X365" s="1003"/>
      <c r="Y365" s="1005"/>
      <c r="Z365" s="992"/>
      <c r="AA365" s="999"/>
      <c r="AB365" s="999"/>
      <c r="AC365" s="992"/>
      <c r="AD365" s="992"/>
      <c r="AE365" s="992"/>
      <c r="AF365" s="992"/>
      <c r="AG365" s="992"/>
      <c r="AH365" s="992"/>
      <c r="AI365" s="992"/>
      <c r="AJ365" s="992"/>
      <c r="AK365" s="992"/>
      <c r="AL365" s="994"/>
    </row>
    <row r="366" spans="1:38" s="117" customFormat="1" ht="12.65" customHeight="1">
      <c r="A366" s="116"/>
      <c r="B366" s="1010"/>
      <c r="C366" s="628"/>
      <c r="D366" s="1010"/>
      <c r="E366" s="628"/>
      <c r="F366" s="1010"/>
      <c r="G366" s="628"/>
      <c r="H366" s="1010"/>
      <c r="I366" s="628"/>
      <c r="J366" s="1010"/>
      <c r="K366" s="628"/>
      <c r="L366" s="1010"/>
      <c r="M366" s="628"/>
      <c r="N366" s="1010"/>
      <c r="O366" s="628"/>
      <c r="P366" s="1010"/>
      <c r="Q366" s="628"/>
      <c r="R366" s="1010"/>
      <c r="S366" s="628"/>
      <c r="T366" s="1010"/>
      <c r="U366" s="625"/>
      <c r="V366" s="625"/>
      <c r="W366" s="625"/>
      <c r="X366" s="1003"/>
      <c r="Y366" s="1005"/>
      <c r="Z366" s="992"/>
      <c r="AA366" s="999"/>
      <c r="AB366" s="999"/>
      <c r="AC366" s="992"/>
      <c r="AD366" s="992"/>
      <c r="AE366" s="992"/>
      <c r="AF366" s="992"/>
      <c r="AG366" s="992"/>
      <c r="AH366" s="992"/>
      <c r="AI366" s="992"/>
      <c r="AJ366" s="992"/>
      <c r="AK366" s="992"/>
      <c r="AL366" s="994"/>
    </row>
    <row r="367" spans="1:38" s="117" customFormat="1" ht="13.5" customHeight="1" thickBot="1">
      <c r="A367" s="116"/>
      <c r="B367" s="1011"/>
      <c r="C367" s="625"/>
      <c r="D367" s="1011"/>
      <c r="E367" s="625"/>
      <c r="F367" s="1011"/>
      <c r="G367" s="625"/>
      <c r="H367" s="1011"/>
      <c r="I367" s="625"/>
      <c r="J367" s="1011"/>
      <c r="K367" s="625"/>
      <c r="L367" s="1011"/>
      <c r="M367" s="625"/>
      <c r="N367" s="1011"/>
      <c r="O367" s="625"/>
      <c r="P367" s="1011"/>
      <c r="Q367" s="625"/>
      <c r="R367" s="1011"/>
      <c r="S367" s="625"/>
      <c r="T367" s="1011"/>
      <c r="U367" s="625"/>
      <c r="V367" s="625"/>
      <c r="W367" s="625"/>
      <c r="X367" s="1003"/>
      <c r="Y367" s="1005"/>
      <c r="Z367" s="992"/>
      <c r="AA367" s="999"/>
      <c r="AB367" s="999"/>
      <c r="AC367" s="992"/>
      <c r="AD367" s="992"/>
      <c r="AE367" s="992"/>
      <c r="AF367" s="992"/>
      <c r="AG367" s="992"/>
      <c r="AH367" s="992"/>
      <c r="AI367" s="992"/>
      <c r="AJ367" s="992"/>
      <c r="AK367" s="992"/>
      <c r="AL367" s="994"/>
    </row>
    <row r="368" spans="1:38" s="117" customFormat="1" ht="13.5" customHeight="1">
      <c r="A368" s="116"/>
      <c r="B368" s="119" t="str">
        <f>VLOOKUP(B370,'[2]Visual Chart'!$A$2:$R$481,3,0)</f>
        <v>A+6</v>
      </c>
      <c r="C368" s="625"/>
      <c r="D368" s="119" t="str">
        <f>VLOOKUP(D370,'[2]Visual Chart'!$A$2:$R$481,3,0)</f>
        <v>C1+9</v>
      </c>
      <c r="E368" s="627"/>
      <c r="F368" s="119" t="str">
        <f>VLOOKUP(F370,'[2]Visual Chart'!$A$2:$R$481,3,0)</f>
        <v>D60+9</v>
      </c>
      <c r="G368" s="627"/>
      <c r="H368" s="119" t="str">
        <f>VLOOKUP(H370,'[2]Visual Chart'!$A$2:$R$481,3,0)</f>
        <v>A+0</v>
      </c>
      <c r="I368" s="627"/>
      <c r="J368" s="119" t="str">
        <f>VLOOKUP(J370,'[2]Visual Chart'!$A$2:$R$481,3,0)</f>
        <v>C1+0</v>
      </c>
      <c r="K368" s="627"/>
      <c r="L368" s="119" t="str">
        <f>VLOOKUP(L370,'[2]Visual Chart'!$A$2:$R$481,3,0)</f>
        <v>A+9</v>
      </c>
      <c r="M368" s="627"/>
      <c r="N368" s="119" t="str">
        <f>VLOOKUP(N370,'[2]Visual Chart'!$A$2:$R$481,3,0)</f>
        <v>A+0</v>
      </c>
      <c r="O368" s="627"/>
      <c r="P368" s="119" t="str">
        <f>VLOOKUP(P370,'[2]Visual Chart'!$A$2:$R$481,3,0)</f>
        <v>A+0</v>
      </c>
      <c r="Q368" s="627"/>
      <c r="R368" s="119" t="str">
        <f>VLOOKUP(R370,'[2]Visual Chart'!$A$2:$R$481,3,0)</f>
        <v>A+3</v>
      </c>
      <c r="S368" s="627"/>
      <c r="T368" s="119" t="str">
        <f>VLOOKUP(T370,'[2]Visual Chart'!$A$2:$R$481,3,0)</f>
        <v>A+0</v>
      </c>
      <c r="U368" s="627"/>
      <c r="V368" s="625"/>
      <c r="W368" s="625"/>
      <c r="X368" s="1003"/>
      <c r="Y368" s="1005"/>
      <c r="Z368" s="992"/>
      <c r="AA368" s="999"/>
      <c r="AB368" s="999"/>
      <c r="AC368" s="992"/>
      <c r="AD368" s="992"/>
      <c r="AE368" s="992"/>
      <c r="AF368" s="992"/>
      <c r="AG368" s="992"/>
      <c r="AH368" s="992"/>
      <c r="AI368" s="992"/>
      <c r="AJ368" s="992"/>
      <c r="AK368" s="992"/>
      <c r="AL368" s="994"/>
    </row>
    <row r="369" spans="1:38" s="117" customFormat="1" ht="14.15" customHeight="1">
      <c r="A369" s="116"/>
      <c r="B369" s="625"/>
      <c r="C369" s="625"/>
      <c r="D369" s="625"/>
      <c r="E369" s="625" t="s">
        <v>1697</v>
      </c>
      <c r="F369" s="625"/>
      <c r="G369" s="625"/>
      <c r="H369" s="625"/>
      <c r="I369" s="625"/>
      <c r="J369" s="625"/>
      <c r="K369" s="625"/>
      <c r="L369" s="625"/>
      <c r="M369" s="625"/>
      <c r="N369" s="625"/>
      <c r="O369" s="625"/>
      <c r="P369" s="625"/>
      <c r="Q369" s="625"/>
      <c r="R369" s="625"/>
      <c r="S369" s="627"/>
      <c r="T369" s="627"/>
      <c r="U369" s="627"/>
      <c r="V369" s="625"/>
      <c r="W369" s="625"/>
      <c r="X369" s="1003"/>
      <c r="Y369" s="1005"/>
      <c r="Z369" s="992"/>
      <c r="AA369" s="999"/>
      <c r="AB369" s="999"/>
      <c r="AC369" s="992"/>
      <c r="AD369" s="992"/>
      <c r="AE369" s="992"/>
      <c r="AF369" s="992"/>
      <c r="AG369" s="992"/>
      <c r="AH369" s="992"/>
      <c r="AI369" s="992"/>
      <c r="AJ369" s="992"/>
      <c r="AK369" s="992"/>
      <c r="AL369" s="994"/>
    </row>
    <row r="370" spans="1:38" s="117" customFormat="1" ht="14.15" customHeight="1" thickBot="1">
      <c r="A370" s="116"/>
      <c r="B370" s="639">
        <f>T359+1</f>
        <v>290</v>
      </c>
      <c r="C370" s="639"/>
      <c r="D370" s="639">
        <f>B370+1</f>
        <v>291</v>
      </c>
      <c r="E370" s="639"/>
      <c r="F370" s="639">
        <f t="shared" ref="F370" si="228">D370+1</f>
        <v>292</v>
      </c>
      <c r="G370" s="639"/>
      <c r="H370" s="639">
        <f t="shared" ref="H370" si="229">F370+1</f>
        <v>293</v>
      </c>
      <c r="I370" s="639"/>
      <c r="J370" s="639">
        <f t="shared" ref="J370" si="230">H370+1</f>
        <v>294</v>
      </c>
      <c r="K370" s="639"/>
      <c r="L370" s="639">
        <f t="shared" ref="L370" si="231">J370+1</f>
        <v>295</v>
      </c>
      <c r="M370" s="639"/>
      <c r="N370" s="639">
        <f t="shared" ref="N370" si="232">L370+1</f>
        <v>296</v>
      </c>
      <c r="O370" s="639"/>
      <c r="P370" s="639">
        <f t="shared" ref="P370" si="233">N370+1</f>
        <v>297</v>
      </c>
      <c r="Q370" s="639"/>
      <c r="R370" s="639">
        <f t="shared" ref="R370" si="234">P370+1</f>
        <v>298</v>
      </c>
      <c r="S370" s="639"/>
      <c r="T370" s="639">
        <f t="shared" ref="T370" si="235">R370+1</f>
        <v>299</v>
      </c>
      <c r="U370" s="625"/>
      <c r="V370" s="625"/>
      <c r="W370" s="625"/>
      <c r="X370" s="1003"/>
      <c r="Y370" s="1005"/>
      <c r="Z370" s="992"/>
      <c r="AA370" s="1000"/>
      <c r="AB370" s="1001"/>
      <c r="AC370" s="992"/>
      <c r="AD370" s="992"/>
      <c r="AE370" s="992"/>
      <c r="AF370" s="992"/>
      <c r="AG370" s="992"/>
      <c r="AH370" s="992"/>
      <c r="AI370" s="992"/>
      <c r="AJ370" s="992"/>
      <c r="AK370" s="992"/>
      <c r="AL370" s="994"/>
    </row>
    <row r="371" spans="1:38" s="117" customFormat="1" ht="14.5">
      <c r="A371" s="116"/>
      <c r="B371" s="625"/>
      <c r="C371" s="630"/>
      <c r="D371" s="625"/>
      <c r="E371" s="630"/>
      <c r="F371" s="625"/>
      <c r="G371" s="630"/>
      <c r="H371" s="625"/>
      <c r="I371" s="630"/>
      <c r="J371" s="625"/>
      <c r="K371" s="625"/>
      <c r="L371" s="625"/>
      <c r="M371" s="625"/>
      <c r="N371" s="625"/>
      <c r="O371" s="625"/>
      <c r="P371" s="625"/>
      <c r="Q371" s="625"/>
      <c r="R371" s="625"/>
      <c r="S371" s="625"/>
      <c r="T371" s="625"/>
      <c r="U371" s="625"/>
      <c r="V371" s="625"/>
      <c r="W371" s="625"/>
      <c r="X371" s="1002">
        <f>V376/1000</f>
        <v>4.0339999999999998</v>
      </c>
      <c r="Y371" s="1004">
        <f>X371</f>
        <v>4.0339999999999998</v>
      </c>
      <c r="Z371" s="991"/>
      <c r="AA371" s="998">
        <v>10</v>
      </c>
      <c r="AB371" s="998">
        <v>10</v>
      </c>
      <c r="AC371" s="991">
        <f>AA371-AB371</f>
        <v>0</v>
      </c>
      <c r="AD371" s="991">
        <v>10</v>
      </c>
      <c r="AE371" s="991">
        <v>10</v>
      </c>
      <c r="AF371" s="991">
        <v>10</v>
      </c>
      <c r="AG371" s="991">
        <f>AE371-AF371</f>
        <v>0</v>
      </c>
      <c r="AH371" s="991"/>
      <c r="AI371" s="991"/>
      <c r="AJ371" s="991"/>
      <c r="AK371" s="991"/>
      <c r="AL371" s="993"/>
    </row>
    <row r="372" spans="1:38" s="117" customFormat="1" ht="13.5" customHeight="1">
      <c r="A372" s="116"/>
      <c r="B372" s="119" t="str">
        <f>VLOOKUP(B381,'[2]Visual Chart'!$A$2:$R$481,2,0)</f>
        <v>102/6</v>
      </c>
      <c r="C372" s="625"/>
      <c r="D372" s="119" t="str">
        <f>VLOOKUP(D381,'[2]Visual Chart'!$A$2:$R$481,2,0)</f>
        <v>102/7</v>
      </c>
      <c r="E372" s="141"/>
      <c r="F372" s="119" t="str">
        <f>VLOOKUP(F381,'[2]Visual Chart'!$A$2:$R$481,2,0)</f>
        <v>102/8</v>
      </c>
      <c r="G372" s="141"/>
      <c r="H372" s="119" t="str">
        <f>VLOOKUP(H381,'[2]Visual Chart'!$A$2:$R$481,2,0)</f>
        <v>102/9</v>
      </c>
      <c r="I372" s="141"/>
      <c r="J372" s="119" t="str">
        <f>VLOOKUP(J381,'[2]Visual Chart'!$A$2:$R$481,2,0)</f>
        <v>102/10</v>
      </c>
      <c r="K372" s="141"/>
      <c r="L372" s="119" t="str">
        <f>VLOOKUP(L381,'[2]Visual Chart'!$A$2:$R$481,2,0)</f>
        <v>102/11</v>
      </c>
      <c r="M372" s="627"/>
      <c r="N372" s="119" t="str">
        <f>VLOOKUP(N381,'[2]Visual Chart'!$A$2:$R$481,2,0)</f>
        <v>103/0</v>
      </c>
      <c r="O372" s="627"/>
      <c r="P372" s="119" t="str">
        <f>VLOOKUP(P381,'[2]Visual Chart'!$A$2:$R$481,2,0)</f>
        <v>103/1</v>
      </c>
      <c r="Q372" s="627"/>
      <c r="R372" s="119" t="str">
        <f>VLOOKUP(R381,'[2]Visual Chart'!$A$2:$R$481,2,0)</f>
        <v>103/2</v>
      </c>
      <c r="S372" s="627"/>
      <c r="T372" s="119" t="str">
        <f>VLOOKUP(T381,'[2]Visual Chart'!$A$2:$R$481,2,0)</f>
        <v>103/3</v>
      </c>
      <c r="U372" s="625"/>
      <c r="V372" s="625"/>
      <c r="W372" s="625"/>
      <c r="X372" s="1003"/>
      <c r="Y372" s="1005"/>
      <c r="Z372" s="992"/>
      <c r="AA372" s="999"/>
      <c r="AB372" s="999"/>
      <c r="AC372" s="992"/>
      <c r="AD372" s="992"/>
      <c r="AE372" s="992"/>
      <c r="AF372" s="992"/>
      <c r="AG372" s="992"/>
      <c r="AH372" s="992"/>
      <c r="AI372" s="992"/>
      <c r="AJ372" s="992"/>
      <c r="AK372" s="992"/>
      <c r="AL372" s="994"/>
    </row>
    <row r="373" spans="1:38" s="117" customFormat="1" ht="13.5" customHeight="1">
      <c r="A373" s="116"/>
      <c r="B373" s="625"/>
      <c r="C373" s="625"/>
      <c r="D373" s="625"/>
      <c r="E373" s="625"/>
      <c r="F373" s="625"/>
      <c r="G373" s="625"/>
      <c r="H373" s="625"/>
      <c r="I373" s="625"/>
      <c r="J373" s="625"/>
      <c r="K373" s="625"/>
      <c r="L373" s="625"/>
      <c r="M373" s="625"/>
      <c r="N373" s="625"/>
      <c r="O373" s="625"/>
      <c r="P373" s="625"/>
      <c r="Q373" s="625"/>
      <c r="R373" s="625"/>
      <c r="S373" s="625"/>
      <c r="T373" s="625"/>
      <c r="U373" s="625"/>
      <c r="V373" s="625"/>
      <c r="W373" s="625"/>
      <c r="X373" s="1003"/>
      <c r="Y373" s="1005"/>
      <c r="Z373" s="992"/>
      <c r="AA373" s="999"/>
      <c r="AB373" s="999"/>
      <c r="AC373" s="992"/>
      <c r="AD373" s="992"/>
      <c r="AE373" s="992"/>
      <c r="AF373" s="992"/>
      <c r="AG373" s="992"/>
      <c r="AH373" s="992"/>
      <c r="AI373" s="992"/>
      <c r="AJ373" s="992"/>
      <c r="AK373" s="992"/>
      <c r="AL373" s="994"/>
    </row>
    <row r="374" spans="1:38" s="117" customFormat="1" ht="13.5" customHeight="1">
      <c r="A374" s="116"/>
      <c r="B374" s="627"/>
      <c r="C374" s="627"/>
      <c r="D374" s="627"/>
      <c r="E374" s="625"/>
      <c r="F374" s="627"/>
      <c r="G374" s="627"/>
      <c r="H374" s="627"/>
      <c r="I374" s="625"/>
      <c r="J374" s="627"/>
      <c r="K374" s="627"/>
      <c r="L374" s="627"/>
      <c r="M374" s="627"/>
      <c r="N374" s="627"/>
      <c r="O374" s="627"/>
      <c r="P374" s="627"/>
      <c r="Q374" s="627"/>
      <c r="R374" s="627"/>
      <c r="S374" s="627"/>
      <c r="T374" s="627"/>
      <c r="U374" s="625"/>
      <c r="V374" s="625"/>
      <c r="W374" s="625"/>
      <c r="X374" s="1003"/>
      <c r="Y374" s="1005"/>
      <c r="Z374" s="992"/>
      <c r="AA374" s="999"/>
      <c r="AB374" s="999"/>
      <c r="AC374" s="992"/>
      <c r="AD374" s="992"/>
      <c r="AE374" s="992"/>
      <c r="AF374" s="992"/>
      <c r="AG374" s="992"/>
      <c r="AH374" s="992"/>
      <c r="AI374" s="992"/>
      <c r="AJ374" s="992"/>
      <c r="AK374" s="992"/>
      <c r="AL374" s="994"/>
    </row>
    <row r="375" spans="1:38" s="117" customFormat="1" ht="13.5" customHeight="1" thickBot="1">
      <c r="A375" s="116"/>
      <c r="B375" s="627"/>
      <c r="C375" s="627"/>
      <c r="D375" s="627"/>
      <c r="E375" s="625"/>
      <c r="F375" s="627"/>
      <c r="G375" s="627"/>
      <c r="H375" s="627"/>
      <c r="I375" s="625"/>
      <c r="J375" s="627"/>
      <c r="K375" s="627"/>
      <c r="L375" s="627"/>
      <c r="M375" s="627"/>
      <c r="N375" s="627"/>
      <c r="O375" s="627"/>
      <c r="P375" s="627"/>
      <c r="Q375" s="627"/>
      <c r="R375" s="627"/>
      <c r="S375" s="627"/>
      <c r="T375" s="627"/>
      <c r="U375" s="625"/>
      <c r="V375" s="625"/>
      <c r="W375" s="635"/>
      <c r="X375" s="1003"/>
      <c r="Y375" s="1005"/>
      <c r="Z375" s="992"/>
      <c r="AA375" s="999"/>
      <c r="AB375" s="999"/>
      <c r="AC375" s="992"/>
      <c r="AD375" s="992"/>
      <c r="AE375" s="992"/>
      <c r="AF375" s="992"/>
      <c r="AG375" s="992"/>
      <c r="AH375" s="992"/>
      <c r="AI375" s="992"/>
      <c r="AJ375" s="992"/>
      <c r="AK375" s="992"/>
      <c r="AL375" s="994"/>
    </row>
    <row r="376" spans="1:38" s="117" customFormat="1" ht="13.5" customHeight="1">
      <c r="A376" s="116"/>
      <c r="B376" s="1009">
        <f>VLOOKUP(B381,'[2]Visual Chart'!$A$2:$R$481,13,0)</f>
        <v>0</v>
      </c>
      <c r="C376" s="119">
        <f>VLOOKUP(B381,'[2]Visual Chart'!$A$2:$R$481,5,0)</f>
        <v>382</v>
      </c>
      <c r="D376" s="1009" t="str">
        <f>VLOOKUP(D381,'[2]Visual Chart'!$A$2:$R$481,13,0)</f>
        <v>C</v>
      </c>
      <c r="E376" s="119">
        <f>VLOOKUP(D381,'[2]Visual Chart'!$A$2:$R$481,5,0)</f>
        <v>393</v>
      </c>
      <c r="F376" s="1009" t="str">
        <f>VLOOKUP(F381,'[2]Visual Chart'!$A$2:$R$481,13,0)</f>
        <v>C</v>
      </c>
      <c r="G376" s="119">
        <f>VLOOKUP(F381,'[2]Visual Chart'!$A$2:$R$481,5,0)</f>
        <v>407</v>
      </c>
      <c r="H376" s="1009" t="str">
        <f>VLOOKUP(H381,'[2]Visual Chart'!$A$2:$R$481,13,0)</f>
        <v>C</v>
      </c>
      <c r="I376" s="119">
        <f>VLOOKUP(H381,'[2]Visual Chart'!$A$2:$R$481,5,0)</f>
        <v>398</v>
      </c>
      <c r="J376" s="1009" t="str">
        <f>VLOOKUP(J381,'[2]Visual Chart'!$A$2:$R$481,13,0)</f>
        <v>C</v>
      </c>
      <c r="K376" s="119">
        <f>VLOOKUP(J381,'[2]Visual Chart'!$A$2:$R$481,5,0)</f>
        <v>395</v>
      </c>
      <c r="L376" s="1009" t="str">
        <f>VLOOKUP(L381,'[2]Visual Chart'!$A$2:$R$481,13,0)</f>
        <v>C</v>
      </c>
      <c r="M376" s="119">
        <f>VLOOKUP(L381,'[2]Visual Chart'!$A$2:$R$481,5,0)</f>
        <v>450</v>
      </c>
      <c r="N376" s="1009">
        <f>VLOOKUP(N381,'[2]Visual Chart'!$A$2:$R$481,13,0)</f>
        <v>0</v>
      </c>
      <c r="O376" s="119">
        <f>VLOOKUP(N381,'[2]Visual Chart'!$A$2:$R$481,5,0)</f>
        <v>464</v>
      </c>
      <c r="P376" s="1009" t="str">
        <f>VLOOKUP(P381,'[2]Visual Chart'!$A$2:$R$481,13,0)</f>
        <v>C</v>
      </c>
      <c r="Q376" s="119">
        <f>VLOOKUP(P381,'[2]Visual Chart'!$A$2:$R$481,5,0)</f>
        <v>385</v>
      </c>
      <c r="R376" s="1009" t="str">
        <f>VLOOKUP(R381,'[2]Visual Chart'!$A$2:$R$481,13,0)</f>
        <v>C</v>
      </c>
      <c r="S376" s="119">
        <f>VLOOKUP(R381,'[2]Visual Chart'!$A$2:$R$481,5,0)</f>
        <v>334</v>
      </c>
      <c r="T376" s="1009" t="str">
        <f>VLOOKUP(T381,'[2]Visual Chart'!$A$2:$R$481,13,0)</f>
        <v>C</v>
      </c>
      <c r="U376" s="119">
        <f>VLOOKUP(T381,'[2]Visual Chart'!$A$2:$R$481,5,0)</f>
        <v>426</v>
      </c>
      <c r="V376" s="995">
        <f>SUM(C376:U376)</f>
        <v>4034</v>
      </c>
      <c r="W376" s="1096"/>
      <c r="X376" s="1003"/>
      <c r="Y376" s="1005"/>
      <c r="Z376" s="992"/>
      <c r="AA376" s="999"/>
      <c r="AB376" s="999"/>
      <c r="AC376" s="992"/>
      <c r="AD376" s="992"/>
      <c r="AE376" s="992"/>
      <c r="AF376" s="992"/>
      <c r="AG376" s="992"/>
      <c r="AH376" s="992"/>
      <c r="AI376" s="992"/>
      <c r="AJ376" s="992"/>
      <c r="AK376" s="992"/>
      <c r="AL376" s="994"/>
    </row>
    <row r="377" spans="1:38" s="117" customFormat="1" ht="12.65" customHeight="1">
      <c r="A377" s="116"/>
      <c r="B377" s="1010"/>
      <c r="C377" s="628"/>
      <c r="D377" s="1010"/>
      <c r="E377" s="628"/>
      <c r="F377" s="1010"/>
      <c r="G377" s="628"/>
      <c r="H377" s="1010"/>
      <c r="I377" s="628"/>
      <c r="J377" s="1010"/>
      <c r="K377" s="628"/>
      <c r="L377" s="1010"/>
      <c r="M377" s="628"/>
      <c r="N377" s="1010"/>
      <c r="O377" s="628"/>
      <c r="P377" s="1010"/>
      <c r="Q377" s="628"/>
      <c r="R377" s="1010"/>
      <c r="S377" s="628"/>
      <c r="T377" s="1010"/>
      <c r="U377" s="625"/>
      <c r="V377" s="625"/>
      <c r="W377" s="625"/>
      <c r="X377" s="1003"/>
      <c r="Y377" s="1005"/>
      <c r="Z377" s="992"/>
      <c r="AA377" s="999"/>
      <c r="AB377" s="999"/>
      <c r="AC377" s="992"/>
      <c r="AD377" s="992"/>
      <c r="AE377" s="992"/>
      <c r="AF377" s="992"/>
      <c r="AG377" s="992"/>
      <c r="AH377" s="992"/>
      <c r="AI377" s="992"/>
      <c r="AJ377" s="992"/>
      <c r="AK377" s="992"/>
      <c r="AL377" s="994"/>
    </row>
    <row r="378" spans="1:38" s="117" customFormat="1" ht="13.5" customHeight="1" thickBot="1">
      <c r="A378" s="116"/>
      <c r="B378" s="1011"/>
      <c r="C378" s="625"/>
      <c r="D378" s="1011"/>
      <c r="E378" s="625"/>
      <c r="F378" s="1011"/>
      <c r="G378" s="625"/>
      <c r="H378" s="1011"/>
      <c r="I378" s="625"/>
      <c r="J378" s="1011"/>
      <c r="K378" s="625"/>
      <c r="L378" s="1011"/>
      <c r="M378" s="625"/>
      <c r="N378" s="1011"/>
      <c r="O378" s="625"/>
      <c r="P378" s="1011"/>
      <c r="Q378" s="625"/>
      <c r="R378" s="1011"/>
      <c r="S378" s="625"/>
      <c r="T378" s="1011"/>
      <c r="U378" s="625"/>
      <c r="V378" s="625"/>
      <c r="W378" s="625"/>
      <c r="X378" s="1003"/>
      <c r="Y378" s="1005"/>
      <c r="Z378" s="992"/>
      <c r="AA378" s="999"/>
      <c r="AB378" s="999"/>
      <c r="AC378" s="992"/>
      <c r="AD378" s="992"/>
      <c r="AE378" s="992"/>
      <c r="AF378" s="992"/>
      <c r="AG378" s="992"/>
      <c r="AH378" s="992"/>
      <c r="AI378" s="992"/>
      <c r="AJ378" s="992"/>
      <c r="AK378" s="992"/>
      <c r="AL378" s="994"/>
    </row>
    <row r="379" spans="1:38" s="117" customFormat="1" ht="13.5" customHeight="1">
      <c r="A379" s="116"/>
      <c r="B379" s="119" t="str">
        <f>VLOOKUP(B381,'[2]Visual Chart'!$A$2:$R$481,3,0)</f>
        <v>A+0</v>
      </c>
      <c r="C379" s="627"/>
      <c r="D379" s="119" t="str">
        <f>VLOOKUP(D381,'[2]Visual Chart'!$A$2:$R$481,3,0)</f>
        <v>A+0</v>
      </c>
      <c r="E379" s="627"/>
      <c r="F379" s="119" t="str">
        <f>VLOOKUP(F381,'[2]Visual Chart'!$A$2:$R$481,3,0)</f>
        <v>A+0</v>
      </c>
      <c r="G379" s="627"/>
      <c r="H379" s="119" t="str">
        <f>VLOOKUP(H381,'[2]Visual Chart'!$A$2:$R$481,3,0)</f>
        <v>A+3</v>
      </c>
      <c r="I379" s="627"/>
      <c r="J379" s="119" t="str">
        <f>VLOOKUP(J381,'[2]Visual Chart'!$A$2:$R$481,3,0)</f>
        <v>A+0</v>
      </c>
      <c r="K379" s="627"/>
      <c r="L379" s="119" t="str">
        <f>VLOOKUP(L381,'[2]Visual Chart'!$A$2:$R$481,3,0)</f>
        <v>A+9</v>
      </c>
      <c r="M379" s="627"/>
      <c r="N379" s="119" t="str">
        <f>VLOOKUP(N381,'[2]Visual Chart'!$A$2:$R$481,3,0)</f>
        <v>C1+3</v>
      </c>
      <c r="O379" s="627"/>
      <c r="P379" s="119" t="str">
        <f>VLOOKUP(P381,'[2]Visual Chart'!$A$2:$R$481,3,0)</f>
        <v>A+6</v>
      </c>
      <c r="Q379" s="627"/>
      <c r="R379" s="119" t="str">
        <f>VLOOKUP(R381,'[2]Visual Chart'!$A$2:$R$481,3,0)</f>
        <v>A+0</v>
      </c>
      <c r="S379" s="627"/>
      <c r="T379" s="119" t="str">
        <f>VLOOKUP(T381,'[2]Visual Chart'!$A$2:$R$481,3,0)</f>
        <v>A+3</v>
      </c>
      <c r="U379" s="625"/>
      <c r="V379" s="625"/>
      <c r="W379" s="625"/>
      <c r="X379" s="1003"/>
      <c r="Y379" s="1005"/>
      <c r="Z379" s="992"/>
      <c r="AA379" s="999"/>
      <c r="AB379" s="999"/>
      <c r="AC379" s="992"/>
      <c r="AD379" s="992"/>
      <c r="AE379" s="992"/>
      <c r="AF379" s="992"/>
      <c r="AG379" s="992"/>
      <c r="AH379" s="992"/>
      <c r="AI379" s="992"/>
      <c r="AJ379" s="992"/>
      <c r="AK379" s="992"/>
      <c r="AL379" s="994"/>
    </row>
    <row r="380" spans="1:38" s="117" customFormat="1" ht="14.15" customHeight="1">
      <c r="A380" s="116"/>
      <c r="B380" s="141"/>
      <c r="C380" s="627"/>
      <c r="D380" s="141"/>
      <c r="E380" s="627"/>
      <c r="F380" s="141"/>
      <c r="G380" s="627"/>
      <c r="H380" s="141"/>
      <c r="I380" s="627"/>
      <c r="J380" s="141"/>
      <c r="K380" s="627"/>
      <c r="L380" s="627"/>
      <c r="M380" s="627"/>
      <c r="N380" s="627"/>
      <c r="O380" s="627"/>
      <c r="P380" s="627"/>
      <c r="Q380" s="627"/>
      <c r="R380" s="627"/>
      <c r="S380" s="627"/>
      <c r="T380" s="627"/>
      <c r="U380" s="627"/>
      <c r="V380" s="625"/>
      <c r="W380" s="625"/>
      <c r="X380" s="1003"/>
      <c r="Y380" s="1005"/>
      <c r="Z380" s="992"/>
      <c r="AA380" s="999"/>
      <c r="AB380" s="999"/>
      <c r="AC380" s="992"/>
      <c r="AD380" s="992"/>
      <c r="AE380" s="992"/>
      <c r="AF380" s="992"/>
      <c r="AG380" s="992"/>
      <c r="AH380" s="992"/>
      <c r="AI380" s="992"/>
      <c r="AJ380" s="992"/>
      <c r="AK380" s="992"/>
      <c r="AL380" s="994"/>
    </row>
    <row r="381" spans="1:38" s="117" customFormat="1" ht="14.15" customHeight="1" thickBot="1">
      <c r="A381" s="116"/>
      <c r="B381" s="639">
        <f>T370+1</f>
        <v>300</v>
      </c>
      <c r="C381" s="639"/>
      <c r="D381" s="639">
        <f>B381+1</f>
        <v>301</v>
      </c>
      <c r="E381" s="639"/>
      <c r="F381" s="639">
        <f t="shared" ref="F381" si="236">D381+1</f>
        <v>302</v>
      </c>
      <c r="G381" s="639"/>
      <c r="H381" s="639">
        <f t="shared" ref="H381" si="237">F381+1</f>
        <v>303</v>
      </c>
      <c r="I381" s="639"/>
      <c r="J381" s="639">
        <f t="shared" ref="J381" si="238">H381+1</f>
        <v>304</v>
      </c>
      <c r="K381" s="639"/>
      <c r="L381" s="639">
        <f t="shared" ref="L381" si="239">J381+1</f>
        <v>305</v>
      </c>
      <c r="M381" s="639"/>
      <c r="N381" s="639">
        <f t="shared" ref="N381" si="240">L381+1</f>
        <v>306</v>
      </c>
      <c r="O381" s="639"/>
      <c r="P381" s="639">
        <f t="shared" ref="P381" si="241">N381+1</f>
        <v>307</v>
      </c>
      <c r="Q381" s="639"/>
      <c r="R381" s="639">
        <f t="shared" ref="R381" si="242">P381+1</f>
        <v>308</v>
      </c>
      <c r="S381" s="639"/>
      <c r="T381" s="639">
        <f t="shared" ref="T381" si="243">R381+1</f>
        <v>309</v>
      </c>
      <c r="U381" s="625"/>
      <c r="V381" s="625"/>
      <c r="W381" s="625"/>
      <c r="X381" s="1003"/>
      <c r="Y381" s="1005"/>
      <c r="Z381" s="992"/>
      <c r="AA381" s="1000"/>
      <c r="AB381" s="1001"/>
      <c r="AC381" s="992"/>
      <c r="AD381" s="992"/>
      <c r="AE381" s="992"/>
      <c r="AF381" s="992"/>
      <c r="AG381" s="992"/>
      <c r="AH381" s="992"/>
      <c r="AI381" s="992"/>
      <c r="AJ381" s="992"/>
      <c r="AK381" s="992"/>
      <c r="AL381" s="994"/>
    </row>
    <row r="382" spans="1:38" s="117" customFormat="1" ht="14.5">
      <c r="A382" s="116"/>
      <c r="B382" s="625"/>
      <c r="C382" s="630"/>
      <c r="D382" s="625"/>
      <c r="E382" s="630"/>
      <c r="F382" s="625"/>
      <c r="G382" s="630"/>
      <c r="H382" s="625"/>
      <c r="I382" s="630"/>
      <c r="J382" s="625"/>
      <c r="K382" s="625"/>
      <c r="L382" s="625"/>
      <c r="M382" s="625"/>
      <c r="N382" s="625"/>
      <c r="O382" s="625"/>
      <c r="P382" s="625"/>
      <c r="Q382" s="625"/>
      <c r="R382" s="625"/>
      <c r="S382" s="625"/>
      <c r="T382" s="625"/>
      <c r="U382" s="625"/>
      <c r="V382" s="625"/>
      <c r="W382" s="625"/>
      <c r="X382" s="1002">
        <f>V387/1000</f>
        <v>3.8337020000000002</v>
      </c>
      <c r="Y382" s="1004">
        <f>X382</f>
        <v>3.8337020000000002</v>
      </c>
      <c r="Z382" s="991"/>
      <c r="AA382" s="998">
        <v>10</v>
      </c>
      <c r="AB382" s="998">
        <v>10</v>
      </c>
      <c r="AC382" s="991">
        <f>AA382-AB382</f>
        <v>0</v>
      </c>
      <c r="AD382" s="991">
        <v>8</v>
      </c>
      <c r="AE382" s="991">
        <v>10</v>
      </c>
      <c r="AF382" s="991">
        <v>7</v>
      </c>
      <c r="AG382" s="991">
        <f>AE382-AF382</f>
        <v>3</v>
      </c>
      <c r="AH382" s="991"/>
      <c r="AI382" s="991"/>
      <c r="AJ382" s="1095"/>
      <c r="AK382" s="1095"/>
      <c r="AL382" s="993"/>
    </row>
    <row r="383" spans="1:38" s="117" customFormat="1" ht="13.5" customHeight="1">
      <c r="A383" s="116"/>
      <c r="B383" s="119" t="str">
        <f>VLOOKUP(B392,'[2]Visual Chart'!$A$2:$R$481,2,0)</f>
        <v>104/0</v>
      </c>
      <c r="C383" s="625"/>
      <c r="D383" s="119" t="str">
        <f>VLOOKUP(D392,'[2]Visual Chart'!$A$2:$R$481,2,0)</f>
        <v>104/1</v>
      </c>
      <c r="E383" s="141"/>
      <c r="F383" s="119" t="str">
        <f>VLOOKUP(F392,'[2]Visual Chart'!$A$2:$R$481,2,0)</f>
        <v>104/2</v>
      </c>
      <c r="G383" s="141"/>
      <c r="H383" s="119" t="str">
        <f>VLOOKUP(H392,'[2]Visual Chart'!$A$2:$R$481,2,0)</f>
        <v>105/0</v>
      </c>
      <c r="I383" s="141"/>
      <c r="J383" s="119" t="str">
        <f>VLOOKUP(J392,'[2]Visual Chart'!$A$2:$R$481,2,0)</f>
        <v>106/0</v>
      </c>
      <c r="K383" s="141"/>
      <c r="L383" s="119" t="str">
        <f>VLOOKUP(L392,'[2]Visual Chart'!$A$2:$R$481,2,0)</f>
        <v>106/1</v>
      </c>
      <c r="M383" s="627"/>
      <c r="N383" s="119" t="str">
        <f>VLOOKUP(N392,'[2]Visual Chart'!$A$2:$R$481,2,0)</f>
        <v>107/0</v>
      </c>
      <c r="O383" s="627"/>
      <c r="P383" s="119" t="str">
        <f>VLOOKUP(P392,'[2]Visual Chart'!$A$2:$R$481,2,0)</f>
        <v>107/1</v>
      </c>
      <c r="Q383" s="627"/>
      <c r="R383" s="119" t="str">
        <f>VLOOKUP(R392,'[2]Visual Chart'!$A$2:$R$481,2,0)</f>
        <v>107/2</v>
      </c>
      <c r="S383" s="627"/>
      <c r="T383" s="119" t="str">
        <f>VLOOKUP(T392,'[2]Visual Chart'!$A$2:$R$481,2,0)</f>
        <v>107/3</v>
      </c>
      <c r="U383" s="627"/>
      <c r="V383" s="625"/>
      <c r="W383" s="625"/>
      <c r="X383" s="1003"/>
      <c r="Y383" s="1005"/>
      <c r="Z383" s="992"/>
      <c r="AA383" s="999"/>
      <c r="AB383" s="999"/>
      <c r="AC383" s="992"/>
      <c r="AD383" s="992"/>
      <c r="AE383" s="992"/>
      <c r="AF383" s="992"/>
      <c r="AG383" s="992"/>
      <c r="AH383" s="992"/>
      <c r="AI383" s="992"/>
      <c r="AJ383" s="992"/>
      <c r="AK383" s="992"/>
      <c r="AL383" s="994"/>
    </row>
    <row r="384" spans="1:38" s="117" customFormat="1" ht="13.5" customHeight="1">
      <c r="A384" s="116"/>
      <c r="B384" s="625"/>
      <c r="C384" s="625"/>
      <c r="D384" s="625"/>
      <c r="E384" s="625"/>
      <c r="F384" s="625"/>
      <c r="G384" s="625"/>
      <c r="H384" s="625"/>
      <c r="I384" s="625"/>
      <c r="J384" s="625"/>
      <c r="K384" s="625"/>
      <c r="L384" s="625"/>
      <c r="M384" s="625"/>
      <c r="N384" s="625"/>
      <c r="O384" s="625"/>
      <c r="P384" s="625"/>
      <c r="Q384" s="625"/>
      <c r="R384" s="625"/>
      <c r="S384" s="625"/>
      <c r="T384" s="625"/>
      <c r="U384" s="625"/>
      <c r="V384" s="625"/>
      <c r="W384" s="625"/>
      <c r="X384" s="1003"/>
      <c r="Y384" s="1005"/>
      <c r="Z384" s="992"/>
      <c r="AA384" s="999"/>
      <c r="AB384" s="999"/>
      <c r="AC384" s="992"/>
      <c r="AD384" s="992"/>
      <c r="AE384" s="992"/>
      <c r="AF384" s="992"/>
      <c r="AG384" s="992"/>
      <c r="AH384" s="992"/>
      <c r="AI384" s="992"/>
      <c r="AJ384" s="992"/>
      <c r="AK384" s="992"/>
      <c r="AL384" s="994"/>
    </row>
    <row r="385" spans="1:38" s="117" customFormat="1" ht="13.5" customHeight="1">
      <c r="A385" s="116"/>
      <c r="B385" s="627"/>
      <c r="C385" s="627"/>
      <c r="D385" s="627"/>
      <c r="E385" s="625"/>
      <c r="F385" s="627"/>
      <c r="G385" s="627"/>
      <c r="H385" s="627"/>
      <c r="I385" s="625"/>
      <c r="J385" s="627"/>
      <c r="K385" s="627"/>
      <c r="L385" s="627"/>
      <c r="M385" s="627"/>
      <c r="N385" s="627"/>
      <c r="O385" s="627"/>
      <c r="P385" s="627"/>
      <c r="Q385" s="627"/>
      <c r="R385" s="627"/>
      <c r="S385" s="627"/>
      <c r="T385" s="627"/>
      <c r="U385" s="627"/>
      <c r="V385" s="625"/>
      <c r="W385" s="625"/>
      <c r="X385" s="1003"/>
      <c r="Y385" s="1005"/>
      <c r="Z385" s="992"/>
      <c r="AA385" s="999"/>
      <c r="AB385" s="999"/>
      <c r="AC385" s="992"/>
      <c r="AD385" s="992"/>
      <c r="AE385" s="992"/>
      <c r="AF385" s="992"/>
      <c r="AG385" s="992"/>
      <c r="AH385" s="992"/>
      <c r="AI385" s="992"/>
      <c r="AJ385" s="992"/>
      <c r="AK385" s="992"/>
      <c r="AL385" s="994"/>
    </row>
    <row r="386" spans="1:38" s="117" customFormat="1" ht="13.5" customHeight="1" thickBot="1">
      <c r="A386" s="116"/>
      <c r="B386" s="627"/>
      <c r="C386" s="627"/>
      <c r="D386" s="627"/>
      <c r="E386" s="625"/>
      <c r="F386" s="627"/>
      <c r="G386" s="627"/>
      <c r="H386" s="627"/>
      <c r="I386" s="625"/>
      <c r="J386" s="627"/>
      <c r="K386" s="627"/>
      <c r="L386" s="627"/>
      <c r="M386" s="627"/>
      <c r="N386" s="627"/>
      <c r="O386" s="627"/>
      <c r="P386" s="627"/>
      <c r="Q386" s="627"/>
      <c r="R386" s="627"/>
      <c r="S386" s="627"/>
      <c r="T386" s="627"/>
      <c r="U386" s="627"/>
      <c r="V386" s="625"/>
      <c r="W386" s="635"/>
      <c r="X386" s="1003"/>
      <c r="Y386" s="1005"/>
      <c r="Z386" s="992"/>
      <c r="AA386" s="999"/>
      <c r="AB386" s="999"/>
      <c r="AC386" s="992"/>
      <c r="AD386" s="992"/>
      <c r="AE386" s="992"/>
      <c r="AF386" s="992"/>
      <c r="AG386" s="992"/>
      <c r="AH386" s="992"/>
      <c r="AI386" s="992"/>
      <c r="AJ386" s="992"/>
      <c r="AK386" s="992"/>
      <c r="AL386" s="994"/>
    </row>
    <row r="387" spans="1:38" s="117" customFormat="1" ht="13.5" customHeight="1">
      <c r="A387" s="116"/>
      <c r="B387" s="1009" t="str">
        <f>VLOOKUP(B392,'[2]Visual Chart'!$A$2:$R$481,13,0)</f>
        <v>C</v>
      </c>
      <c r="C387" s="119">
        <f>VLOOKUP(B392,'[2]Visual Chart'!$A$2:$R$481,5,0)</f>
        <v>411</v>
      </c>
      <c r="D387" s="1009" t="str">
        <f>VLOOKUP(D392,'[2]Visual Chart'!$A$2:$R$481,13,0)</f>
        <v>C</v>
      </c>
      <c r="E387" s="119">
        <f>VLOOKUP(D392,'[2]Visual Chart'!$A$2:$R$481,5,0)</f>
        <v>325</v>
      </c>
      <c r="F387" s="1009">
        <f>VLOOKUP(F392,'[2]Visual Chart'!$A$2:$R$481,13,0)</f>
        <v>0</v>
      </c>
      <c r="G387" s="119">
        <f>VLOOKUP(F392,'[2]Visual Chart'!$A$2:$R$481,5,0)</f>
        <v>452</v>
      </c>
      <c r="H387" s="1009">
        <f>VLOOKUP(H392,'[2]Visual Chart'!$A$2:$R$481,13,0)</f>
        <v>0</v>
      </c>
      <c r="I387" s="119">
        <f>VLOOKUP(H392,'[2]Visual Chart'!$A$2:$R$481,5,0)</f>
        <v>245</v>
      </c>
      <c r="J387" s="1009">
        <f>VLOOKUP(J392,'[2]Visual Chart'!$A$2:$R$481,13,0)</f>
        <v>0</v>
      </c>
      <c r="K387" s="119">
        <f>VLOOKUP(J392,'[2]Visual Chart'!$A$2:$R$481,5,0)</f>
        <v>424</v>
      </c>
      <c r="L387" s="1009">
        <f>VLOOKUP(L392,'[2]Visual Chart'!$A$2:$R$481,13,0)</f>
        <v>0</v>
      </c>
      <c r="M387" s="119">
        <f>VLOOKUP(L392,'[2]Visual Chart'!$A$2:$R$481,5,0)</f>
        <v>424.702</v>
      </c>
      <c r="N387" s="1009" t="str">
        <f>VLOOKUP(N392,'[2]Visual Chart'!$A$2:$R$481,13,0)</f>
        <v>C</v>
      </c>
      <c r="O387" s="119">
        <f>VLOOKUP(N392,'[2]Visual Chart'!$A$2:$R$481,5,0)</f>
        <v>390</v>
      </c>
      <c r="P387" s="1009" t="str">
        <f>VLOOKUP(P392,'[2]Visual Chart'!$A$2:$R$481,13,0)</f>
        <v>C</v>
      </c>
      <c r="Q387" s="119">
        <f>VLOOKUP(P392,'[2]Visual Chart'!$A$2:$R$481,5,0)</f>
        <v>350</v>
      </c>
      <c r="R387" s="1009" t="str">
        <f>VLOOKUP(R392,'[2]Visual Chart'!$A$2:$R$481,13,0)</f>
        <v>C</v>
      </c>
      <c r="S387" s="119">
        <f>VLOOKUP(R392,'[2]Visual Chart'!$A$2:$R$481,5,0)</f>
        <v>378</v>
      </c>
      <c r="T387" s="1009" t="str">
        <f>VLOOKUP(T392,'[2]Visual Chart'!$A$2:$R$481,13,0)</f>
        <v>ROW</v>
      </c>
      <c r="U387" s="119">
        <f>VLOOKUP(T392,'[2]Visual Chart'!$A$2:$R$481,5,0)</f>
        <v>434</v>
      </c>
      <c r="V387" s="995">
        <f>SUM(C387:U387)</f>
        <v>3833.7020000000002</v>
      </c>
      <c r="W387" s="1096"/>
      <c r="X387" s="1003"/>
      <c r="Y387" s="1005"/>
      <c r="Z387" s="992"/>
      <c r="AA387" s="999"/>
      <c r="AB387" s="999"/>
      <c r="AC387" s="992"/>
      <c r="AD387" s="992"/>
      <c r="AE387" s="992"/>
      <c r="AF387" s="992"/>
      <c r="AG387" s="992"/>
      <c r="AH387" s="992"/>
      <c r="AI387" s="992"/>
      <c r="AJ387" s="992"/>
      <c r="AK387" s="992"/>
      <c r="AL387" s="994"/>
    </row>
    <row r="388" spans="1:38" s="117" customFormat="1" ht="12.65" customHeight="1">
      <c r="A388" s="116"/>
      <c r="B388" s="1010"/>
      <c r="C388" s="628"/>
      <c r="D388" s="1010"/>
      <c r="E388" s="628"/>
      <c r="F388" s="1010"/>
      <c r="G388" s="628"/>
      <c r="H388" s="1010"/>
      <c r="I388" s="628"/>
      <c r="J388" s="1010"/>
      <c r="K388" s="628"/>
      <c r="L388" s="1010"/>
      <c r="M388" s="628"/>
      <c r="N388" s="1010"/>
      <c r="O388" s="628"/>
      <c r="P388" s="1010"/>
      <c r="Q388" s="628"/>
      <c r="R388" s="1010"/>
      <c r="S388" s="628"/>
      <c r="T388" s="1010"/>
      <c r="U388" s="628"/>
      <c r="V388" s="625"/>
      <c r="W388" s="625"/>
      <c r="X388" s="1003"/>
      <c r="Y388" s="1005"/>
      <c r="Z388" s="992"/>
      <c r="AA388" s="999"/>
      <c r="AB388" s="999"/>
      <c r="AC388" s="992"/>
      <c r="AD388" s="992"/>
      <c r="AE388" s="992"/>
      <c r="AF388" s="992"/>
      <c r="AG388" s="992"/>
      <c r="AH388" s="992"/>
      <c r="AI388" s="992"/>
      <c r="AJ388" s="992"/>
      <c r="AK388" s="992"/>
      <c r="AL388" s="994"/>
    </row>
    <row r="389" spans="1:38" s="117" customFormat="1" ht="13.5" customHeight="1" thickBot="1">
      <c r="A389" s="116"/>
      <c r="B389" s="1011"/>
      <c r="C389" s="625"/>
      <c r="D389" s="1011"/>
      <c r="E389" s="625"/>
      <c r="F389" s="1011"/>
      <c r="G389" s="625"/>
      <c r="H389" s="1011"/>
      <c r="I389" s="625"/>
      <c r="J389" s="1011"/>
      <c r="K389" s="625"/>
      <c r="L389" s="1011"/>
      <c r="M389" s="625"/>
      <c r="N389" s="1011"/>
      <c r="O389" s="625"/>
      <c r="P389" s="1011"/>
      <c r="Q389" s="625"/>
      <c r="R389" s="1011"/>
      <c r="S389" s="625"/>
      <c r="T389" s="1011"/>
      <c r="U389" s="625"/>
      <c r="V389" s="625"/>
      <c r="W389" s="625"/>
      <c r="X389" s="1003"/>
      <c r="Y389" s="1005"/>
      <c r="Z389" s="992"/>
      <c r="AA389" s="999"/>
      <c r="AB389" s="999"/>
      <c r="AC389" s="992"/>
      <c r="AD389" s="992"/>
      <c r="AE389" s="992"/>
      <c r="AF389" s="992"/>
      <c r="AG389" s="992"/>
      <c r="AH389" s="992"/>
      <c r="AI389" s="992"/>
      <c r="AJ389" s="992"/>
      <c r="AK389" s="992"/>
      <c r="AL389" s="994"/>
    </row>
    <row r="390" spans="1:38" s="117" customFormat="1" ht="13.4" customHeight="1">
      <c r="A390" s="116"/>
      <c r="B390" s="119" t="str">
        <f>VLOOKUP(B392,'[2]Visual Chart'!$A$2:$R$481,3,0)</f>
        <v>B2+3</v>
      </c>
      <c r="C390" s="625"/>
      <c r="D390" s="119" t="str">
        <f>VLOOKUP(D392,'[2]Visual Chart'!$A$2:$R$481,3,0)</f>
        <v>A+9</v>
      </c>
      <c r="E390" s="627"/>
      <c r="F390" s="119" t="str">
        <f>VLOOKUP(F392,'[2]Visual Chart'!$A$2:$R$481,3,0)</f>
        <v>A+7.5</v>
      </c>
      <c r="G390" s="627"/>
      <c r="H390" s="119" t="str">
        <f>VLOOKUP(H392,'[2]Visual Chart'!$A$2:$R$481,3,0)</f>
        <v>C2+6</v>
      </c>
      <c r="I390" s="627" t="s">
        <v>1699</v>
      </c>
      <c r="J390" s="119" t="str">
        <f>VLOOKUP(J392,'[2]Visual Chart'!$A$2:$R$481,3,0)</f>
        <v>B2+0</v>
      </c>
      <c r="K390" s="627"/>
      <c r="L390" s="119" t="str">
        <f>VLOOKUP(L392,'[2]Visual Chart'!$A$2:$R$481,3,0)</f>
        <v>A+6</v>
      </c>
      <c r="M390" s="627"/>
      <c r="N390" s="119" t="str">
        <f>VLOOKUP(N392,'[2]Visual Chart'!$A$2:$R$481,3,0)</f>
        <v>C2+3</v>
      </c>
      <c r="O390" s="627"/>
      <c r="P390" s="119" t="str">
        <f>VLOOKUP(P392,'[2]Visual Chart'!$A$2:$R$481,3,0)</f>
        <v>A+0</v>
      </c>
      <c r="Q390" s="627"/>
      <c r="R390" s="119" t="str">
        <f>VLOOKUP(R392,'[2]Visual Chart'!$A$2:$R$481,3,0)</f>
        <v>A-3</v>
      </c>
      <c r="S390" s="627"/>
      <c r="T390" s="119" t="str">
        <f>VLOOKUP(T392,'[2]Visual Chart'!$A$2:$R$481,3,0)</f>
        <v>A+3</v>
      </c>
      <c r="U390" s="627"/>
      <c r="V390" s="625"/>
      <c r="W390" s="625"/>
      <c r="X390" s="1003"/>
      <c r="Y390" s="1005"/>
      <c r="Z390" s="992"/>
      <c r="AA390" s="999"/>
      <c r="AB390" s="999"/>
      <c r="AC390" s="992"/>
      <c r="AD390" s="992"/>
      <c r="AE390" s="992"/>
      <c r="AF390" s="992"/>
      <c r="AG390" s="992"/>
      <c r="AH390" s="992"/>
      <c r="AI390" s="992"/>
      <c r="AJ390" s="992"/>
      <c r="AK390" s="992"/>
      <c r="AL390" s="994"/>
    </row>
    <row r="391" spans="1:38" s="117" customFormat="1" ht="14.15" customHeight="1">
      <c r="A391" s="116"/>
      <c r="B391" s="141"/>
      <c r="C391" s="627"/>
      <c r="D391" s="141"/>
      <c r="E391" s="627"/>
      <c r="F391" s="141"/>
      <c r="G391" s="627"/>
      <c r="H391" s="141"/>
      <c r="I391" s="627"/>
      <c r="J391" s="141"/>
      <c r="K391" s="627"/>
      <c r="L391" s="141"/>
      <c r="M391" s="627"/>
      <c r="N391" s="627"/>
      <c r="O391" s="627"/>
      <c r="P391" s="627"/>
      <c r="Q391" s="627"/>
      <c r="R391" s="627"/>
      <c r="S391" s="627"/>
      <c r="T391" s="627"/>
      <c r="U391" s="627"/>
      <c r="V391" s="625"/>
      <c r="W391" s="625"/>
      <c r="X391" s="1003"/>
      <c r="Y391" s="1005"/>
      <c r="Z391" s="992"/>
      <c r="AA391" s="999"/>
      <c r="AB391" s="999"/>
      <c r="AC391" s="992"/>
      <c r="AD391" s="992"/>
      <c r="AE391" s="992"/>
      <c r="AF391" s="992"/>
      <c r="AG391" s="992"/>
      <c r="AH391" s="992"/>
      <c r="AI391" s="992"/>
      <c r="AJ391" s="992"/>
      <c r="AK391" s="992"/>
      <c r="AL391" s="994"/>
    </row>
    <row r="392" spans="1:38" s="117" customFormat="1" ht="14.15" customHeight="1" thickBot="1">
      <c r="A392" s="116"/>
      <c r="B392" s="639">
        <f>T381+1</f>
        <v>310</v>
      </c>
      <c r="C392" s="639"/>
      <c r="D392" s="639">
        <f>B392+1</f>
        <v>311</v>
      </c>
      <c r="E392" s="639"/>
      <c r="F392" s="639">
        <f t="shared" ref="F392" si="244">D392+1</f>
        <v>312</v>
      </c>
      <c r="G392" s="639"/>
      <c r="H392" s="639">
        <f t="shared" ref="H392" si="245">F392+1</f>
        <v>313</v>
      </c>
      <c r="I392" s="639"/>
      <c r="J392" s="639">
        <f t="shared" ref="J392" si="246">H392+1</f>
        <v>314</v>
      </c>
      <c r="K392" s="639"/>
      <c r="L392" s="639">
        <f t="shared" ref="L392" si="247">J392+1</f>
        <v>315</v>
      </c>
      <c r="M392" s="639"/>
      <c r="N392" s="639">
        <f t="shared" ref="N392" si="248">L392+1</f>
        <v>316</v>
      </c>
      <c r="O392" s="639"/>
      <c r="P392" s="639">
        <f t="shared" ref="P392" si="249">N392+1</f>
        <v>317</v>
      </c>
      <c r="Q392" s="639"/>
      <c r="R392" s="639">
        <f t="shared" ref="R392" si="250">P392+1</f>
        <v>318</v>
      </c>
      <c r="S392" s="639"/>
      <c r="T392" s="639">
        <f t="shared" ref="T392" si="251">R392+1</f>
        <v>319</v>
      </c>
      <c r="U392" s="639"/>
      <c r="V392" s="625"/>
      <c r="W392" s="625"/>
      <c r="X392" s="1003"/>
      <c r="Y392" s="1005"/>
      <c r="Z392" s="992"/>
      <c r="AA392" s="1000"/>
      <c r="AB392" s="1001"/>
      <c r="AC392" s="992"/>
      <c r="AD392" s="992"/>
      <c r="AE392" s="992"/>
      <c r="AF392" s="992"/>
      <c r="AG392" s="992"/>
      <c r="AH392" s="992"/>
      <c r="AI392" s="992"/>
      <c r="AJ392" s="992"/>
      <c r="AK392" s="992"/>
      <c r="AL392" s="994"/>
    </row>
    <row r="393" spans="1:38" s="117" customFormat="1" ht="15.5">
      <c r="A393" s="116"/>
      <c r="B393" s="636" t="s">
        <v>328</v>
      </c>
      <c r="C393" s="625"/>
      <c r="D393" s="625"/>
      <c r="E393" s="625"/>
      <c r="F393" s="625"/>
      <c r="G393" s="625"/>
      <c r="H393" s="625"/>
      <c r="I393" s="625"/>
      <c r="J393" s="625"/>
      <c r="K393" s="625"/>
      <c r="L393" s="625"/>
      <c r="M393" s="625"/>
      <c r="N393" s="625"/>
      <c r="O393" s="625"/>
      <c r="P393" s="625"/>
      <c r="Q393" s="625"/>
      <c r="R393" s="625"/>
      <c r="S393" s="625"/>
      <c r="T393" s="625"/>
      <c r="U393" s="625"/>
      <c r="V393" s="625"/>
      <c r="W393" s="625"/>
      <c r="X393" s="1002">
        <f>V399/1000</f>
        <v>3.6188039999999999</v>
      </c>
      <c r="Y393" s="1004">
        <f>X393</f>
        <v>3.6188039999999999</v>
      </c>
      <c r="Z393" s="991"/>
      <c r="AA393" s="998">
        <v>10</v>
      </c>
      <c r="AB393" s="998">
        <v>9</v>
      </c>
      <c r="AC393" s="991">
        <f>AA393-AB393</f>
        <v>1</v>
      </c>
      <c r="AD393" s="991">
        <v>9</v>
      </c>
      <c r="AE393" s="991">
        <v>10</v>
      </c>
      <c r="AF393" s="991">
        <v>4</v>
      </c>
      <c r="AG393" s="991">
        <f>AE393-AF393</f>
        <v>6</v>
      </c>
      <c r="AH393" s="991"/>
      <c r="AI393" s="991"/>
      <c r="AJ393" s="991"/>
      <c r="AK393" s="991"/>
      <c r="AL393" s="993"/>
    </row>
    <row r="394" spans="1:38" s="117" customFormat="1" ht="14.5">
      <c r="A394" s="116"/>
      <c r="B394" s="625"/>
      <c r="C394" s="630"/>
      <c r="D394" s="625"/>
      <c r="E394" s="630"/>
      <c r="F394" s="625"/>
      <c r="G394" s="630"/>
      <c r="H394" s="625"/>
      <c r="I394" s="630"/>
      <c r="J394" s="625"/>
      <c r="K394" s="625"/>
      <c r="L394" s="625"/>
      <c r="M394" s="625"/>
      <c r="N394" s="625"/>
      <c r="O394" s="625"/>
      <c r="P394" s="625"/>
      <c r="Q394" s="625"/>
      <c r="R394" s="625"/>
      <c r="S394" s="625"/>
      <c r="T394" s="625"/>
      <c r="U394" s="625"/>
      <c r="V394" s="625"/>
      <c r="W394" s="625"/>
      <c r="X394" s="1007"/>
      <c r="Y394" s="1008"/>
      <c r="Z394" s="1001"/>
      <c r="AA394" s="999"/>
      <c r="AB394" s="999"/>
      <c r="AC394" s="1001"/>
      <c r="AD394" s="1001"/>
      <c r="AE394" s="1001"/>
      <c r="AF394" s="1001"/>
      <c r="AG394" s="1001"/>
      <c r="AH394" s="1001"/>
      <c r="AI394" s="1001"/>
      <c r="AJ394" s="1001"/>
      <c r="AK394" s="1001"/>
      <c r="AL394" s="1006"/>
    </row>
    <row r="395" spans="1:38" s="117" customFormat="1" ht="13.5" customHeight="1">
      <c r="A395" s="116"/>
      <c r="B395" s="119" t="str">
        <f>VLOOKUP(B404,'[2]Visual Chart'!$A$2:$R$481,2,0)</f>
        <v>107/4</v>
      </c>
      <c r="C395" s="625"/>
      <c r="D395" s="119" t="str">
        <f>VLOOKUP(D404,'[2]Visual Chart'!$A$2:$R$481,2,0)</f>
        <v>107/5</v>
      </c>
      <c r="E395" s="141"/>
      <c r="F395" s="119" t="str">
        <f>VLOOKUP(F404,'[2]Visual Chart'!$A$2:$R$481,2,0)</f>
        <v>108/0</v>
      </c>
      <c r="G395" s="141"/>
      <c r="H395" s="119" t="str">
        <f>VLOOKUP(H404,'[2]Visual Chart'!$A$2:$R$481,2,0)</f>
        <v>108/1</v>
      </c>
      <c r="I395" s="141"/>
      <c r="J395" s="119" t="str">
        <f>VLOOKUP(J404,'[2]Visual Chart'!$A$2:$R$481,2,0)</f>
        <v>108/2</v>
      </c>
      <c r="K395" s="141"/>
      <c r="L395" s="119" t="str">
        <f>VLOOKUP(L404,'[2]Visual Chart'!$A$2:$R$481,2,0)</f>
        <v>108/3</v>
      </c>
      <c r="M395" s="627"/>
      <c r="N395" s="119" t="str">
        <f>VLOOKUP(N404,'[2]Visual Chart'!$A$2:$R$481,2,0)</f>
        <v>108/4</v>
      </c>
      <c r="O395" s="627"/>
      <c r="P395" s="119" t="str">
        <f>VLOOKUP(P404,'[2]Visual Chart'!$A$2:$R$481,2,0)</f>
        <v>108/5</v>
      </c>
      <c r="Q395" s="627"/>
      <c r="R395" s="119" t="str">
        <f>VLOOKUP(R404,'[2]Visual Chart'!$A$2:$R$481,2,0)</f>
        <v>108/6</v>
      </c>
      <c r="S395" s="627"/>
      <c r="T395" s="119" t="str">
        <f>VLOOKUP(T404,'[2]Visual Chart'!$A$2:$R$481,2,0)</f>
        <v>108/7</v>
      </c>
      <c r="U395" s="625"/>
      <c r="V395" s="625"/>
      <c r="W395" s="625"/>
      <c r="X395" s="1003"/>
      <c r="Y395" s="1005"/>
      <c r="Z395" s="992"/>
      <c r="AA395" s="999"/>
      <c r="AB395" s="999"/>
      <c r="AC395" s="992"/>
      <c r="AD395" s="992"/>
      <c r="AE395" s="992"/>
      <c r="AF395" s="992"/>
      <c r="AG395" s="992"/>
      <c r="AH395" s="992"/>
      <c r="AI395" s="992"/>
      <c r="AJ395" s="992"/>
      <c r="AK395" s="992"/>
      <c r="AL395" s="994"/>
    </row>
    <row r="396" spans="1:38" s="117" customFormat="1" ht="13.5" customHeight="1">
      <c r="A396" s="116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5"/>
      <c r="P396" s="625"/>
      <c r="Q396" s="625"/>
      <c r="R396" s="625"/>
      <c r="S396" s="625"/>
      <c r="T396" s="625"/>
      <c r="U396" s="625"/>
      <c r="V396" s="625"/>
      <c r="W396" s="625"/>
      <c r="X396" s="1003"/>
      <c r="Y396" s="1005"/>
      <c r="Z396" s="992"/>
      <c r="AA396" s="999"/>
      <c r="AB396" s="999"/>
      <c r="AC396" s="992"/>
      <c r="AD396" s="992"/>
      <c r="AE396" s="992"/>
      <c r="AF396" s="992"/>
      <c r="AG396" s="992"/>
      <c r="AH396" s="992"/>
      <c r="AI396" s="992"/>
      <c r="AJ396" s="992"/>
      <c r="AK396" s="992"/>
      <c r="AL396" s="994"/>
    </row>
    <row r="397" spans="1:38" s="117" customFormat="1" ht="13.5" customHeight="1">
      <c r="A397" s="116"/>
      <c r="B397" s="627"/>
      <c r="C397" s="627"/>
      <c r="D397" s="627"/>
      <c r="E397" s="625"/>
      <c r="F397" s="627"/>
      <c r="G397" s="627"/>
      <c r="H397" s="627"/>
      <c r="I397" s="625"/>
      <c r="J397" s="627"/>
      <c r="K397" s="627"/>
      <c r="L397" s="627"/>
      <c r="M397" s="627"/>
      <c r="N397" s="627"/>
      <c r="O397" s="627"/>
      <c r="P397" s="627"/>
      <c r="Q397" s="627"/>
      <c r="R397" s="627"/>
      <c r="S397" s="627"/>
      <c r="T397" s="627"/>
      <c r="U397" s="625"/>
      <c r="V397" s="625"/>
      <c r="W397" s="625"/>
      <c r="X397" s="1003"/>
      <c r="Y397" s="1005"/>
      <c r="Z397" s="992"/>
      <c r="AA397" s="999"/>
      <c r="AB397" s="999"/>
      <c r="AC397" s="992"/>
      <c r="AD397" s="992"/>
      <c r="AE397" s="992"/>
      <c r="AF397" s="992"/>
      <c r="AG397" s="992"/>
      <c r="AH397" s="992"/>
      <c r="AI397" s="992"/>
      <c r="AJ397" s="992"/>
      <c r="AK397" s="992"/>
      <c r="AL397" s="994"/>
    </row>
    <row r="398" spans="1:38" s="117" customFormat="1" ht="13.5" customHeight="1" thickBot="1">
      <c r="A398" s="116"/>
      <c r="B398" s="627"/>
      <c r="C398" s="627"/>
      <c r="D398" s="627"/>
      <c r="E398" s="625"/>
      <c r="F398" s="627"/>
      <c r="G398" s="627"/>
      <c r="H398" s="627"/>
      <c r="I398" s="625"/>
      <c r="J398" s="627"/>
      <c r="K398" s="627"/>
      <c r="L398" s="627"/>
      <c r="M398" s="627"/>
      <c r="N398" s="627"/>
      <c r="O398" s="627"/>
      <c r="P398" s="627"/>
      <c r="Q398" s="627"/>
      <c r="R398" s="627"/>
      <c r="S398" s="627"/>
      <c r="T398" s="627"/>
      <c r="U398" s="625"/>
      <c r="V398" s="625"/>
      <c r="W398" s="635"/>
      <c r="X398" s="1003"/>
      <c r="Y398" s="1005"/>
      <c r="Z398" s="992"/>
      <c r="AA398" s="999"/>
      <c r="AB398" s="999"/>
      <c r="AC398" s="992"/>
      <c r="AD398" s="992"/>
      <c r="AE398" s="992"/>
      <c r="AF398" s="992"/>
      <c r="AG398" s="992"/>
      <c r="AH398" s="992"/>
      <c r="AI398" s="992"/>
      <c r="AJ398" s="992"/>
      <c r="AK398" s="992"/>
      <c r="AL398" s="994"/>
    </row>
    <row r="399" spans="1:38" s="117" customFormat="1" ht="13.5" customHeight="1">
      <c r="A399" s="116"/>
      <c r="B399" s="1009" t="str">
        <f>VLOOKUP(B404,'[2]Visual Chart'!$A$2:$R$481,13,0)</f>
        <v>C</v>
      </c>
      <c r="C399" s="119">
        <f>VLOOKUP(B404,'[2]Visual Chart'!$A$2:$R$481,5,0)</f>
        <v>415</v>
      </c>
      <c r="D399" s="1009">
        <f>VLOOKUP(D404,'[2]Visual Chart'!$A$2:$R$481,13,0)</f>
        <v>0</v>
      </c>
      <c r="E399" s="119">
        <f>VLOOKUP(D404,'[2]Visual Chart'!$A$2:$R$481,5,0)</f>
        <v>327.83499999999998</v>
      </c>
      <c r="F399" s="1009" t="str">
        <f>VLOOKUP(F404,'[2]Visual Chart'!$A$2:$R$481,13,0)</f>
        <v>C</v>
      </c>
      <c r="G399" s="119">
        <f>VLOOKUP(F404,'[2]Visual Chart'!$A$2:$R$481,5,0)</f>
        <v>370</v>
      </c>
      <c r="H399" s="1009" t="str">
        <f>VLOOKUP(H404,'[2]Visual Chart'!$A$2:$R$481,13,0)</f>
        <v>C</v>
      </c>
      <c r="I399" s="119">
        <f>VLOOKUP(H404,'[2]Visual Chart'!$A$2:$R$481,5,0)</f>
        <v>463</v>
      </c>
      <c r="J399" s="1009">
        <f>VLOOKUP(J404,'[2]Visual Chart'!$A$2:$R$481,13,0)</f>
        <v>0</v>
      </c>
      <c r="K399" s="119">
        <f>VLOOKUP(J404,'[2]Visual Chart'!$A$2:$R$481,5,0)</f>
        <v>289</v>
      </c>
      <c r="L399" s="1009">
        <f>VLOOKUP(L404,'[2]Visual Chart'!$A$2:$R$481,13,0)</f>
        <v>0</v>
      </c>
      <c r="M399" s="119">
        <f>VLOOKUP(L404,'[2]Visual Chart'!$A$2:$R$481,5,0)</f>
        <v>384</v>
      </c>
      <c r="N399" s="1009" t="str">
        <f>VLOOKUP(N404,'[2]Visual Chart'!$A$2:$R$481,13,0)</f>
        <v>C</v>
      </c>
      <c r="O399" s="119">
        <f>VLOOKUP(N404,'[2]Visual Chart'!$A$2:$R$481,5,0)</f>
        <v>381</v>
      </c>
      <c r="P399" s="1009" t="str">
        <f>VLOOKUP(P404,'[2]Visual Chart'!$A$2:$R$481,13,0)</f>
        <v>C</v>
      </c>
      <c r="Q399" s="119">
        <f>VLOOKUP(P404,'[2]Visual Chart'!$A$2:$R$481,5,0)</f>
        <v>300</v>
      </c>
      <c r="R399" s="1009" t="str">
        <f>VLOOKUP(R404,'[2]Visual Chart'!$A$2:$R$481,13,0)</f>
        <v>C</v>
      </c>
      <c r="S399" s="119">
        <f>VLOOKUP(R404,'[2]Visual Chart'!$A$2:$R$481,5,0)</f>
        <v>337</v>
      </c>
      <c r="T399" s="1009" t="str">
        <f>VLOOKUP(T404,'[2]Visual Chart'!$A$2:$R$481,13,0)</f>
        <v>C</v>
      </c>
      <c r="U399" s="119">
        <f>VLOOKUP(T404,'[2]Visual Chart'!$A$2:$R$481,5,0)</f>
        <v>351.96899999999999</v>
      </c>
      <c r="V399" s="995">
        <f>SUM(C399:U399)</f>
        <v>3618.8040000000001</v>
      </c>
      <c r="W399" s="1096"/>
      <c r="X399" s="1003"/>
      <c r="Y399" s="1005"/>
      <c r="Z399" s="992"/>
      <c r="AA399" s="999"/>
      <c r="AB399" s="999"/>
      <c r="AC399" s="992"/>
      <c r="AD399" s="992"/>
      <c r="AE399" s="992"/>
      <c r="AF399" s="992"/>
      <c r="AG399" s="992"/>
      <c r="AH399" s="992"/>
      <c r="AI399" s="992"/>
      <c r="AJ399" s="992"/>
      <c r="AK399" s="992"/>
      <c r="AL399" s="994"/>
    </row>
    <row r="400" spans="1:38" s="117" customFormat="1" ht="12.65" customHeight="1">
      <c r="A400" s="116"/>
      <c r="B400" s="1010"/>
      <c r="C400" s="628"/>
      <c r="D400" s="1010"/>
      <c r="E400" s="628"/>
      <c r="F400" s="1010"/>
      <c r="G400" s="628"/>
      <c r="H400" s="1010"/>
      <c r="I400" s="628"/>
      <c r="J400" s="1010"/>
      <c r="K400" s="628"/>
      <c r="L400" s="1010"/>
      <c r="M400" s="628"/>
      <c r="N400" s="1010"/>
      <c r="O400" s="628"/>
      <c r="P400" s="1010"/>
      <c r="Q400" s="628"/>
      <c r="R400" s="1010"/>
      <c r="S400" s="628"/>
      <c r="T400" s="1010"/>
      <c r="U400" s="625"/>
      <c r="V400" s="625"/>
      <c r="W400" s="625"/>
      <c r="X400" s="1003"/>
      <c r="Y400" s="1005"/>
      <c r="Z400" s="992"/>
      <c r="AA400" s="999"/>
      <c r="AB400" s="999"/>
      <c r="AC400" s="992"/>
      <c r="AD400" s="992"/>
      <c r="AE400" s="992"/>
      <c r="AF400" s="992"/>
      <c r="AG400" s="992"/>
      <c r="AH400" s="992"/>
      <c r="AI400" s="992"/>
      <c r="AJ400" s="992"/>
      <c r="AK400" s="992"/>
      <c r="AL400" s="994"/>
    </row>
    <row r="401" spans="1:38" s="117" customFormat="1" ht="13.5" customHeight="1" thickBot="1">
      <c r="A401" s="116"/>
      <c r="B401" s="1011"/>
      <c r="C401" s="625"/>
      <c r="D401" s="1011"/>
      <c r="E401" s="625"/>
      <c r="F401" s="1011"/>
      <c r="G401" s="625"/>
      <c r="H401" s="1011"/>
      <c r="I401" s="625"/>
      <c r="J401" s="1011"/>
      <c r="K401" s="625"/>
      <c r="L401" s="1011"/>
      <c r="M401" s="625"/>
      <c r="N401" s="1011"/>
      <c r="O401" s="625"/>
      <c r="P401" s="1011"/>
      <c r="Q401" s="625"/>
      <c r="R401" s="1011"/>
      <c r="S401" s="625"/>
      <c r="T401" s="1011"/>
      <c r="U401" s="625"/>
      <c r="V401" s="625"/>
      <c r="W401" s="625"/>
      <c r="X401" s="1003"/>
      <c r="Y401" s="1005"/>
      <c r="Z401" s="992"/>
      <c r="AA401" s="999"/>
      <c r="AB401" s="999"/>
      <c r="AC401" s="992"/>
      <c r="AD401" s="992"/>
      <c r="AE401" s="992"/>
      <c r="AF401" s="992"/>
      <c r="AG401" s="992"/>
      <c r="AH401" s="992"/>
      <c r="AI401" s="992"/>
      <c r="AJ401" s="992"/>
      <c r="AK401" s="992"/>
      <c r="AL401" s="994"/>
    </row>
    <row r="402" spans="1:38" s="117" customFormat="1" ht="13.5" customHeight="1">
      <c r="A402" s="116"/>
      <c r="B402" s="119" t="str">
        <f>VLOOKUP(B404,'[2]Visual Chart'!$A$2:$R$481,3,0)</f>
        <v>A+3</v>
      </c>
      <c r="C402" s="627"/>
      <c r="D402" s="119" t="str">
        <f>VLOOKUP(D404,'[2]Visual Chart'!$A$2:$R$481,3,0)</f>
        <v>A+3</v>
      </c>
      <c r="E402" s="627"/>
      <c r="F402" s="119" t="str">
        <f>VLOOKUP(F404,'[2]Visual Chart'!$A$2:$R$481,3,0)</f>
        <v>C1+9</v>
      </c>
      <c r="G402" s="627"/>
      <c r="H402" s="119" t="str">
        <f>VLOOKUP(H404,'[2]Visual Chart'!$A$2:$R$481,3,0)</f>
        <v>A+9</v>
      </c>
      <c r="I402" s="627"/>
      <c r="J402" s="119" t="str">
        <f>VLOOKUP(J404,'[2]Visual Chart'!$A$2:$R$481,3,0)</f>
        <v>A+0</v>
      </c>
      <c r="K402" s="627"/>
      <c r="L402" s="119" t="str">
        <f>VLOOKUP(L404,'[2]Visual Chart'!$A$2:$R$481,3,0)</f>
        <v>A+9</v>
      </c>
      <c r="M402" s="627"/>
      <c r="N402" s="119" t="str">
        <f>VLOOKUP(N404,'[2]Visual Chart'!$A$2:$R$481,3,0)</f>
        <v>A+3</v>
      </c>
      <c r="O402" s="627"/>
      <c r="P402" s="119" t="str">
        <f>VLOOKUP(P404,'[2]Visual Chart'!$A$2:$R$481,3,0)</f>
        <v>A-3</v>
      </c>
      <c r="Q402" s="627"/>
      <c r="R402" s="119" t="str">
        <f>VLOOKUP(R404,'[2]Visual Chart'!$A$2:$R$481,3,0)</f>
        <v>A-3</v>
      </c>
      <c r="S402" s="627"/>
      <c r="T402" s="119" t="str">
        <f>VLOOKUP(T404,'[2]Visual Chart'!$A$2:$R$481,3,0)</f>
        <v>A-3</v>
      </c>
      <c r="U402" s="625"/>
      <c r="V402" s="625"/>
      <c r="W402" s="625"/>
      <c r="X402" s="1003"/>
      <c r="Y402" s="1005"/>
      <c r="Z402" s="992"/>
      <c r="AA402" s="999"/>
      <c r="AB402" s="999"/>
      <c r="AC402" s="992"/>
      <c r="AD402" s="992"/>
      <c r="AE402" s="992"/>
      <c r="AF402" s="992"/>
      <c r="AG402" s="992"/>
      <c r="AH402" s="992"/>
      <c r="AI402" s="992"/>
      <c r="AJ402" s="992"/>
      <c r="AK402" s="992"/>
      <c r="AL402" s="994"/>
    </row>
    <row r="403" spans="1:38" s="117" customFormat="1" ht="14.15" customHeight="1">
      <c r="A403" s="116"/>
      <c r="B403" s="625"/>
      <c r="C403" s="625"/>
      <c r="D403" s="141"/>
      <c r="E403" s="627"/>
      <c r="F403" s="141"/>
      <c r="G403" s="627"/>
      <c r="H403" s="141"/>
      <c r="I403" s="627"/>
      <c r="J403" s="141"/>
      <c r="K403" s="627"/>
      <c r="L403" s="141"/>
      <c r="M403" s="627"/>
      <c r="N403" s="627"/>
      <c r="O403" s="627"/>
      <c r="P403" s="627"/>
      <c r="Q403" s="627"/>
      <c r="R403" s="627"/>
      <c r="S403" s="627"/>
      <c r="T403" s="627"/>
      <c r="U403" s="627"/>
      <c r="V403" s="625"/>
      <c r="W403" s="625"/>
      <c r="X403" s="1003"/>
      <c r="Y403" s="1005"/>
      <c r="Z403" s="992"/>
      <c r="AA403" s="999"/>
      <c r="AB403" s="999"/>
      <c r="AC403" s="992"/>
      <c r="AD403" s="992"/>
      <c r="AE403" s="992"/>
      <c r="AF403" s="992"/>
      <c r="AG403" s="992"/>
      <c r="AH403" s="992"/>
      <c r="AI403" s="992"/>
      <c r="AJ403" s="992"/>
      <c r="AK403" s="992"/>
      <c r="AL403" s="994"/>
    </row>
    <row r="404" spans="1:38" s="117" customFormat="1" ht="14.15" customHeight="1" thickBot="1">
      <c r="A404" s="116"/>
      <c r="B404" s="639">
        <f>T392+1</f>
        <v>320</v>
      </c>
      <c r="C404" s="639"/>
      <c r="D404" s="639">
        <f>B404+1</f>
        <v>321</v>
      </c>
      <c r="E404" s="639"/>
      <c r="F404" s="639">
        <f t="shared" ref="F404" si="252">D404+1</f>
        <v>322</v>
      </c>
      <c r="G404" s="639"/>
      <c r="H404" s="639">
        <f t="shared" ref="H404" si="253">F404+1</f>
        <v>323</v>
      </c>
      <c r="I404" s="639"/>
      <c r="J404" s="639">
        <f t="shared" ref="J404" si="254">H404+1</f>
        <v>324</v>
      </c>
      <c r="K404" s="639"/>
      <c r="L404" s="639">
        <f t="shared" ref="L404" si="255">J404+1</f>
        <v>325</v>
      </c>
      <c r="M404" s="639"/>
      <c r="N404" s="639">
        <f t="shared" ref="N404" si="256">L404+1</f>
        <v>326</v>
      </c>
      <c r="O404" s="639"/>
      <c r="P404" s="639">
        <f t="shared" ref="P404" si="257">N404+1</f>
        <v>327</v>
      </c>
      <c r="Q404" s="639"/>
      <c r="R404" s="639">
        <f t="shared" ref="R404" si="258">P404+1</f>
        <v>328</v>
      </c>
      <c r="S404" s="639"/>
      <c r="T404" s="639">
        <f t="shared" ref="T404" si="259">R404+1</f>
        <v>329</v>
      </c>
      <c r="U404" s="625"/>
      <c r="V404" s="625"/>
      <c r="W404" s="625"/>
      <c r="X404" s="1003"/>
      <c r="Y404" s="1005"/>
      <c r="Z404" s="992"/>
      <c r="AA404" s="1000"/>
      <c r="AB404" s="1001"/>
      <c r="AC404" s="992"/>
      <c r="AD404" s="992"/>
      <c r="AE404" s="992"/>
      <c r="AF404" s="992"/>
      <c r="AG404" s="992"/>
      <c r="AH404" s="992"/>
      <c r="AI404" s="992"/>
      <c r="AJ404" s="992"/>
      <c r="AK404" s="992"/>
      <c r="AL404" s="994"/>
    </row>
    <row r="405" spans="1:38" s="117" customFormat="1" ht="14.5">
      <c r="A405" s="116"/>
      <c r="B405" s="625"/>
      <c r="C405" s="630"/>
      <c r="D405" s="625"/>
      <c r="E405" s="630"/>
      <c r="F405" s="625"/>
      <c r="G405" s="630"/>
      <c r="H405" s="625"/>
      <c r="I405" s="630"/>
      <c r="J405" s="625"/>
      <c r="K405" s="625"/>
      <c r="L405" s="625"/>
      <c r="M405" s="625"/>
      <c r="N405" s="625"/>
      <c r="O405" s="625"/>
      <c r="P405" s="625"/>
      <c r="Q405" s="625"/>
      <c r="R405" s="625"/>
      <c r="S405" s="625"/>
      <c r="T405" s="625"/>
      <c r="U405" s="625"/>
      <c r="V405" s="625"/>
      <c r="W405" s="625"/>
      <c r="X405" s="1002">
        <f>V410/1000</f>
        <v>3.9220000000000002</v>
      </c>
      <c r="Y405" s="1004">
        <f>X405</f>
        <v>3.9220000000000002</v>
      </c>
      <c r="Z405" s="991"/>
      <c r="AA405" s="998">
        <v>10</v>
      </c>
      <c r="AB405" s="998">
        <v>10</v>
      </c>
      <c r="AC405" s="991">
        <f>AA405-AB405</f>
        <v>0</v>
      </c>
      <c r="AD405" s="991">
        <v>10</v>
      </c>
      <c r="AE405" s="991">
        <v>10</v>
      </c>
      <c r="AF405" s="991">
        <v>9</v>
      </c>
      <c r="AG405" s="991">
        <f>AE405-AF405</f>
        <v>1</v>
      </c>
      <c r="AH405" s="991"/>
      <c r="AI405" s="991"/>
      <c r="AJ405" s="991"/>
      <c r="AK405" s="991"/>
      <c r="AL405" s="993"/>
    </row>
    <row r="406" spans="1:38" s="117" customFormat="1" ht="13.5" customHeight="1">
      <c r="A406" s="116"/>
      <c r="B406" s="119" t="str">
        <f>VLOOKUP(B415,'[2]Visual Chart'!$A$2:$R$481,2,0)</f>
        <v>109/0</v>
      </c>
      <c r="C406" s="625"/>
      <c r="D406" s="119" t="str">
        <f>VLOOKUP(D415,'[2]Visual Chart'!$A$2:$R$481,2,0)</f>
        <v>109/1</v>
      </c>
      <c r="E406" s="141"/>
      <c r="F406" s="119" t="str">
        <f>VLOOKUP(F415,'[2]Visual Chart'!$A$2:$R$481,2,0)</f>
        <v>109/2</v>
      </c>
      <c r="G406" s="141"/>
      <c r="H406" s="119" t="str">
        <f>VLOOKUP(H415,'[2]Visual Chart'!$A$2:$R$481,2,0)</f>
        <v>109/3</v>
      </c>
      <c r="I406" s="141"/>
      <c r="J406" s="119" t="str">
        <f>VLOOKUP(J415,'[2]Visual Chart'!$A$2:$R$481,2,0)</f>
        <v>109/4</v>
      </c>
      <c r="K406" s="141"/>
      <c r="L406" s="119" t="str">
        <f>VLOOKUP(L415,'[2]Visual Chart'!$A$2:$R$481,2,0)</f>
        <v>109/5</v>
      </c>
      <c r="M406" s="627"/>
      <c r="N406" s="119" t="str">
        <f>VLOOKUP(N415,'[2]Visual Chart'!$A$2:$R$481,2,0)</f>
        <v>109/6</v>
      </c>
      <c r="O406" s="627"/>
      <c r="P406" s="119" t="str">
        <f>VLOOKUP(P415,'[2]Visual Chart'!$A$2:$R$481,2,0)</f>
        <v>109/7</v>
      </c>
      <c r="Q406" s="627"/>
      <c r="R406" s="119" t="str">
        <f>VLOOKUP(R415,'[2]Visual Chart'!$A$2:$R$481,2,0)</f>
        <v>109/8</v>
      </c>
      <c r="S406" s="627"/>
      <c r="T406" s="119" t="str">
        <f>VLOOKUP(T415,'[2]Visual Chart'!$A$2:$R$481,2,0)</f>
        <v>109/9</v>
      </c>
      <c r="U406" s="627"/>
      <c r="V406" s="625"/>
      <c r="W406" s="625"/>
      <c r="X406" s="1003"/>
      <c r="Y406" s="1005"/>
      <c r="Z406" s="992"/>
      <c r="AA406" s="999"/>
      <c r="AB406" s="999"/>
      <c r="AC406" s="992"/>
      <c r="AD406" s="992"/>
      <c r="AE406" s="992"/>
      <c r="AF406" s="992"/>
      <c r="AG406" s="992"/>
      <c r="AH406" s="992"/>
      <c r="AI406" s="992"/>
      <c r="AJ406" s="992"/>
      <c r="AK406" s="992"/>
      <c r="AL406" s="994"/>
    </row>
    <row r="407" spans="1:38" s="117" customFormat="1" ht="13.5" customHeight="1">
      <c r="A407" s="116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5"/>
      <c r="P407" s="625"/>
      <c r="Q407" s="625"/>
      <c r="R407" s="625"/>
      <c r="S407" s="625"/>
      <c r="T407" s="625"/>
      <c r="U407" s="625"/>
      <c r="V407" s="625"/>
      <c r="W407" s="625"/>
      <c r="X407" s="1003"/>
      <c r="Y407" s="1005"/>
      <c r="Z407" s="992"/>
      <c r="AA407" s="999"/>
      <c r="AB407" s="999"/>
      <c r="AC407" s="992"/>
      <c r="AD407" s="992"/>
      <c r="AE407" s="992"/>
      <c r="AF407" s="992"/>
      <c r="AG407" s="992"/>
      <c r="AH407" s="992"/>
      <c r="AI407" s="992"/>
      <c r="AJ407" s="992"/>
      <c r="AK407" s="992"/>
      <c r="AL407" s="994"/>
    </row>
    <row r="408" spans="1:38" s="117" customFormat="1" ht="13.5" customHeight="1">
      <c r="A408" s="116"/>
      <c r="B408" s="627"/>
      <c r="C408" s="627"/>
      <c r="D408" s="627"/>
      <c r="E408" s="625"/>
      <c r="F408" s="627"/>
      <c r="G408" s="627"/>
      <c r="H408" s="627"/>
      <c r="I408" s="625"/>
      <c r="J408" s="627"/>
      <c r="K408" s="627"/>
      <c r="L408" s="627"/>
      <c r="M408" s="627"/>
      <c r="N408" s="627"/>
      <c r="O408" s="627"/>
      <c r="P408" s="627"/>
      <c r="Q408" s="627"/>
      <c r="R408" s="627"/>
      <c r="S408" s="627"/>
      <c r="T408" s="627"/>
      <c r="U408" s="627"/>
      <c r="V408" s="625"/>
      <c r="W408" s="625"/>
      <c r="X408" s="1003"/>
      <c r="Y408" s="1005"/>
      <c r="Z408" s="992"/>
      <c r="AA408" s="999"/>
      <c r="AB408" s="999"/>
      <c r="AC408" s="992"/>
      <c r="AD408" s="992"/>
      <c r="AE408" s="992"/>
      <c r="AF408" s="992"/>
      <c r="AG408" s="992"/>
      <c r="AH408" s="992"/>
      <c r="AI408" s="992"/>
      <c r="AJ408" s="992"/>
      <c r="AK408" s="992"/>
      <c r="AL408" s="994"/>
    </row>
    <row r="409" spans="1:38" s="117" customFormat="1" ht="13.5" customHeight="1" thickBot="1">
      <c r="A409" s="116"/>
      <c r="B409" s="627"/>
      <c r="C409" s="627"/>
      <c r="D409" s="627"/>
      <c r="E409" s="625"/>
      <c r="F409" s="627"/>
      <c r="G409" s="627"/>
      <c r="H409" s="627"/>
      <c r="I409" s="625"/>
      <c r="J409" s="627"/>
      <c r="K409" s="627"/>
      <c r="L409" s="627"/>
      <c r="M409" s="627"/>
      <c r="N409" s="627"/>
      <c r="O409" s="627"/>
      <c r="P409" s="627"/>
      <c r="Q409" s="627"/>
      <c r="R409" s="627"/>
      <c r="S409" s="627"/>
      <c r="T409" s="627"/>
      <c r="U409" s="627"/>
      <c r="V409" s="625"/>
      <c r="W409" s="635"/>
      <c r="X409" s="1003"/>
      <c r="Y409" s="1005"/>
      <c r="Z409" s="992"/>
      <c r="AA409" s="999"/>
      <c r="AB409" s="999"/>
      <c r="AC409" s="992"/>
      <c r="AD409" s="992"/>
      <c r="AE409" s="992"/>
      <c r="AF409" s="992"/>
      <c r="AG409" s="992"/>
      <c r="AH409" s="992"/>
      <c r="AI409" s="992"/>
      <c r="AJ409" s="992"/>
      <c r="AK409" s="992"/>
      <c r="AL409" s="994"/>
    </row>
    <row r="410" spans="1:38" s="117" customFormat="1" ht="13.5" customHeight="1">
      <c r="A410" s="116"/>
      <c r="B410" s="1009" t="str">
        <f>VLOOKUP(B415,'[2]Visual Chart'!$A$2:$R$481,13,0)</f>
        <v>C</v>
      </c>
      <c r="C410" s="119">
        <f>VLOOKUP(B415,'[2]Visual Chart'!$A$2:$R$481,5,0)</f>
        <v>377</v>
      </c>
      <c r="D410" s="1009" t="str">
        <f>VLOOKUP(D415,'[2]Visual Chart'!$A$2:$R$481,13,0)</f>
        <v>C</v>
      </c>
      <c r="E410" s="119">
        <f>VLOOKUP(D415,'[2]Visual Chart'!$A$2:$R$481,5,0)</f>
        <v>290</v>
      </c>
      <c r="F410" s="1009" t="str">
        <f>VLOOKUP(F415,'[2]Visual Chart'!$A$2:$R$481,13,0)</f>
        <v>C</v>
      </c>
      <c r="G410" s="119">
        <f>VLOOKUP(F415,'[2]Visual Chart'!$A$2:$R$481,5,0)</f>
        <v>426</v>
      </c>
      <c r="H410" s="1009">
        <f>VLOOKUP(H415,'[2]Visual Chart'!$A$2:$R$481,13,0)</f>
        <v>0</v>
      </c>
      <c r="I410" s="119">
        <f>VLOOKUP(H415,'[2]Visual Chart'!$A$2:$R$481,5,0)</f>
        <v>408</v>
      </c>
      <c r="J410" s="1009">
        <f>VLOOKUP(J415,'[2]Visual Chart'!$A$2:$R$481,13,0)</f>
        <v>0</v>
      </c>
      <c r="K410" s="119">
        <f>VLOOKUP(J415,'[2]Visual Chart'!$A$2:$R$481,5,0)</f>
        <v>413</v>
      </c>
      <c r="L410" s="1009" t="str">
        <f>VLOOKUP(L415,'[2]Visual Chart'!$A$2:$R$481,13,0)</f>
        <v>C</v>
      </c>
      <c r="M410" s="119">
        <f>VLOOKUP(L415,'[2]Visual Chart'!$A$2:$R$481,5,0)</f>
        <v>386</v>
      </c>
      <c r="N410" s="1009" t="str">
        <f>VLOOKUP(N415,'[2]Visual Chart'!$A$2:$R$481,13,0)</f>
        <v>C</v>
      </c>
      <c r="O410" s="119">
        <f>VLOOKUP(N415,'[2]Visual Chart'!$A$2:$R$481,5,0)</f>
        <v>360</v>
      </c>
      <c r="P410" s="1009" t="str">
        <f>VLOOKUP(P415,'[2]Visual Chart'!$A$2:$R$481,13,0)</f>
        <v>C</v>
      </c>
      <c r="Q410" s="119">
        <f>VLOOKUP(P415,'[2]Visual Chart'!$A$2:$R$481,5,0)</f>
        <v>435</v>
      </c>
      <c r="R410" s="1009" t="str">
        <f>VLOOKUP(R415,'[2]Visual Chart'!$A$2:$R$481,13,0)</f>
        <v>C</v>
      </c>
      <c r="S410" s="119">
        <f>VLOOKUP(R415,'[2]Visual Chart'!$A$2:$R$481,5,0)</f>
        <v>414</v>
      </c>
      <c r="T410" s="1009" t="str">
        <f>VLOOKUP(T415,'[2]Visual Chart'!$A$2:$R$481,13,0)</f>
        <v>C</v>
      </c>
      <c r="U410" s="119">
        <f>VLOOKUP(T415,'[2]Visual Chart'!$A$2:$R$481,5,0)</f>
        <v>413</v>
      </c>
      <c r="V410" s="995">
        <f>SUM(C410:U410)</f>
        <v>3922</v>
      </c>
      <c r="W410" s="1096"/>
      <c r="X410" s="1003"/>
      <c r="Y410" s="1005"/>
      <c r="Z410" s="992"/>
      <c r="AA410" s="999"/>
      <c r="AB410" s="999"/>
      <c r="AC410" s="992"/>
      <c r="AD410" s="992"/>
      <c r="AE410" s="992"/>
      <c r="AF410" s="992"/>
      <c r="AG410" s="992"/>
      <c r="AH410" s="992"/>
      <c r="AI410" s="992"/>
      <c r="AJ410" s="992"/>
      <c r="AK410" s="992"/>
      <c r="AL410" s="994"/>
    </row>
    <row r="411" spans="1:38" s="117" customFormat="1" ht="12.65" customHeight="1">
      <c r="A411" s="116"/>
      <c r="B411" s="1010"/>
      <c r="C411" s="628"/>
      <c r="D411" s="1010"/>
      <c r="E411" s="628"/>
      <c r="F411" s="1010"/>
      <c r="G411" s="628"/>
      <c r="H411" s="1010"/>
      <c r="I411" s="628"/>
      <c r="J411" s="1010"/>
      <c r="K411" s="628"/>
      <c r="L411" s="1010"/>
      <c r="M411" s="628"/>
      <c r="N411" s="1010"/>
      <c r="O411" s="628"/>
      <c r="P411" s="1010"/>
      <c r="Q411" s="628"/>
      <c r="R411" s="1010"/>
      <c r="S411" s="628"/>
      <c r="T411" s="1010"/>
      <c r="U411" s="628"/>
      <c r="V411" s="625"/>
      <c r="W411" s="625"/>
      <c r="X411" s="1003"/>
      <c r="Y411" s="1005"/>
      <c r="Z411" s="992"/>
      <c r="AA411" s="999"/>
      <c r="AB411" s="999"/>
      <c r="AC411" s="992"/>
      <c r="AD411" s="992"/>
      <c r="AE411" s="992"/>
      <c r="AF411" s="992"/>
      <c r="AG411" s="992"/>
      <c r="AH411" s="992"/>
      <c r="AI411" s="992"/>
      <c r="AJ411" s="992"/>
      <c r="AK411" s="992"/>
      <c r="AL411" s="994"/>
    </row>
    <row r="412" spans="1:38" s="117" customFormat="1" ht="13.5" customHeight="1" thickBot="1">
      <c r="A412" s="116"/>
      <c r="B412" s="1011"/>
      <c r="C412" s="625"/>
      <c r="D412" s="1011"/>
      <c r="E412" s="625"/>
      <c r="F412" s="1011"/>
      <c r="G412" s="625"/>
      <c r="H412" s="1011"/>
      <c r="I412" s="625"/>
      <c r="J412" s="1011"/>
      <c r="K412" s="625"/>
      <c r="L412" s="1011"/>
      <c r="M412" s="625"/>
      <c r="N412" s="1011"/>
      <c r="O412" s="625"/>
      <c r="P412" s="1011"/>
      <c r="Q412" s="625"/>
      <c r="R412" s="1011"/>
      <c r="S412" s="625"/>
      <c r="T412" s="1011"/>
      <c r="U412" s="625"/>
      <c r="V412" s="625"/>
      <c r="W412" s="625"/>
      <c r="X412" s="1003"/>
      <c r="Y412" s="1005"/>
      <c r="Z412" s="992"/>
      <c r="AA412" s="999"/>
      <c r="AB412" s="999"/>
      <c r="AC412" s="992"/>
      <c r="AD412" s="992"/>
      <c r="AE412" s="992"/>
      <c r="AF412" s="992"/>
      <c r="AG412" s="992"/>
      <c r="AH412" s="992"/>
      <c r="AI412" s="992"/>
      <c r="AJ412" s="992"/>
      <c r="AK412" s="992"/>
      <c r="AL412" s="994"/>
    </row>
    <row r="413" spans="1:38" s="117" customFormat="1" ht="13.5" customHeight="1">
      <c r="A413" s="116"/>
      <c r="B413" s="119" t="str">
        <f>VLOOKUP(B415,'[2]Visual Chart'!$A$2:$R$481,3,0)</f>
        <v>B2+0</v>
      </c>
      <c r="C413" s="627"/>
      <c r="D413" s="119" t="str">
        <f>VLOOKUP(D415,'[2]Visual Chart'!$A$2:$R$481,3,0)</f>
        <v>A+3</v>
      </c>
      <c r="E413" s="627"/>
      <c r="F413" s="119" t="str">
        <f>VLOOKUP(F415,'[2]Visual Chart'!$A$2:$R$481,3,0)</f>
        <v>A+0</v>
      </c>
      <c r="G413" s="627"/>
      <c r="H413" s="119" t="str">
        <f>VLOOKUP(H415,'[2]Visual Chart'!$A$2:$R$481,3,0)</f>
        <v>A+9</v>
      </c>
      <c r="I413" s="627"/>
      <c r="J413" s="119" t="str">
        <f>VLOOKUP(J415,'[2]Visual Chart'!$A$2:$R$481,3,0)</f>
        <v>A-3</v>
      </c>
      <c r="K413" s="627"/>
      <c r="L413" s="119" t="str">
        <f>VLOOKUP(L415,'[2]Visual Chart'!$A$2:$R$481,3,0)</f>
        <v>A+3</v>
      </c>
      <c r="M413" s="627"/>
      <c r="N413" s="119" t="str">
        <f>VLOOKUP(N415,'[2]Visual Chart'!$A$2:$R$481,3,0)</f>
        <v>A+3</v>
      </c>
      <c r="O413" s="627"/>
      <c r="P413" s="119" t="str">
        <f>VLOOKUP(P415,'[2]Visual Chart'!$A$2:$R$481,3,0)</f>
        <v>A+3</v>
      </c>
      <c r="Q413" s="627"/>
      <c r="R413" s="119" t="str">
        <f>VLOOKUP(R415,'[2]Visual Chart'!$A$2:$R$481,3,0)</f>
        <v>A+3</v>
      </c>
      <c r="S413" s="627"/>
      <c r="T413" s="119" t="str">
        <f>VLOOKUP(T415,'[2]Visual Chart'!$A$2:$R$481,3,0)</f>
        <v>A+3</v>
      </c>
      <c r="U413" s="627"/>
      <c r="V413" s="625"/>
      <c r="W413" s="625"/>
      <c r="X413" s="1003"/>
      <c r="Y413" s="1005"/>
      <c r="Z413" s="992"/>
      <c r="AA413" s="999"/>
      <c r="AB413" s="999"/>
      <c r="AC413" s="992"/>
      <c r="AD413" s="992"/>
      <c r="AE413" s="992"/>
      <c r="AF413" s="992"/>
      <c r="AG413" s="992"/>
      <c r="AH413" s="992"/>
      <c r="AI413" s="992"/>
      <c r="AJ413" s="992"/>
      <c r="AK413" s="992"/>
      <c r="AL413" s="994"/>
    </row>
    <row r="414" spans="1:38" s="117" customFormat="1" ht="14.15" customHeight="1">
      <c r="A414" s="116"/>
      <c r="B414" s="625"/>
      <c r="C414" s="625"/>
      <c r="D414" s="141"/>
      <c r="E414" s="627"/>
      <c r="F414" s="141"/>
      <c r="G414" s="627"/>
      <c r="H414" s="141"/>
      <c r="I414" s="627"/>
      <c r="J414" s="141"/>
      <c r="K414" s="627"/>
      <c r="L414" s="141"/>
      <c r="M414" s="627"/>
      <c r="N414" s="627"/>
      <c r="O414" s="627"/>
      <c r="P414" s="627"/>
      <c r="Q414" s="627"/>
      <c r="R414" s="627"/>
      <c r="S414" s="627"/>
      <c r="T414" s="627"/>
      <c r="U414" s="627"/>
      <c r="V414" s="625"/>
      <c r="W414" s="625"/>
      <c r="X414" s="1003"/>
      <c r="Y414" s="1005"/>
      <c r="Z414" s="992"/>
      <c r="AA414" s="999"/>
      <c r="AB414" s="999"/>
      <c r="AC414" s="992"/>
      <c r="AD414" s="992"/>
      <c r="AE414" s="992"/>
      <c r="AF414" s="992"/>
      <c r="AG414" s="992"/>
      <c r="AH414" s="992"/>
      <c r="AI414" s="992"/>
      <c r="AJ414" s="992"/>
      <c r="AK414" s="992"/>
      <c r="AL414" s="994"/>
    </row>
    <row r="415" spans="1:38" s="117" customFormat="1" ht="14.15" customHeight="1" thickBot="1">
      <c r="A415" s="116"/>
      <c r="B415" s="639">
        <f>T404+1</f>
        <v>330</v>
      </c>
      <c r="C415" s="639"/>
      <c r="D415" s="639">
        <f>B415+1</f>
        <v>331</v>
      </c>
      <c r="E415" s="639"/>
      <c r="F415" s="639">
        <f t="shared" ref="F415" si="260">D415+1</f>
        <v>332</v>
      </c>
      <c r="G415" s="639"/>
      <c r="H415" s="639">
        <f t="shared" ref="H415" si="261">F415+1</f>
        <v>333</v>
      </c>
      <c r="I415" s="639"/>
      <c r="J415" s="639">
        <f t="shared" ref="J415" si="262">H415+1</f>
        <v>334</v>
      </c>
      <c r="K415" s="639"/>
      <c r="L415" s="639">
        <f t="shared" ref="L415" si="263">J415+1</f>
        <v>335</v>
      </c>
      <c r="M415" s="639"/>
      <c r="N415" s="639">
        <f t="shared" ref="N415" si="264">L415+1</f>
        <v>336</v>
      </c>
      <c r="O415" s="639"/>
      <c r="P415" s="639">
        <f t="shared" ref="P415" si="265">N415+1</f>
        <v>337</v>
      </c>
      <c r="Q415" s="639"/>
      <c r="R415" s="639">
        <f t="shared" ref="R415" si="266">P415+1</f>
        <v>338</v>
      </c>
      <c r="S415" s="639"/>
      <c r="T415" s="639">
        <f t="shared" ref="T415" si="267">R415+1</f>
        <v>339</v>
      </c>
      <c r="U415" s="625"/>
      <c r="V415" s="625"/>
      <c r="W415" s="625"/>
      <c r="X415" s="1003"/>
      <c r="Y415" s="1005"/>
      <c r="Z415" s="992"/>
      <c r="AA415" s="1000"/>
      <c r="AB415" s="1001"/>
      <c r="AC415" s="992"/>
      <c r="AD415" s="992"/>
      <c r="AE415" s="992"/>
      <c r="AF415" s="992"/>
      <c r="AG415" s="992"/>
      <c r="AH415" s="992"/>
      <c r="AI415" s="992"/>
      <c r="AJ415" s="992"/>
      <c r="AK415" s="992"/>
      <c r="AL415" s="994"/>
    </row>
    <row r="416" spans="1:38" s="117" customFormat="1" ht="14.5">
      <c r="A416" s="116"/>
      <c r="B416" s="625"/>
      <c r="C416" s="630"/>
      <c r="D416" s="625"/>
      <c r="E416" s="630"/>
      <c r="F416" s="625"/>
      <c r="G416" s="630"/>
      <c r="H416" s="625"/>
      <c r="I416" s="630"/>
      <c r="J416" s="625"/>
      <c r="K416" s="625"/>
      <c r="L416" s="625"/>
      <c r="M416" s="625"/>
      <c r="N416" s="625"/>
      <c r="O416" s="625"/>
      <c r="P416" s="625"/>
      <c r="Q416" s="625"/>
      <c r="R416" s="625"/>
      <c r="S416" s="625"/>
      <c r="T416" s="625"/>
      <c r="U416" s="625"/>
      <c r="V416" s="625"/>
      <c r="W416" s="625"/>
      <c r="X416" s="1002">
        <f>V421/1000</f>
        <v>3.9708109999999999</v>
      </c>
      <c r="Y416" s="1004">
        <f>X416</f>
        <v>3.9708109999999999</v>
      </c>
      <c r="Z416" s="991"/>
      <c r="AA416" s="998">
        <v>10</v>
      </c>
      <c r="AB416" s="998">
        <v>8</v>
      </c>
      <c r="AC416" s="991">
        <f>AA416-AB416</f>
        <v>2</v>
      </c>
      <c r="AD416" s="991">
        <v>8</v>
      </c>
      <c r="AE416" s="991">
        <v>10</v>
      </c>
      <c r="AF416" s="991">
        <v>7</v>
      </c>
      <c r="AG416" s="991">
        <f>AE416-AF416</f>
        <v>3</v>
      </c>
      <c r="AH416" s="991"/>
      <c r="AI416" s="991"/>
      <c r="AJ416" s="991"/>
      <c r="AK416" s="991"/>
      <c r="AL416" s="993"/>
    </row>
    <row r="417" spans="1:38" s="117" customFormat="1" ht="13.5" customHeight="1">
      <c r="A417" s="116"/>
      <c r="B417" s="119" t="str">
        <f>VLOOKUP(B426,'[2]Visual Chart'!$A$2:$R$481,2,0)</f>
        <v>109/10</v>
      </c>
      <c r="C417" s="625"/>
      <c r="D417" s="119" t="str">
        <f>VLOOKUP(D426,'[2]Visual Chart'!$A$2:$R$481,2,0)</f>
        <v>109/11</v>
      </c>
      <c r="E417" s="141"/>
      <c r="F417" s="119" t="str">
        <f>VLOOKUP(F426,'[2]Visual Chart'!$A$2:$R$481,2,0)</f>
        <v>110/0</v>
      </c>
      <c r="G417" s="141"/>
      <c r="H417" s="119" t="str">
        <f>VLOOKUP(H426,'[2]Visual Chart'!$A$2:$R$481,2,0)</f>
        <v>110/1</v>
      </c>
      <c r="I417" s="141"/>
      <c r="J417" s="119" t="str">
        <f>VLOOKUP(J426,'[2]Visual Chart'!$A$2:$R$481,2,0)</f>
        <v>110/2</v>
      </c>
      <c r="K417" s="141"/>
      <c r="L417" s="119" t="str">
        <f>VLOOKUP(L426,'[2]Visual Chart'!$A$2:$R$481,2,0)</f>
        <v>110/3</v>
      </c>
      <c r="M417" s="627"/>
      <c r="N417" s="119" t="str">
        <f>VLOOKUP(N426,'[2]Visual Chart'!$A$2:$R$481,2,0)</f>
        <v>110/4</v>
      </c>
      <c r="O417" s="627"/>
      <c r="P417" s="119" t="str">
        <f>VLOOKUP(P426,'[2]Visual Chart'!$A$2:$R$481,2,0)</f>
        <v>111/0</v>
      </c>
      <c r="Q417" s="627"/>
      <c r="R417" s="119" t="str">
        <f>VLOOKUP(R426,'[2]Visual Chart'!$A$2:$R$481,2,0)</f>
        <v>111/1</v>
      </c>
      <c r="S417" s="627"/>
      <c r="T417" s="119" t="str">
        <f>VLOOKUP(T426,'[2]Visual Chart'!$A$2:$R$481,2,0)</f>
        <v>111/2</v>
      </c>
      <c r="U417" s="627"/>
      <c r="V417" s="625"/>
      <c r="W417" s="625"/>
      <c r="X417" s="1003"/>
      <c r="Y417" s="1005"/>
      <c r="Z417" s="992"/>
      <c r="AA417" s="999"/>
      <c r="AB417" s="999"/>
      <c r="AC417" s="992"/>
      <c r="AD417" s="992"/>
      <c r="AE417" s="992"/>
      <c r="AF417" s="992"/>
      <c r="AG417" s="992"/>
      <c r="AH417" s="992"/>
      <c r="AI417" s="992"/>
      <c r="AJ417" s="992"/>
      <c r="AK417" s="992"/>
      <c r="AL417" s="994"/>
    </row>
    <row r="418" spans="1:38" s="117" customFormat="1" ht="13.5" customHeight="1">
      <c r="A418" s="116"/>
      <c r="B418" s="625"/>
      <c r="C418" s="625"/>
      <c r="D418" s="625"/>
      <c r="E418" s="625"/>
      <c r="F418" s="625"/>
      <c r="G418" s="625"/>
      <c r="H418" s="625"/>
      <c r="I418" s="625"/>
      <c r="J418" s="625"/>
      <c r="K418" s="625"/>
      <c r="L418" s="625"/>
      <c r="M418" s="625"/>
      <c r="N418" s="625"/>
      <c r="O418" s="625"/>
      <c r="P418" s="625"/>
      <c r="Q418" s="625"/>
      <c r="R418" s="625"/>
      <c r="S418" s="625"/>
      <c r="T418" s="625"/>
      <c r="U418" s="625"/>
      <c r="V418" s="625"/>
      <c r="W418" s="625"/>
      <c r="X418" s="1003"/>
      <c r="Y418" s="1005"/>
      <c r="Z418" s="992"/>
      <c r="AA418" s="999"/>
      <c r="AB418" s="999"/>
      <c r="AC418" s="992"/>
      <c r="AD418" s="992"/>
      <c r="AE418" s="992"/>
      <c r="AF418" s="992"/>
      <c r="AG418" s="992"/>
      <c r="AH418" s="992"/>
      <c r="AI418" s="992"/>
      <c r="AJ418" s="992"/>
      <c r="AK418" s="992"/>
      <c r="AL418" s="994"/>
    </row>
    <row r="419" spans="1:38" s="117" customFormat="1" ht="13.5" customHeight="1">
      <c r="A419" s="116"/>
      <c r="B419" s="627"/>
      <c r="C419" s="627"/>
      <c r="D419" s="627"/>
      <c r="E419" s="625"/>
      <c r="F419" s="627"/>
      <c r="G419" s="627"/>
      <c r="H419" s="627"/>
      <c r="I419" s="625"/>
      <c r="J419" s="627"/>
      <c r="K419" s="627"/>
      <c r="L419" s="627"/>
      <c r="M419" s="627"/>
      <c r="N419" s="627"/>
      <c r="O419" s="627"/>
      <c r="P419" s="627"/>
      <c r="Q419" s="627"/>
      <c r="R419" s="627"/>
      <c r="S419" s="627"/>
      <c r="T419" s="627"/>
      <c r="U419" s="627"/>
      <c r="V419" s="625"/>
      <c r="W419" s="625"/>
      <c r="X419" s="1003"/>
      <c r="Y419" s="1005"/>
      <c r="Z419" s="992"/>
      <c r="AA419" s="999"/>
      <c r="AB419" s="999"/>
      <c r="AC419" s="992"/>
      <c r="AD419" s="992"/>
      <c r="AE419" s="992"/>
      <c r="AF419" s="992"/>
      <c r="AG419" s="992"/>
      <c r="AH419" s="992"/>
      <c r="AI419" s="992"/>
      <c r="AJ419" s="992"/>
      <c r="AK419" s="992"/>
      <c r="AL419" s="994"/>
    </row>
    <row r="420" spans="1:38" s="117" customFormat="1" ht="13.5" customHeight="1" thickBot="1">
      <c r="A420" s="116"/>
      <c r="B420" s="627"/>
      <c r="C420" s="627"/>
      <c r="D420" s="627"/>
      <c r="E420" s="625"/>
      <c r="F420" s="627"/>
      <c r="G420" s="627"/>
      <c r="H420" s="627"/>
      <c r="I420" s="625"/>
      <c r="J420" s="627"/>
      <c r="K420" s="627"/>
      <c r="L420" s="627"/>
      <c r="M420" s="627"/>
      <c r="N420" s="627"/>
      <c r="O420" s="627"/>
      <c r="P420" s="627"/>
      <c r="Q420" s="627"/>
      <c r="R420" s="627"/>
      <c r="S420" s="627"/>
      <c r="T420" s="627"/>
      <c r="U420" s="627"/>
      <c r="V420" s="625"/>
      <c r="W420" s="635"/>
      <c r="X420" s="1003"/>
      <c r="Y420" s="1005"/>
      <c r="Z420" s="992"/>
      <c r="AA420" s="999"/>
      <c r="AB420" s="999"/>
      <c r="AC420" s="992"/>
      <c r="AD420" s="992"/>
      <c r="AE420" s="992"/>
      <c r="AF420" s="992"/>
      <c r="AG420" s="992"/>
      <c r="AH420" s="992"/>
      <c r="AI420" s="992"/>
      <c r="AJ420" s="992"/>
      <c r="AK420" s="992"/>
      <c r="AL420" s="994"/>
    </row>
    <row r="421" spans="1:38" s="117" customFormat="1" ht="13.5" customHeight="1">
      <c r="A421" s="116"/>
      <c r="B421" s="1009" t="str">
        <f>VLOOKUP(B426,'[2]Visual Chart'!$A$2:$R$481,13,0)</f>
        <v>C</v>
      </c>
      <c r="C421" s="119">
        <f>VLOOKUP(B426,'[2]Visual Chart'!$A$2:$R$481,5,0)</f>
        <v>405</v>
      </c>
      <c r="D421" s="1009" t="str">
        <f>VLOOKUP(D426,'[2]Visual Chart'!$A$2:$R$481,13,0)</f>
        <v>C</v>
      </c>
      <c r="E421" s="119">
        <f>VLOOKUP(D426,'[2]Visual Chart'!$A$2:$R$481,5,0)</f>
        <v>423.81099999999998</v>
      </c>
      <c r="F421" s="1009">
        <f>VLOOKUP(F426,'[2]Visual Chart'!$A$2:$R$481,13,0)</f>
        <v>0</v>
      </c>
      <c r="G421" s="119">
        <f>VLOOKUP(F426,'[2]Visual Chart'!$A$2:$R$481,5,0)</f>
        <v>449</v>
      </c>
      <c r="H421" s="1009" t="str">
        <f>VLOOKUP(H426,'[2]Visual Chart'!$A$2:$R$481,13,0)</f>
        <v>C</v>
      </c>
      <c r="I421" s="119">
        <f>VLOOKUP(H426,'[2]Visual Chart'!$A$2:$R$481,5,0)</f>
        <v>395</v>
      </c>
      <c r="J421" s="1009" t="str">
        <f>VLOOKUP(J426,'[2]Visual Chart'!$A$2:$R$481,13,0)</f>
        <v>C</v>
      </c>
      <c r="K421" s="119">
        <f>VLOOKUP(J426,'[2]Visual Chart'!$A$2:$R$481,5,0)</f>
        <v>357</v>
      </c>
      <c r="L421" s="1009" t="str">
        <f>VLOOKUP(L426,'[2]Visual Chart'!$A$2:$R$481,13,0)</f>
        <v>C</v>
      </c>
      <c r="M421" s="119">
        <f>VLOOKUP(L426,'[2]Visual Chart'!$A$2:$R$481,5,0)</f>
        <v>423</v>
      </c>
      <c r="N421" s="1009" t="str">
        <f>VLOOKUP(N426,'[2]Visual Chart'!$A$2:$R$481,13,0)</f>
        <v>C</v>
      </c>
      <c r="O421" s="119">
        <f>VLOOKUP(N426,'[2]Visual Chart'!$A$2:$R$481,5,0)</f>
        <v>329</v>
      </c>
      <c r="P421" s="1009" t="s">
        <v>70</v>
      </c>
      <c r="Q421" s="119">
        <f>VLOOKUP(P426,'[2]Visual Chart'!$A$2:$R$481,5,0)</f>
        <v>373</v>
      </c>
      <c r="R421" s="1009" t="str">
        <f>VLOOKUP(R426,'[2]Visual Chart'!$A$2:$R$481,13,0)</f>
        <v>C</v>
      </c>
      <c r="S421" s="119">
        <f>VLOOKUP(R426,'[2]Visual Chart'!$A$2:$R$481,5,0)</f>
        <v>419</v>
      </c>
      <c r="T421" s="1009" t="str">
        <f>VLOOKUP(T426,'[2]Visual Chart'!$A$2:$R$481,13,0)</f>
        <v>C</v>
      </c>
      <c r="U421" s="119">
        <f>VLOOKUP(T426,'[2]Visual Chart'!$A$2:$R$481,5,0)</f>
        <v>397</v>
      </c>
      <c r="V421" s="995">
        <f>SUM(C421:U421)</f>
        <v>3970.8109999999997</v>
      </c>
      <c r="W421" s="1096"/>
      <c r="X421" s="1003"/>
      <c r="Y421" s="1005"/>
      <c r="Z421" s="992"/>
      <c r="AA421" s="999"/>
      <c r="AB421" s="999"/>
      <c r="AC421" s="992"/>
      <c r="AD421" s="992"/>
      <c r="AE421" s="992"/>
      <c r="AF421" s="992"/>
      <c r="AG421" s="992"/>
      <c r="AH421" s="992"/>
      <c r="AI421" s="992"/>
      <c r="AJ421" s="992"/>
      <c r="AK421" s="992"/>
      <c r="AL421" s="994"/>
    </row>
    <row r="422" spans="1:38" s="117" customFormat="1" ht="12.65" customHeight="1">
      <c r="A422" s="116"/>
      <c r="B422" s="1010"/>
      <c r="C422" s="628"/>
      <c r="D422" s="1010"/>
      <c r="E422" s="628"/>
      <c r="F422" s="1010"/>
      <c r="G422" s="628"/>
      <c r="H422" s="1010"/>
      <c r="I422" s="628"/>
      <c r="J422" s="1010"/>
      <c r="K422" s="628"/>
      <c r="L422" s="1010"/>
      <c r="M422" s="628"/>
      <c r="N422" s="1010"/>
      <c r="O422" s="628"/>
      <c r="P422" s="1010"/>
      <c r="Q422" s="628"/>
      <c r="R422" s="1010"/>
      <c r="S422" s="628"/>
      <c r="T422" s="1010"/>
      <c r="U422" s="628"/>
      <c r="V422" s="625"/>
      <c r="W422" s="625"/>
      <c r="X422" s="1003"/>
      <c r="Y422" s="1005"/>
      <c r="Z422" s="992"/>
      <c r="AA422" s="999"/>
      <c r="AB422" s="999"/>
      <c r="AC422" s="992"/>
      <c r="AD422" s="992"/>
      <c r="AE422" s="992"/>
      <c r="AF422" s="992"/>
      <c r="AG422" s="992"/>
      <c r="AH422" s="992"/>
      <c r="AI422" s="992"/>
      <c r="AJ422" s="992"/>
      <c r="AK422" s="992"/>
      <c r="AL422" s="994"/>
    </row>
    <row r="423" spans="1:38" s="117" customFormat="1" ht="13.5" customHeight="1" thickBot="1">
      <c r="A423" s="116"/>
      <c r="B423" s="1011"/>
      <c r="C423" s="625"/>
      <c r="D423" s="1011"/>
      <c r="E423" s="625"/>
      <c r="F423" s="1011"/>
      <c r="G423" s="625"/>
      <c r="H423" s="1011"/>
      <c r="I423" s="625"/>
      <c r="J423" s="1011"/>
      <c r="K423" s="625"/>
      <c r="L423" s="1011"/>
      <c r="M423" s="625"/>
      <c r="N423" s="1011"/>
      <c r="O423" s="625"/>
      <c r="P423" s="1011"/>
      <c r="Q423" s="625"/>
      <c r="R423" s="1011"/>
      <c r="S423" s="625"/>
      <c r="T423" s="1011"/>
      <c r="U423" s="625"/>
      <c r="V423" s="625"/>
      <c r="W423" s="625"/>
      <c r="X423" s="1003"/>
      <c r="Y423" s="1005"/>
      <c r="Z423" s="992"/>
      <c r="AA423" s="999"/>
      <c r="AB423" s="999"/>
      <c r="AC423" s="992"/>
      <c r="AD423" s="992"/>
      <c r="AE423" s="992"/>
      <c r="AF423" s="992"/>
      <c r="AG423" s="992"/>
      <c r="AH423" s="992"/>
      <c r="AI423" s="992"/>
      <c r="AJ423" s="992"/>
      <c r="AK423" s="992"/>
      <c r="AL423" s="994"/>
    </row>
    <row r="424" spans="1:38" s="117" customFormat="1" ht="13.4" customHeight="1">
      <c r="A424" s="116"/>
      <c r="B424" s="119" t="str">
        <f>VLOOKUP(B426,'[2]Visual Chart'!$A$2:$R$481,3,0)</f>
        <v>A-3</v>
      </c>
      <c r="C424" s="627"/>
      <c r="D424" s="119" t="str">
        <f>VLOOKUP(D426,'[2]Visual Chart'!$A$2:$R$481,3,0)</f>
        <v>A+3</v>
      </c>
      <c r="E424" s="627"/>
      <c r="F424" s="119" t="str">
        <f>VLOOKUP(F426,'[2]Visual Chart'!$A$2:$R$481,3,0)</f>
        <v>D45+3</v>
      </c>
      <c r="G424" s="627"/>
      <c r="H424" s="119" t="str">
        <f>VLOOKUP(H426,'[2]Visual Chart'!$A$2:$R$481,3,0)</f>
        <v>A+7.5</v>
      </c>
      <c r="I424" s="627"/>
      <c r="J424" s="119" t="str">
        <f>VLOOKUP(J426,'[2]Visual Chart'!$A$2:$R$481,3,0)</f>
        <v>A+0</v>
      </c>
      <c r="K424" s="627"/>
      <c r="L424" s="119" t="str">
        <f>VLOOKUP(L426,'[2]Visual Chart'!$A$2:$R$481,3,0)</f>
        <v>A+0</v>
      </c>
      <c r="M424" s="627"/>
      <c r="N424" s="119" t="str">
        <f>VLOOKUP(N426,'[2]Visual Chart'!$A$2:$R$481,3,0)</f>
        <v>A+0</v>
      </c>
      <c r="O424" s="627"/>
      <c r="P424" s="119" t="str">
        <f>VLOOKUP(P426,'[2]Visual Chart'!$A$2:$R$481,3,0)</f>
        <v>D45+6</v>
      </c>
      <c r="Q424" s="627"/>
      <c r="R424" s="119" t="str">
        <f>VLOOKUP(R426,'[2]Visual Chart'!$A$2:$R$481,3,0)</f>
        <v>A+0</v>
      </c>
      <c r="S424" s="627"/>
      <c r="T424" s="119" t="str">
        <f>VLOOKUP(T426,'[2]Visual Chart'!$A$2:$R$481,3,0)</f>
        <v>A+3</v>
      </c>
      <c r="U424" s="627"/>
      <c r="V424" s="625"/>
      <c r="W424" s="625"/>
      <c r="X424" s="1003"/>
      <c r="Y424" s="1005"/>
      <c r="Z424" s="992"/>
      <c r="AA424" s="999"/>
      <c r="AB424" s="999"/>
      <c r="AC424" s="992"/>
      <c r="AD424" s="992"/>
      <c r="AE424" s="992"/>
      <c r="AF424" s="992"/>
      <c r="AG424" s="992"/>
      <c r="AH424" s="992"/>
      <c r="AI424" s="992"/>
      <c r="AJ424" s="992"/>
      <c r="AK424" s="992"/>
      <c r="AL424" s="994"/>
    </row>
    <row r="425" spans="1:38" s="117" customFormat="1" ht="14.15" customHeight="1">
      <c r="A425" s="116"/>
      <c r="B425" s="627"/>
      <c r="C425" s="627"/>
      <c r="D425" s="141"/>
      <c r="E425" s="627"/>
      <c r="F425" s="141"/>
      <c r="G425" s="627"/>
      <c r="H425" s="141"/>
      <c r="I425" s="627"/>
      <c r="J425" s="141"/>
      <c r="K425" s="627"/>
      <c r="L425" s="141"/>
      <c r="M425" s="627"/>
      <c r="N425" s="627"/>
      <c r="O425" s="627"/>
      <c r="P425" s="627"/>
      <c r="Q425" s="627"/>
      <c r="R425" s="627"/>
      <c r="S425" s="627"/>
      <c r="T425" s="627"/>
      <c r="U425" s="627"/>
      <c r="V425" s="625"/>
      <c r="W425" s="625"/>
      <c r="X425" s="1003"/>
      <c r="Y425" s="1005"/>
      <c r="Z425" s="992"/>
      <c r="AA425" s="999"/>
      <c r="AB425" s="999"/>
      <c r="AC425" s="992"/>
      <c r="AD425" s="992"/>
      <c r="AE425" s="992"/>
      <c r="AF425" s="992"/>
      <c r="AG425" s="992"/>
      <c r="AH425" s="992"/>
      <c r="AI425" s="992"/>
      <c r="AJ425" s="992"/>
      <c r="AK425" s="992"/>
      <c r="AL425" s="994"/>
    </row>
    <row r="426" spans="1:38" s="117" customFormat="1" ht="14.15" customHeight="1" thickBot="1">
      <c r="A426" s="116"/>
      <c r="B426" s="639">
        <f>T415+1</f>
        <v>340</v>
      </c>
      <c r="C426" s="639"/>
      <c r="D426" s="639">
        <f>B426+1</f>
        <v>341</v>
      </c>
      <c r="E426" s="639"/>
      <c r="F426" s="639">
        <f t="shared" ref="F426" si="268">D426+1</f>
        <v>342</v>
      </c>
      <c r="G426" s="639"/>
      <c r="H426" s="639">
        <f t="shared" ref="H426" si="269">F426+1</f>
        <v>343</v>
      </c>
      <c r="I426" s="639"/>
      <c r="J426" s="639">
        <f t="shared" ref="J426" si="270">H426+1</f>
        <v>344</v>
      </c>
      <c r="K426" s="639"/>
      <c r="L426" s="639">
        <f t="shared" ref="L426" si="271">J426+1</f>
        <v>345</v>
      </c>
      <c r="M426" s="639"/>
      <c r="N426" s="639">
        <f t="shared" ref="N426" si="272">L426+1</f>
        <v>346</v>
      </c>
      <c r="O426" s="639"/>
      <c r="P426" s="639">
        <f>N426+1</f>
        <v>347</v>
      </c>
      <c r="Q426" s="639"/>
      <c r="R426" s="639">
        <f t="shared" ref="R426" si="273">P426+1</f>
        <v>348</v>
      </c>
      <c r="S426" s="639"/>
      <c r="T426" s="639">
        <f t="shared" ref="T426" si="274">R426+1</f>
        <v>349</v>
      </c>
      <c r="U426" s="625"/>
      <c r="V426" s="625"/>
      <c r="W426" s="625"/>
      <c r="X426" s="1118"/>
      <c r="Y426" s="1119"/>
      <c r="Z426" s="1113"/>
      <c r="AA426" s="999"/>
      <c r="AB426" s="999"/>
      <c r="AC426" s="1113"/>
      <c r="AD426" s="1113"/>
      <c r="AE426" s="1113"/>
      <c r="AF426" s="1113"/>
      <c r="AG426" s="1113"/>
      <c r="AH426" s="1113"/>
      <c r="AI426" s="1113"/>
      <c r="AJ426" s="1113"/>
      <c r="AK426" s="1113"/>
      <c r="AL426" s="1114"/>
    </row>
    <row r="427" spans="1:38" s="117" customFormat="1" ht="15.5">
      <c r="A427" s="116"/>
      <c r="B427" s="625"/>
      <c r="C427" s="625"/>
      <c r="D427" s="630"/>
      <c r="E427" s="625"/>
      <c r="F427" s="630"/>
      <c r="G427" s="631"/>
      <c r="H427" s="630"/>
      <c r="I427" s="630"/>
      <c r="J427" s="625"/>
      <c r="K427" s="625"/>
      <c r="L427" s="625"/>
      <c r="M427" s="625"/>
      <c r="N427" s="625"/>
      <c r="O427" s="625"/>
      <c r="P427" s="647" t="s">
        <v>1709</v>
      </c>
      <c r="Q427" s="625"/>
      <c r="R427" s="625"/>
      <c r="S427" s="625"/>
      <c r="T427" s="625"/>
      <c r="U427" s="625"/>
      <c r="V427" s="625"/>
      <c r="W427" s="625"/>
      <c r="X427" s="1002">
        <f>V432/1000</f>
        <v>3.41</v>
      </c>
      <c r="Y427" s="1004">
        <f>X427</f>
        <v>3.41</v>
      </c>
      <c r="Z427" s="991"/>
      <c r="AA427" s="991">
        <v>3</v>
      </c>
      <c r="AB427" s="991">
        <v>2</v>
      </c>
      <c r="AC427" s="991">
        <f>AA427-AB427</f>
        <v>1</v>
      </c>
      <c r="AD427" s="991">
        <v>2</v>
      </c>
      <c r="AE427" s="991">
        <v>10</v>
      </c>
      <c r="AF427" s="991">
        <v>0</v>
      </c>
      <c r="AG427" s="991">
        <f>AE427-AF427</f>
        <v>10</v>
      </c>
      <c r="AH427" s="991"/>
      <c r="AI427" s="991"/>
      <c r="AJ427" s="991"/>
      <c r="AK427" s="991"/>
      <c r="AL427" s="993"/>
    </row>
    <row r="428" spans="1:38" s="117" customFormat="1" ht="13.5" customHeight="1">
      <c r="A428" s="116"/>
      <c r="B428" s="119" t="str">
        <f>VLOOKUP(B437,'[2]Visual Chart'!$A$2:$R$481,2,0)</f>
        <v>111/3</v>
      </c>
      <c r="C428" s="625"/>
      <c r="D428" s="119" t="str">
        <f>VLOOKUP(D437,'[2]Visual Chart'!$A$2:$R$481,2,0)</f>
        <v>111/4</v>
      </c>
      <c r="E428" s="141"/>
      <c r="F428" s="119" t="str">
        <f>VLOOKUP(F437,'[2]Visual Chart'!$A$2:$R$481,2,0)</f>
        <v>111/5</v>
      </c>
      <c r="G428" s="141"/>
      <c r="H428" s="119" t="str">
        <f>VLOOKUP(H437,'[2]Visual Chart'!$A$2:$R$481,2,0)</f>
        <v>111/6</v>
      </c>
      <c r="I428" s="141"/>
      <c r="J428" s="119" t="str">
        <f>VLOOKUP(J437,'[2]Visual Chart'!$A$2:$R$481,2,0)</f>
        <v>111/7</v>
      </c>
      <c r="K428" s="625"/>
      <c r="L428" s="119" t="str">
        <f>VLOOKUP(L437,'[2]Visual Chart'!$A$2:$R$481,2,0)</f>
        <v>111A/0</v>
      </c>
      <c r="M428" s="625"/>
      <c r="N428" s="119" t="str">
        <f>VLOOKUP(N437,'[2]Visual Chart'!$A$2:$R$481,2,0)</f>
        <v>111B/0</v>
      </c>
      <c r="O428" s="625"/>
      <c r="P428" s="119" t="str">
        <f>VLOOKUP(P437,'[2]Visual Chart'!$A$2:$R$481,2,0)</f>
        <v>111B/1</v>
      </c>
      <c r="Q428" s="625"/>
      <c r="R428" s="119" t="str">
        <f>VLOOKUP(R437,'[2]Visual Chart'!$A$2:$R$481,2,0)</f>
        <v>112/0</v>
      </c>
      <c r="S428" s="625"/>
      <c r="T428" s="119" t="str">
        <f>VLOOKUP(T437,'[2]Visual Chart'!$A$2:$R$481,2,0)</f>
        <v>113/0</v>
      </c>
      <c r="U428" s="625"/>
      <c r="V428" s="625"/>
      <c r="W428" s="625"/>
      <c r="X428" s="1003"/>
      <c r="Y428" s="1005"/>
      <c r="Z428" s="992"/>
      <c r="AA428" s="992"/>
      <c r="AB428" s="992"/>
      <c r="AC428" s="992"/>
      <c r="AD428" s="992"/>
      <c r="AE428" s="992"/>
      <c r="AF428" s="992"/>
      <c r="AG428" s="992"/>
      <c r="AH428" s="992"/>
      <c r="AI428" s="992"/>
      <c r="AJ428" s="992"/>
      <c r="AK428" s="992"/>
      <c r="AL428" s="994"/>
    </row>
    <row r="429" spans="1:38" s="117" customFormat="1" ht="13.5" customHeight="1">
      <c r="A429" s="116"/>
      <c r="B429" s="625"/>
      <c r="C429" s="625"/>
      <c r="D429" s="625"/>
      <c r="E429" s="625"/>
      <c r="F429" s="625"/>
      <c r="G429" s="625"/>
      <c r="H429" s="625"/>
      <c r="I429" s="625"/>
      <c r="J429" s="625"/>
      <c r="K429" s="625"/>
      <c r="L429" s="625"/>
      <c r="M429" s="625"/>
      <c r="N429" s="625"/>
      <c r="O429" s="625"/>
      <c r="P429" s="630"/>
      <c r="Q429" s="625"/>
      <c r="R429" s="625"/>
      <c r="S429" s="625"/>
      <c r="T429" s="625"/>
      <c r="U429" s="625"/>
      <c r="V429" s="625"/>
      <c r="W429" s="625"/>
      <c r="X429" s="1003"/>
      <c r="Y429" s="1005"/>
      <c r="Z429" s="992"/>
      <c r="AA429" s="992"/>
      <c r="AB429" s="992"/>
      <c r="AC429" s="992"/>
      <c r="AD429" s="992"/>
      <c r="AE429" s="992"/>
      <c r="AF429" s="992"/>
      <c r="AG429" s="992"/>
      <c r="AH429" s="992"/>
      <c r="AI429" s="992"/>
      <c r="AJ429" s="992"/>
      <c r="AK429" s="992"/>
      <c r="AL429" s="994"/>
    </row>
    <row r="430" spans="1:38" s="117" customFormat="1" ht="13.5" customHeight="1">
      <c r="A430" s="116"/>
      <c r="B430" s="627"/>
      <c r="C430" s="627"/>
      <c r="D430" s="627"/>
      <c r="E430" s="625"/>
      <c r="F430" s="627"/>
      <c r="G430" s="627"/>
      <c r="H430" s="627"/>
      <c r="I430" s="625"/>
      <c r="J430" s="625"/>
      <c r="K430" s="625"/>
      <c r="L430" s="625"/>
      <c r="M430" s="625"/>
      <c r="N430" s="625"/>
      <c r="O430" s="625"/>
      <c r="P430" s="625"/>
      <c r="Q430" s="625"/>
      <c r="R430" s="625"/>
      <c r="S430" s="625"/>
      <c r="T430" s="625"/>
      <c r="U430" s="625"/>
      <c r="V430" s="625"/>
      <c r="W430" s="625"/>
      <c r="X430" s="1003"/>
      <c r="Y430" s="1005"/>
      <c r="Z430" s="992"/>
      <c r="AA430" s="992"/>
      <c r="AB430" s="992"/>
      <c r="AC430" s="992"/>
      <c r="AD430" s="992"/>
      <c r="AE430" s="992"/>
      <c r="AF430" s="992"/>
      <c r="AG430" s="992"/>
      <c r="AH430" s="992"/>
      <c r="AI430" s="992"/>
      <c r="AJ430" s="992"/>
      <c r="AK430" s="992"/>
      <c r="AL430" s="994"/>
    </row>
    <row r="431" spans="1:38" s="117" customFormat="1" ht="13.5" customHeight="1" thickBot="1">
      <c r="A431" s="116"/>
      <c r="B431" s="627"/>
      <c r="C431" s="627"/>
      <c r="D431" s="627"/>
      <c r="E431" s="625"/>
      <c r="F431" s="627"/>
      <c r="G431" s="627"/>
      <c r="H431" s="627"/>
      <c r="I431" s="625"/>
      <c r="J431" s="625"/>
      <c r="K431" s="625"/>
      <c r="L431" s="625"/>
      <c r="M431" s="625"/>
      <c r="N431" s="625"/>
      <c r="O431" s="625"/>
      <c r="P431" s="625"/>
      <c r="Q431" s="625"/>
      <c r="R431" s="625"/>
      <c r="S431" s="625"/>
      <c r="T431" s="625"/>
      <c r="U431" s="625"/>
      <c r="V431" s="625"/>
      <c r="W431" s="634"/>
      <c r="X431" s="1003"/>
      <c r="Y431" s="1005"/>
      <c r="Z431" s="992"/>
      <c r="AA431" s="992"/>
      <c r="AB431" s="992"/>
      <c r="AC431" s="992"/>
      <c r="AD431" s="992"/>
      <c r="AE431" s="992"/>
      <c r="AF431" s="992"/>
      <c r="AG431" s="992"/>
      <c r="AH431" s="992"/>
      <c r="AI431" s="992"/>
      <c r="AJ431" s="992"/>
      <c r="AK431" s="992"/>
      <c r="AL431" s="994"/>
    </row>
    <row r="432" spans="1:38" s="117" customFormat="1" ht="13.5" customHeight="1">
      <c r="A432" s="116"/>
      <c r="B432" s="1009" t="str">
        <f>VLOOKUP(B437,'[2]Visual Chart'!$A$2:$R$481,13,0)</f>
        <v>C</v>
      </c>
      <c r="C432" s="119">
        <f>VLOOKUP(B437,'[2]Visual Chart'!$A$2:$R$481,5,0)</f>
        <v>374</v>
      </c>
      <c r="D432" s="1009" t="str">
        <f>VLOOKUP(D437,'[2]Visual Chart'!$A$2:$R$481,13,0)</f>
        <v>C</v>
      </c>
      <c r="E432" s="119">
        <f>VLOOKUP(D437,'[2]Visual Chart'!$A$2:$R$481,5,0)</f>
        <v>390</v>
      </c>
      <c r="F432" s="1009" t="str">
        <f>VLOOKUP(F437,'[2]Visual Chart'!$A$2:$R$481,13,0)</f>
        <v>C</v>
      </c>
      <c r="G432" s="119">
        <f>VLOOKUP(F437,'[2]Visual Chart'!$A$2:$R$481,5,0)</f>
        <v>385</v>
      </c>
      <c r="H432" s="1009">
        <f>VLOOKUP(H437,'[2]Visual Chart'!$A$2:$R$481,13,0)</f>
        <v>0</v>
      </c>
      <c r="I432" s="119">
        <f>VLOOKUP(H437,'[2]Visual Chart'!$A$2:$R$481,5,0)</f>
        <v>432</v>
      </c>
      <c r="J432" s="1009">
        <f>VLOOKUP(J437,'[2]Visual Chart'!$A$2:$R$481,13,0)</f>
        <v>0</v>
      </c>
      <c r="K432" s="119">
        <f>VLOOKUP(J437,'[2]Visual Chart'!$A$2:$R$481,5,0)</f>
        <v>391</v>
      </c>
      <c r="L432" s="1009">
        <f>VLOOKUP(L437,'[2]Visual Chart'!$A$2:$R$481,13,0)</f>
        <v>0</v>
      </c>
      <c r="M432" s="119">
        <f>VLOOKUP(L437,'[2]Visual Chart'!$A$2:$R$481,5,0)</f>
        <v>230</v>
      </c>
      <c r="N432" s="1009">
        <f>VLOOKUP(N437,'[2]Visual Chart'!$A$2:$R$481,13,0)</f>
        <v>0</v>
      </c>
      <c r="O432" s="119">
        <f>VLOOKUP(N437,'[2]Visual Chart'!$A$2:$R$481,5,0)</f>
        <v>286</v>
      </c>
      <c r="P432" s="1009">
        <f>VLOOKUP(P437,'[2]Visual Chart'!$A$2:$R$481,13,0)</f>
        <v>0</v>
      </c>
      <c r="Q432" s="119">
        <f>VLOOKUP(P437,'[2]Visual Chart'!$A$2:$R$481,5,0)</f>
        <v>475</v>
      </c>
      <c r="R432" s="1009">
        <f>VLOOKUP(R437,'[2]Visual Chart'!$A$2:$R$481,13,0)</f>
        <v>0</v>
      </c>
      <c r="S432" s="119">
        <f>VLOOKUP(R437,'[2]Visual Chart'!$A$2:$R$481,5,0)</f>
        <v>229</v>
      </c>
      <c r="T432" s="1009">
        <f>VLOOKUP(T437,'[2]Visual Chart'!$A$2:$R$481,13,0)</f>
        <v>0</v>
      </c>
      <c r="U432" s="119">
        <f>VLOOKUP(T437,'[2]Visual Chart'!$A$2:$R$481,5,0)</f>
        <v>218</v>
      </c>
      <c r="V432" s="995">
        <f>SUM(C432:U432)</f>
        <v>3410</v>
      </c>
      <c r="W432" s="995"/>
      <c r="X432" s="1003"/>
      <c r="Y432" s="1005"/>
      <c r="Z432" s="992"/>
      <c r="AA432" s="992"/>
      <c r="AB432" s="992"/>
      <c r="AC432" s="992"/>
      <c r="AD432" s="992"/>
      <c r="AE432" s="992"/>
      <c r="AF432" s="992"/>
      <c r="AG432" s="992"/>
      <c r="AH432" s="992"/>
      <c r="AI432" s="992"/>
      <c r="AJ432" s="992"/>
      <c r="AK432" s="992"/>
      <c r="AL432" s="994"/>
    </row>
    <row r="433" spans="1:38" s="117" customFormat="1" ht="12.65" customHeight="1">
      <c r="A433" s="116"/>
      <c r="B433" s="1010"/>
      <c r="C433" s="628"/>
      <c r="D433" s="1010"/>
      <c r="E433" s="628"/>
      <c r="F433" s="1010"/>
      <c r="G433" s="628"/>
      <c r="H433" s="1010"/>
      <c r="I433" s="628"/>
      <c r="J433" s="1010"/>
      <c r="K433" s="628"/>
      <c r="L433" s="1010"/>
      <c r="M433" s="628"/>
      <c r="N433" s="1010"/>
      <c r="O433" s="628"/>
      <c r="P433" s="1010"/>
      <c r="Q433" s="628"/>
      <c r="R433" s="1010"/>
      <c r="S433" s="628"/>
      <c r="T433" s="1010"/>
      <c r="U433" s="625"/>
      <c r="V433" s="625"/>
      <c r="W433" s="625"/>
      <c r="X433" s="1003"/>
      <c r="Y433" s="1005"/>
      <c r="Z433" s="992"/>
      <c r="AA433" s="992"/>
      <c r="AB433" s="992"/>
      <c r="AC433" s="992"/>
      <c r="AD433" s="992"/>
      <c r="AE433" s="992"/>
      <c r="AF433" s="992"/>
      <c r="AG433" s="992"/>
      <c r="AH433" s="992"/>
      <c r="AI433" s="992"/>
      <c r="AJ433" s="992"/>
      <c r="AK433" s="992"/>
      <c r="AL433" s="994"/>
    </row>
    <row r="434" spans="1:38" s="117" customFormat="1" ht="13.5" customHeight="1" thickBot="1">
      <c r="A434" s="116"/>
      <c r="B434" s="1011"/>
      <c r="C434" s="625"/>
      <c r="D434" s="1011"/>
      <c r="E434" s="625"/>
      <c r="F434" s="1011"/>
      <c r="G434" s="625"/>
      <c r="H434" s="1011"/>
      <c r="I434" s="625"/>
      <c r="J434" s="1011"/>
      <c r="K434" s="625"/>
      <c r="L434" s="1011"/>
      <c r="M434" s="625"/>
      <c r="N434" s="1011"/>
      <c r="O434" s="625"/>
      <c r="P434" s="1011"/>
      <c r="Q434" s="625"/>
      <c r="R434" s="1011"/>
      <c r="S434" s="625"/>
      <c r="T434" s="1011"/>
      <c r="U434" s="625"/>
      <c r="V434" s="625"/>
      <c r="W434" s="625"/>
      <c r="X434" s="1003"/>
      <c r="Y434" s="1005"/>
      <c r="Z434" s="992"/>
      <c r="AA434" s="992"/>
      <c r="AB434" s="992"/>
      <c r="AC434" s="992"/>
      <c r="AD434" s="992"/>
      <c r="AE434" s="992"/>
      <c r="AF434" s="992"/>
      <c r="AG434" s="992"/>
      <c r="AH434" s="992"/>
      <c r="AI434" s="992"/>
      <c r="AJ434" s="992"/>
      <c r="AK434" s="992"/>
      <c r="AL434" s="994"/>
    </row>
    <row r="435" spans="1:38" s="117" customFormat="1" ht="13.4" customHeight="1">
      <c r="A435" s="116"/>
      <c r="B435" s="119" t="str">
        <f>VLOOKUP(B437,'[2]Visual Chart'!$A$2:$R$481,3,0)</f>
        <v>A+0</v>
      </c>
      <c r="C435" s="627"/>
      <c r="D435" s="119" t="str">
        <f>VLOOKUP(D437,'[2]Visual Chart'!$A$2:$R$481,3,0)</f>
        <v>A+0</v>
      </c>
      <c r="E435" s="627"/>
      <c r="F435" s="119" t="str">
        <f>VLOOKUP(F437,'[2]Visual Chart'!$A$2:$R$481,3,0)</f>
        <v>A+6</v>
      </c>
      <c r="G435" s="627"/>
      <c r="H435" s="119" t="str">
        <f>VLOOKUP(H437,'[2]Visual Chart'!$A$2:$R$481,3,0)</f>
        <v>A+0</v>
      </c>
      <c r="I435" s="627"/>
      <c r="J435" s="119" t="str">
        <f>VLOOKUP(J437,'[2]Visual Chart'!$A$2:$R$481,3,0)</f>
        <v>A+0</v>
      </c>
      <c r="K435" s="627"/>
      <c r="L435" s="119" t="str">
        <f>VLOOKUP(L437,'[2]Visual Chart'!$A$2:$R$481,3,0)</f>
        <v>D60+9</v>
      </c>
      <c r="M435" s="627"/>
      <c r="N435" s="119" t="str">
        <f>VLOOKUP(N437,'[2]Visual Chart'!$A$2:$R$481,3,0)</f>
        <v>D60+6</v>
      </c>
      <c r="O435" s="627"/>
      <c r="P435" s="119" t="str">
        <f>VLOOKUP(P437,'[2]Visual Chart'!$A$2:$R$481,3,0)</f>
        <v>A+0</v>
      </c>
      <c r="Q435" s="627"/>
      <c r="R435" s="119" t="str">
        <f>VLOOKUP(R437,'[2]Visual Chart'!$A$2:$R$481,3,0)</f>
        <v>D45+18</v>
      </c>
      <c r="S435" s="627"/>
      <c r="T435" s="119" t="str">
        <f>VLOOKUP(T437,'[2]Visual Chart'!$A$2:$R$481,3,0)</f>
        <v>B1+9 (RC = 3M)</v>
      </c>
      <c r="U435" s="625"/>
      <c r="V435" s="625"/>
      <c r="W435" s="625"/>
      <c r="X435" s="1003"/>
      <c r="Y435" s="1005"/>
      <c r="Z435" s="992"/>
      <c r="AA435" s="992"/>
      <c r="AB435" s="992"/>
      <c r="AC435" s="992"/>
      <c r="AD435" s="992"/>
      <c r="AE435" s="992"/>
      <c r="AF435" s="992"/>
      <c r="AG435" s="992"/>
      <c r="AH435" s="992"/>
      <c r="AI435" s="992"/>
      <c r="AJ435" s="992"/>
      <c r="AK435" s="992"/>
      <c r="AL435" s="994"/>
    </row>
    <row r="436" spans="1:38" s="117" customFormat="1" ht="14.15" customHeight="1">
      <c r="A436" s="116"/>
      <c r="B436" s="627"/>
      <c r="C436" s="627"/>
      <c r="D436" s="141"/>
      <c r="E436" s="627"/>
      <c r="F436" s="141"/>
      <c r="G436" s="627"/>
      <c r="H436" s="141"/>
      <c r="I436" s="627"/>
      <c r="J436" s="141"/>
      <c r="K436" s="627"/>
      <c r="L436" s="141"/>
      <c r="M436" s="627" t="s">
        <v>1702</v>
      </c>
      <c r="N436" s="627"/>
      <c r="O436" s="627"/>
      <c r="P436" s="627"/>
      <c r="Q436" s="627"/>
      <c r="R436" s="627"/>
      <c r="S436" s="627" t="s">
        <v>1697</v>
      </c>
      <c r="T436" s="627"/>
      <c r="U436" s="627"/>
      <c r="V436" s="625"/>
      <c r="W436" s="626"/>
      <c r="X436" s="1003"/>
      <c r="Y436" s="1005"/>
      <c r="Z436" s="992"/>
      <c r="AA436" s="992"/>
      <c r="AB436" s="992"/>
      <c r="AC436" s="992"/>
      <c r="AD436" s="992"/>
      <c r="AE436" s="992"/>
      <c r="AF436" s="992"/>
      <c r="AG436" s="992"/>
      <c r="AH436" s="992"/>
      <c r="AI436" s="992"/>
      <c r="AJ436" s="992"/>
      <c r="AK436" s="992"/>
      <c r="AL436" s="994"/>
    </row>
    <row r="437" spans="1:38" s="117" customFormat="1" ht="14.15" customHeight="1" thickBot="1">
      <c r="A437" s="88"/>
      <c r="B437" s="639">
        <f>T426+1</f>
        <v>350</v>
      </c>
      <c r="C437" s="639"/>
      <c r="D437" s="639">
        <f>B437+1</f>
        <v>351</v>
      </c>
      <c r="E437" s="639"/>
      <c r="F437" s="639">
        <f t="shared" ref="F437" si="275">D437+1</f>
        <v>352</v>
      </c>
      <c r="G437" s="639"/>
      <c r="H437" s="639">
        <f t="shared" ref="H437" si="276">F437+1</f>
        <v>353</v>
      </c>
      <c r="I437" s="639"/>
      <c r="J437" s="639">
        <f t="shared" ref="J437" si="277">H437+1</f>
        <v>354</v>
      </c>
      <c r="K437" s="639"/>
      <c r="L437" s="639">
        <f t="shared" ref="L437" si="278">J437+1</f>
        <v>355</v>
      </c>
      <c r="M437" s="639"/>
      <c r="N437" s="639">
        <f t="shared" ref="N437" si="279">L437+1</f>
        <v>356</v>
      </c>
      <c r="O437" s="639"/>
      <c r="P437" s="639">
        <f t="shared" ref="P437" si="280">N437+1</f>
        <v>357</v>
      </c>
      <c r="Q437" s="639"/>
      <c r="R437" s="639">
        <f t="shared" ref="R437" si="281">P437+1</f>
        <v>358</v>
      </c>
      <c r="S437" s="639"/>
      <c r="T437" s="639">
        <f t="shared" ref="T437" si="282">R437+1</f>
        <v>359</v>
      </c>
      <c r="U437" s="626"/>
      <c r="V437" s="626"/>
      <c r="W437" s="626"/>
      <c r="X437" s="1115"/>
      <c r="Y437" s="1116"/>
      <c r="Z437" s="1112"/>
      <c r="AA437" s="1112"/>
      <c r="AB437" s="1112"/>
      <c r="AC437" s="1112"/>
      <c r="AD437" s="1112"/>
      <c r="AE437" s="1112"/>
      <c r="AF437" s="1112"/>
      <c r="AG437" s="1112"/>
      <c r="AH437" s="1112"/>
      <c r="AI437" s="1112"/>
      <c r="AJ437" s="1112"/>
      <c r="AK437" s="1112"/>
      <c r="AL437" s="1117"/>
    </row>
    <row r="438" spans="1:38" ht="12.65" customHeight="1">
      <c r="B438" s="625"/>
      <c r="C438" s="625"/>
      <c r="D438" s="630"/>
      <c r="E438" s="625"/>
      <c r="F438" s="630"/>
      <c r="G438" s="631"/>
      <c r="H438" s="630"/>
      <c r="I438" s="630"/>
      <c r="J438" s="625"/>
      <c r="K438" s="625"/>
      <c r="L438" s="625"/>
      <c r="M438" s="625"/>
      <c r="N438" s="625"/>
      <c r="O438" s="625"/>
      <c r="P438" s="625"/>
      <c r="Q438" s="625"/>
      <c r="R438" s="625"/>
      <c r="S438" s="625"/>
      <c r="T438" s="625"/>
      <c r="U438" s="626"/>
      <c r="V438" s="626"/>
      <c r="W438" s="626"/>
      <c r="X438" s="1007">
        <f>V443/1000</f>
        <v>3.6459999999999999</v>
      </c>
      <c r="Y438" s="1008">
        <f>X438</f>
        <v>3.6459999999999999</v>
      </c>
      <c r="Z438" s="1001"/>
      <c r="AA438" s="999">
        <v>3</v>
      </c>
      <c r="AB438" s="999">
        <v>2</v>
      </c>
      <c r="AC438" s="1001">
        <f>AA438-AB438</f>
        <v>1</v>
      </c>
      <c r="AD438" s="1001">
        <v>2</v>
      </c>
      <c r="AE438" s="1001">
        <v>10</v>
      </c>
      <c r="AF438" s="1001">
        <v>0</v>
      </c>
      <c r="AG438" s="1001">
        <f>AE438-AF438</f>
        <v>10</v>
      </c>
      <c r="AH438" s="1001"/>
      <c r="AI438" s="1001"/>
      <c r="AJ438" s="1001"/>
      <c r="AK438" s="1001"/>
      <c r="AL438" s="1006"/>
    </row>
    <row r="439" spans="1:38" ht="14.5">
      <c r="B439" s="119" t="str">
        <f>VLOOKUP(B448,'[2]Visual Chart'!$A$2:$R$481,2,0)</f>
        <v>114/0</v>
      </c>
      <c r="C439" s="625"/>
      <c r="D439" s="119" t="str">
        <f>VLOOKUP(D448,'[2]Visual Chart'!$A$2:$R$481,2,0)</f>
        <v>115/0</v>
      </c>
      <c r="E439" s="625"/>
      <c r="F439" s="119" t="str">
        <f>VLOOKUP(F448,'[2]Visual Chart'!$A$2:$R$481,2,0)</f>
        <v>115/1</v>
      </c>
      <c r="G439" s="625"/>
      <c r="H439" s="119" t="str">
        <f>VLOOKUP(H448,'[2]Visual Chart'!$A$2:$R$481,2,0)</f>
        <v>115/2</v>
      </c>
      <c r="I439" s="625"/>
      <c r="J439" s="119" t="str">
        <f>VLOOKUP(J448,'[2]Visual Chart'!$A$2:$R$481,2,0)</f>
        <v>116/0</v>
      </c>
      <c r="K439" s="625"/>
      <c r="L439" s="119" t="str">
        <f>VLOOKUP(L448,'[2]Visual Chart'!$A$2:$R$481,2,0)</f>
        <v>116/1</v>
      </c>
      <c r="M439" s="625"/>
      <c r="N439" s="119" t="str">
        <f>VLOOKUP(N448,'[2]Visual Chart'!$A$2:$R$481,2,0)</f>
        <v>116/2</v>
      </c>
      <c r="O439" s="625"/>
      <c r="P439" s="119" t="str">
        <f>VLOOKUP(P448,'[2]Visual Chart'!$A$2:$R$481,2,0)</f>
        <v>116/3</v>
      </c>
      <c r="Q439" s="625"/>
      <c r="R439" s="119" t="str">
        <f>VLOOKUP(R448,'[2]Visual Chart'!$A$2:$R$481,2,0)</f>
        <v>117/0</v>
      </c>
      <c r="S439" s="625"/>
      <c r="T439" s="119" t="str">
        <f>VLOOKUP(T448,'[2]Visual Chart'!$A$2:$R$481,2,0)</f>
        <v>117/1</v>
      </c>
      <c r="U439" s="626"/>
      <c r="V439" s="626"/>
      <c r="W439" s="626"/>
      <c r="X439" s="1003"/>
      <c r="Y439" s="1005"/>
      <c r="Z439" s="992"/>
      <c r="AA439" s="999"/>
      <c r="AB439" s="999"/>
      <c r="AC439" s="992"/>
      <c r="AD439" s="992"/>
      <c r="AE439" s="992"/>
      <c r="AF439" s="992"/>
      <c r="AG439" s="992"/>
      <c r="AH439" s="992"/>
      <c r="AI439" s="992"/>
      <c r="AJ439" s="992"/>
      <c r="AK439" s="992"/>
      <c r="AL439" s="994"/>
    </row>
    <row r="440" spans="1:38" ht="14.5"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5"/>
      <c r="P440" s="625"/>
      <c r="Q440" s="625"/>
      <c r="R440" s="625"/>
      <c r="S440" s="625"/>
      <c r="T440" s="625"/>
      <c r="U440" s="626"/>
      <c r="V440" s="626"/>
      <c r="W440" s="626"/>
      <c r="X440" s="1003"/>
      <c r="Y440" s="1005"/>
      <c r="Z440" s="992"/>
      <c r="AA440" s="999"/>
      <c r="AB440" s="999"/>
      <c r="AC440" s="992"/>
      <c r="AD440" s="992"/>
      <c r="AE440" s="992"/>
      <c r="AF440" s="992"/>
      <c r="AG440" s="992"/>
      <c r="AH440" s="992"/>
      <c r="AI440" s="992"/>
      <c r="AJ440" s="992"/>
      <c r="AK440" s="992"/>
      <c r="AL440" s="994"/>
    </row>
    <row r="441" spans="1:38" ht="14.5">
      <c r="B441" s="627"/>
      <c r="C441" s="627"/>
      <c r="D441" s="627"/>
      <c r="E441" s="625"/>
      <c r="F441" s="627"/>
      <c r="G441" s="627"/>
      <c r="H441" s="627"/>
      <c r="I441" s="625"/>
      <c r="J441" s="625"/>
      <c r="K441" s="625"/>
      <c r="L441" s="625"/>
      <c r="M441" s="625"/>
      <c r="N441" s="625"/>
      <c r="O441" s="625"/>
      <c r="P441" s="625"/>
      <c r="Q441" s="625"/>
      <c r="R441" s="625"/>
      <c r="S441" s="625"/>
      <c r="T441" s="625"/>
      <c r="U441" s="626"/>
      <c r="V441" s="626"/>
      <c r="W441" s="626"/>
      <c r="X441" s="1003"/>
      <c r="Y441" s="1005"/>
      <c r="Z441" s="992"/>
      <c r="AA441" s="999"/>
      <c r="AB441" s="999"/>
      <c r="AC441" s="992"/>
      <c r="AD441" s="992"/>
      <c r="AE441" s="992"/>
      <c r="AF441" s="992"/>
      <c r="AG441" s="992"/>
      <c r="AH441" s="992"/>
      <c r="AI441" s="992"/>
      <c r="AJ441" s="992"/>
      <c r="AK441" s="992"/>
      <c r="AL441" s="994"/>
    </row>
    <row r="442" spans="1:38" ht="15" thickBot="1">
      <c r="B442" s="627"/>
      <c r="C442" s="627"/>
      <c r="D442" s="627"/>
      <c r="E442" s="625"/>
      <c r="F442" s="627"/>
      <c r="G442" s="627"/>
      <c r="H442" s="627"/>
      <c r="I442" s="625"/>
      <c r="J442" s="625"/>
      <c r="K442" s="625"/>
      <c r="L442" s="625"/>
      <c r="M442" s="625"/>
      <c r="N442" s="625"/>
      <c r="O442" s="625"/>
      <c r="P442" s="625"/>
      <c r="Q442" s="625"/>
      <c r="R442" s="625"/>
      <c r="S442" s="625"/>
      <c r="T442" s="625"/>
      <c r="U442" s="626"/>
      <c r="V442" s="626"/>
      <c r="W442" s="626"/>
      <c r="X442" s="1003"/>
      <c r="Y442" s="1005"/>
      <c r="Z442" s="992"/>
      <c r="AA442" s="999"/>
      <c r="AB442" s="999"/>
      <c r="AC442" s="992"/>
      <c r="AD442" s="992"/>
      <c r="AE442" s="992"/>
      <c r="AF442" s="992"/>
      <c r="AG442" s="992"/>
      <c r="AH442" s="992"/>
      <c r="AI442" s="992"/>
      <c r="AJ442" s="992"/>
      <c r="AK442" s="992"/>
      <c r="AL442" s="994"/>
    </row>
    <row r="443" spans="1:38" ht="14.5">
      <c r="B443" s="1009">
        <f>VLOOKUP(B448,'[2]Visual Chart'!$A$2:$R$481,13,0)</f>
        <v>0</v>
      </c>
      <c r="C443" s="119">
        <f>VLOOKUP(B448,'[2]Visual Chart'!$A$2:$R$481,5,0)</f>
        <v>187</v>
      </c>
      <c r="D443" s="1009">
        <f>VLOOKUP(D448,'[2]Visual Chart'!$A$2:$R$481,13,0)</f>
        <v>0</v>
      </c>
      <c r="E443" s="119">
        <f>VLOOKUP(D448,'[2]Visual Chart'!$A$2:$R$481,5,0)</f>
        <v>595</v>
      </c>
      <c r="F443" s="1009">
        <f>VLOOKUP(F448,'[2]Visual Chart'!$A$2:$R$481,13,0)</f>
        <v>0</v>
      </c>
      <c r="G443" s="119">
        <f>VLOOKUP(F448,'[2]Visual Chart'!$A$2:$R$481,5,0)</f>
        <v>310</v>
      </c>
      <c r="H443" s="1009">
        <f>VLOOKUP(H448,'[2]Visual Chart'!$A$2:$R$481,13,0)</f>
        <v>0</v>
      </c>
      <c r="I443" s="119">
        <f>VLOOKUP(H448,'[2]Visual Chart'!$A$2:$R$481,5,0)</f>
        <v>325</v>
      </c>
      <c r="J443" s="1009" t="str">
        <f>VLOOKUP(J448,'[2]Visual Chart'!$A$2:$R$481,13,0)</f>
        <v>C</v>
      </c>
      <c r="K443" s="119">
        <f>VLOOKUP(J448,'[2]Visual Chart'!$A$2:$R$481,5,0)</f>
        <v>410</v>
      </c>
      <c r="L443" s="1009" t="str">
        <f>VLOOKUP(L448,'[2]Visual Chart'!$A$2:$R$481,13,0)</f>
        <v>C</v>
      </c>
      <c r="M443" s="119">
        <f>VLOOKUP(L448,'[2]Visual Chart'!$A$2:$R$481,5,0)</f>
        <v>424</v>
      </c>
      <c r="N443" s="1009" t="str">
        <f>VLOOKUP(N448,'[2]Visual Chart'!$A$2:$R$481,13,0)</f>
        <v>C</v>
      </c>
      <c r="O443" s="119">
        <f>VLOOKUP(N448,'[2]Visual Chart'!$A$2:$R$481,5,0)</f>
        <v>364</v>
      </c>
      <c r="P443" s="1009" t="str">
        <f>VLOOKUP(P448,'[2]Visual Chart'!$A$2:$R$481,13,0)</f>
        <v>C</v>
      </c>
      <c r="Q443" s="119">
        <f>VLOOKUP(P448,'[2]Visual Chart'!$A$2:$R$481,5,0)</f>
        <v>375</v>
      </c>
      <c r="R443" s="1009">
        <f>VLOOKUP(R448,'[2]Visual Chart'!$A$2:$R$481,13,0)</f>
        <v>0</v>
      </c>
      <c r="S443" s="119">
        <f>VLOOKUP(R448,'[2]Visual Chart'!$A$2:$R$481,5,0)</f>
        <v>399</v>
      </c>
      <c r="T443" s="1009">
        <f>VLOOKUP(T448,'[2]Visual Chart'!$A$2:$R$481,13,0)</f>
        <v>0</v>
      </c>
      <c r="U443" s="119">
        <f>VLOOKUP(T448,'[2]Visual Chart'!$A$2:$R$481,5,0)</f>
        <v>257</v>
      </c>
      <c r="V443" s="995">
        <f>SUM(C443:U443)</f>
        <v>3646</v>
      </c>
      <c r="W443" s="995"/>
      <c r="X443" s="1003"/>
      <c r="Y443" s="1005"/>
      <c r="Z443" s="992"/>
      <c r="AA443" s="999"/>
      <c r="AB443" s="999"/>
      <c r="AC443" s="992"/>
      <c r="AD443" s="992"/>
      <c r="AE443" s="992"/>
      <c r="AF443" s="992"/>
      <c r="AG443" s="992"/>
      <c r="AH443" s="992"/>
      <c r="AI443" s="992"/>
      <c r="AJ443" s="992"/>
      <c r="AK443" s="992"/>
      <c r="AL443" s="994"/>
    </row>
    <row r="444" spans="1:38" ht="14.5">
      <c r="B444" s="1010"/>
      <c r="C444" s="628"/>
      <c r="D444" s="1010"/>
      <c r="E444" s="628"/>
      <c r="F444" s="1010"/>
      <c r="G444" s="628"/>
      <c r="H444" s="1010"/>
      <c r="I444" s="628"/>
      <c r="J444" s="1010"/>
      <c r="K444" s="628"/>
      <c r="L444" s="1010"/>
      <c r="M444" s="628"/>
      <c r="N444" s="1010"/>
      <c r="O444" s="628"/>
      <c r="P444" s="1010"/>
      <c r="Q444" s="628"/>
      <c r="R444" s="1010"/>
      <c r="S444" s="628"/>
      <c r="T444" s="1010"/>
      <c r="U444" s="626"/>
      <c r="V444" s="626"/>
      <c r="W444" s="626"/>
      <c r="X444" s="1003"/>
      <c r="Y444" s="1005"/>
      <c r="Z444" s="992"/>
      <c r="AA444" s="999"/>
      <c r="AB444" s="999"/>
      <c r="AC444" s="992"/>
      <c r="AD444" s="992"/>
      <c r="AE444" s="992"/>
      <c r="AF444" s="992"/>
      <c r="AG444" s="992"/>
      <c r="AH444" s="992"/>
      <c r="AI444" s="992"/>
      <c r="AJ444" s="992"/>
      <c r="AK444" s="992"/>
      <c r="AL444" s="994"/>
    </row>
    <row r="445" spans="1:38" ht="15" thickBot="1">
      <c r="B445" s="1011"/>
      <c r="C445" s="625"/>
      <c r="D445" s="1011"/>
      <c r="E445" s="625"/>
      <c r="F445" s="1011"/>
      <c r="G445" s="625"/>
      <c r="H445" s="1011"/>
      <c r="I445" s="625"/>
      <c r="J445" s="1011"/>
      <c r="K445" s="625"/>
      <c r="L445" s="1011"/>
      <c r="M445" s="625"/>
      <c r="N445" s="1011"/>
      <c r="O445" s="625"/>
      <c r="P445" s="1011"/>
      <c r="Q445" s="625"/>
      <c r="R445" s="1011"/>
      <c r="S445" s="625"/>
      <c r="T445" s="1011"/>
      <c r="U445" s="626"/>
      <c r="V445" s="626"/>
      <c r="W445" s="626"/>
      <c r="X445" s="1003"/>
      <c r="Y445" s="1005"/>
      <c r="Z445" s="992"/>
      <c r="AA445" s="999"/>
      <c r="AB445" s="999"/>
      <c r="AC445" s="992"/>
      <c r="AD445" s="992"/>
      <c r="AE445" s="992"/>
      <c r="AF445" s="992"/>
      <c r="AG445" s="992"/>
      <c r="AH445" s="992"/>
      <c r="AI445" s="992"/>
      <c r="AJ445" s="992"/>
      <c r="AK445" s="992"/>
      <c r="AL445" s="994"/>
    </row>
    <row r="446" spans="1:38" ht="14.5">
      <c r="B446" s="119" t="str">
        <f>VLOOKUP(B448,'[2]Visual Chart'!$A$2:$R$481,3,0)</f>
        <v>B1+18</v>
      </c>
      <c r="C446" s="627"/>
      <c r="D446" s="119" t="str">
        <f>VLOOKUP(D448,'[2]Visual Chart'!$A$2:$R$481,3,0)</f>
        <v>D45+18</v>
      </c>
      <c r="E446" s="627"/>
      <c r="F446" s="119" t="str">
        <f>VLOOKUP(F448,'[2]Visual Chart'!$A$2:$R$481,3,0)</f>
        <v>B1+3</v>
      </c>
      <c r="G446" s="627"/>
      <c r="H446" s="119" t="str">
        <f>VLOOKUP(H448,'[2]Visual Chart'!$A$2:$R$481,3,0)</f>
        <v>A+0</v>
      </c>
      <c r="I446" s="627"/>
      <c r="J446" s="119" t="str">
        <f>VLOOKUP(J448,'[2]Visual Chart'!$A$2:$R$481,3,0)</f>
        <v>C1+3</v>
      </c>
      <c r="K446" s="627"/>
      <c r="L446" s="119" t="str">
        <f>VLOOKUP(L448,'[2]Visual Chart'!$A$2:$R$481,3,0)</f>
        <v>A+3</v>
      </c>
      <c r="M446" s="627"/>
      <c r="N446" s="119" t="str">
        <f>VLOOKUP(N448,'[2]Visual Chart'!$A$2:$R$481,3,0)</f>
        <v>A+3</v>
      </c>
      <c r="O446" s="627"/>
      <c r="P446" s="119" t="str">
        <f>VLOOKUP(P448,'[2]Visual Chart'!$A$2:$R$481,3,0)</f>
        <v>A+9</v>
      </c>
      <c r="Q446" s="627"/>
      <c r="R446" s="119" t="str">
        <f>VLOOKUP(R448,'[2]Visual Chart'!$A$2:$R$481,3,0)</f>
        <v>B2+3</v>
      </c>
      <c r="S446" s="627"/>
      <c r="T446" s="119" t="str">
        <f>VLOOKUP(T448,'[2]Visual Chart'!$A$2:$R$481,3,0)</f>
        <v>A-3</v>
      </c>
      <c r="U446" s="626"/>
      <c r="V446" s="626"/>
      <c r="W446" s="626"/>
      <c r="X446" s="1003"/>
      <c r="Y446" s="1005"/>
      <c r="Z446" s="992"/>
      <c r="AA446" s="999"/>
      <c r="AB446" s="999"/>
      <c r="AC446" s="992"/>
      <c r="AD446" s="992"/>
      <c r="AE446" s="992"/>
      <c r="AF446" s="992"/>
      <c r="AG446" s="992"/>
      <c r="AH446" s="992"/>
      <c r="AI446" s="992"/>
      <c r="AJ446" s="992"/>
      <c r="AK446" s="992"/>
      <c r="AL446" s="994"/>
    </row>
    <row r="447" spans="1:38" ht="14.5">
      <c r="B447" s="627"/>
      <c r="C447" s="627" t="s">
        <v>1697</v>
      </c>
      <c r="D447" s="141"/>
      <c r="E447" s="627"/>
      <c r="F447" s="141"/>
      <c r="G447" s="627"/>
      <c r="H447" s="141"/>
      <c r="I447" s="627"/>
      <c r="J447" s="141"/>
      <c r="K447" s="627"/>
      <c r="L447" s="141"/>
      <c r="M447" s="627"/>
      <c r="N447" s="627"/>
      <c r="O447" s="627"/>
      <c r="P447" s="627"/>
      <c r="Q447" s="627"/>
      <c r="R447" s="627"/>
      <c r="S447" s="627"/>
      <c r="T447" s="627"/>
      <c r="U447" s="626"/>
      <c r="V447" s="626"/>
      <c r="W447" s="626"/>
      <c r="X447" s="1003"/>
      <c r="Y447" s="1005"/>
      <c r="Z447" s="992"/>
      <c r="AA447" s="999"/>
      <c r="AB447" s="999"/>
      <c r="AC447" s="992"/>
      <c r="AD447" s="992"/>
      <c r="AE447" s="992"/>
      <c r="AF447" s="992"/>
      <c r="AG447" s="992"/>
      <c r="AH447" s="992"/>
      <c r="AI447" s="992"/>
      <c r="AJ447" s="992"/>
      <c r="AK447" s="992"/>
      <c r="AL447" s="994"/>
    </row>
    <row r="448" spans="1:38" ht="15" thickBot="1">
      <c r="B448" s="639">
        <f>T437+1</f>
        <v>360</v>
      </c>
      <c r="C448" s="639"/>
      <c r="D448" s="639">
        <f>B448+1</f>
        <v>361</v>
      </c>
      <c r="E448" s="639"/>
      <c r="F448" s="639">
        <f t="shared" ref="F448" si="283">D448+1</f>
        <v>362</v>
      </c>
      <c r="G448" s="639"/>
      <c r="H448" s="639">
        <f t="shared" ref="H448" si="284">F448+1</f>
        <v>363</v>
      </c>
      <c r="I448" s="639"/>
      <c r="J448" s="639">
        <f t="shared" ref="J448" si="285">H448+1</f>
        <v>364</v>
      </c>
      <c r="K448" s="639"/>
      <c r="L448" s="639">
        <f t="shared" ref="L448" si="286">J448+1</f>
        <v>365</v>
      </c>
      <c r="M448" s="639"/>
      <c r="N448" s="639">
        <f t="shared" ref="N448" si="287">L448+1</f>
        <v>366</v>
      </c>
      <c r="O448" s="639"/>
      <c r="P448" s="639">
        <f t="shared" ref="P448" si="288">N448+1</f>
        <v>367</v>
      </c>
      <c r="Q448" s="639"/>
      <c r="R448" s="639">
        <f t="shared" ref="R448" si="289">P448+1</f>
        <v>368</v>
      </c>
      <c r="S448" s="639"/>
      <c r="T448" s="639">
        <f t="shared" ref="T448" si="290">R448+1</f>
        <v>369</v>
      </c>
      <c r="U448" s="626"/>
      <c r="V448" s="626"/>
      <c r="W448" s="626"/>
      <c r="X448" s="1003"/>
      <c r="Y448" s="1005"/>
      <c r="Z448" s="992"/>
      <c r="AA448" s="1000"/>
      <c r="AB448" s="1001"/>
      <c r="AC448" s="992"/>
      <c r="AD448" s="992"/>
      <c r="AE448" s="992"/>
      <c r="AF448" s="992"/>
      <c r="AG448" s="992"/>
      <c r="AH448" s="992"/>
      <c r="AI448" s="992"/>
      <c r="AJ448" s="992"/>
      <c r="AK448" s="992"/>
      <c r="AL448" s="994"/>
    </row>
    <row r="449" spans="2:38" ht="15.5">
      <c r="B449" s="625"/>
      <c r="C449" s="625"/>
      <c r="D449" s="630"/>
      <c r="E449" s="625"/>
      <c r="F449" s="630"/>
      <c r="G449" s="631"/>
      <c r="H449" s="630"/>
      <c r="I449" s="630"/>
      <c r="J449" s="625"/>
      <c r="K449" s="625"/>
      <c r="L449" s="625"/>
      <c r="M449" s="625"/>
      <c r="N449" s="625"/>
      <c r="O449" s="625"/>
      <c r="P449" s="625"/>
      <c r="Q449" s="625"/>
      <c r="R449" s="625"/>
      <c r="S449" s="625"/>
      <c r="T449" s="625"/>
      <c r="U449" s="626"/>
      <c r="V449" s="626"/>
      <c r="W449" s="626"/>
      <c r="X449" s="1002">
        <f>V454/1000</f>
        <v>3.8449960000000001</v>
      </c>
      <c r="Y449" s="1004">
        <f>X449</f>
        <v>3.8449960000000001</v>
      </c>
      <c r="Z449" s="991"/>
      <c r="AA449" s="998">
        <v>3</v>
      </c>
      <c r="AB449" s="998">
        <v>2</v>
      </c>
      <c r="AC449" s="991">
        <f>AA449-AB449</f>
        <v>1</v>
      </c>
      <c r="AD449" s="991">
        <v>2</v>
      </c>
      <c r="AE449" s="991">
        <v>10</v>
      </c>
      <c r="AF449" s="991">
        <v>0</v>
      </c>
      <c r="AG449" s="991">
        <f>AE449-AF449</f>
        <v>10</v>
      </c>
      <c r="AH449" s="991"/>
      <c r="AI449" s="991"/>
      <c r="AJ449" s="991"/>
      <c r="AK449" s="991"/>
      <c r="AL449" s="993"/>
    </row>
    <row r="450" spans="2:38" ht="14.5">
      <c r="B450" s="119" t="str">
        <f>VLOOKUP(B459,'[2]Visual Chart'!$A$2:$R$481,2,0)</f>
        <v>118/0</v>
      </c>
      <c r="C450" s="625"/>
      <c r="D450" s="119" t="str">
        <f>VLOOKUP(D459,'[2]Visual Chart'!$A$2:$R$481,2,0)</f>
        <v>119/0</v>
      </c>
      <c r="E450" s="625"/>
      <c r="F450" s="119" t="str">
        <f>VLOOKUP(F459,'[2]Visual Chart'!$A$2:$R$481,2,0)</f>
        <v>120/0</v>
      </c>
      <c r="G450" s="625"/>
      <c r="H450" s="119" t="str">
        <f>VLOOKUP(H459,'[2]Visual Chart'!$A$2:$R$481,2,0)</f>
        <v>121/0</v>
      </c>
      <c r="I450" s="625"/>
      <c r="J450" s="119" t="str">
        <f>VLOOKUP(J459,'[2]Visual Chart'!$A$2:$R$481,2,0)</f>
        <v>121/1</v>
      </c>
      <c r="K450" s="625"/>
      <c r="L450" s="119" t="str">
        <f>VLOOKUP(L459,'[2]Visual Chart'!$A$2:$R$481,2,0)</f>
        <v>121/2</v>
      </c>
      <c r="M450" s="625"/>
      <c r="N450" s="119" t="str">
        <f>VLOOKUP(N459,'[2]Visual Chart'!$A$2:$R$481,2,0)</f>
        <v>121/3</v>
      </c>
      <c r="O450" s="625"/>
      <c r="P450" s="119" t="str">
        <f>VLOOKUP(P459,'[2]Visual Chart'!$A$2:$R$481,2,0)</f>
        <v>121/4</v>
      </c>
      <c r="Q450" s="625"/>
      <c r="R450" s="119" t="str">
        <f>VLOOKUP(R459,'[2]Visual Chart'!$A$2:$R$481,2,0)</f>
        <v>121/5</v>
      </c>
      <c r="S450" s="625"/>
      <c r="T450" s="119" t="str">
        <f>VLOOKUP(T459,'[2]Visual Chart'!$A$2:$R$481,2,0)</f>
        <v>121/6</v>
      </c>
      <c r="U450" s="626"/>
      <c r="V450" s="626"/>
      <c r="W450" s="626"/>
      <c r="X450" s="1003"/>
      <c r="Y450" s="1005"/>
      <c r="Z450" s="992"/>
      <c r="AA450" s="999"/>
      <c r="AB450" s="999"/>
      <c r="AC450" s="992"/>
      <c r="AD450" s="992"/>
      <c r="AE450" s="992"/>
      <c r="AF450" s="992"/>
      <c r="AG450" s="992"/>
      <c r="AH450" s="992"/>
      <c r="AI450" s="992"/>
      <c r="AJ450" s="992"/>
      <c r="AK450" s="992"/>
      <c r="AL450" s="994"/>
    </row>
    <row r="451" spans="2:38" ht="14.5">
      <c r="B451" s="625"/>
      <c r="C451" s="625"/>
      <c r="D451" s="625"/>
      <c r="E451" s="625"/>
      <c r="F451" s="625"/>
      <c r="G451" s="625"/>
      <c r="H451" s="625"/>
      <c r="I451" s="625"/>
      <c r="J451" s="625"/>
      <c r="K451" s="625"/>
      <c r="L451" s="625"/>
      <c r="M451" s="625"/>
      <c r="N451" s="625"/>
      <c r="O451" s="625"/>
      <c r="P451" s="625"/>
      <c r="Q451" s="625"/>
      <c r="R451" s="625"/>
      <c r="S451" s="625"/>
      <c r="T451" s="625"/>
      <c r="U451" s="626"/>
      <c r="V451" s="626"/>
      <c r="W451" s="626"/>
      <c r="X451" s="1003"/>
      <c r="Y451" s="1005"/>
      <c r="Z451" s="992"/>
      <c r="AA451" s="999"/>
      <c r="AB451" s="999"/>
      <c r="AC451" s="992"/>
      <c r="AD451" s="992"/>
      <c r="AE451" s="992"/>
      <c r="AF451" s="992"/>
      <c r="AG451" s="992"/>
      <c r="AH451" s="992"/>
      <c r="AI451" s="992"/>
      <c r="AJ451" s="992"/>
      <c r="AK451" s="992"/>
      <c r="AL451" s="994"/>
    </row>
    <row r="452" spans="2:38" ht="14.5">
      <c r="B452" s="627"/>
      <c r="C452" s="627"/>
      <c r="D452" s="627"/>
      <c r="E452" s="625"/>
      <c r="F452" s="627"/>
      <c r="G452" s="627"/>
      <c r="H452" s="627"/>
      <c r="I452" s="625"/>
      <c r="J452" s="625"/>
      <c r="K452" s="625"/>
      <c r="L452" s="625"/>
      <c r="M452" s="625"/>
      <c r="N452" s="625"/>
      <c r="O452" s="625"/>
      <c r="P452" s="625"/>
      <c r="Q452" s="625"/>
      <c r="R452" s="625"/>
      <c r="S452" s="625"/>
      <c r="T452" s="625"/>
      <c r="U452" s="626"/>
      <c r="V452" s="626"/>
      <c r="W452" s="626"/>
      <c r="X452" s="1003"/>
      <c r="Y452" s="1005"/>
      <c r="Z452" s="992"/>
      <c r="AA452" s="999"/>
      <c r="AB452" s="999"/>
      <c r="AC452" s="992"/>
      <c r="AD452" s="992"/>
      <c r="AE452" s="992"/>
      <c r="AF452" s="992"/>
      <c r="AG452" s="992"/>
      <c r="AH452" s="992"/>
      <c r="AI452" s="992"/>
      <c r="AJ452" s="992"/>
      <c r="AK452" s="992"/>
      <c r="AL452" s="994"/>
    </row>
    <row r="453" spans="2:38" ht="15" thickBot="1">
      <c r="B453" s="627"/>
      <c r="C453" s="627"/>
      <c r="D453" s="627"/>
      <c r="E453" s="625"/>
      <c r="F453" s="627"/>
      <c r="G453" s="627"/>
      <c r="H453" s="627"/>
      <c r="I453" s="625"/>
      <c r="J453" s="625"/>
      <c r="K453" s="625"/>
      <c r="L453" s="625"/>
      <c r="M453" s="625"/>
      <c r="N453" s="625"/>
      <c r="O453" s="625"/>
      <c r="P453" s="625"/>
      <c r="Q453" s="625"/>
      <c r="R453" s="625"/>
      <c r="S453" s="625"/>
      <c r="T453" s="625"/>
      <c r="U453" s="626"/>
      <c r="V453" s="626"/>
      <c r="W453" s="626"/>
      <c r="X453" s="1003"/>
      <c r="Y453" s="1005"/>
      <c r="Z453" s="992"/>
      <c r="AA453" s="999"/>
      <c r="AB453" s="999"/>
      <c r="AC453" s="992"/>
      <c r="AD453" s="992"/>
      <c r="AE453" s="992"/>
      <c r="AF453" s="992"/>
      <c r="AG453" s="992"/>
      <c r="AH453" s="992"/>
      <c r="AI453" s="992"/>
      <c r="AJ453" s="992"/>
      <c r="AK453" s="992"/>
      <c r="AL453" s="994"/>
    </row>
    <row r="454" spans="2:38" ht="14.5">
      <c r="B454" s="1009">
        <f>VLOOKUP(B459,'[2]Visual Chart'!$A$2:$R$481,13,0)</f>
        <v>0</v>
      </c>
      <c r="C454" s="119">
        <f>VLOOKUP(B459,'[2]Visual Chart'!$A$2:$R$481,5,0)</f>
        <v>244</v>
      </c>
      <c r="D454" s="1009">
        <f>VLOOKUP(D459,'[2]Visual Chart'!$A$2:$R$481,13,0)</f>
        <v>0</v>
      </c>
      <c r="E454" s="119">
        <f>VLOOKUP(D459,'[2]Visual Chart'!$A$2:$R$481,5,0)</f>
        <v>246</v>
      </c>
      <c r="F454" s="1009">
        <f>VLOOKUP(F459,'[2]Visual Chart'!$A$2:$R$481,13,0)</f>
        <v>0</v>
      </c>
      <c r="G454" s="119">
        <f>VLOOKUP(F459,'[2]Visual Chart'!$A$2:$R$481,5,0)</f>
        <v>518</v>
      </c>
      <c r="H454" s="1009">
        <f>VLOOKUP(H459,'[2]Visual Chart'!$A$2:$R$481,13,0)</f>
        <v>0</v>
      </c>
      <c r="I454" s="119">
        <f>VLOOKUP(H459,'[2]Visual Chart'!$A$2:$R$481,5,0)</f>
        <v>429.99599999999998</v>
      </c>
      <c r="J454" s="1009" t="str">
        <f>VLOOKUP(J459,'[2]Visual Chart'!$A$2:$R$481,13,0)</f>
        <v>C</v>
      </c>
      <c r="K454" s="119">
        <f>VLOOKUP(J459,'[2]Visual Chart'!$A$2:$R$481,5,0)</f>
        <v>415</v>
      </c>
      <c r="L454" s="1009" t="str">
        <f>VLOOKUP(L459,'[2]Visual Chart'!$A$2:$R$481,13,0)</f>
        <v>C</v>
      </c>
      <c r="M454" s="119">
        <f>VLOOKUP(L459,'[2]Visual Chart'!$A$2:$R$481,5,0)</f>
        <v>415</v>
      </c>
      <c r="N454" s="1009">
        <f>VLOOKUP(N459,'[2]Visual Chart'!$A$2:$R$481,13,0)</f>
        <v>0</v>
      </c>
      <c r="O454" s="119">
        <f>VLOOKUP(N459,'[2]Visual Chart'!$A$2:$R$481,5,0)</f>
        <v>425</v>
      </c>
      <c r="P454" s="1009" t="str">
        <f>VLOOKUP(P459,'[2]Visual Chart'!$A$2:$R$481,13,0)</f>
        <v>C</v>
      </c>
      <c r="Q454" s="119">
        <f>VLOOKUP(P459,'[2]Visual Chart'!$A$2:$R$481,5,0)</f>
        <v>415</v>
      </c>
      <c r="R454" s="1009" t="str">
        <f>VLOOKUP(R459,'[2]Visual Chart'!$A$2:$R$481,13,0)</f>
        <v>C</v>
      </c>
      <c r="S454" s="119">
        <f>VLOOKUP(R459,'[2]Visual Chart'!$A$2:$R$481,5,0)</f>
        <v>400</v>
      </c>
      <c r="T454" s="1009" t="str">
        <f>VLOOKUP(T459,'[2]Visual Chart'!$A$2:$R$481,13,0)</f>
        <v>C</v>
      </c>
      <c r="U454" s="119">
        <f>VLOOKUP(T459,'[2]Visual Chart'!$A$2:$R$481,5,0)</f>
        <v>337</v>
      </c>
      <c r="V454" s="995">
        <f>SUM(C454:U454)</f>
        <v>3844.9960000000001</v>
      </c>
      <c r="W454" s="995"/>
      <c r="X454" s="1003"/>
      <c r="Y454" s="1005"/>
      <c r="Z454" s="992"/>
      <c r="AA454" s="999"/>
      <c r="AB454" s="999"/>
      <c r="AC454" s="992"/>
      <c r="AD454" s="992"/>
      <c r="AE454" s="992"/>
      <c r="AF454" s="992"/>
      <c r="AG454" s="992"/>
      <c r="AH454" s="992"/>
      <c r="AI454" s="992"/>
      <c r="AJ454" s="992"/>
      <c r="AK454" s="992"/>
      <c r="AL454" s="994"/>
    </row>
    <row r="455" spans="2:38" ht="14.5">
      <c r="B455" s="1010"/>
      <c r="C455" s="628"/>
      <c r="D455" s="1010"/>
      <c r="E455" s="628"/>
      <c r="F455" s="1010"/>
      <c r="G455" s="628"/>
      <c r="H455" s="1010"/>
      <c r="I455" s="628"/>
      <c r="J455" s="1010"/>
      <c r="K455" s="628"/>
      <c r="L455" s="1010"/>
      <c r="M455" s="628"/>
      <c r="N455" s="1010"/>
      <c r="O455" s="628"/>
      <c r="P455" s="1010"/>
      <c r="Q455" s="628"/>
      <c r="R455" s="1010"/>
      <c r="S455" s="628"/>
      <c r="T455" s="1010"/>
      <c r="U455" s="626"/>
      <c r="V455" s="626"/>
      <c r="W455" s="626"/>
      <c r="X455" s="1003"/>
      <c r="Y455" s="1005"/>
      <c r="Z455" s="992"/>
      <c r="AA455" s="999"/>
      <c r="AB455" s="999"/>
      <c r="AC455" s="992"/>
      <c r="AD455" s="992"/>
      <c r="AE455" s="992"/>
      <c r="AF455" s="992"/>
      <c r="AG455" s="992"/>
      <c r="AH455" s="992"/>
      <c r="AI455" s="992"/>
      <c r="AJ455" s="992"/>
      <c r="AK455" s="992"/>
      <c r="AL455" s="994"/>
    </row>
    <row r="456" spans="2:38" ht="15" thickBot="1">
      <c r="B456" s="1011"/>
      <c r="C456" s="625"/>
      <c r="D456" s="1011"/>
      <c r="E456" s="625"/>
      <c r="F456" s="1011"/>
      <c r="G456" s="625"/>
      <c r="H456" s="1011"/>
      <c r="I456" s="625"/>
      <c r="J456" s="1011"/>
      <c r="K456" s="625"/>
      <c r="L456" s="1011"/>
      <c r="M456" s="625"/>
      <c r="N456" s="1011"/>
      <c r="O456" s="625"/>
      <c r="P456" s="1011"/>
      <c r="Q456" s="625"/>
      <c r="R456" s="1011"/>
      <c r="S456" s="625"/>
      <c r="T456" s="1011"/>
      <c r="U456" s="626"/>
      <c r="V456" s="626"/>
      <c r="W456" s="626"/>
      <c r="X456" s="1003"/>
      <c r="Y456" s="1005"/>
      <c r="Z456" s="992"/>
      <c r="AA456" s="999"/>
      <c r="AB456" s="999"/>
      <c r="AC456" s="992"/>
      <c r="AD456" s="992"/>
      <c r="AE456" s="992"/>
      <c r="AF456" s="992"/>
      <c r="AG456" s="992"/>
      <c r="AH456" s="992"/>
      <c r="AI456" s="992"/>
      <c r="AJ456" s="992"/>
      <c r="AK456" s="992"/>
      <c r="AL456" s="994"/>
    </row>
    <row r="457" spans="2:38" ht="14.5">
      <c r="B457" s="119" t="str">
        <f>VLOOKUP(B459,'[2]Visual Chart'!$A$2:$R$481,3,0)</f>
        <v>B1+0</v>
      </c>
      <c r="C457" s="627"/>
      <c r="D457" s="119" t="str">
        <f>VLOOKUP(D459,'[2]Visual Chart'!$A$2:$R$481,3,0)</f>
        <v>C1+18(RC2M)</v>
      </c>
      <c r="E457" s="627"/>
      <c r="F457" s="119" t="str">
        <f>VLOOKUP(F459,'[2]Visual Chart'!$A$2:$R$481,3,0)</f>
        <v>D60+18</v>
      </c>
      <c r="G457" s="627"/>
      <c r="H457" s="119" t="str">
        <f>VLOOKUP(H459,'[2]Visual Chart'!$A$2:$R$481,3,0)</f>
        <v>B2+0</v>
      </c>
      <c r="I457" s="627"/>
      <c r="J457" s="119" t="str">
        <f>VLOOKUP(J459,'[2]Visual Chart'!$A$2:$R$481,3,0)</f>
        <v>A+0</v>
      </c>
      <c r="K457" s="627"/>
      <c r="L457" s="119" t="str">
        <f>VLOOKUP(L459,'[2]Visual Chart'!$A$2:$R$481,3,0)</f>
        <v>A+6</v>
      </c>
      <c r="M457" s="627"/>
      <c r="N457" s="119" t="str">
        <f>VLOOKUP(N459,'[2]Visual Chart'!$A$2:$R$481,3,0)</f>
        <v>A+3</v>
      </c>
      <c r="O457" s="627"/>
      <c r="P457" s="119" t="str">
        <f>VLOOKUP(P459,'[2]Visual Chart'!$A$2:$R$481,3,0)</f>
        <v>A+0</v>
      </c>
      <c r="Q457" s="627"/>
      <c r="R457" s="119" t="str">
        <f>VLOOKUP(R459,'[2]Visual Chart'!$A$2:$R$481,3,0)</f>
        <v>A+0</v>
      </c>
      <c r="S457" s="627"/>
      <c r="T457" s="119" t="str">
        <f>VLOOKUP(T459,'[2]Visual Chart'!$A$2:$R$481,3,0)</f>
        <v>A+0</v>
      </c>
      <c r="U457" s="626"/>
      <c r="V457" s="626"/>
      <c r="W457" s="626"/>
      <c r="X457" s="1003"/>
      <c r="Y457" s="1005"/>
      <c r="Z457" s="992"/>
      <c r="AA457" s="999"/>
      <c r="AB457" s="999"/>
      <c r="AC457" s="992"/>
      <c r="AD457" s="992"/>
      <c r="AE457" s="992"/>
      <c r="AF457" s="992"/>
      <c r="AG457" s="992"/>
      <c r="AH457" s="992"/>
      <c r="AI457" s="992"/>
      <c r="AJ457" s="992"/>
      <c r="AK457" s="992"/>
      <c r="AL457" s="994"/>
    </row>
    <row r="458" spans="2:38" ht="14.5">
      <c r="B458" s="627"/>
      <c r="C458" s="627" t="s">
        <v>1700</v>
      </c>
      <c r="D458" s="141"/>
      <c r="E458" s="627" t="s">
        <v>780</v>
      </c>
      <c r="F458" s="141"/>
      <c r="G458" s="627"/>
      <c r="H458" s="141"/>
      <c r="I458" s="627"/>
      <c r="J458" s="141"/>
      <c r="K458" s="627"/>
      <c r="L458" s="141"/>
      <c r="M458" s="627"/>
      <c r="N458" s="627"/>
      <c r="O458" s="627"/>
      <c r="P458" s="627"/>
      <c r="Q458" s="627"/>
      <c r="R458" s="627"/>
      <c r="S458" s="627"/>
      <c r="T458" s="627"/>
      <c r="U458" s="626"/>
      <c r="V458" s="626"/>
      <c r="W458" s="626"/>
      <c r="X458" s="1003"/>
      <c r="Y458" s="1005"/>
      <c r="Z458" s="992"/>
      <c r="AA458" s="999"/>
      <c r="AB458" s="999"/>
      <c r="AC458" s="992"/>
      <c r="AD458" s="992"/>
      <c r="AE458" s="992"/>
      <c r="AF458" s="992"/>
      <c r="AG458" s="992"/>
      <c r="AH458" s="992"/>
      <c r="AI458" s="992"/>
      <c r="AJ458" s="992"/>
      <c r="AK458" s="992"/>
      <c r="AL458" s="994"/>
    </row>
    <row r="459" spans="2:38" ht="15" thickBot="1">
      <c r="B459" s="639">
        <f>T448+1</f>
        <v>370</v>
      </c>
      <c r="C459" s="639"/>
      <c r="D459" s="639">
        <f>B459+1</f>
        <v>371</v>
      </c>
      <c r="E459" s="639"/>
      <c r="F459" s="639">
        <f t="shared" ref="F459" si="291">D459+1</f>
        <v>372</v>
      </c>
      <c r="G459" s="639"/>
      <c r="H459" s="639">
        <f t="shared" ref="H459" si="292">F459+1</f>
        <v>373</v>
      </c>
      <c r="I459" s="639"/>
      <c r="J459" s="639">
        <f t="shared" ref="J459" si="293">H459+1</f>
        <v>374</v>
      </c>
      <c r="K459" s="639"/>
      <c r="L459" s="639">
        <f t="shared" ref="L459" si="294">J459+1</f>
        <v>375</v>
      </c>
      <c r="M459" s="639"/>
      <c r="N459" s="639">
        <f t="shared" ref="N459" si="295">L459+1</f>
        <v>376</v>
      </c>
      <c r="O459" s="639"/>
      <c r="P459" s="639">
        <f t="shared" ref="P459" si="296">N459+1</f>
        <v>377</v>
      </c>
      <c r="Q459" s="639"/>
      <c r="R459" s="639">
        <f t="shared" ref="R459" si="297">P459+1</f>
        <v>378</v>
      </c>
      <c r="S459" s="639"/>
      <c r="T459" s="639">
        <f t="shared" ref="T459" si="298">R459+1</f>
        <v>379</v>
      </c>
      <c r="U459" s="626"/>
      <c r="V459" s="626"/>
      <c r="W459" s="626"/>
      <c r="X459" s="1003"/>
      <c r="Y459" s="1005"/>
      <c r="Z459" s="992"/>
      <c r="AA459" s="1000"/>
      <c r="AB459" s="1001"/>
      <c r="AC459" s="992"/>
      <c r="AD459" s="992"/>
      <c r="AE459" s="992"/>
      <c r="AF459" s="992"/>
      <c r="AG459" s="992"/>
      <c r="AH459" s="992"/>
      <c r="AI459" s="992"/>
      <c r="AJ459" s="992"/>
      <c r="AK459" s="992"/>
      <c r="AL459" s="994"/>
    </row>
    <row r="460" spans="2:38" ht="15.5">
      <c r="B460" s="625"/>
      <c r="C460" s="625"/>
      <c r="D460" s="630"/>
      <c r="E460" s="625"/>
      <c r="F460" s="630"/>
      <c r="G460" s="631"/>
      <c r="H460" s="630"/>
      <c r="I460" s="630"/>
      <c r="J460" s="625"/>
      <c r="K460" s="625"/>
      <c r="L460" s="625"/>
      <c r="M460" s="625"/>
      <c r="N460" s="625"/>
      <c r="O460" s="625"/>
      <c r="P460" s="625"/>
      <c r="Q460" s="625"/>
      <c r="R460" s="625"/>
      <c r="S460" s="625"/>
      <c r="T460" s="625"/>
      <c r="U460" s="626"/>
      <c r="V460" s="626"/>
      <c r="W460" s="626"/>
      <c r="X460" s="1002">
        <f>V465/1000</f>
        <v>3.7883529999999999</v>
      </c>
      <c r="Y460" s="1004">
        <f>X460</f>
        <v>3.7883529999999999</v>
      </c>
      <c r="Z460" s="991"/>
      <c r="AA460" s="998">
        <v>3</v>
      </c>
      <c r="AB460" s="998">
        <v>2</v>
      </c>
      <c r="AC460" s="991">
        <f>AA460-AB460</f>
        <v>1</v>
      </c>
      <c r="AD460" s="991">
        <v>2</v>
      </c>
      <c r="AE460" s="991">
        <v>10</v>
      </c>
      <c r="AF460" s="991">
        <v>0</v>
      </c>
      <c r="AG460" s="991">
        <f>AE460-AF460</f>
        <v>10</v>
      </c>
      <c r="AH460" s="991"/>
      <c r="AI460" s="991"/>
      <c r="AJ460" s="991"/>
      <c r="AK460" s="991"/>
      <c r="AL460" s="993"/>
    </row>
    <row r="461" spans="2:38" ht="14.5">
      <c r="B461" s="119" t="str">
        <f>VLOOKUP(B470,'[2]Visual Chart'!$A$2:$R$481,2,0)</f>
        <v>121/7</v>
      </c>
      <c r="C461" s="625"/>
      <c r="D461" s="119" t="str">
        <f>VLOOKUP(D470,'[2]Visual Chart'!$A$2:$R$481,2,0)</f>
        <v>121/8</v>
      </c>
      <c r="E461" s="625"/>
      <c r="F461" s="119" t="str">
        <f>VLOOKUP(F470,'[2]Visual Chart'!$A$2:$R$481,2,0)</f>
        <v>121/9</v>
      </c>
      <c r="G461" s="625"/>
      <c r="H461" s="119" t="str">
        <f>VLOOKUP(H470,'[2]Visual Chart'!$A$2:$R$481,2,0)</f>
        <v>121/10</v>
      </c>
      <c r="I461" s="625"/>
      <c r="J461" s="119" t="str">
        <f>VLOOKUP(J470,'[2]Visual Chart'!$A$2:$R$481,2,0)</f>
        <v>122/0</v>
      </c>
      <c r="K461" s="625"/>
      <c r="L461" s="119" t="str">
        <f>VLOOKUP(L470,'[2]Visual Chart'!$A$2:$R$481,2,0)</f>
        <v>122/1</v>
      </c>
      <c r="M461" s="625"/>
      <c r="N461" s="119" t="str">
        <f>VLOOKUP(N470,'[2]Visual Chart'!$A$2:$R$481,2,0)</f>
        <v>122/2</v>
      </c>
      <c r="O461" s="625"/>
      <c r="P461" s="119" t="str">
        <f>VLOOKUP(P470,'[2]Visual Chart'!$A$2:$R$481,2,0)</f>
        <v>123/0</v>
      </c>
      <c r="Q461" s="625"/>
      <c r="R461" s="119" t="str">
        <f>VLOOKUP(R470,'[2]Visual Chart'!$A$2:$R$481,2,0)</f>
        <v>123/1</v>
      </c>
      <c r="S461" s="625"/>
      <c r="T461" s="119" t="str">
        <f>VLOOKUP(T470,'[2]Visual Chart'!$A$2:$R$481,2,0)</f>
        <v>123/2</v>
      </c>
      <c r="U461" s="626"/>
      <c r="V461" s="626"/>
      <c r="W461" s="626"/>
      <c r="X461" s="1003"/>
      <c r="Y461" s="1005"/>
      <c r="Z461" s="992"/>
      <c r="AA461" s="999"/>
      <c r="AB461" s="999"/>
      <c r="AC461" s="992"/>
      <c r="AD461" s="992"/>
      <c r="AE461" s="992"/>
      <c r="AF461" s="992"/>
      <c r="AG461" s="992"/>
      <c r="AH461" s="992"/>
      <c r="AI461" s="992"/>
      <c r="AJ461" s="992"/>
      <c r="AK461" s="992"/>
      <c r="AL461" s="994"/>
    </row>
    <row r="462" spans="2:38" ht="14.5"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5"/>
      <c r="P462" s="625"/>
      <c r="Q462" s="625"/>
      <c r="R462" s="625"/>
      <c r="S462" s="625"/>
      <c r="T462" s="625"/>
      <c r="U462" s="626"/>
      <c r="V462" s="626"/>
      <c r="W462" s="626"/>
      <c r="X462" s="1003"/>
      <c r="Y462" s="1005"/>
      <c r="Z462" s="992"/>
      <c r="AA462" s="999"/>
      <c r="AB462" s="999"/>
      <c r="AC462" s="992"/>
      <c r="AD462" s="992"/>
      <c r="AE462" s="992"/>
      <c r="AF462" s="992"/>
      <c r="AG462" s="992"/>
      <c r="AH462" s="992"/>
      <c r="AI462" s="992"/>
      <c r="AJ462" s="992"/>
      <c r="AK462" s="992"/>
      <c r="AL462" s="994"/>
    </row>
    <row r="463" spans="2:38" ht="14.5">
      <c r="B463" s="627"/>
      <c r="C463" s="627"/>
      <c r="D463" s="627"/>
      <c r="E463" s="625"/>
      <c r="F463" s="627"/>
      <c r="G463" s="627"/>
      <c r="H463" s="627"/>
      <c r="I463" s="625"/>
      <c r="J463" s="625"/>
      <c r="K463" s="625"/>
      <c r="L463" s="625"/>
      <c r="M463" s="625"/>
      <c r="N463" s="625"/>
      <c r="O463" s="625"/>
      <c r="P463" s="625"/>
      <c r="Q463" s="625"/>
      <c r="R463" s="625"/>
      <c r="S463" s="625"/>
      <c r="T463" s="625"/>
      <c r="U463" s="626"/>
      <c r="V463" s="626"/>
      <c r="W463" s="626"/>
      <c r="X463" s="1003"/>
      <c r="Y463" s="1005"/>
      <c r="Z463" s="992"/>
      <c r="AA463" s="999"/>
      <c r="AB463" s="999"/>
      <c r="AC463" s="992"/>
      <c r="AD463" s="992"/>
      <c r="AE463" s="992"/>
      <c r="AF463" s="992"/>
      <c r="AG463" s="992"/>
      <c r="AH463" s="992"/>
      <c r="AI463" s="992"/>
      <c r="AJ463" s="992"/>
      <c r="AK463" s="992"/>
      <c r="AL463" s="994"/>
    </row>
    <row r="464" spans="2:38" ht="15" thickBot="1">
      <c r="B464" s="627"/>
      <c r="C464" s="627"/>
      <c r="D464" s="627"/>
      <c r="E464" s="625"/>
      <c r="F464" s="627"/>
      <c r="G464" s="627"/>
      <c r="H464" s="627"/>
      <c r="I464" s="625"/>
      <c r="J464" s="625"/>
      <c r="K464" s="625"/>
      <c r="L464" s="625"/>
      <c r="M464" s="625"/>
      <c r="N464" s="625"/>
      <c r="O464" s="625"/>
      <c r="P464" s="625"/>
      <c r="Q464" s="625"/>
      <c r="R464" s="625"/>
      <c r="S464" s="625"/>
      <c r="T464" s="625"/>
      <c r="U464" s="626"/>
      <c r="V464" s="626"/>
      <c r="W464" s="626"/>
      <c r="X464" s="1003"/>
      <c r="Y464" s="1005"/>
      <c r="Z464" s="992"/>
      <c r="AA464" s="999"/>
      <c r="AB464" s="999"/>
      <c r="AC464" s="992"/>
      <c r="AD464" s="992"/>
      <c r="AE464" s="992"/>
      <c r="AF464" s="992"/>
      <c r="AG464" s="992"/>
      <c r="AH464" s="992"/>
      <c r="AI464" s="992"/>
      <c r="AJ464" s="992"/>
      <c r="AK464" s="992"/>
      <c r="AL464" s="994"/>
    </row>
    <row r="465" spans="2:38" ht="14.5">
      <c r="B465" s="1009" t="str">
        <f>VLOOKUP(B470,'[2]Visual Chart'!$A$2:$R$481,13,0)</f>
        <v>C</v>
      </c>
      <c r="C465" s="119">
        <f>VLOOKUP(B470,'[2]Visual Chart'!$A$2:$R$481,5,0)</f>
        <v>394.00400000000002</v>
      </c>
      <c r="D465" s="1009">
        <f>VLOOKUP(D470,'[2]Visual Chart'!$A$2:$R$481,13,0)</f>
        <v>0</v>
      </c>
      <c r="E465" s="119">
        <f>VLOOKUP(D470,'[2]Visual Chart'!$A$2:$R$481,5,0)</f>
        <v>420</v>
      </c>
      <c r="F465" s="1009" t="str">
        <f>VLOOKUP(F470,'[2]Visual Chart'!$A$2:$R$481,13,0)</f>
        <v>C</v>
      </c>
      <c r="G465" s="119">
        <f>VLOOKUP(F470,'[2]Visual Chart'!$A$2:$R$481,5,0)</f>
        <v>393.99599999999998</v>
      </c>
      <c r="H465" s="1009" t="str">
        <f>VLOOKUP(H470,'[2]Visual Chart'!$A$2:$R$481,13,0)</f>
        <v>C</v>
      </c>
      <c r="I465" s="119">
        <f>VLOOKUP(H470,'[2]Visual Chart'!$A$2:$R$481,5,0)</f>
        <v>297.19900000000001</v>
      </c>
      <c r="J465" s="1009">
        <f>VLOOKUP(J470,'[2]Visual Chart'!$A$2:$R$481,13,0)</f>
        <v>0</v>
      </c>
      <c r="K465" s="119">
        <f>VLOOKUP(J470,'[2]Visual Chart'!$A$2:$R$481,5,0)</f>
        <v>322</v>
      </c>
      <c r="L465" s="1009">
        <f>VLOOKUP(L470,'[2]Visual Chart'!$A$2:$R$481,13,0)</f>
        <v>0</v>
      </c>
      <c r="M465" s="119">
        <f>VLOOKUP(L470,'[2]Visual Chart'!$A$2:$R$481,5,0)</f>
        <v>451</v>
      </c>
      <c r="N465" s="1009" t="str">
        <f>VLOOKUP(N470,'[2]Visual Chart'!$A$2:$R$481,13,0)</f>
        <v>C</v>
      </c>
      <c r="O465" s="119">
        <f>VLOOKUP(N470,'[2]Visual Chart'!$A$2:$R$481,5,0)</f>
        <v>379.154</v>
      </c>
      <c r="P465" s="1009" t="str">
        <f>VLOOKUP(P470,'[2]Visual Chart'!$A$2:$R$481,13,0)</f>
        <v>C</v>
      </c>
      <c r="Q465" s="119">
        <f>VLOOKUP(P470,'[2]Visual Chart'!$A$2:$R$481,5,0)</f>
        <v>365</v>
      </c>
      <c r="R465" s="1009" t="str">
        <f>VLOOKUP(R470,'[2]Visual Chart'!$A$2:$R$481,13,0)</f>
        <v>C</v>
      </c>
      <c r="S465" s="119">
        <f>VLOOKUP(R470,'[2]Visual Chart'!$A$2:$R$481,5,0)</f>
        <v>371</v>
      </c>
      <c r="T465" s="1009" t="str">
        <f>VLOOKUP(T470,'[2]Visual Chart'!$A$2:$R$481,13,0)</f>
        <v>C</v>
      </c>
      <c r="U465" s="119">
        <f>VLOOKUP(T470,'[2]Visual Chart'!$A$2:$R$481,5,0)</f>
        <v>395</v>
      </c>
      <c r="V465" s="995">
        <f>SUM(C465:U465)</f>
        <v>3788.3530000000001</v>
      </c>
      <c r="W465" s="995"/>
      <c r="X465" s="1003"/>
      <c r="Y465" s="1005"/>
      <c r="Z465" s="992"/>
      <c r="AA465" s="999"/>
      <c r="AB465" s="999"/>
      <c r="AC465" s="992"/>
      <c r="AD465" s="992"/>
      <c r="AE465" s="992"/>
      <c r="AF465" s="992"/>
      <c r="AG465" s="992"/>
      <c r="AH465" s="992"/>
      <c r="AI465" s="992"/>
      <c r="AJ465" s="992"/>
      <c r="AK465" s="992"/>
      <c r="AL465" s="994"/>
    </row>
    <row r="466" spans="2:38" ht="14.5">
      <c r="B466" s="1010"/>
      <c r="C466" s="628"/>
      <c r="D466" s="1010"/>
      <c r="E466" s="628"/>
      <c r="F466" s="1010"/>
      <c r="G466" s="628"/>
      <c r="H466" s="1010"/>
      <c r="I466" s="628"/>
      <c r="J466" s="1010"/>
      <c r="K466" s="628"/>
      <c r="L466" s="1010"/>
      <c r="M466" s="628"/>
      <c r="N466" s="1010"/>
      <c r="O466" s="628"/>
      <c r="P466" s="1010"/>
      <c r="Q466" s="628"/>
      <c r="R466" s="1010"/>
      <c r="S466" s="628"/>
      <c r="T466" s="1010"/>
      <c r="U466" s="626"/>
      <c r="V466" s="626"/>
      <c r="W466" s="626"/>
      <c r="X466" s="1003"/>
      <c r="Y466" s="1005"/>
      <c r="Z466" s="992"/>
      <c r="AA466" s="999"/>
      <c r="AB466" s="999"/>
      <c r="AC466" s="992"/>
      <c r="AD466" s="992"/>
      <c r="AE466" s="992"/>
      <c r="AF466" s="992"/>
      <c r="AG466" s="992"/>
      <c r="AH466" s="992"/>
      <c r="AI466" s="992"/>
      <c r="AJ466" s="992"/>
      <c r="AK466" s="992"/>
      <c r="AL466" s="994"/>
    </row>
    <row r="467" spans="2:38" ht="15" thickBot="1">
      <c r="B467" s="1011"/>
      <c r="C467" s="625"/>
      <c r="D467" s="1011"/>
      <c r="E467" s="625"/>
      <c r="F467" s="1011"/>
      <c r="G467" s="625"/>
      <c r="H467" s="1011"/>
      <c r="I467" s="625"/>
      <c r="J467" s="1011"/>
      <c r="K467" s="625"/>
      <c r="L467" s="1011"/>
      <c r="M467" s="625"/>
      <c r="N467" s="1011"/>
      <c r="O467" s="625"/>
      <c r="P467" s="1011"/>
      <c r="Q467" s="625"/>
      <c r="R467" s="1011"/>
      <c r="S467" s="625"/>
      <c r="T467" s="1011"/>
      <c r="U467" s="626"/>
      <c r="V467" s="626"/>
      <c r="W467" s="626"/>
      <c r="X467" s="1003"/>
      <c r="Y467" s="1005"/>
      <c r="Z467" s="992"/>
      <c r="AA467" s="999"/>
      <c r="AB467" s="999"/>
      <c r="AC467" s="992"/>
      <c r="AD467" s="992"/>
      <c r="AE467" s="992"/>
      <c r="AF467" s="992"/>
      <c r="AG467" s="992"/>
      <c r="AH467" s="992"/>
      <c r="AI467" s="992"/>
      <c r="AJ467" s="992"/>
      <c r="AK467" s="992"/>
      <c r="AL467" s="994"/>
    </row>
    <row r="468" spans="2:38" ht="14.5">
      <c r="B468" s="119" t="str">
        <f>VLOOKUP(B470,'[2]Visual Chart'!$A$2:$R$481,3,0)</f>
        <v>A+0</v>
      </c>
      <c r="C468" s="627"/>
      <c r="D468" s="119" t="str">
        <f>VLOOKUP(D470,'[2]Visual Chart'!$A$2:$R$481,3,0)</f>
        <v>A+9</v>
      </c>
      <c r="E468" s="627"/>
      <c r="F468" s="119" t="str">
        <f>VLOOKUP(F470,'[2]Visual Chart'!$A$2:$R$481,3,0)</f>
        <v>A+0</v>
      </c>
      <c r="G468" s="627"/>
      <c r="H468" s="119" t="str">
        <f>VLOOKUP(H470,'[2]Visual Chart'!$A$2:$R$481,3,0)</f>
        <v>A+9</v>
      </c>
      <c r="I468" s="627"/>
      <c r="J468" s="119" t="str">
        <f>VLOOKUP(J470,'[2]Visual Chart'!$A$2:$R$481,3,0)</f>
        <v>B1+3</v>
      </c>
      <c r="K468" s="627"/>
      <c r="L468" s="119" t="str">
        <f>VLOOKUP(L470,'[2]Visual Chart'!$A$2:$R$481,3,0)</f>
        <v>B1+9</v>
      </c>
      <c r="M468" s="627"/>
      <c r="N468" s="119" t="str">
        <f>VLOOKUP(N470,'[2]Visual Chart'!$A$2:$R$481,3,0)</f>
        <v>A+0</v>
      </c>
      <c r="O468" s="627"/>
      <c r="P468" s="119" t="str">
        <f>VLOOKUP(P470,'[2]Visual Chart'!$A$2:$R$481,3,0)</f>
        <v>B2+0</v>
      </c>
      <c r="Q468" s="627"/>
      <c r="R468" s="119" t="str">
        <f>VLOOKUP(R470,'[2]Visual Chart'!$A$2:$R$481,3,0)</f>
        <v>A+0</v>
      </c>
      <c r="S468" s="627"/>
      <c r="T468" s="119" t="str">
        <f>VLOOKUP(T470,'[2]Visual Chart'!$A$2:$R$481,3,0)</f>
        <v>A+0</v>
      </c>
      <c r="U468" s="626"/>
      <c r="V468" s="626"/>
      <c r="W468" s="626"/>
      <c r="X468" s="1003"/>
      <c r="Y468" s="1005"/>
      <c r="Z468" s="992"/>
      <c r="AA468" s="999"/>
      <c r="AB468" s="999"/>
      <c r="AC468" s="992"/>
      <c r="AD468" s="992"/>
      <c r="AE468" s="992"/>
      <c r="AF468" s="992"/>
      <c r="AG468" s="992"/>
      <c r="AH468" s="992"/>
      <c r="AI468" s="992"/>
      <c r="AJ468" s="992"/>
      <c r="AK468" s="992"/>
      <c r="AL468" s="994"/>
    </row>
    <row r="469" spans="2:38" ht="14.5">
      <c r="B469" s="627"/>
      <c r="C469" s="627"/>
      <c r="D469" s="141"/>
      <c r="E469" s="627"/>
      <c r="F469" s="141"/>
      <c r="G469" s="627"/>
      <c r="H469" s="141"/>
      <c r="I469" s="627"/>
      <c r="J469" s="141"/>
      <c r="K469" s="627"/>
      <c r="L469" s="141"/>
      <c r="M469" s="627"/>
      <c r="N469" s="627"/>
      <c r="O469" s="627"/>
      <c r="P469" s="627"/>
      <c r="Q469" s="627"/>
      <c r="R469" s="627"/>
      <c r="S469" s="627"/>
      <c r="T469" s="627"/>
      <c r="U469" s="626"/>
      <c r="V469" s="626"/>
      <c r="W469" s="626"/>
      <c r="X469" s="1003"/>
      <c r="Y469" s="1005"/>
      <c r="Z469" s="992"/>
      <c r="AA469" s="999"/>
      <c r="AB469" s="999"/>
      <c r="AC469" s="992"/>
      <c r="AD469" s="992"/>
      <c r="AE469" s="992"/>
      <c r="AF469" s="992"/>
      <c r="AG469" s="992"/>
      <c r="AH469" s="992"/>
      <c r="AI469" s="992"/>
      <c r="AJ469" s="992"/>
      <c r="AK469" s="992"/>
      <c r="AL469" s="994"/>
    </row>
    <row r="470" spans="2:38" ht="15" thickBot="1">
      <c r="B470" s="639">
        <f>T459+1</f>
        <v>380</v>
      </c>
      <c r="C470" s="639"/>
      <c r="D470" s="639">
        <f>B470+1</f>
        <v>381</v>
      </c>
      <c r="E470" s="639"/>
      <c r="F470" s="639">
        <f t="shared" ref="F470" si="299">D470+1</f>
        <v>382</v>
      </c>
      <c r="G470" s="639"/>
      <c r="H470" s="639">
        <f t="shared" ref="H470" si="300">F470+1</f>
        <v>383</v>
      </c>
      <c r="I470" s="639"/>
      <c r="J470" s="639">
        <f t="shared" ref="J470" si="301">H470+1</f>
        <v>384</v>
      </c>
      <c r="K470" s="639"/>
      <c r="L470" s="639">
        <f t="shared" ref="L470" si="302">J470+1</f>
        <v>385</v>
      </c>
      <c r="M470" s="639"/>
      <c r="N470" s="639">
        <f t="shared" ref="N470" si="303">L470+1</f>
        <v>386</v>
      </c>
      <c r="O470" s="639"/>
      <c r="P470" s="639">
        <f t="shared" ref="P470" si="304">N470+1</f>
        <v>387</v>
      </c>
      <c r="Q470" s="639"/>
      <c r="R470" s="639">
        <f t="shared" ref="R470" si="305">P470+1</f>
        <v>388</v>
      </c>
      <c r="S470" s="639"/>
      <c r="T470" s="639">
        <f t="shared" ref="T470" si="306">R470+1</f>
        <v>389</v>
      </c>
      <c r="U470" s="640"/>
      <c r="V470" s="640"/>
      <c r="W470" s="626"/>
      <c r="X470" s="1003"/>
      <c r="Y470" s="1005"/>
      <c r="Z470" s="992"/>
      <c r="AA470" s="1000"/>
      <c r="AB470" s="1001"/>
      <c r="AC470" s="992"/>
      <c r="AD470" s="992"/>
      <c r="AE470" s="992"/>
      <c r="AF470" s="992"/>
      <c r="AG470" s="992"/>
      <c r="AH470" s="992"/>
      <c r="AI470" s="992"/>
      <c r="AJ470" s="992"/>
      <c r="AK470" s="992"/>
      <c r="AL470" s="994"/>
    </row>
    <row r="471" spans="2:38" ht="15.5">
      <c r="B471" s="625"/>
      <c r="C471" s="625"/>
      <c r="D471" s="630"/>
      <c r="E471" s="625"/>
      <c r="F471" s="630"/>
      <c r="G471" s="631"/>
      <c r="H471" s="630"/>
      <c r="I471" s="630"/>
      <c r="J471" s="625"/>
      <c r="K471" s="625"/>
      <c r="L471" s="625"/>
      <c r="M471" s="625"/>
      <c r="N471" s="625"/>
      <c r="O471" s="625"/>
      <c r="P471" s="625"/>
      <c r="Q471" s="625"/>
      <c r="R471" s="625"/>
      <c r="S471" s="625"/>
      <c r="T471" s="625"/>
      <c r="U471" s="626"/>
      <c r="V471" s="626"/>
      <c r="W471" s="626"/>
      <c r="X471" s="996">
        <f>V476/1000</f>
        <v>4.1315759999999999</v>
      </c>
      <c r="Y471" s="991">
        <f>X471</f>
        <v>4.1315759999999999</v>
      </c>
      <c r="Z471" s="991"/>
      <c r="AA471" s="998">
        <v>3</v>
      </c>
      <c r="AB471" s="998">
        <v>2</v>
      </c>
      <c r="AC471" s="991">
        <f>AA471-AB471</f>
        <v>1</v>
      </c>
      <c r="AD471" s="991">
        <v>2</v>
      </c>
      <c r="AE471" s="991">
        <v>10</v>
      </c>
      <c r="AF471" s="991">
        <v>0</v>
      </c>
      <c r="AG471" s="991">
        <f>AE471-AF471</f>
        <v>10</v>
      </c>
      <c r="AH471" s="991"/>
      <c r="AI471" s="991"/>
      <c r="AJ471" s="991"/>
      <c r="AK471" s="991"/>
      <c r="AL471" s="993"/>
    </row>
    <row r="472" spans="2:38" ht="14.5">
      <c r="B472" s="119" t="str">
        <f>VLOOKUP(B481,'[2]Visual Chart'!$A$2:$R$481,2,0)</f>
        <v>123/3</v>
      </c>
      <c r="C472" s="625"/>
      <c r="D472" s="119" t="str">
        <f>VLOOKUP(D481,'[2]Visual Chart'!$A$2:$R$481,2,0)</f>
        <v>123/4</v>
      </c>
      <c r="E472" s="625"/>
      <c r="F472" s="119" t="str">
        <f>VLOOKUP(F481,'[2]Visual Chart'!$A$2:$R$481,2,0)</f>
        <v>124/0</v>
      </c>
      <c r="G472" s="625"/>
      <c r="H472" s="119" t="str">
        <f>VLOOKUP(H481,'[2]Visual Chart'!$A$2:$R$481,2,0)</f>
        <v>124/1</v>
      </c>
      <c r="I472" s="625"/>
      <c r="J472" s="119" t="str">
        <f>VLOOKUP(J481,'[2]Visual Chart'!$A$2:$R$481,2,0)</f>
        <v>124/2</v>
      </c>
      <c r="K472" s="625"/>
      <c r="L472" s="119" t="str">
        <f>VLOOKUP(L481,'[2]Visual Chart'!$A$2:$R$481,2,0)</f>
        <v>124/3</v>
      </c>
      <c r="M472" s="625"/>
      <c r="N472" s="119" t="str">
        <f>VLOOKUP(N481,'[2]Visual Chart'!$A$2:$R$481,2,0)</f>
        <v>124/4</v>
      </c>
      <c r="O472" s="625"/>
      <c r="P472" s="119" t="str">
        <f>VLOOKUP(P481,'[2]Visual Chart'!$A$2:$R$481,2,0)</f>
        <v>124/5</v>
      </c>
      <c r="Q472" s="625"/>
      <c r="R472" s="119" t="str">
        <f>VLOOKUP(R481,'[2]Visual Chart'!$A$2:$R$481,2,0)</f>
        <v>124/6</v>
      </c>
      <c r="S472" s="625"/>
      <c r="T472" s="119" t="str">
        <f>VLOOKUP(T481,'[2]Visual Chart'!$A$2:$R$481,2,0)</f>
        <v>125/0</v>
      </c>
      <c r="U472" s="626"/>
      <c r="V472" s="626"/>
      <c r="W472" s="626"/>
      <c r="X472" s="997"/>
      <c r="Y472" s="992"/>
      <c r="Z472" s="992"/>
      <c r="AA472" s="999"/>
      <c r="AB472" s="999"/>
      <c r="AC472" s="992"/>
      <c r="AD472" s="992"/>
      <c r="AE472" s="992"/>
      <c r="AF472" s="992"/>
      <c r="AG472" s="992"/>
      <c r="AH472" s="992"/>
      <c r="AI472" s="992"/>
      <c r="AJ472" s="992"/>
      <c r="AK472" s="992"/>
      <c r="AL472" s="994"/>
    </row>
    <row r="473" spans="2:38" ht="14.5">
      <c r="B473" s="625"/>
      <c r="C473" s="625"/>
      <c r="D473" s="625"/>
      <c r="E473" s="625"/>
      <c r="F473" s="625"/>
      <c r="G473" s="625"/>
      <c r="H473" s="625"/>
      <c r="I473" s="625"/>
      <c r="J473" s="625"/>
      <c r="K473" s="625"/>
      <c r="L473" s="625"/>
      <c r="M473" s="625"/>
      <c r="N473" s="625"/>
      <c r="O473" s="625"/>
      <c r="P473" s="625"/>
      <c r="Q473" s="625"/>
      <c r="R473" s="625"/>
      <c r="S473" s="625"/>
      <c r="T473" s="625"/>
      <c r="U473" s="626"/>
      <c r="V473" s="626"/>
      <c r="W473" s="626"/>
      <c r="X473" s="997"/>
      <c r="Y473" s="992"/>
      <c r="Z473" s="992"/>
      <c r="AA473" s="999"/>
      <c r="AB473" s="999"/>
      <c r="AC473" s="992"/>
      <c r="AD473" s="992"/>
      <c r="AE473" s="992"/>
      <c r="AF473" s="992"/>
      <c r="AG473" s="992"/>
      <c r="AH473" s="992"/>
      <c r="AI473" s="992"/>
      <c r="AJ473" s="992"/>
      <c r="AK473" s="992"/>
      <c r="AL473" s="994"/>
    </row>
    <row r="474" spans="2:38" ht="14.5">
      <c r="B474" s="627"/>
      <c r="C474" s="627"/>
      <c r="D474" s="627"/>
      <c r="E474" s="625"/>
      <c r="F474" s="627"/>
      <c r="G474" s="627"/>
      <c r="H474" s="627"/>
      <c r="I474" s="625"/>
      <c r="J474" s="625"/>
      <c r="K474" s="625"/>
      <c r="L474" s="625"/>
      <c r="M474" s="625"/>
      <c r="N474" s="625"/>
      <c r="O474" s="625"/>
      <c r="P474" s="625"/>
      <c r="Q474" s="625"/>
      <c r="R474" s="625"/>
      <c r="S474" s="625"/>
      <c r="T474" s="625"/>
      <c r="U474" s="626"/>
      <c r="V474" s="626"/>
      <c r="W474" s="626"/>
      <c r="X474" s="997"/>
      <c r="Y474" s="992"/>
      <c r="Z474" s="992"/>
      <c r="AA474" s="999"/>
      <c r="AB474" s="999"/>
      <c r="AC474" s="992"/>
      <c r="AD474" s="992"/>
      <c r="AE474" s="992"/>
      <c r="AF474" s="992"/>
      <c r="AG474" s="992"/>
      <c r="AH474" s="992"/>
      <c r="AI474" s="992"/>
      <c r="AJ474" s="992"/>
      <c r="AK474" s="992"/>
      <c r="AL474" s="994"/>
    </row>
    <row r="475" spans="2:38" ht="15" thickBot="1">
      <c r="B475" s="627"/>
      <c r="C475" s="627"/>
      <c r="D475" s="627"/>
      <c r="E475" s="625"/>
      <c r="F475" s="627"/>
      <c r="G475" s="627"/>
      <c r="H475" s="627"/>
      <c r="I475" s="625"/>
      <c r="J475" s="625"/>
      <c r="K475" s="625"/>
      <c r="L475" s="625"/>
      <c r="M475" s="625"/>
      <c r="N475" s="625"/>
      <c r="O475" s="625"/>
      <c r="P475" s="625"/>
      <c r="Q475" s="625"/>
      <c r="R475" s="625"/>
      <c r="S475" s="625"/>
      <c r="T475" s="625"/>
      <c r="U475" s="626"/>
      <c r="V475" s="626"/>
      <c r="W475" s="626"/>
      <c r="X475" s="997"/>
      <c r="Y475" s="992"/>
      <c r="Z475" s="992"/>
      <c r="AA475" s="999"/>
      <c r="AB475" s="999"/>
      <c r="AC475" s="992"/>
      <c r="AD475" s="992"/>
      <c r="AE475" s="992"/>
      <c r="AF475" s="992"/>
      <c r="AG475" s="992"/>
      <c r="AH475" s="992"/>
      <c r="AI475" s="992"/>
      <c r="AJ475" s="992"/>
      <c r="AK475" s="992"/>
      <c r="AL475" s="994"/>
    </row>
    <row r="476" spans="2:38" ht="14.5">
      <c r="B476" s="1009" t="str">
        <f>VLOOKUP(B481,'[2]Visual Chart'!$A$2:$R$481,13,0)</f>
        <v>C</v>
      </c>
      <c r="C476" s="119">
        <f>VLOOKUP(B481,'[2]Visual Chart'!$A$2:$R$481,5,0)</f>
        <v>449</v>
      </c>
      <c r="D476" s="1009" t="str">
        <f>VLOOKUP(D481,'[2]Visual Chart'!$A$2:$R$481,13,0)</f>
        <v>C</v>
      </c>
      <c r="E476" s="119">
        <f>VLOOKUP(D481,'[2]Visual Chart'!$A$2:$R$481,5,0)</f>
        <v>394.57600000000002</v>
      </c>
      <c r="F476" s="1009" t="str">
        <f>VLOOKUP(F481,'[2]Visual Chart'!$A$2:$R$481,13,0)</f>
        <v>C</v>
      </c>
      <c r="G476" s="119">
        <f>VLOOKUP(F481,'[2]Visual Chart'!$A$2:$R$481,5,0)</f>
        <v>455</v>
      </c>
      <c r="H476" s="1009" t="str">
        <f>VLOOKUP(H481,'[2]Visual Chart'!$A$2:$R$481,13,0)</f>
        <v>C</v>
      </c>
      <c r="I476" s="119">
        <f>VLOOKUP(H481,'[2]Visual Chart'!$A$2:$R$481,5,0)</f>
        <v>393</v>
      </c>
      <c r="J476" s="1009" t="str">
        <f>VLOOKUP(J481,'[2]Visual Chart'!$A$2:$R$481,13,0)</f>
        <v>C</v>
      </c>
      <c r="K476" s="119">
        <f>VLOOKUP(J481,'[2]Visual Chart'!$A$2:$R$481,5,0)</f>
        <v>452</v>
      </c>
      <c r="L476" s="1009" t="str">
        <f>VLOOKUP(L481,'[2]Visual Chart'!$A$2:$R$481,13,0)</f>
        <v>C</v>
      </c>
      <c r="M476" s="119">
        <f>VLOOKUP(L481,'[2]Visual Chart'!$A$2:$R$481,5,0)</f>
        <v>396</v>
      </c>
      <c r="N476" s="1009" t="str">
        <f>VLOOKUP(N481,'[2]Visual Chart'!$A$2:$R$481,13,0)</f>
        <v>C</v>
      </c>
      <c r="O476" s="119">
        <f>VLOOKUP(N481,'[2]Visual Chart'!$A$2:$R$481,5,0)</f>
        <v>442</v>
      </c>
      <c r="P476" s="1009" t="str">
        <f>VLOOKUP(P481,'[2]Visual Chart'!$A$2:$R$481,13,0)</f>
        <v>C</v>
      </c>
      <c r="Q476" s="119">
        <f>VLOOKUP(P481,'[2]Visual Chart'!$A$2:$R$481,5,0)</f>
        <v>407</v>
      </c>
      <c r="R476" s="1009">
        <f>VLOOKUP(R481,'[2]Visual Chart'!$A$2:$R$481,13,0)</f>
        <v>0</v>
      </c>
      <c r="S476" s="119">
        <f>VLOOKUP(R481,'[2]Visual Chart'!$A$2:$R$481,5,0)</f>
        <v>424</v>
      </c>
      <c r="T476" s="1009" t="str">
        <f>VLOOKUP(T481,'[2]Visual Chart'!$A$2:$R$481,13,0)</f>
        <v>C</v>
      </c>
      <c r="U476" s="119">
        <f>VLOOKUP(T481,'[2]Visual Chart'!$A$2:$R$481,5,0)</f>
        <v>319</v>
      </c>
      <c r="V476" s="995">
        <f>SUM(C476:U476)</f>
        <v>4131.576</v>
      </c>
      <c r="W476" s="995"/>
      <c r="X476" s="997"/>
      <c r="Y476" s="992"/>
      <c r="Z476" s="992"/>
      <c r="AA476" s="999"/>
      <c r="AB476" s="999"/>
      <c r="AC476" s="992"/>
      <c r="AD476" s="992"/>
      <c r="AE476" s="992"/>
      <c r="AF476" s="992"/>
      <c r="AG476" s="992"/>
      <c r="AH476" s="992"/>
      <c r="AI476" s="992"/>
      <c r="AJ476" s="992"/>
      <c r="AK476" s="992"/>
      <c r="AL476" s="994"/>
    </row>
    <row r="477" spans="2:38" ht="14.5">
      <c r="B477" s="1010"/>
      <c r="C477" s="628"/>
      <c r="D477" s="1010"/>
      <c r="E477" s="628"/>
      <c r="F477" s="1010"/>
      <c r="G477" s="628"/>
      <c r="H477" s="1010"/>
      <c r="I477" s="628"/>
      <c r="J477" s="1010"/>
      <c r="K477" s="628"/>
      <c r="L477" s="1010"/>
      <c r="M477" s="628"/>
      <c r="N477" s="1010"/>
      <c r="O477" s="628"/>
      <c r="P477" s="1010"/>
      <c r="Q477" s="628"/>
      <c r="R477" s="1010"/>
      <c r="S477" s="628"/>
      <c r="T477" s="1010"/>
      <c r="U477" s="626"/>
      <c r="V477" s="626"/>
      <c r="W477" s="626"/>
      <c r="X477" s="997"/>
      <c r="Y477" s="992"/>
      <c r="Z477" s="992"/>
      <c r="AA477" s="999"/>
      <c r="AB477" s="999"/>
      <c r="AC477" s="992"/>
      <c r="AD477" s="992"/>
      <c r="AE477" s="992"/>
      <c r="AF477" s="992"/>
      <c r="AG477" s="992"/>
      <c r="AH477" s="992"/>
      <c r="AI477" s="992"/>
      <c r="AJ477" s="992"/>
      <c r="AK477" s="992"/>
      <c r="AL477" s="994"/>
    </row>
    <row r="478" spans="2:38" ht="15" thickBot="1">
      <c r="B478" s="1011"/>
      <c r="C478" s="625"/>
      <c r="D478" s="1011"/>
      <c r="E478" s="625"/>
      <c r="F478" s="1011"/>
      <c r="G478" s="625"/>
      <c r="H478" s="1011"/>
      <c r="I478" s="625"/>
      <c r="J478" s="1011"/>
      <c r="K478" s="625"/>
      <c r="L478" s="1011"/>
      <c r="M478" s="625"/>
      <c r="N478" s="1011"/>
      <c r="O478" s="625"/>
      <c r="P478" s="1011"/>
      <c r="Q478" s="625"/>
      <c r="R478" s="1011"/>
      <c r="S478" s="625"/>
      <c r="T478" s="1011"/>
      <c r="U478" s="626"/>
      <c r="V478" s="626"/>
      <c r="W478" s="626"/>
      <c r="X478" s="997"/>
      <c r="Y478" s="992"/>
      <c r="Z478" s="992"/>
      <c r="AA478" s="999"/>
      <c r="AB478" s="999"/>
      <c r="AC478" s="992"/>
      <c r="AD478" s="992"/>
      <c r="AE478" s="992"/>
      <c r="AF478" s="992"/>
      <c r="AG478" s="992"/>
      <c r="AH478" s="992"/>
      <c r="AI478" s="992"/>
      <c r="AJ478" s="992"/>
      <c r="AK478" s="992"/>
      <c r="AL478" s="994"/>
    </row>
    <row r="479" spans="2:38" ht="14.5">
      <c r="B479" s="119" t="str">
        <f>VLOOKUP(B481,'[2]Visual Chart'!$A$2:$R$481,3,0)</f>
        <v>A+9</v>
      </c>
      <c r="C479" s="627"/>
      <c r="D479" s="119" t="str">
        <f>VLOOKUP(D481,'[2]Visual Chart'!$A$2:$R$481,3,0)</f>
        <v>A+0</v>
      </c>
      <c r="E479" s="627"/>
      <c r="F479" s="119" t="str">
        <f>VLOOKUP(F481,'[2]Visual Chart'!$A$2:$R$481,3,0)</f>
        <v>B2+0</v>
      </c>
      <c r="G479" s="627"/>
      <c r="H479" s="119" t="str">
        <f>VLOOKUP(H481,'[2]Visual Chart'!$A$2:$R$481,3,0)</f>
        <v>A+6</v>
      </c>
      <c r="I479" s="627"/>
      <c r="J479" s="119" t="str">
        <f>VLOOKUP(J481,'[2]Visual Chart'!$A$2:$R$481,3,0)</f>
        <v>A+6</v>
      </c>
      <c r="K479" s="627"/>
      <c r="L479" s="119" t="str">
        <f>VLOOKUP(L481,'[2]Visual Chart'!$A$2:$R$481,3,0)</f>
        <v>A+9</v>
      </c>
      <c r="M479" s="627"/>
      <c r="N479" s="119" t="str">
        <f>VLOOKUP(N481,'[2]Visual Chart'!$A$2:$R$481,3,0)</f>
        <v>A+3</v>
      </c>
      <c r="O479" s="627"/>
      <c r="P479" s="119" t="str">
        <f>VLOOKUP(P481,'[2]Visual Chart'!$A$2:$R$481,3,0)</f>
        <v>A+6</v>
      </c>
      <c r="Q479" s="627"/>
      <c r="R479" s="119" t="str">
        <f>VLOOKUP(R481,'[2]Visual Chart'!$A$2:$R$481,3,0)</f>
        <v>A+6</v>
      </c>
      <c r="S479" s="627"/>
      <c r="T479" s="119" t="str">
        <f>VLOOKUP(T481,'[2]Visual Chart'!$A$2:$R$481,3,0)</f>
        <v>B2+3</v>
      </c>
      <c r="U479" s="626"/>
      <c r="V479" s="626"/>
      <c r="W479" s="626"/>
      <c r="X479" s="997"/>
      <c r="Y479" s="992"/>
      <c r="Z479" s="992"/>
      <c r="AA479" s="999"/>
      <c r="AB479" s="999"/>
      <c r="AC479" s="992"/>
      <c r="AD479" s="992"/>
      <c r="AE479" s="992"/>
      <c r="AF479" s="992"/>
      <c r="AG479" s="992"/>
      <c r="AH479" s="992"/>
      <c r="AI479" s="992"/>
      <c r="AJ479" s="992"/>
      <c r="AK479" s="992"/>
      <c r="AL479" s="994"/>
    </row>
    <row r="480" spans="2:38" ht="14.5">
      <c r="B480" s="627"/>
      <c r="C480" s="627"/>
      <c r="D480" s="141"/>
      <c r="E480" s="627"/>
      <c r="F480" s="141"/>
      <c r="G480" s="627"/>
      <c r="H480" s="141"/>
      <c r="I480" s="627"/>
      <c r="J480" s="141"/>
      <c r="K480" s="627"/>
      <c r="L480" s="141"/>
      <c r="M480" s="627"/>
      <c r="N480" s="627"/>
      <c r="O480" s="627"/>
      <c r="P480" s="627"/>
      <c r="Q480" s="627"/>
      <c r="R480" s="627"/>
      <c r="S480" s="627"/>
      <c r="T480" s="627"/>
      <c r="U480" s="626"/>
      <c r="V480" s="626"/>
      <c r="W480" s="626"/>
      <c r="X480" s="997"/>
      <c r="Y480" s="992"/>
      <c r="Z480" s="992"/>
      <c r="AA480" s="999"/>
      <c r="AB480" s="999"/>
      <c r="AC480" s="992"/>
      <c r="AD480" s="992"/>
      <c r="AE480" s="992"/>
      <c r="AF480" s="992"/>
      <c r="AG480" s="992"/>
      <c r="AH480" s="992"/>
      <c r="AI480" s="992"/>
      <c r="AJ480" s="992"/>
      <c r="AK480" s="992"/>
      <c r="AL480" s="994"/>
    </row>
    <row r="481" spans="2:38" ht="15" thickBot="1">
      <c r="B481" s="639">
        <f>T470+1</f>
        <v>390</v>
      </c>
      <c r="C481" s="639"/>
      <c r="D481" s="639">
        <f>B481+1</f>
        <v>391</v>
      </c>
      <c r="E481" s="639"/>
      <c r="F481" s="639">
        <f t="shared" ref="F481" si="307">D481+1</f>
        <v>392</v>
      </c>
      <c r="G481" s="639"/>
      <c r="H481" s="639">
        <f t="shared" ref="H481" si="308">F481+1</f>
        <v>393</v>
      </c>
      <c r="I481" s="639"/>
      <c r="J481" s="639">
        <f t="shared" ref="J481" si="309">H481+1</f>
        <v>394</v>
      </c>
      <c r="K481" s="639"/>
      <c r="L481" s="639">
        <f t="shared" ref="L481" si="310">J481+1</f>
        <v>395</v>
      </c>
      <c r="M481" s="639"/>
      <c r="N481" s="639">
        <f t="shared" ref="N481" si="311">L481+1</f>
        <v>396</v>
      </c>
      <c r="O481" s="639"/>
      <c r="P481" s="639">
        <f t="shared" ref="P481" si="312">N481+1</f>
        <v>397</v>
      </c>
      <c r="Q481" s="639"/>
      <c r="R481" s="639">
        <f t="shared" ref="R481" si="313">P481+1</f>
        <v>398</v>
      </c>
      <c r="S481" s="639"/>
      <c r="T481" s="639">
        <f t="shared" ref="T481" si="314">R481+1</f>
        <v>399</v>
      </c>
      <c r="U481" s="626"/>
      <c r="V481" s="626"/>
      <c r="W481" s="626"/>
      <c r="X481" s="997"/>
      <c r="Y481" s="992"/>
      <c r="Z481" s="992"/>
      <c r="AA481" s="1000"/>
      <c r="AB481" s="1001"/>
      <c r="AC481" s="992"/>
      <c r="AD481" s="992"/>
      <c r="AE481" s="992"/>
      <c r="AF481" s="992"/>
      <c r="AG481" s="992"/>
      <c r="AH481" s="992"/>
      <c r="AI481" s="992"/>
      <c r="AJ481" s="992"/>
      <c r="AK481" s="992"/>
      <c r="AL481" s="994"/>
    </row>
    <row r="482" spans="2:38" ht="15.5">
      <c r="B482" s="625"/>
      <c r="C482" s="625"/>
      <c r="D482" s="630"/>
      <c r="E482" s="625"/>
      <c r="F482" s="630"/>
      <c r="G482" s="631"/>
      <c r="H482" s="630"/>
      <c r="I482" s="630"/>
      <c r="J482" s="625"/>
      <c r="K482" s="625"/>
      <c r="L482" s="625"/>
      <c r="M482" s="625"/>
      <c r="N482" s="625"/>
      <c r="O482" s="625"/>
      <c r="P482" s="625"/>
      <c r="Q482" s="625"/>
      <c r="R482" s="625"/>
      <c r="S482" s="625"/>
      <c r="T482" s="625"/>
      <c r="U482" s="626"/>
      <c r="V482" s="626"/>
      <c r="W482" s="626"/>
      <c r="X482" s="996">
        <f>V487/1000</f>
        <v>4.0715409999999999</v>
      </c>
      <c r="Y482" s="991">
        <f>X482</f>
        <v>4.0715409999999999</v>
      </c>
      <c r="Z482" s="991"/>
      <c r="AA482" s="998">
        <v>3</v>
      </c>
      <c r="AB482" s="998">
        <v>2</v>
      </c>
      <c r="AC482" s="991">
        <f>AA482-AB482</f>
        <v>1</v>
      </c>
      <c r="AD482" s="991">
        <v>2</v>
      </c>
      <c r="AE482" s="991">
        <v>10</v>
      </c>
      <c r="AF482" s="991">
        <v>0</v>
      </c>
      <c r="AG482" s="991">
        <f>AE482-AF482</f>
        <v>10</v>
      </c>
      <c r="AH482" s="991"/>
      <c r="AI482" s="991"/>
      <c r="AJ482" s="991"/>
      <c r="AK482" s="991"/>
      <c r="AL482" s="993"/>
    </row>
    <row r="483" spans="2:38" ht="14.5">
      <c r="B483" s="119" t="str">
        <f>VLOOKUP(B492,'[2]Visual Chart'!$A$2:$R$481,2,0)</f>
        <v>125/1</v>
      </c>
      <c r="C483" s="625"/>
      <c r="D483" s="119" t="str">
        <f>VLOOKUP(D492,'[2]Visual Chart'!$A$2:$R$481,2,0)</f>
        <v>125/2</v>
      </c>
      <c r="E483" s="625"/>
      <c r="F483" s="119" t="str">
        <f>VLOOKUP(F492,'[2]Visual Chart'!$A$2:$R$481,2,0)</f>
        <v>125/3</v>
      </c>
      <c r="G483" s="625"/>
      <c r="H483" s="119" t="str">
        <f>VLOOKUP(H492,'[2]Visual Chart'!$A$2:$R$481,2,0)</f>
        <v>126/0</v>
      </c>
      <c r="I483" s="625"/>
      <c r="J483" s="119" t="str">
        <f>VLOOKUP(J492,'[2]Visual Chart'!$A$2:$R$481,2,0)</f>
        <v>126/1</v>
      </c>
      <c r="K483" s="625"/>
      <c r="L483" s="119" t="str">
        <f>VLOOKUP(L492,'[2]Visual Chart'!$A$2:$R$481,2,0)</f>
        <v>126/2</v>
      </c>
      <c r="M483" s="625"/>
      <c r="N483" s="119" t="str">
        <f>VLOOKUP(N492,'[2]Visual Chart'!$A$2:$R$481,2,0)</f>
        <v>126/3</v>
      </c>
      <c r="O483" s="625"/>
      <c r="P483" s="119" t="str">
        <f>VLOOKUP(P492,'[2]Visual Chart'!$A$2:$R$481,2,0)</f>
        <v>126/4</v>
      </c>
      <c r="Q483" s="625"/>
      <c r="R483" s="119" t="str">
        <f>VLOOKUP(R492,'[2]Visual Chart'!$A$2:$R$481,2,0)</f>
        <v>126/5</v>
      </c>
      <c r="S483" s="625"/>
      <c r="T483" s="119" t="str">
        <f>VLOOKUP(T492,'[2]Visual Chart'!$A$2:$R$481,2,0)</f>
        <v>126/6</v>
      </c>
      <c r="U483" s="626"/>
      <c r="V483" s="626"/>
      <c r="W483" s="626"/>
      <c r="X483" s="997"/>
      <c r="Y483" s="992"/>
      <c r="Z483" s="992"/>
      <c r="AA483" s="999"/>
      <c r="AB483" s="999"/>
      <c r="AC483" s="992"/>
      <c r="AD483" s="992"/>
      <c r="AE483" s="992"/>
      <c r="AF483" s="992"/>
      <c r="AG483" s="992"/>
      <c r="AH483" s="992"/>
      <c r="AI483" s="992"/>
      <c r="AJ483" s="992"/>
      <c r="AK483" s="992"/>
      <c r="AL483" s="994"/>
    </row>
    <row r="484" spans="2:38" ht="14.5">
      <c r="B484" s="625"/>
      <c r="C484" s="625"/>
      <c r="D484" s="625"/>
      <c r="E484" s="625"/>
      <c r="F484" s="625"/>
      <c r="G484" s="625"/>
      <c r="H484" s="625"/>
      <c r="I484" s="625"/>
      <c r="J484" s="625"/>
      <c r="K484" s="625"/>
      <c r="L484" s="625"/>
      <c r="M484" s="625"/>
      <c r="N484" s="625"/>
      <c r="O484" s="625"/>
      <c r="P484" s="625"/>
      <c r="Q484" s="625"/>
      <c r="R484" s="625"/>
      <c r="S484" s="625"/>
      <c r="T484" s="625"/>
      <c r="U484" s="626"/>
      <c r="V484" s="626"/>
      <c r="W484" s="626"/>
      <c r="X484" s="997"/>
      <c r="Y484" s="992"/>
      <c r="Z484" s="992"/>
      <c r="AA484" s="999"/>
      <c r="AB484" s="999"/>
      <c r="AC484" s="992"/>
      <c r="AD484" s="992"/>
      <c r="AE484" s="992"/>
      <c r="AF484" s="992"/>
      <c r="AG484" s="992"/>
      <c r="AH484" s="992"/>
      <c r="AI484" s="992"/>
      <c r="AJ484" s="992"/>
      <c r="AK484" s="992"/>
      <c r="AL484" s="994"/>
    </row>
    <row r="485" spans="2:38" ht="14.5">
      <c r="B485" s="627"/>
      <c r="C485" s="627"/>
      <c r="D485" s="627"/>
      <c r="E485" s="625"/>
      <c r="F485" s="627"/>
      <c r="G485" s="627"/>
      <c r="H485" s="627"/>
      <c r="I485" s="625"/>
      <c r="J485" s="625"/>
      <c r="K485" s="625"/>
      <c r="L485" s="625"/>
      <c r="M485" s="625"/>
      <c r="N485" s="625"/>
      <c r="O485" s="625"/>
      <c r="P485" s="625"/>
      <c r="Q485" s="625"/>
      <c r="R485" s="625"/>
      <c r="S485" s="625"/>
      <c r="T485" s="625"/>
      <c r="U485" s="626"/>
      <c r="V485" s="626"/>
      <c r="W485" s="626"/>
      <c r="X485" s="997"/>
      <c r="Y485" s="992"/>
      <c r="Z485" s="992"/>
      <c r="AA485" s="999"/>
      <c r="AB485" s="999"/>
      <c r="AC485" s="992"/>
      <c r="AD485" s="992"/>
      <c r="AE485" s="992"/>
      <c r="AF485" s="992"/>
      <c r="AG485" s="992"/>
      <c r="AH485" s="992"/>
      <c r="AI485" s="992"/>
      <c r="AJ485" s="992"/>
      <c r="AK485" s="992"/>
      <c r="AL485" s="994"/>
    </row>
    <row r="486" spans="2:38" ht="15" thickBot="1">
      <c r="B486" s="627"/>
      <c r="C486" s="627"/>
      <c r="D486" s="627"/>
      <c r="E486" s="625"/>
      <c r="F486" s="627"/>
      <c r="G486" s="627"/>
      <c r="H486" s="627"/>
      <c r="I486" s="625"/>
      <c r="J486" s="625"/>
      <c r="K486" s="625"/>
      <c r="L486" s="625"/>
      <c r="M486" s="625"/>
      <c r="N486" s="625"/>
      <c r="O486" s="625"/>
      <c r="P486" s="625"/>
      <c r="Q486" s="625"/>
      <c r="R486" s="625"/>
      <c r="S486" s="625"/>
      <c r="T486" s="625"/>
      <c r="U486" s="626"/>
      <c r="V486" s="626"/>
      <c r="W486" s="626"/>
      <c r="X486" s="997"/>
      <c r="Y486" s="992"/>
      <c r="Z486" s="992"/>
      <c r="AA486" s="999"/>
      <c r="AB486" s="999"/>
      <c r="AC486" s="992"/>
      <c r="AD486" s="992"/>
      <c r="AE486" s="992"/>
      <c r="AF486" s="992"/>
      <c r="AG486" s="992"/>
      <c r="AH486" s="992"/>
      <c r="AI486" s="992"/>
      <c r="AJ486" s="992"/>
      <c r="AK486" s="992"/>
      <c r="AL486" s="994"/>
    </row>
    <row r="487" spans="2:38" ht="14.5">
      <c r="B487" s="1009" t="str">
        <f>VLOOKUP(B492,'[2]Visual Chart'!$A$2:$R$481,13,0)</f>
        <v>C</v>
      </c>
      <c r="C487" s="119">
        <f>VLOOKUP(B492,'[2]Visual Chart'!$A$2:$R$481,5,0)</f>
        <v>409</v>
      </c>
      <c r="D487" s="1009" t="str">
        <f>VLOOKUP(D492,'[2]Visual Chart'!$A$2:$R$481,13,0)</f>
        <v>C</v>
      </c>
      <c r="E487" s="119">
        <f>VLOOKUP(D492,'[2]Visual Chart'!$A$2:$R$481,5,0)</f>
        <v>422</v>
      </c>
      <c r="F487" s="1009" t="str">
        <f>VLOOKUP(F492,'[2]Visual Chart'!$A$2:$R$481,13,0)</f>
        <v>C</v>
      </c>
      <c r="G487" s="119">
        <f>VLOOKUP(F492,'[2]Visual Chart'!$A$2:$R$481,5,0)</f>
        <v>422.541</v>
      </c>
      <c r="H487" s="1009" t="str">
        <f>VLOOKUP(H492,'[2]Visual Chart'!$A$2:$R$481,13,0)</f>
        <v>C</v>
      </c>
      <c r="I487" s="119">
        <f>VLOOKUP(H492,'[2]Visual Chart'!$A$2:$R$481,5,0)</f>
        <v>449</v>
      </c>
      <c r="J487" s="1009">
        <f>VLOOKUP(J492,'[2]Visual Chart'!$A$2:$R$481,13,0)</f>
        <v>0</v>
      </c>
      <c r="K487" s="119">
        <f>VLOOKUP(J492,'[2]Visual Chart'!$A$2:$R$481,5,0)</f>
        <v>305</v>
      </c>
      <c r="L487" s="1009" t="str">
        <f>VLOOKUP(L492,'[2]Visual Chart'!$A$2:$R$481,13,0)</f>
        <v>C</v>
      </c>
      <c r="M487" s="119">
        <f>VLOOKUP(L492,'[2]Visual Chart'!$A$2:$R$481,5,0)</f>
        <v>439</v>
      </c>
      <c r="N487" s="1009" t="str">
        <f>VLOOKUP(N492,'[2]Visual Chart'!$A$2:$R$481,13,0)</f>
        <v>C</v>
      </c>
      <c r="O487" s="119">
        <f>VLOOKUP(N492,'[2]Visual Chart'!$A$2:$R$481,5,0)</f>
        <v>409</v>
      </c>
      <c r="P487" s="1009" t="str">
        <f>VLOOKUP(P492,'[2]Visual Chart'!$A$2:$R$481,13,0)</f>
        <v>C</v>
      </c>
      <c r="Q487" s="119">
        <f>VLOOKUP(P492,'[2]Visual Chart'!$A$2:$R$481,5,0)</f>
        <v>422</v>
      </c>
      <c r="R487" s="1009" t="str">
        <f>VLOOKUP(R492,'[2]Visual Chart'!$A$2:$R$481,13,0)</f>
        <v>C</v>
      </c>
      <c r="S487" s="119">
        <f>VLOOKUP(R492,'[2]Visual Chart'!$A$2:$R$481,5,0)</f>
        <v>390</v>
      </c>
      <c r="T487" s="1009">
        <f>VLOOKUP(T492,'[2]Visual Chart'!$A$2:$R$481,13,0)</f>
        <v>0</v>
      </c>
      <c r="U487" s="119">
        <f>VLOOKUP(T492,'[2]Visual Chart'!$A$2:$R$481,5,0)</f>
        <v>404</v>
      </c>
      <c r="V487" s="995">
        <f>SUM(C487:U487)</f>
        <v>4071.5410000000002</v>
      </c>
      <c r="W487" s="995"/>
      <c r="X487" s="997"/>
      <c r="Y487" s="992"/>
      <c r="Z487" s="992"/>
      <c r="AA487" s="999"/>
      <c r="AB487" s="999"/>
      <c r="AC487" s="992"/>
      <c r="AD487" s="992"/>
      <c r="AE487" s="992"/>
      <c r="AF487" s="992"/>
      <c r="AG487" s="992"/>
      <c r="AH487" s="992"/>
      <c r="AI487" s="992"/>
      <c r="AJ487" s="992"/>
      <c r="AK487" s="992"/>
      <c r="AL487" s="994"/>
    </row>
    <row r="488" spans="2:38" ht="14.5">
      <c r="B488" s="1010"/>
      <c r="C488" s="628"/>
      <c r="D488" s="1010"/>
      <c r="E488" s="628"/>
      <c r="F488" s="1010"/>
      <c r="G488" s="628"/>
      <c r="H488" s="1010"/>
      <c r="I488" s="628"/>
      <c r="J488" s="1010"/>
      <c r="K488" s="628"/>
      <c r="L488" s="1010"/>
      <c r="M488" s="628"/>
      <c r="N488" s="1010"/>
      <c r="O488" s="628"/>
      <c r="P488" s="1010"/>
      <c r="Q488" s="628"/>
      <c r="R488" s="1010"/>
      <c r="S488" s="628"/>
      <c r="T488" s="1010"/>
      <c r="U488" s="626"/>
      <c r="V488" s="626"/>
      <c r="W488" s="626"/>
      <c r="X488" s="997"/>
      <c r="Y488" s="992"/>
      <c r="Z488" s="992"/>
      <c r="AA488" s="999"/>
      <c r="AB488" s="999"/>
      <c r="AC488" s="992"/>
      <c r="AD488" s="992"/>
      <c r="AE488" s="992"/>
      <c r="AF488" s="992"/>
      <c r="AG488" s="992"/>
      <c r="AH488" s="992"/>
      <c r="AI488" s="992"/>
      <c r="AJ488" s="992"/>
      <c r="AK488" s="992"/>
      <c r="AL488" s="994"/>
    </row>
    <row r="489" spans="2:38" ht="15" thickBot="1">
      <c r="B489" s="1011"/>
      <c r="C489" s="625"/>
      <c r="D489" s="1011"/>
      <c r="E489" s="625"/>
      <c r="F489" s="1011"/>
      <c r="G489" s="625"/>
      <c r="H489" s="1011"/>
      <c r="I489" s="625"/>
      <c r="J489" s="1011"/>
      <c r="K489" s="625"/>
      <c r="L489" s="1011"/>
      <c r="M489" s="625"/>
      <c r="N489" s="1011"/>
      <c r="O489" s="625"/>
      <c r="P489" s="1011"/>
      <c r="Q489" s="625"/>
      <c r="R489" s="1011"/>
      <c r="S489" s="625"/>
      <c r="T489" s="1011"/>
      <c r="U489" s="626"/>
      <c r="V489" s="626"/>
      <c r="W489" s="626"/>
      <c r="X489" s="997"/>
      <c r="Y489" s="992"/>
      <c r="Z489" s="992"/>
      <c r="AA489" s="999"/>
      <c r="AB489" s="999"/>
      <c r="AC489" s="992"/>
      <c r="AD489" s="992"/>
      <c r="AE489" s="992"/>
      <c r="AF489" s="992"/>
      <c r="AG489" s="992"/>
      <c r="AH489" s="992"/>
      <c r="AI489" s="992"/>
      <c r="AJ489" s="992"/>
      <c r="AK489" s="992"/>
      <c r="AL489" s="994"/>
    </row>
    <row r="490" spans="2:38" ht="14.5">
      <c r="B490" s="119" t="str">
        <f>VLOOKUP(B492,'[2]Visual Chart'!$A$2:$R$481,3,0)</f>
        <v>A+3</v>
      </c>
      <c r="C490" s="627"/>
      <c r="D490" s="119" t="str">
        <f>VLOOKUP(D492,'[2]Visual Chart'!$A$2:$R$481,3,0)</f>
        <v>A+3</v>
      </c>
      <c r="E490" s="627"/>
      <c r="F490" s="119" t="str">
        <f>VLOOKUP(F492,'[2]Visual Chart'!$A$2:$R$481,3,0)</f>
        <v>A+6</v>
      </c>
      <c r="G490" s="627"/>
      <c r="H490" s="119" t="str">
        <f>VLOOKUP(H492,'[2]Visual Chart'!$A$2:$R$481,3,0)</f>
        <v>C2+0</v>
      </c>
      <c r="I490" s="627"/>
      <c r="J490" s="119" t="str">
        <f>VLOOKUP(J492,'[2]Visual Chart'!$A$2:$R$481,3,0)</f>
        <v>A+9</v>
      </c>
      <c r="K490" s="627"/>
      <c r="L490" s="119" t="str">
        <f>VLOOKUP(L492,'[2]Visual Chart'!$A$2:$R$481,3,0)</f>
        <v>A+9</v>
      </c>
      <c r="M490" s="627"/>
      <c r="N490" s="119" t="str">
        <f>VLOOKUP(N492,'[2]Visual Chart'!$A$2:$R$481,3,0)</f>
        <v>A+3</v>
      </c>
      <c r="O490" s="627"/>
      <c r="P490" s="119" t="str">
        <f>VLOOKUP(P492,'[2]Visual Chart'!$A$2:$R$481,3,0)</f>
        <v>A+0</v>
      </c>
      <c r="Q490" s="627"/>
      <c r="R490" s="119" t="str">
        <f>VLOOKUP(R492,'[2]Visual Chart'!$A$2:$R$481,3,0)</f>
        <v>A+3</v>
      </c>
      <c r="S490" s="627"/>
      <c r="T490" s="119" t="str">
        <f>VLOOKUP(T492,'[2]Visual Chart'!$A$2:$R$481,3,0)</f>
        <v>A+3</v>
      </c>
      <c r="U490" s="626"/>
      <c r="V490" s="626"/>
      <c r="W490" s="626"/>
      <c r="X490" s="997"/>
      <c r="Y490" s="992"/>
      <c r="Z490" s="992"/>
      <c r="AA490" s="999"/>
      <c r="AB490" s="999"/>
      <c r="AC490" s="992"/>
      <c r="AD490" s="992"/>
      <c r="AE490" s="992"/>
      <c r="AF490" s="992"/>
      <c r="AG490" s="992"/>
      <c r="AH490" s="992"/>
      <c r="AI490" s="992"/>
      <c r="AJ490" s="992"/>
      <c r="AK490" s="992"/>
      <c r="AL490" s="994"/>
    </row>
    <row r="491" spans="2:38" ht="14.5">
      <c r="B491" s="627"/>
      <c r="C491" s="627"/>
      <c r="D491" s="141"/>
      <c r="E491" s="627"/>
      <c r="F491" s="141"/>
      <c r="G491" s="627"/>
      <c r="H491" s="141"/>
      <c r="I491" s="627"/>
      <c r="J491" s="141"/>
      <c r="K491" s="627"/>
      <c r="L491" s="141"/>
      <c r="M491" s="627"/>
      <c r="N491" s="627"/>
      <c r="O491" s="627"/>
      <c r="P491" s="627"/>
      <c r="Q491" s="627"/>
      <c r="R491" s="627"/>
      <c r="S491" s="627"/>
      <c r="T491" s="627"/>
      <c r="U491" s="626"/>
      <c r="V491" s="626"/>
      <c r="W491" s="626"/>
      <c r="X491" s="997"/>
      <c r="Y491" s="992"/>
      <c r="Z491" s="992"/>
      <c r="AA491" s="999"/>
      <c r="AB491" s="999"/>
      <c r="AC491" s="992"/>
      <c r="AD491" s="992"/>
      <c r="AE491" s="992"/>
      <c r="AF491" s="992"/>
      <c r="AG491" s="992"/>
      <c r="AH491" s="992"/>
      <c r="AI491" s="992"/>
      <c r="AJ491" s="992"/>
      <c r="AK491" s="992"/>
      <c r="AL491" s="994"/>
    </row>
    <row r="492" spans="2:38" ht="15" thickBot="1">
      <c r="B492" s="639">
        <f>T481+1</f>
        <v>400</v>
      </c>
      <c r="C492" s="639"/>
      <c r="D492" s="639">
        <f>B492+1</f>
        <v>401</v>
      </c>
      <c r="E492" s="639"/>
      <c r="F492" s="639">
        <f t="shared" ref="F492" si="315">D492+1</f>
        <v>402</v>
      </c>
      <c r="G492" s="639"/>
      <c r="H492" s="639">
        <f t="shared" ref="H492" si="316">F492+1</f>
        <v>403</v>
      </c>
      <c r="I492" s="639"/>
      <c r="J492" s="639">
        <f t="shared" ref="J492" si="317">H492+1</f>
        <v>404</v>
      </c>
      <c r="K492" s="639"/>
      <c r="L492" s="639">
        <f t="shared" ref="L492" si="318">J492+1</f>
        <v>405</v>
      </c>
      <c r="M492" s="639"/>
      <c r="N492" s="639">
        <f t="shared" ref="N492" si="319">L492+1</f>
        <v>406</v>
      </c>
      <c r="O492" s="639"/>
      <c r="P492" s="639">
        <f t="shared" ref="P492" si="320">N492+1</f>
        <v>407</v>
      </c>
      <c r="Q492" s="639"/>
      <c r="R492" s="639">
        <f t="shared" ref="R492" si="321">P492+1</f>
        <v>408</v>
      </c>
      <c r="S492" s="639"/>
      <c r="T492" s="639">
        <f t="shared" ref="T492" si="322">R492+1</f>
        <v>409</v>
      </c>
      <c r="U492" s="626"/>
      <c r="V492" s="626"/>
      <c r="W492" s="626"/>
      <c r="X492" s="997"/>
      <c r="Y492" s="992"/>
      <c r="Z492" s="992"/>
      <c r="AA492" s="1000"/>
      <c r="AB492" s="1001"/>
      <c r="AC492" s="992"/>
      <c r="AD492" s="992"/>
      <c r="AE492" s="992"/>
      <c r="AF492" s="992"/>
      <c r="AG492" s="992"/>
      <c r="AH492" s="992"/>
      <c r="AI492" s="992"/>
      <c r="AJ492" s="992"/>
      <c r="AK492" s="992"/>
      <c r="AL492" s="994"/>
    </row>
    <row r="493" spans="2:38" ht="15.5">
      <c r="B493" s="625"/>
      <c r="C493" s="625"/>
      <c r="D493" s="630"/>
      <c r="E493" s="625"/>
      <c r="F493" s="630"/>
      <c r="G493" s="631"/>
      <c r="H493" s="630"/>
      <c r="I493" s="630"/>
      <c r="J493" s="625"/>
      <c r="K493" s="625"/>
      <c r="L493" s="625"/>
      <c r="M493" s="625"/>
      <c r="N493" s="625"/>
      <c r="O493" s="625"/>
      <c r="P493" s="625"/>
      <c r="Q493" s="625"/>
      <c r="R493" s="625"/>
      <c r="S493" s="625"/>
      <c r="T493" s="625"/>
      <c r="U493" s="626"/>
      <c r="V493" s="626"/>
      <c r="W493" s="626"/>
      <c r="X493" s="996">
        <f>V498/1000</f>
        <v>3.8521040000000002</v>
      </c>
      <c r="Y493" s="991">
        <f>X493</f>
        <v>3.8521040000000002</v>
      </c>
      <c r="Z493" s="991"/>
      <c r="AA493" s="998">
        <v>3</v>
      </c>
      <c r="AB493" s="998">
        <v>2</v>
      </c>
      <c r="AC493" s="991">
        <f>AA493-AB493</f>
        <v>1</v>
      </c>
      <c r="AD493" s="991">
        <v>2</v>
      </c>
      <c r="AE493" s="991">
        <v>10</v>
      </c>
      <c r="AF493" s="991">
        <v>0</v>
      </c>
      <c r="AG493" s="991">
        <f>AE493-AF493</f>
        <v>10</v>
      </c>
      <c r="AH493" s="991"/>
      <c r="AI493" s="991"/>
      <c r="AJ493" s="991"/>
      <c r="AK493" s="991"/>
      <c r="AL493" s="993"/>
    </row>
    <row r="494" spans="2:38" ht="14.5">
      <c r="B494" s="119" t="str">
        <f>VLOOKUP(B503,'[2]Visual Chart'!$A$2:$R$481,2,0)</f>
        <v>126/7</v>
      </c>
      <c r="C494" s="625"/>
      <c r="D494" s="119" t="str">
        <f>VLOOKUP(D503,'[2]Visual Chart'!$A$2:$R$481,2,0)</f>
        <v>126/8</v>
      </c>
      <c r="E494" s="625"/>
      <c r="F494" s="119" t="str">
        <f>VLOOKUP(F503,'[2]Visual Chart'!$A$2:$R$481,2,0)</f>
        <v>126/9</v>
      </c>
      <c r="G494" s="625"/>
      <c r="H494" s="119" t="str">
        <f>VLOOKUP(H503,'[2]Visual Chart'!$A$2:$R$481,2,0)</f>
        <v>126/10</v>
      </c>
      <c r="I494" s="625"/>
      <c r="J494" s="119" t="str">
        <f>VLOOKUP(J503,'[2]Visual Chart'!$A$2:$R$481,2,0)</f>
        <v>127/0</v>
      </c>
      <c r="K494" s="625"/>
      <c r="L494" s="119" t="str">
        <f>VLOOKUP(L503,'[2]Visual Chart'!$A$2:$R$481,2,0)</f>
        <v>127/1</v>
      </c>
      <c r="M494" s="625"/>
      <c r="N494" s="119" t="str">
        <f>VLOOKUP(N503,'[2]Visual Chart'!$A$2:$R$481,2,0)</f>
        <v>127/2</v>
      </c>
      <c r="O494" s="625"/>
      <c r="P494" s="119" t="str">
        <f>VLOOKUP(P503,'[2]Visual Chart'!$A$2:$R$481,2,0)</f>
        <v>127/3</v>
      </c>
      <c r="Q494" s="625"/>
      <c r="R494" s="119" t="str">
        <f>VLOOKUP(R503,'[2]Visual Chart'!$A$2:$R$481,2,0)</f>
        <v>127/4</v>
      </c>
      <c r="S494" s="625"/>
      <c r="T494" s="119" t="str">
        <f>VLOOKUP(T503,'[2]Visual Chart'!$A$2:$R$481,2,0)</f>
        <v>127/5</v>
      </c>
      <c r="U494" s="626"/>
      <c r="V494" s="626"/>
      <c r="W494" s="626"/>
      <c r="X494" s="997"/>
      <c r="Y494" s="992"/>
      <c r="Z494" s="992"/>
      <c r="AA494" s="999"/>
      <c r="AB494" s="999"/>
      <c r="AC494" s="992"/>
      <c r="AD494" s="992"/>
      <c r="AE494" s="992"/>
      <c r="AF494" s="992"/>
      <c r="AG494" s="992"/>
      <c r="AH494" s="992"/>
      <c r="AI494" s="992"/>
      <c r="AJ494" s="992"/>
      <c r="AK494" s="992"/>
      <c r="AL494" s="994"/>
    </row>
    <row r="495" spans="2:38" ht="14.5">
      <c r="B495" s="625"/>
      <c r="C495" s="625"/>
      <c r="D495" s="625"/>
      <c r="E495" s="625"/>
      <c r="F495" s="625"/>
      <c r="G495" s="625"/>
      <c r="H495" s="625"/>
      <c r="I495" s="625"/>
      <c r="J495" s="625"/>
      <c r="K495" s="625"/>
      <c r="L495" s="625"/>
      <c r="M495" s="625"/>
      <c r="N495" s="625"/>
      <c r="O495" s="625"/>
      <c r="P495" s="625"/>
      <c r="Q495" s="625"/>
      <c r="R495" s="625"/>
      <c r="S495" s="625"/>
      <c r="T495" s="625"/>
      <c r="U495" s="626"/>
      <c r="V495" s="626"/>
      <c r="W495" s="626"/>
      <c r="X495" s="997"/>
      <c r="Y495" s="992"/>
      <c r="Z495" s="992"/>
      <c r="AA495" s="999"/>
      <c r="AB495" s="999"/>
      <c r="AC495" s="992"/>
      <c r="AD495" s="992"/>
      <c r="AE495" s="992"/>
      <c r="AF495" s="992"/>
      <c r="AG495" s="992"/>
      <c r="AH495" s="992"/>
      <c r="AI495" s="992"/>
      <c r="AJ495" s="992"/>
      <c r="AK495" s="992"/>
      <c r="AL495" s="994"/>
    </row>
    <row r="496" spans="2:38" ht="14.5">
      <c r="B496" s="627"/>
      <c r="C496" s="627"/>
      <c r="D496" s="627"/>
      <c r="E496" s="625"/>
      <c r="F496" s="627"/>
      <c r="G496" s="627"/>
      <c r="H496" s="627"/>
      <c r="I496" s="625"/>
      <c r="J496" s="625"/>
      <c r="K496" s="625"/>
      <c r="L496" s="625"/>
      <c r="M496" s="625"/>
      <c r="N496" s="625"/>
      <c r="O496" s="625"/>
      <c r="P496" s="625"/>
      <c r="Q496" s="625"/>
      <c r="R496" s="625"/>
      <c r="S496" s="625"/>
      <c r="T496" s="625"/>
      <c r="U496" s="626"/>
      <c r="V496" s="626"/>
      <c r="W496" s="626"/>
      <c r="X496" s="997"/>
      <c r="Y496" s="992"/>
      <c r="Z496" s="992"/>
      <c r="AA496" s="999"/>
      <c r="AB496" s="999"/>
      <c r="AC496" s="992"/>
      <c r="AD496" s="992"/>
      <c r="AE496" s="992"/>
      <c r="AF496" s="992"/>
      <c r="AG496" s="992"/>
      <c r="AH496" s="992"/>
      <c r="AI496" s="992"/>
      <c r="AJ496" s="992"/>
      <c r="AK496" s="992"/>
      <c r="AL496" s="994"/>
    </row>
    <row r="497" spans="2:38" ht="15" thickBot="1">
      <c r="B497" s="627"/>
      <c r="C497" s="627"/>
      <c r="D497" s="627"/>
      <c r="E497" s="625"/>
      <c r="F497" s="627"/>
      <c r="G497" s="627"/>
      <c r="H497" s="627"/>
      <c r="I497" s="625"/>
      <c r="J497" s="625"/>
      <c r="K497" s="625"/>
      <c r="L497" s="625"/>
      <c r="M497" s="625"/>
      <c r="N497" s="625"/>
      <c r="O497" s="625"/>
      <c r="P497" s="625"/>
      <c r="Q497" s="625"/>
      <c r="R497" s="625"/>
      <c r="S497" s="625"/>
      <c r="T497" s="625"/>
      <c r="U497" s="626"/>
      <c r="V497" s="626"/>
      <c r="W497" s="626"/>
      <c r="X497" s="997"/>
      <c r="Y497" s="992"/>
      <c r="Z497" s="992"/>
      <c r="AA497" s="999"/>
      <c r="AB497" s="999"/>
      <c r="AC497" s="992"/>
      <c r="AD497" s="992"/>
      <c r="AE497" s="992"/>
      <c r="AF497" s="992"/>
      <c r="AG497" s="992"/>
      <c r="AH497" s="992"/>
      <c r="AI497" s="992"/>
      <c r="AJ497" s="992"/>
      <c r="AK497" s="992"/>
      <c r="AL497" s="994"/>
    </row>
    <row r="498" spans="2:38" ht="14.5">
      <c r="B498" s="1009" t="str">
        <f>VLOOKUP(B503,'[2]Visual Chart'!$A$2:$R$481,13,0)</f>
        <v>C</v>
      </c>
      <c r="C498" s="119">
        <f>VLOOKUP(B503,'[2]Visual Chart'!$A$2:$R$481,5,0)</f>
        <v>375</v>
      </c>
      <c r="D498" s="1009">
        <f>VLOOKUP(D503,'[2]Visual Chart'!$A$2:$R$481,13,0)</f>
        <v>0</v>
      </c>
      <c r="E498" s="119">
        <f>VLOOKUP(D503,'[2]Visual Chart'!$A$2:$R$481,5,0)</f>
        <v>368</v>
      </c>
      <c r="F498" s="1009" t="str">
        <f>VLOOKUP(F503,'[2]Visual Chart'!$A$2:$R$481,13,0)</f>
        <v>C</v>
      </c>
      <c r="G498" s="119">
        <f>VLOOKUP(F503,'[2]Visual Chart'!$A$2:$R$481,5,0)</f>
        <v>389</v>
      </c>
      <c r="H498" s="1009" t="str">
        <f>VLOOKUP(H503,'[2]Visual Chart'!$A$2:$R$481,13,0)</f>
        <v>C</v>
      </c>
      <c r="I498" s="119">
        <f>VLOOKUP(H503,'[2]Visual Chart'!$A$2:$R$481,5,0)</f>
        <v>390.10399999999998</v>
      </c>
      <c r="J498" s="1009" t="str">
        <f>VLOOKUP(J503,'[2]Visual Chart'!$A$2:$R$481,13,0)</f>
        <v>C</v>
      </c>
      <c r="K498" s="119">
        <f>VLOOKUP(J503,'[2]Visual Chart'!$A$2:$R$481,5,0)</f>
        <v>406</v>
      </c>
      <c r="L498" s="1009" t="str">
        <f>VLOOKUP(L503,'[2]Visual Chart'!$A$2:$R$481,13,0)</f>
        <v>C</v>
      </c>
      <c r="M498" s="119">
        <f>VLOOKUP(L503,'[2]Visual Chart'!$A$2:$R$481,5,0)</f>
        <v>399</v>
      </c>
      <c r="N498" s="1009" t="str">
        <f>VLOOKUP(N503,'[2]Visual Chart'!$A$2:$R$481,13,0)</f>
        <v>C</v>
      </c>
      <c r="O498" s="119">
        <f>VLOOKUP(N503,'[2]Visual Chart'!$A$2:$R$481,5,0)</f>
        <v>400</v>
      </c>
      <c r="P498" s="1009" t="str">
        <f>VLOOKUP(P503,'[2]Visual Chart'!$A$2:$R$481,13,0)</f>
        <v>C</v>
      </c>
      <c r="Q498" s="119">
        <f>VLOOKUP(P503,'[2]Visual Chart'!$A$2:$R$481,5,0)</f>
        <v>375</v>
      </c>
      <c r="R498" s="1009" t="str">
        <f>VLOOKUP(R503,'[2]Visual Chart'!$A$2:$R$481,13,0)</f>
        <v>C</v>
      </c>
      <c r="S498" s="119">
        <f>VLOOKUP(R503,'[2]Visual Chart'!$A$2:$R$481,5,0)</f>
        <v>403</v>
      </c>
      <c r="T498" s="1009">
        <f>VLOOKUP(T503,'[2]Visual Chart'!$A$2:$R$481,13,0)</f>
        <v>0</v>
      </c>
      <c r="U498" s="119">
        <f>VLOOKUP(T503,'[2]Visual Chart'!$A$2:$R$481,5,0)</f>
        <v>347</v>
      </c>
      <c r="V498" s="995">
        <f>SUM(C498:U498)</f>
        <v>3852.1040000000003</v>
      </c>
      <c r="W498" s="995"/>
      <c r="X498" s="997"/>
      <c r="Y498" s="992"/>
      <c r="Z498" s="992"/>
      <c r="AA498" s="999"/>
      <c r="AB498" s="999"/>
      <c r="AC498" s="992"/>
      <c r="AD498" s="992"/>
      <c r="AE498" s="992"/>
      <c r="AF498" s="992"/>
      <c r="AG498" s="992"/>
      <c r="AH498" s="992"/>
      <c r="AI498" s="992"/>
      <c r="AJ498" s="992"/>
      <c r="AK498" s="992"/>
      <c r="AL498" s="994"/>
    </row>
    <row r="499" spans="2:38" ht="14.5">
      <c r="B499" s="1010"/>
      <c r="C499" s="628"/>
      <c r="D499" s="1010"/>
      <c r="E499" s="628"/>
      <c r="F499" s="1010"/>
      <c r="G499" s="628"/>
      <c r="H499" s="1010"/>
      <c r="I499" s="628"/>
      <c r="J499" s="1010"/>
      <c r="K499" s="628"/>
      <c r="L499" s="1010"/>
      <c r="M499" s="628"/>
      <c r="N499" s="1010"/>
      <c r="O499" s="628"/>
      <c r="P499" s="1010"/>
      <c r="Q499" s="628"/>
      <c r="R499" s="1010"/>
      <c r="S499" s="628"/>
      <c r="T499" s="1010"/>
      <c r="U499" s="626"/>
      <c r="V499" s="626"/>
      <c r="W499" s="626"/>
      <c r="X499" s="997"/>
      <c r="Y499" s="992"/>
      <c r="Z499" s="992"/>
      <c r="AA499" s="999"/>
      <c r="AB499" s="999"/>
      <c r="AC499" s="992"/>
      <c r="AD499" s="992"/>
      <c r="AE499" s="992"/>
      <c r="AF499" s="992"/>
      <c r="AG499" s="992"/>
      <c r="AH499" s="992"/>
      <c r="AI499" s="992"/>
      <c r="AJ499" s="992"/>
      <c r="AK499" s="992"/>
      <c r="AL499" s="994"/>
    </row>
    <row r="500" spans="2:38" ht="15" thickBot="1">
      <c r="B500" s="1011"/>
      <c r="C500" s="625"/>
      <c r="D500" s="1011"/>
      <c r="E500" s="625"/>
      <c r="F500" s="1011"/>
      <c r="G500" s="625"/>
      <c r="H500" s="1011"/>
      <c r="I500" s="625"/>
      <c r="J500" s="1011"/>
      <c r="K500" s="625"/>
      <c r="L500" s="1011"/>
      <c r="M500" s="625"/>
      <c r="N500" s="1011"/>
      <c r="O500" s="625"/>
      <c r="P500" s="1011"/>
      <c r="Q500" s="625"/>
      <c r="R500" s="1011"/>
      <c r="S500" s="625"/>
      <c r="T500" s="1011"/>
      <c r="U500" s="626"/>
      <c r="V500" s="626"/>
      <c r="W500" s="626"/>
      <c r="X500" s="997"/>
      <c r="Y500" s="992"/>
      <c r="Z500" s="992"/>
      <c r="AA500" s="999"/>
      <c r="AB500" s="999"/>
      <c r="AC500" s="992"/>
      <c r="AD500" s="992"/>
      <c r="AE500" s="992"/>
      <c r="AF500" s="992"/>
      <c r="AG500" s="992"/>
      <c r="AH500" s="992"/>
      <c r="AI500" s="992"/>
      <c r="AJ500" s="992"/>
      <c r="AK500" s="992"/>
      <c r="AL500" s="994"/>
    </row>
    <row r="501" spans="2:38" ht="14.5">
      <c r="B501" s="119" t="str">
        <f>VLOOKUP(B503,'[2]Visual Chart'!$A$2:$R$481,3,0)</f>
        <v>A+0</v>
      </c>
      <c r="C501" s="627"/>
      <c r="D501" s="119" t="str">
        <f>VLOOKUP(D503,'[2]Visual Chart'!$A$2:$R$481,3,0)</f>
        <v>A+0</v>
      </c>
      <c r="E501" s="627"/>
      <c r="F501" s="119" t="str">
        <f>VLOOKUP(F503,'[2]Visual Chart'!$A$2:$R$481,3,0)</f>
        <v>A+3</v>
      </c>
      <c r="G501" s="627"/>
      <c r="H501" s="119" t="str">
        <f>VLOOKUP(H503,'[2]Visual Chart'!$A$2:$R$481,3,0)</f>
        <v>A+0</v>
      </c>
      <c r="I501" s="627"/>
      <c r="J501" s="119" t="str">
        <f>VLOOKUP(J503,'[2]Visual Chart'!$A$2:$R$481,3,0)</f>
        <v>B1+0</v>
      </c>
      <c r="K501" s="627"/>
      <c r="L501" s="119" t="str">
        <f>VLOOKUP(L503,'[2]Visual Chart'!$A$2:$R$481,3,0)</f>
        <v>A+3</v>
      </c>
      <c r="M501" s="627"/>
      <c r="N501" s="119" t="str">
        <f>VLOOKUP(N503,'[2]Visual Chart'!$A$2:$R$481,3,0)</f>
        <v>A+0</v>
      </c>
      <c r="O501" s="627"/>
      <c r="P501" s="119" t="str">
        <f>VLOOKUP(P503,'[2]Visual Chart'!$A$2:$R$481,3,0)</f>
        <v>A+0</v>
      </c>
      <c r="Q501" s="627"/>
      <c r="R501" s="119" t="str">
        <f>VLOOKUP(R503,'[2]Visual Chart'!$A$2:$R$481,3,0)</f>
        <v>A+3</v>
      </c>
      <c r="S501" s="627"/>
      <c r="T501" s="119" t="str">
        <f>VLOOKUP(T503,'[2]Visual Chart'!$A$2:$R$481,3,0)</f>
        <v>A+4.5</v>
      </c>
      <c r="U501" s="626"/>
      <c r="V501" s="626"/>
      <c r="W501" s="626"/>
      <c r="X501" s="997"/>
      <c r="Y501" s="992"/>
      <c r="Z501" s="992"/>
      <c r="AA501" s="999"/>
      <c r="AB501" s="999"/>
      <c r="AC501" s="992"/>
      <c r="AD501" s="992"/>
      <c r="AE501" s="992"/>
      <c r="AF501" s="992"/>
      <c r="AG501" s="992"/>
      <c r="AH501" s="992"/>
      <c r="AI501" s="992"/>
      <c r="AJ501" s="992"/>
      <c r="AK501" s="992"/>
      <c r="AL501" s="994"/>
    </row>
    <row r="502" spans="2:38" ht="14.5">
      <c r="B502" s="627"/>
      <c r="C502" s="627"/>
      <c r="D502" s="141"/>
      <c r="E502" s="627"/>
      <c r="F502" s="141"/>
      <c r="G502" s="627"/>
      <c r="H502" s="141"/>
      <c r="I502" s="627"/>
      <c r="J502" s="141"/>
      <c r="K502" s="627"/>
      <c r="L502" s="141"/>
      <c r="M502" s="627"/>
      <c r="N502" s="627"/>
      <c r="O502" s="627"/>
      <c r="P502" s="627"/>
      <c r="Q502" s="627"/>
      <c r="R502" s="627"/>
      <c r="S502" s="627"/>
      <c r="T502" s="627"/>
      <c r="U502" s="626"/>
      <c r="V502" s="626"/>
      <c r="W502" s="626"/>
      <c r="X502" s="997"/>
      <c r="Y502" s="992"/>
      <c r="Z502" s="992"/>
      <c r="AA502" s="999"/>
      <c r="AB502" s="999"/>
      <c r="AC502" s="992"/>
      <c r="AD502" s="992"/>
      <c r="AE502" s="992"/>
      <c r="AF502" s="992"/>
      <c r="AG502" s="992"/>
      <c r="AH502" s="992"/>
      <c r="AI502" s="992"/>
      <c r="AJ502" s="992"/>
      <c r="AK502" s="992"/>
      <c r="AL502" s="994"/>
    </row>
    <row r="503" spans="2:38" ht="15" thickBot="1">
      <c r="B503" s="639">
        <f>T492+1</f>
        <v>410</v>
      </c>
      <c r="C503" s="639"/>
      <c r="D503" s="639">
        <f>B503+1</f>
        <v>411</v>
      </c>
      <c r="E503" s="639"/>
      <c r="F503" s="639">
        <f t="shared" ref="F503" si="323">D503+1</f>
        <v>412</v>
      </c>
      <c r="G503" s="639"/>
      <c r="H503" s="639">
        <f t="shared" ref="H503" si="324">F503+1</f>
        <v>413</v>
      </c>
      <c r="I503" s="639"/>
      <c r="J503" s="639">
        <f t="shared" ref="J503" si="325">H503+1</f>
        <v>414</v>
      </c>
      <c r="K503" s="639"/>
      <c r="L503" s="639">
        <f t="shared" ref="L503" si="326">J503+1</f>
        <v>415</v>
      </c>
      <c r="M503" s="639"/>
      <c r="N503" s="639">
        <f t="shared" ref="N503" si="327">L503+1</f>
        <v>416</v>
      </c>
      <c r="O503" s="639"/>
      <c r="P503" s="639">
        <f t="shared" ref="P503" si="328">N503+1</f>
        <v>417</v>
      </c>
      <c r="Q503" s="639"/>
      <c r="R503" s="639">
        <f t="shared" ref="R503" si="329">P503+1</f>
        <v>418</v>
      </c>
      <c r="S503" s="639"/>
      <c r="T503" s="639">
        <f t="shared" ref="T503" si="330">R503+1</f>
        <v>419</v>
      </c>
      <c r="U503" s="626"/>
      <c r="V503" s="626"/>
      <c r="W503" s="626"/>
      <c r="X503" s="997"/>
      <c r="Y503" s="992"/>
      <c r="Z503" s="992"/>
      <c r="AA503" s="1000"/>
      <c r="AB503" s="1001"/>
      <c r="AC503" s="992"/>
      <c r="AD503" s="992"/>
      <c r="AE503" s="992"/>
      <c r="AF503" s="992"/>
      <c r="AG503" s="992"/>
      <c r="AH503" s="992"/>
      <c r="AI503" s="992"/>
      <c r="AJ503" s="992"/>
      <c r="AK503" s="992"/>
      <c r="AL503" s="994"/>
    </row>
    <row r="504" spans="2:38" ht="15.5">
      <c r="B504" s="625"/>
      <c r="C504" s="625"/>
      <c r="D504" s="630"/>
      <c r="E504" s="625"/>
      <c r="F504" s="630"/>
      <c r="G504" s="631"/>
      <c r="H504" s="630"/>
      <c r="I504" s="630"/>
      <c r="J504" s="625"/>
      <c r="K504" s="625"/>
      <c r="L504" s="625"/>
      <c r="M504" s="625"/>
      <c r="N504" s="625"/>
      <c r="O504" s="625"/>
      <c r="P504" s="625"/>
      <c r="Q504" s="625"/>
      <c r="R504" s="625"/>
      <c r="S504" s="625"/>
      <c r="T504" s="625"/>
      <c r="U504" s="626"/>
      <c r="V504" s="626"/>
      <c r="W504" s="626"/>
      <c r="X504" s="996">
        <f>V509/1000</f>
        <v>3.6978830000000005</v>
      </c>
      <c r="Y504" s="991">
        <f>X504</f>
        <v>3.6978830000000005</v>
      </c>
      <c r="Z504" s="991"/>
      <c r="AA504" s="998">
        <v>3</v>
      </c>
      <c r="AB504" s="998">
        <v>2</v>
      </c>
      <c r="AC504" s="991">
        <f>AA504-AB504</f>
        <v>1</v>
      </c>
      <c r="AD504" s="991">
        <v>2</v>
      </c>
      <c r="AE504" s="991">
        <v>10</v>
      </c>
      <c r="AF504" s="991">
        <v>0</v>
      </c>
      <c r="AG504" s="991">
        <f>AE504-AF504</f>
        <v>10</v>
      </c>
      <c r="AH504" s="991"/>
      <c r="AI504" s="991"/>
      <c r="AJ504" s="991"/>
      <c r="AK504" s="991"/>
      <c r="AL504" s="993"/>
    </row>
    <row r="505" spans="2:38" ht="14.5">
      <c r="B505" s="119" t="str">
        <f>VLOOKUP(B514,'[2]Visual Chart'!$A$2:$R$481,2,0)</f>
        <v>127/6</v>
      </c>
      <c r="C505" s="625"/>
      <c r="D505" s="119" t="str">
        <f>VLOOKUP(D514,'[2]Visual Chart'!$A$2:$R$481,2,0)</f>
        <v>127/7</v>
      </c>
      <c r="E505" s="625"/>
      <c r="F505" s="119" t="str">
        <f>VLOOKUP(F514,'[2]Visual Chart'!$A$2:$R$481,2,0)</f>
        <v>127/8</v>
      </c>
      <c r="G505" s="625"/>
      <c r="H505" s="119" t="str">
        <f>VLOOKUP(H514,'[2]Visual Chart'!$A$2:$R$481,2,0)</f>
        <v>127/9</v>
      </c>
      <c r="I505" s="625"/>
      <c r="J505" s="119" t="str">
        <f>VLOOKUP(J514,'[2]Visual Chart'!$A$2:$R$481,2,0)</f>
        <v>127/10</v>
      </c>
      <c r="K505" s="625"/>
      <c r="L505" s="119" t="str">
        <f>VLOOKUP(L514,'[2]Visual Chart'!$A$2:$R$481,2,0)</f>
        <v>128/0</v>
      </c>
      <c r="M505" s="625"/>
      <c r="N505" s="119" t="str">
        <f>VLOOKUP(N514,'[2]Visual Chart'!$A$2:$R$481,2,0)</f>
        <v>129/0</v>
      </c>
      <c r="O505" s="625"/>
      <c r="P505" s="119" t="str">
        <f>VLOOKUP(P514,'[2]Visual Chart'!$A$2:$R$481,2,0)</f>
        <v>129A/0</v>
      </c>
      <c r="Q505" s="625"/>
      <c r="R505" s="119" t="str">
        <f>VLOOKUP(R514,'[2]Visual Chart'!$A$2:$R$481,2,0)</f>
        <v>129A/1</v>
      </c>
      <c r="S505" s="625"/>
      <c r="T505" s="119" t="str">
        <f>VLOOKUP(T514,'[2]Visual Chart'!$A$2:$R$481,2,0)</f>
        <v>129A/2</v>
      </c>
      <c r="U505" s="626"/>
      <c r="V505" s="626"/>
      <c r="W505" s="626"/>
      <c r="X505" s="997"/>
      <c r="Y505" s="992"/>
      <c r="Z505" s="992"/>
      <c r="AA505" s="999"/>
      <c r="AB505" s="999"/>
      <c r="AC505" s="992"/>
      <c r="AD505" s="992"/>
      <c r="AE505" s="992"/>
      <c r="AF505" s="992"/>
      <c r="AG505" s="992"/>
      <c r="AH505" s="992"/>
      <c r="AI505" s="992"/>
      <c r="AJ505" s="992"/>
      <c r="AK505" s="992"/>
      <c r="AL505" s="994"/>
    </row>
    <row r="506" spans="2:38" ht="14.5">
      <c r="B506" s="625"/>
      <c r="C506" s="625"/>
      <c r="D506" s="625"/>
      <c r="E506" s="625"/>
      <c r="F506" s="625"/>
      <c r="G506" s="625"/>
      <c r="H506" s="625"/>
      <c r="I506" s="625"/>
      <c r="J506" s="625"/>
      <c r="K506" s="625"/>
      <c r="L506" s="625"/>
      <c r="M506" s="625"/>
      <c r="N506" s="625"/>
      <c r="O506" s="625"/>
      <c r="P506" s="625"/>
      <c r="Q506" s="625"/>
      <c r="R506" s="625"/>
      <c r="S506" s="625"/>
      <c r="T506" s="625"/>
      <c r="U506" s="626"/>
      <c r="V506" s="626"/>
      <c r="W506" s="626"/>
      <c r="X506" s="997"/>
      <c r="Y506" s="992"/>
      <c r="Z506" s="992"/>
      <c r="AA506" s="999"/>
      <c r="AB506" s="999"/>
      <c r="AC506" s="992"/>
      <c r="AD506" s="992"/>
      <c r="AE506" s="992"/>
      <c r="AF506" s="992"/>
      <c r="AG506" s="992"/>
      <c r="AH506" s="992"/>
      <c r="AI506" s="992"/>
      <c r="AJ506" s="992"/>
      <c r="AK506" s="992"/>
      <c r="AL506" s="994"/>
    </row>
    <row r="507" spans="2:38" ht="14.5">
      <c r="B507" s="627"/>
      <c r="C507" s="627"/>
      <c r="D507" s="627"/>
      <c r="E507" s="625"/>
      <c r="F507" s="627"/>
      <c r="G507" s="627"/>
      <c r="H507" s="627"/>
      <c r="I507" s="625"/>
      <c r="J507" s="625"/>
      <c r="K507" s="625"/>
      <c r="L507" s="625"/>
      <c r="M507" s="625"/>
      <c r="N507" s="625"/>
      <c r="O507" s="625"/>
      <c r="P507" s="625"/>
      <c r="Q507" s="625"/>
      <c r="R507" s="625"/>
      <c r="S507" s="625"/>
      <c r="T507" s="625"/>
      <c r="U507" s="626"/>
      <c r="V507" s="626"/>
      <c r="W507" s="626"/>
      <c r="X507" s="997"/>
      <c r="Y507" s="992"/>
      <c r="Z507" s="992"/>
      <c r="AA507" s="999"/>
      <c r="AB507" s="999"/>
      <c r="AC507" s="992"/>
      <c r="AD507" s="992"/>
      <c r="AE507" s="992"/>
      <c r="AF507" s="992"/>
      <c r="AG507" s="992"/>
      <c r="AH507" s="992"/>
      <c r="AI507" s="992"/>
      <c r="AJ507" s="992"/>
      <c r="AK507" s="992"/>
      <c r="AL507" s="994"/>
    </row>
    <row r="508" spans="2:38" ht="15" thickBot="1">
      <c r="B508" s="627"/>
      <c r="C508" s="627"/>
      <c r="D508" s="627"/>
      <c r="E508" s="625"/>
      <c r="F508" s="627"/>
      <c r="G508" s="627"/>
      <c r="H508" s="627"/>
      <c r="I508" s="625"/>
      <c r="J508" s="625"/>
      <c r="K508" s="625"/>
      <c r="L508" s="625"/>
      <c r="M508" s="625"/>
      <c r="N508" s="625"/>
      <c r="O508" s="625"/>
      <c r="P508" s="625"/>
      <c r="Q508" s="625"/>
      <c r="R508" s="625"/>
      <c r="S508" s="625"/>
      <c r="T508" s="625"/>
      <c r="U508" s="626"/>
      <c r="V508" s="626"/>
      <c r="W508" s="626"/>
      <c r="X508" s="997"/>
      <c r="Y508" s="992"/>
      <c r="Z508" s="992"/>
      <c r="AA508" s="999"/>
      <c r="AB508" s="999"/>
      <c r="AC508" s="992"/>
      <c r="AD508" s="992"/>
      <c r="AE508" s="992"/>
      <c r="AF508" s="992"/>
      <c r="AG508" s="992"/>
      <c r="AH508" s="992"/>
      <c r="AI508" s="992"/>
      <c r="AJ508" s="992"/>
      <c r="AK508" s="992"/>
      <c r="AL508" s="994"/>
    </row>
    <row r="509" spans="2:38" ht="14.5">
      <c r="B509" s="1009">
        <f>VLOOKUP(B514,'[2]Visual Chart'!$A$2:$R$481,13,0)</f>
        <v>0</v>
      </c>
      <c r="C509" s="119">
        <f>VLOOKUP(B514,'[2]Visual Chart'!$A$2:$R$481,5,0)</f>
        <v>358</v>
      </c>
      <c r="D509" s="1009" t="str">
        <f>VLOOKUP(D514,'[2]Visual Chart'!$A$2:$R$481,13,0)</f>
        <v>C</v>
      </c>
      <c r="E509" s="119">
        <f>VLOOKUP(D514,'[2]Visual Chart'!$A$2:$R$481,5,0)</f>
        <v>389</v>
      </c>
      <c r="F509" s="1009">
        <f>VLOOKUP(F514,'[2]Visual Chart'!$A$2:$R$481,13,0)</f>
        <v>0</v>
      </c>
      <c r="G509" s="119">
        <f>VLOOKUP(F514,'[2]Visual Chart'!$A$2:$R$481,5,0)</f>
        <v>335</v>
      </c>
      <c r="H509" s="1009">
        <f>VLOOKUP(H514,'[2]Visual Chart'!$A$2:$R$481,13,0)</f>
        <v>0</v>
      </c>
      <c r="I509" s="119">
        <f>VLOOKUP(H514,'[2]Visual Chart'!$A$2:$R$481,5,0)</f>
        <v>367</v>
      </c>
      <c r="J509" s="1009">
        <f>VLOOKUP(J514,'[2]Visual Chart'!$A$2:$R$481,13,0)</f>
        <v>0</v>
      </c>
      <c r="K509" s="119">
        <f>VLOOKUP(J514,'[2]Visual Chart'!$A$2:$R$481,5,0)</f>
        <v>411.68</v>
      </c>
      <c r="L509" s="1009">
        <f>VLOOKUP(L514,'[2]Visual Chart'!$A$2:$R$481,13,0)</f>
        <v>0</v>
      </c>
      <c r="M509" s="119">
        <f>VLOOKUP(L514,'[2]Visual Chart'!$A$2:$R$481,5,0)</f>
        <v>250</v>
      </c>
      <c r="N509" s="1009"/>
      <c r="O509" s="119">
        <f>VLOOKUP(N514,'[2]Visual Chart'!$A$2:$R$481,5,0)</f>
        <v>395.20299999999997</v>
      </c>
      <c r="P509" s="1009">
        <f>VLOOKUP(P514,'[2]Visual Chart'!$A$2:$R$481,13,0)</f>
        <v>0</v>
      </c>
      <c r="Q509" s="119">
        <f>VLOOKUP(P514,'[2]Visual Chart'!$A$2:$R$481,5,0)</f>
        <v>414</v>
      </c>
      <c r="R509" s="1009" t="str">
        <f>VLOOKUP(R514,'[2]Visual Chart'!$A$2:$R$481,13,0)</f>
        <v>C</v>
      </c>
      <c r="S509" s="119">
        <f>VLOOKUP(R514,'[2]Visual Chart'!$A$2:$R$481,5,0)</f>
        <v>396</v>
      </c>
      <c r="T509" s="1009" t="str">
        <f>VLOOKUP(T514,'[2]Visual Chart'!$A$2:$R$481,13,0)</f>
        <v>C</v>
      </c>
      <c r="U509" s="119">
        <f>VLOOKUP(T514,'[2]Visual Chart'!$A$2:$R$481,5,0)</f>
        <v>382</v>
      </c>
      <c r="V509" s="995">
        <f>SUM(C509:U509)</f>
        <v>3697.8830000000003</v>
      </c>
      <c r="W509" s="995"/>
      <c r="X509" s="997"/>
      <c r="Y509" s="992"/>
      <c r="Z509" s="992"/>
      <c r="AA509" s="999"/>
      <c r="AB509" s="999"/>
      <c r="AC509" s="992"/>
      <c r="AD509" s="992"/>
      <c r="AE509" s="992"/>
      <c r="AF509" s="992"/>
      <c r="AG509" s="992"/>
      <c r="AH509" s="992"/>
      <c r="AI509" s="992"/>
      <c r="AJ509" s="992"/>
      <c r="AK509" s="992"/>
      <c r="AL509" s="994"/>
    </row>
    <row r="510" spans="2:38" ht="14.5">
      <c r="B510" s="1010"/>
      <c r="C510" s="628"/>
      <c r="D510" s="1010"/>
      <c r="E510" s="628"/>
      <c r="F510" s="1010"/>
      <c r="G510" s="628"/>
      <c r="H510" s="1010"/>
      <c r="I510" s="628"/>
      <c r="J510" s="1010"/>
      <c r="K510" s="628"/>
      <c r="L510" s="1010"/>
      <c r="M510" s="628"/>
      <c r="N510" s="1010"/>
      <c r="O510" s="628"/>
      <c r="P510" s="1010"/>
      <c r="Q510" s="628"/>
      <c r="R510" s="1010"/>
      <c r="S510" s="628"/>
      <c r="T510" s="1010"/>
      <c r="U510" s="626"/>
      <c r="V510" s="626"/>
      <c r="W510" s="626"/>
      <c r="X510" s="997"/>
      <c r="Y510" s="992"/>
      <c r="Z510" s="992"/>
      <c r="AA510" s="999"/>
      <c r="AB510" s="999"/>
      <c r="AC510" s="992"/>
      <c r="AD510" s="992"/>
      <c r="AE510" s="992"/>
      <c r="AF510" s="992"/>
      <c r="AG510" s="992"/>
      <c r="AH510" s="992"/>
      <c r="AI510" s="992"/>
      <c r="AJ510" s="992"/>
      <c r="AK510" s="992"/>
      <c r="AL510" s="994"/>
    </row>
    <row r="511" spans="2:38" ht="15" thickBot="1">
      <c r="B511" s="1011"/>
      <c r="C511" s="625"/>
      <c r="D511" s="1011"/>
      <c r="E511" s="625"/>
      <c r="F511" s="1011"/>
      <c r="G511" s="625"/>
      <c r="H511" s="1011"/>
      <c r="I511" s="625"/>
      <c r="J511" s="1011"/>
      <c r="K511" s="625"/>
      <c r="L511" s="1011"/>
      <c r="M511" s="625"/>
      <c r="N511" s="629"/>
      <c r="O511" s="625"/>
      <c r="P511" s="1011"/>
      <c r="Q511" s="625"/>
      <c r="R511" s="1011"/>
      <c r="S511" s="625"/>
      <c r="T511" s="1011"/>
      <c r="U511" s="626"/>
      <c r="V511" s="626"/>
      <c r="W511" s="626"/>
      <c r="X511" s="997"/>
      <c r="Y511" s="992"/>
      <c r="Z511" s="992"/>
      <c r="AA511" s="999"/>
      <c r="AB511" s="999"/>
      <c r="AC511" s="992"/>
      <c r="AD511" s="992"/>
      <c r="AE511" s="992"/>
      <c r="AF511" s="992"/>
      <c r="AG511" s="992"/>
      <c r="AH511" s="992"/>
      <c r="AI511" s="992"/>
      <c r="AJ511" s="992"/>
      <c r="AK511" s="992"/>
      <c r="AL511" s="994"/>
    </row>
    <row r="512" spans="2:38" ht="14.5">
      <c r="B512" s="119" t="str">
        <f>VLOOKUP(B514,'[2]Visual Chart'!$A$2:$R$481,3,0)</f>
        <v>A-3</v>
      </c>
      <c r="C512" s="627"/>
      <c r="D512" s="119" t="str">
        <f>VLOOKUP(D514,'[2]Visual Chart'!$A$2:$R$481,3,0)</f>
        <v>A-3</v>
      </c>
      <c r="E512" s="627"/>
      <c r="F512" s="119" t="str">
        <f>VLOOKUP(F514,'[2]Visual Chart'!$A$2:$R$481,3,0)</f>
        <v>A-3</v>
      </c>
      <c r="G512" s="627"/>
      <c r="H512" s="119" t="str">
        <f>VLOOKUP(H514,'[2]Visual Chart'!$A$2:$R$481,3,0)</f>
        <v>A+0</v>
      </c>
      <c r="I512" s="627"/>
      <c r="J512" s="119" t="str">
        <f>VLOOKUP(J514,'[2]Visual Chart'!$A$2:$R$481,3,0)</f>
        <v>B1+0</v>
      </c>
      <c r="K512" s="627"/>
      <c r="L512" s="119" t="str">
        <f>VLOOKUP(L514,'[2]Visual Chart'!$A$2:$R$481,3,0)</f>
        <v>D60+43</v>
      </c>
      <c r="M512" s="627"/>
      <c r="N512" s="119" t="str">
        <f>VLOOKUP(N514,'[2]Visual Chart'!$A$2:$R$481,3,0)</f>
        <v>D60+55</v>
      </c>
      <c r="O512" s="627"/>
      <c r="P512" s="119" t="str">
        <f>VLOOKUP(P514,'[2]Visual Chart'!$A$2:$R$481,3,0)</f>
        <v>C1+9</v>
      </c>
      <c r="Q512" s="627"/>
      <c r="R512" s="119" t="str">
        <f>VLOOKUP(R514,'[2]Visual Chart'!$A$2:$R$481,3,0)</f>
        <v>A-3</v>
      </c>
      <c r="S512" s="627"/>
      <c r="T512" s="119" t="str">
        <f>VLOOKUP(T514,'[2]Visual Chart'!$A$2:$R$481,3,0)</f>
        <v>A+7.5</v>
      </c>
      <c r="U512" s="626"/>
      <c r="V512" s="626"/>
      <c r="W512" s="626"/>
      <c r="X512" s="997"/>
      <c r="Y512" s="992"/>
      <c r="Z512" s="992"/>
      <c r="AA512" s="999"/>
      <c r="AB512" s="999"/>
      <c r="AC512" s="992"/>
      <c r="AD512" s="992"/>
      <c r="AE512" s="992"/>
      <c r="AF512" s="992"/>
      <c r="AG512" s="992"/>
      <c r="AH512" s="992"/>
      <c r="AI512" s="992"/>
      <c r="AJ512" s="992"/>
      <c r="AK512" s="992"/>
      <c r="AL512" s="994"/>
    </row>
    <row r="513" spans="2:38" ht="14.5">
      <c r="B513" s="627"/>
      <c r="C513" s="627"/>
      <c r="D513" s="141"/>
      <c r="E513" s="627"/>
      <c r="F513" s="141"/>
      <c r="G513" s="627"/>
      <c r="H513" s="141"/>
      <c r="I513" s="627"/>
      <c r="J513" s="141"/>
      <c r="K513" s="627"/>
      <c r="L513" s="141"/>
      <c r="M513" s="627" t="s">
        <v>1698</v>
      </c>
      <c r="N513" s="627"/>
      <c r="O513" s="627"/>
      <c r="P513" s="627"/>
      <c r="Q513" s="627"/>
      <c r="R513" s="627"/>
      <c r="S513" s="627"/>
      <c r="T513" s="627"/>
      <c r="U513" s="626"/>
      <c r="V513" s="626"/>
      <c r="W513" s="626"/>
      <c r="X513" s="997"/>
      <c r="Y513" s="992"/>
      <c r="Z513" s="992"/>
      <c r="AA513" s="999"/>
      <c r="AB513" s="999"/>
      <c r="AC513" s="992"/>
      <c r="AD513" s="992"/>
      <c r="AE513" s="992"/>
      <c r="AF513" s="992"/>
      <c r="AG513" s="992"/>
      <c r="AH513" s="992"/>
      <c r="AI513" s="992"/>
      <c r="AJ513" s="992"/>
      <c r="AK513" s="992"/>
      <c r="AL513" s="994"/>
    </row>
    <row r="514" spans="2:38" ht="15" thickBot="1">
      <c r="B514" s="639">
        <f>T503+1</f>
        <v>420</v>
      </c>
      <c r="C514" s="639"/>
      <c r="D514" s="639">
        <f>B514+1</f>
        <v>421</v>
      </c>
      <c r="E514" s="639"/>
      <c r="F514" s="639">
        <f t="shared" ref="F514" si="331">D514+1</f>
        <v>422</v>
      </c>
      <c r="G514" s="639"/>
      <c r="H514" s="639">
        <f t="shared" ref="H514" si="332">F514+1</f>
        <v>423</v>
      </c>
      <c r="I514" s="639"/>
      <c r="J514" s="639">
        <f t="shared" ref="J514" si="333">H514+1</f>
        <v>424</v>
      </c>
      <c r="K514" s="639"/>
      <c r="L514" s="639">
        <f t="shared" ref="L514" si="334">J514+1</f>
        <v>425</v>
      </c>
      <c r="M514" s="639"/>
      <c r="N514" s="639">
        <f t="shared" ref="N514" si="335">L514+1</f>
        <v>426</v>
      </c>
      <c r="O514" s="639"/>
      <c r="P514" s="639">
        <f t="shared" ref="P514" si="336">N514+1</f>
        <v>427</v>
      </c>
      <c r="Q514" s="639"/>
      <c r="R514" s="639">
        <f t="shared" ref="R514" si="337">P514+1</f>
        <v>428</v>
      </c>
      <c r="S514" s="639"/>
      <c r="T514" s="639">
        <f t="shared" ref="T514" si="338">R514+1</f>
        <v>429</v>
      </c>
      <c r="U514" s="626"/>
      <c r="V514" s="626"/>
      <c r="W514" s="626"/>
      <c r="X514" s="997"/>
      <c r="Y514" s="992"/>
      <c r="Z514" s="992"/>
      <c r="AA514" s="1000"/>
      <c r="AB514" s="1001"/>
      <c r="AC514" s="992"/>
      <c r="AD514" s="992"/>
      <c r="AE514" s="992"/>
      <c r="AF514" s="992"/>
      <c r="AG514" s="992"/>
      <c r="AH514" s="992"/>
      <c r="AI514" s="992"/>
      <c r="AJ514" s="992"/>
      <c r="AK514" s="992"/>
      <c r="AL514" s="994"/>
    </row>
    <row r="515" spans="2:38" ht="15.5">
      <c r="B515" s="625"/>
      <c r="C515" s="625"/>
      <c r="D515" s="630"/>
      <c r="E515" s="625"/>
      <c r="F515" s="630"/>
      <c r="G515" s="631"/>
      <c r="H515" s="630"/>
      <c r="I515" s="630"/>
      <c r="J515" s="625"/>
      <c r="K515" s="625"/>
      <c r="L515" s="625"/>
      <c r="M515" s="625"/>
      <c r="N515" s="625"/>
      <c r="O515" s="625"/>
      <c r="P515" s="625"/>
      <c r="Q515" s="625"/>
      <c r="R515" s="625"/>
      <c r="S515" s="625"/>
      <c r="T515" s="625"/>
      <c r="U515" s="626"/>
      <c r="V515" s="626"/>
      <c r="W515" s="626"/>
      <c r="X515" s="996">
        <f>V520/1000</f>
        <v>3.959308</v>
      </c>
      <c r="Y515" s="991">
        <f>X515</f>
        <v>3.959308</v>
      </c>
      <c r="Z515" s="991"/>
      <c r="AA515" s="998">
        <v>3</v>
      </c>
      <c r="AB515" s="998">
        <v>2</v>
      </c>
      <c r="AC515" s="991">
        <f>AA515-AB515</f>
        <v>1</v>
      </c>
      <c r="AD515" s="991">
        <v>2</v>
      </c>
      <c r="AE515" s="991">
        <v>10</v>
      </c>
      <c r="AF515" s="991">
        <v>0</v>
      </c>
      <c r="AG515" s="991">
        <f>AE515-AF515</f>
        <v>10</v>
      </c>
      <c r="AH515" s="991"/>
      <c r="AI515" s="991"/>
      <c r="AJ515" s="991"/>
      <c r="AK515" s="991"/>
      <c r="AL515" s="993"/>
    </row>
    <row r="516" spans="2:38" ht="14.5">
      <c r="B516" s="119" t="str">
        <f>VLOOKUP(B525,'[2]Visual Chart'!$A$2:$R$481,2,0)</f>
        <v>129A/3</v>
      </c>
      <c r="C516" s="625"/>
      <c r="D516" s="119" t="str">
        <f>VLOOKUP(D525,'[2]Visual Chart'!$A$2:$R$481,2,0)</f>
        <v>129A/4</v>
      </c>
      <c r="E516" s="625"/>
      <c r="F516" s="119" t="str">
        <f>VLOOKUP(F525,'[2]Visual Chart'!$A$2:$R$481,2,0)</f>
        <v>129A/5</v>
      </c>
      <c r="G516" s="625"/>
      <c r="H516" s="119" t="str">
        <f>VLOOKUP(H525,'[2]Visual Chart'!$A$2:$R$481,2,0)</f>
        <v>129A/6</v>
      </c>
      <c r="I516" s="625"/>
      <c r="J516" s="119" t="str">
        <f>VLOOKUP(J525,'[2]Visual Chart'!$A$2:$R$481,2,0)</f>
        <v>129A/7</v>
      </c>
      <c r="K516" s="625"/>
      <c r="L516" s="119" t="str">
        <f>VLOOKUP(L525,'[2]Visual Chart'!$A$2:$R$481,2,0)</f>
        <v>129A/8</v>
      </c>
      <c r="M516" s="625"/>
      <c r="N516" s="119" t="str">
        <f>VLOOKUP(N525,'[2]Visual Chart'!$A$2:$R$481,2,0)</f>
        <v>129A/9</v>
      </c>
      <c r="O516" s="625"/>
      <c r="P516" s="119" t="str">
        <f>VLOOKUP(P525,'[2]Visual Chart'!$A$2:$R$481,2,0)</f>
        <v>129A/10</v>
      </c>
      <c r="Q516" s="625"/>
      <c r="R516" s="119" t="str">
        <f>VLOOKUP(R525,'[2]Visual Chart'!$A$2:$R$481,2,0)</f>
        <v>130/0</v>
      </c>
      <c r="S516" s="625"/>
      <c r="T516" s="119" t="str">
        <f>VLOOKUP(T525,'[2]Visual Chart'!$A$2:$R$481,2,0)</f>
        <v>130/1</v>
      </c>
      <c r="U516" s="626"/>
      <c r="V516" s="626"/>
      <c r="W516" s="626"/>
      <c r="X516" s="997"/>
      <c r="Y516" s="992"/>
      <c r="Z516" s="992"/>
      <c r="AA516" s="999"/>
      <c r="AB516" s="999"/>
      <c r="AC516" s="992"/>
      <c r="AD516" s="992"/>
      <c r="AE516" s="992"/>
      <c r="AF516" s="992"/>
      <c r="AG516" s="992"/>
      <c r="AH516" s="992"/>
      <c r="AI516" s="992"/>
      <c r="AJ516" s="992"/>
      <c r="AK516" s="992"/>
      <c r="AL516" s="994"/>
    </row>
    <row r="517" spans="2:38" ht="14.5">
      <c r="B517" s="625"/>
      <c r="C517" s="625"/>
      <c r="D517" s="625"/>
      <c r="E517" s="625"/>
      <c r="F517" s="625"/>
      <c r="G517" s="625"/>
      <c r="H517" s="625"/>
      <c r="I517" s="625"/>
      <c r="J517" s="625"/>
      <c r="K517" s="625"/>
      <c r="L517" s="625"/>
      <c r="M517" s="625"/>
      <c r="N517" s="625"/>
      <c r="O517" s="625"/>
      <c r="P517" s="625"/>
      <c r="Q517" s="625"/>
      <c r="R517" s="625"/>
      <c r="S517" s="625"/>
      <c r="T517" s="625"/>
      <c r="U517" s="626"/>
      <c r="V517" s="626"/>
      <c r="W517" s="626"/>
      <c r="X517" s="997"/>
      <c r="Y517" s="992"/>
      <c r="Z517" s="992"/>
      <c r="AA517" s="999"/>
      <c r="AB517" s="999"/>
      <c r="AC517" s="992"/>
      <c r="AD517" s="992"/>
      <c r="AE517" s="992"/>
      <c r="AF517" s="992"/>
      <c r="AG517" s="992"/>
      <c r="AH517" s="992"/>
      <c r="AI517" s="992"/>
      <c r="AJ517" s="992"/>
      <c r="AK517" s="992"/>
      <c r="AL517" s="994"/>
    </row>
    <row r="518" spans="2:38" ht="14.5">
      <c r="B518" s="627"/>
      <c r="C518" s="627"/>
      <c r="D518" s="627"/>
      <c r="E518" s="625"/>
      <c r="F518" s="627"/>
      <c r="G518" s="627"/>
      <c r="H518" s="627"/>
      <c r="I518" s="625"/>
      <c r="J518" s="625"/>
      <c r="K518" s="625"/>
      <c r="L518" s="625"/>
      <c r="M518" s="625"/>
      <c r="N518" s="625"/>
      <c r="O518" s="625"/>
      <c r="P518" s="625"/>
      <c r="Q518" s="625"/>
      <c r="R518" s="625"/>
      <c r="S518" s="625"/>
      <c r="T518" s="625"/>
      <c r="U518" s="626"/>
      <c r="V518" s="626"/>
      <c r="W518" s="626"/>
      <c r="X518" s="997"/>
      <c r="Y518" s="992"/>
      <c r="Z518" s="992"/>
      <c r="AA518" s="999"/>
      <c r="AB518" s="999"/>
      <c r="AC518" s="992"/>
      <c r="AD518" s="992"/>
      <c r="AE518" s="992"/>
      <c r="AF518" s="992"/>
      <c r="AG518" s="992"/>
      <c r="AH518" s="992"/>
      <c r="AI518" s="992"/>
      <c r="AJ518" s="992"/>
      <c r="AK518" s="992"/>
      <c r="AL518" s="994"/>
    </row>
    <row r="519" spans="2:38" ht="15" thickBot="1">
      <c r="B519" s="627"/>
      <c r="C519" s="627"/>
      <c r="D519" s="627"/>
      <c r="E519" s="625"/>
      <c r="F519" s="627"/>
      <c r="G519" s="627"/>
      <c r="H519" s="627"/>
      <c r="I519" s="625"/>
      <c r="J519" s="625"/>
      <c r="K519" s="625"/>
      <c r="L519" s="625"/>
      <c r="M519" s="625"/>
      <c r="N519" s="625"/>
      <c r="O519" s="625"/>
      <c r="P519" s="625"/>
      <c r="Q519" s="625"/>
      <c r="R519" s="625"/>
      <c r="S519" s="625"/>
      <c r="T519" s="625"/>
      <c r="U519" s="626"/>
      <c r="V519" s="626"/>
      <c r="W519" s="626"/>
      <c r="X519" s="997"/>
      <c r="Y519" s="992"/>
      <c r="Z519" s="992"/>
      <c r="AA519" s="999"/>
      <c r="AB519" s="999"/>
      <c r="AC519" s="992"/>
      <c r="AD519" s="992"/>
      <c r="AE519" s="992"/>
      <c r="AF519" s="992"/>
      <c r="AG519" s="992"/>
      <c r="AH519" s="992"/>
      <c r="AI519" s="992"/>
      <c r="AJ519" s="992"/>
      <c r="AK519" s="992"/>
      <c r="AL519" s="994"/>
    </row>
    <row r="520" spans="2:38" ht="14.5">
      <c r="B520" s="1009" t="str">
        <f>VLOOKUP(B525,'[2]Visual Chart'!$A$2:$R$481,13,0)</f>
        <v>C</v>
      </c>
      <c r="C520" s="119">
        <f>VLOOKUP(B525,'[2]Visual Chart'!$A$2:$R$481,5,0)</f>
        <v>408</v>
      </c>
      <c r="D520" s="1009" t="str">
        <f>VLOOKUP(D525,'[2]Visual Chart'!$A$2:$R$481,13,0)</f>
        <v>C</v>
      </c>
      <c r="E520" s="119">
        <f>VLOOKUP(D525,'[2]Visual Chart'!$A$2:$R$481,5,0)</f>
        <v>421</v>
      </c>
      <c r="F520" s="1009" t="str">
        <f>VLOOKUP(F525,'[2]Visual Chart'!$A$2:$R$481,13,0)</f>
        <v>C</v>
      </c>
      <c r="G520" s="119">
        <f>VLOOKUP(F525,'[2]Visual Chart'!$A$2:$R$481,5,0)</f>
        <v>401</v>
      </c>
      <c r="H520" s="1009" t="str">
        <f>VLOOKUP(H525,'[2]Visual Chart'!$A$2:$R$481,13,0)</f>
        <v>C</v>
      </c>
      <c r="I520" s="119">
        <f>VLOOKUP(H525,'[2]Visual Chart'!$A$2:$R$481,5,0)</f>
        <v>448</v>
      </c>
      <c r="J520" s="1009" t="str">
        <f>VLOOKUP(J525,'[2]Visual Chart'!$A$2:$R$481,13,0)</f>
        <v>C</v>
      </c>
      <c r="K520" s="119">
        <f>VLOOKUP(J525,'[2]Visual Chart'!$A$2:$R$481,5,0)</f>
        <v>384</v>
      </c>
      <c r="L520" s="1009">
        <f>VLOOKUP(L525,'[2]Visual Chart'!$A$2:$R$481,13,0)</f>
        <v>0</v>
      </c>
      <c r="M520" s="119">
        <f>VLOOKUP(L525,'[2]Visual Chart'!$A$2:$R$481,5,0)</f>
        <v>400</v>
      </c>
      <c r="N520" s="1009">
        <f>VLOOKUP(N525,'[2]Visual Chart'!$A$2:$R$481,13,0)</f>
        <v>0</v>
      </c>
      <c r="O520" s="119">
        <f>VLOOKUP(N525,'[2]Visual Chart'!$A$2:$R$481,5,0)</f>
        <v>443</v>
      </c>
      <c r="P520" s="1009" t="str">
        <f>VLOOKUP(P525,'[2]Visual Chart'!$A$2:$R$481,13,0)</f>
        <v>C</v>
      </c>
      <c r="Q520" s="119">
        <f>VLOOKUP(P525,'[2]Visual Chart'!$A$2:$R$481,5,0)</f>
        <v>313.31099999999998</v>
      </c>
      <c r="R520" s="1009">
        <f>VLOOKUP(R525,'[2]Visual Chart'!$A$2:$R$481,13,0)</f>
        <v>0</v>
      </c>
      <c r="S520" s="119">
        <f>VLOOKUP(R525,'[2]Visual Chart'!$A$2:$R$481,5,0)</f>
        <v>292.99700000000001</v>
      </c>
      <c r="T520" s="1009" t="str">
        <f>VLOOKUP(T525,'[2]Visual Chart'!$A$2:$R$481,13,0)</f>
        <v>C</v>
      </c>
      <c r="U520" s="119">
        <f>VLOOKUP(T525,'[2]Visual Chart'!$A$2:$R$481,5,0)</f>
        <v>448</v>
      </c>
      <c r="V520" s="995">
        <f>SUM(C520:U520)</f>
        <v>3959.308</v>
      </c>
      <c r="W520" s="995"/>
      <c r="X520" s="997"/>
      <c r="Y520" s="992"/>
      <c r="Z520" s="992"/>
      <c r="AA520" s="999"/>
      <c r="AB520" s="999"/>
      <c r="AC520" s="992"/>
      <c r="AD520" s="992"/>
      <c r="AE520" s="992"/>
      <c r="AF520" s="992"/>
      <c r="AG520" s="992"/>
      <c r="AH520" s="992"/>
      <c r="AI520" s="992"/>
      <c r="AJ520" s="992"/>
      <c r="AK520" s="992"/>
      <c r="AL520" s="994"/>
    </row>
    <row r="521" spans="2:38" ht="14.5">
      <c r="B521" s="1010"/>
      <c r="C521" s="628"/>
      <c r="D521" s="1010"/>
      <c r="E521" s="628"/>
      <c r="F521" s="1010"/>
      <c r="G521" s="628"/>
      <c r="H521" s="1010"/>
      <c r="I521" s="628"/>
      <c r="J521" s="1010"/>
      <c r="K521" s="628"/>
      <c r="L521" s="1010"/>
      <c r="M521" s="628"/>
      <c r="N521" s="1010"/>
      <c r="O521" s="628"/>
      <c r="P521" s="1010"/>
      <c r="Q521" s="628"/>
      <c r="R521" s="1010"/>
      <c r="S521" s="628"/>
      <c r="T521" s="1010"/>
      <c r="U521" s="626"/>
      <c r="V521" s="626"/>
      <c r="W521" s="626"/>
      <c r="X521" s="997"/>
      <c r="Y521" s="992"/>
      <c r="Z521" s="992"/>
      <c r="AA521" s="999"/>
      <c r="AB521" s="999"/>
      <c r="AC521" s="992"/>
      <c r="AD521" s="992"/>
      <c r="AE521" s="992"/>
      <c r="AF521" s="992"/>
      <c r="AG521" s="992"/>
      <c r="AH521" s="992"/>
      <c r="AI521" s="992"/>
      <c r="AJ521" s="992"/>
      <c r="AK521" s="992"/>
      <c r="AL521" s="994"/>
    </row>
    <row r="522" spans="2:38" ht="15" thickBot="1">
      <c r="B522" s="1011"/>
      <c r="C522" s="625"/>
      <c r="D522" s="1011"/>
      <c r="E522" s="625"/>
      <c r="F522" s="1011"/>
      <c r="G522" s="625"/>
      <c r="H522" s="1011"/>
      <c r="I522" s="625"/>
      <c r="J522" s="1011"/>
      <c r="K522" s="625"/>
      <c r="L522" s="1011"/>
      <c r="M522" s="625"/>
      <c r="N522" s="1011"/>
      <c r="O522" s="625"/>
      <c r="P522" s="1011"/>
      <c r="Q522" s="625"/>
      <c r="R522" s="1011"/>
      <c r="S522" s="625"/>
      <c r="T522" s="1011"/>
      <c r="U522" s="626"/>
      <c r="V522" s="626"/>
      <c r="W522" s="626"/>
      <c r="X522" s="997"/>
      <c r="Y522" s="992"/>
      <c r="Z522" s="992"/>
      <c r="AA522" s="999"/>
      <c r="AB522" s="999"/>
      <c r="AC522" s="992"/>
      <c r="AD522" s="992"/>
      <c r="AE522" s="992"/>
      <c r="AF522" s="992"/>
      <c r="AG522" s="992"/>
      <c r="AH522" s="992"/>
      <c r="AI522" s="992"/>
      <c r="AJ522" s="992"/>
      <c r="AK522" s="992"/>
      <c r="AL522" s="994"/>
    </row>
    <row r="523" spans="2:38" ht="14.5">
      <c r="B523" s="119" t="str">
        <f>VLOOKUP(B525,'[2]Visual Chart'!$A$2:$R$481,3,0)</f>
        <v>A+3</v>
      </c>
      <c r="C523" s="627"/>
      <c r="D523" s="119" t="str">
        <f>VLOOKUP(D525,'[2]Visual Chart'!$A$2:$R$481,3,0)</f>
        <v>A+6</v>
      </c>
      <c r="E523" s="627"/>
      <c r="F523" s="119" t="str">
        <f>VLOOKUP(F525,'[2]Visual Chart'!$A$2:$R$481,3,0)</f>
        <v>A+9</v>
      </c>
      <c r="G523" s="627"/>
      <c r="H523" s="119" t="str">
        <f>VLOOKUP(H525,'[2]Visual Chart'!$A$2:$R$481,3,0)</f>
        <v>A+9</v>
      </c>
      <c r="I523" s="627"/>
      <c r="J523" s="119" t="str">
        <f>VLOOKUP(J525,'[2]Visual Chart'!$A$2:$R$481,3,0)</f>
        <v>A+1.5</v>
      </c>
      <c r="K523" s="627"/>
      <c r="L523" s="119" t="str">
        <f>VLOOKUP(L525,'[2]Visual Chart'!$A$2:$R$481,3,0)</f>
        <v>A+0</v>
      </c>
      <c r="M523" s="627"/>
      <c r="N523" s="119" t="str">
        <f>VLOOKUP(N525,'[2]Visual Chart'!$A$2:$R$481,3,0)</f>
        <v>A+4.5</v>
      </c>
      <c r="O523" s="627"/>
      <c r="P523" s="119" t="str">
        <f>VLOOKUP(P525,'[2]Visual Chart'!$A$2:$R$481,3,0)</f>
        <v>A+1.5</v>
      </c>
      <c r="Q523" s="627"/>
      <c r="R523" s="119" t="str">
        <f>VLOOKUP(R525,'[2]Visual Chart'!$A$2:$R$481,3,0)</f>
        <v>B2+0</v>
      </c>
      <c r="S523" s="627"/>
      <c r="T523" s="119" t="str">
        <f>VLOOKUP(T525,'[2]Visual Chart'!$A$2:$R$481,3,0)</f>
        <v>A+0</v>
      </c>
      <c r="U523" s="626"/>
      <c r="V523" s="626"/>
      <c r="W523" s="626"/>
      <c r="X523" s="997"/>
      <c r="Y523" s="992"/>
      <c r="Z523" s="992"/>
      <c r="AA523" s="999"/>
      <c r="AB523" s="999"/>
      <c r="AC523" s="992"/>
      <c r="AD523" s="992"/>
      <c r="AE523" s="992"/>
      <c r="AF523" s="992"/>
      <c r="AG523" s="992"/>
      <c r="AH523" s="992"/>
      <c r="AI523" s="992"/>
      <c r="AJ523" s="992"/>
      <c r="AK523" s="992"/>
      <c r="AL523" s="994"/>
    </row>
    <row r="524" spans="2:38" ht="14.5">
      <c r="B524" s="627"/>
      <c r="C524" s="627"/>
      <c r="D524" s="141"/>
      <c r="E524" s="627"/>
      <c r="F524" s="141"/>
      <c r="G524" s="627"/>
      <c r="H524" s="141"/>
      <c r="I524" s="627"/>
      <c r="J524" s="141"/>
      <c r="K524" s="627"/>
      <c r="L524" s="141"/>
      <c r="M524" s="627"/>
      <c r="N524" s="627"/>
      <c r="O524" s="627"/>
      <c r="P524" s="627"/>
      <c r="Q524" s="627"/>
      <c r="R524" s="627"/>
      <c r="S524" s="627"/>
      <c r="T524" s="627"/>
      <c r="U524" s="626"/>
      <c r="V524" s="626"/>
      <c r="W524" s="626"/>
      <c r="X524" s="997"/>
      <c r="Y524" s="992"/>
      <c r="Z524" s="992"/>
      <c r="AA524" s="999"/>
      <c r="AB524" s="999"/>
      <c r="AC524" s="992"/>
      <c r="AD524" s="992"/>
      <c r="AE524" s="992"/>
      <c r="AF524" s="992"/>
      <c r="AG524" s="992"/>
      <c r="AH524" s="992"/>
      <c r="AI524" s="992"/>
      <c r="AJ524" s="992"/>
      <c r="AK524" s="992"/>
      <c r="AL524" s="994"/>
    </row>
    <row r="525" spans="2:38" ht="15" thickBot="1">
      <c r="B525" s="639">
        <f>T514+1</f>
        <v>430</v>
      </c>
      <c r="C525" s="639"/>
      <c r="D525" s="639">
        <f>B525+1</f>
        <v>431</v>
      </c>
      <c r="E525" s="639"/>
      <c r="F525" s="639">
        <f t="shared" ref="F525" si="339">D525+1</f>
        <v>432</v>
      </c>
      <c r="G525" s="639"/>
      <c r="H525" s="639">
        <f t="shared" ref="H525" si="340">F525+1</f>
        <v>433</v>
      </c>
      <c r="I525" s="639"/>
      <c r="J525" s="639">
        <f t="shared" ref="J525" si="341">H525+1</f>
        <v>434</v>
      </c>
      <c r="K525" s="639"/>
      <c r="L525" s="639">
        <f t="shared" ref="L525" si="342">J525+1</f>
        <v>435</v>
      </c>
      <c r="M525" s="639"/>
      <c r="N525" s="639">
        <f t="shared" ref="N525" si="343">L525+1</f>
        <v>436</v>
      </c>
      <c r="O525" s="639"/>
      <c r="P525" s="639">
        <f t="shared" ref="P525" si="344">N525+1</f>
        <v>437</v>
      </c>
      <c r="Q525" s="639"/>
      <c r="R525" s="639">
        <f t="shared" ref="R525" si="345">P525+1</f>
        <v>438</v>
      </c>
      <c r="S525" s="639"/>
      <c r="T525" s="639">
        <f t="shared" ref="T525" si="346">R525+1</f>
        <v>439</v>
      </c>
      <c r="U525" s="626"/>
      <c r="V525" s="626"/>
      <c r="W525" s="626"/>
      <c r="X525" s="997"/>
      <c r="Y525" s="992"/>
      <c r="Z525" s="992"/>
      <c r="AA525" s="1000"/>
      <c r="AB525" s="1001"/>
      <c r="AC525" s="992"/>
      <c r="AD525" s="992"/>
      <c r="AE525" s="992"/>
      <c r="AF525" s="992"/>
      <c r="AG525" s="992"/>
      <c r="AH525" s="992"/>
      <c r="AI525" s="992"/>
      <c r="AJ525" s="992"/>
      <c r="AK525" s="992"/>
      <c r="AL525" s="994"/>
    </row>
    <row r="526" spans="2:38" ht="15.5">
      <c r="B526" s="625"/>
      <c r="C526" s="625"/>
      <c r="D526" s="630"/>
      <c r="E526" s="625"/>
      <c r="F526" s="630"/>
      <c r="G526" s="631"/>
      <c r="H526" s="630"/>
      <c r="I526" s="630"/>
      <c r="J526" s="625"/>
      <c r="K526" s="625"/>
      <c r="L526" s="625"/>
      <c r="M526" s="625"/>
      <c r="N526" s="625"/>
      <c r="O526" s="625"/>
      <c r="P526" s="625"/>
      <c r="Q526" s="625"/>
      <c r="R526" s="625"/>
      <c r="S526" s="625"/>
      <c r="T526" s="625"/>
      <c r="U526" s="626"/>
      <c r="V526" s="626"/>
      <c r="W526" s="626"/>
      <c r="X526" s="996">
        <f>V531/1000</f>
        <v>3.381078</v>
      </c>
      <c r="Y526" s="991">
        <f>X526</f>
        <v>3.381078</v>
      </c>
      <c r="Z526" s="991"/>
      <c r="AA526" s="998">
        <v>3</v>
      </c>
      <c r="AB526" s="998">
        <v>2</v>
      </c>
      <c r="AC526" s="991">
        <f>AA526-AB526</f>
        <v>1</v>
      </c>
      <c r="AD526" s="991">
        <v>2</v>
      </c>
      <c r="AE526" s="991">
        <v>10</v>
      </c>
      <c r="AF526" s="991">
        <v>0</v>
      </c>
      <c r="AG526" s="991">
        <f>AE526-AF526</f>
        <v>10</v>
      </c>
      <c r="AH526" s="991"/>
      <c r="AI526" s="991"/>
      <c r="AJ526" s="991"/>
      <c r="AK526" s="991"/>
      <c r="AL526" s="993"/>
    </row>
    <row r="527" spans="2:38" ht="14.5">
      <c r="B527" s="119" t="str">
        <f>VLOOKUP(B536,'[2]Visual Chart'!$A$2:$R$481,2,0)</f>
        <v>130/2</v>
      </c>
      <c r="C527" s="625"/>
      <c r="D527" s="119" t="str">
        <f>VLOOKUP(D536,'[2]Visual Chart'!$A$2:$R$481,2,0)</f>
        <v>130/3</v>
      </c>
      <c r="E527" s="625"/>
      <c r="F527" s="119" t="str">
        <f>VLOOKUP(F536,'[2]Visual Chart'!$A$2:$R$481,2,0)</f>
        <v>130/4</v>
      </c>
      <c r="G527" s="625"/>
      <c r="H527" s="119" t="str">
        <f>VLOOKUP(H536,'[2]Visual Chart'!$A$2:$R$481,2,0)</f>
        <v>130/5</v>
      </c>
      <c r="I527" s="625"/>
      <c r="J527" s="119" t="str">
        <f>VLOOKUP(J536,'[2]Visual Chart'!$A$2:$R$481,2,0)</f>
        <v>131/0</v>
      </c>
      <c r="K527" s="625"/>
      <c r="L527" s="119" t="str">
        <f>VLOOKUP(L536,'[2]Visual Chart'!$A$2:$R$481,2,0)</f>
        <v>132/0</v>
      </c>
      <c r="M527" s="625"/>
      <c r="N527" s="119" t="str">
        <f>VLOOKUP(N536,'[2]Visual Chart'!$A$2:$R$481,2,0)</f>
        <v>132/1</v>
      </c>
      <c r="O527" s="625"/>
      <c r="P527" s="119" t="str">
        <f>VLOOKUP(P536,'[2]Visual Chart'!$A$2:$R$481,2,0)</f>
        <v>132/2</v>
      </c>
      <c r="Q527" s="625"/>
      <c r="R527" s="119" t="str">
        <f>VLOOKUP(R536,'[2]Visual Chart'!$A$2:$R$481,2,0)</f>
        <v>132/3</v>
      </c>
      <c r="S527" s="625"/>
      <c r="T527" s="119" t="str">
        <f>VLOOKUP(T536,'[2]Visual Chart'!$A$2:$R$481,2,0)</f>
        <v>133/0</v>
      </c>
      <c r="U527" s="626"/>
      <c r="V527" s="626"/>
      <c r="W527" s="626"/>
      <c r="X527" s="997"/>
      <c r="Y527" s="992"/>
      <c r="Z527" s="992"/>
      <c r="AA527" s="999"/>
      <c r="AB527" s="999"/>
      <c r="AC527" s="992"/>
      <c r="AD527" s="992"/>
      <c r="AE527" s="992"/>
      <c r="AF527" s="992"/>
      <c r="AG527" s="992"/>
      <c r="AH527" s="992"/>
      <c r="AI527" s="992"/>
      <c r="AJ527" s="992"/>
      <c r="AK527" s="992"/>
      <c r="AL527" s="994"/>
    </row>
    <row r="528" spans="2:38" ht="14.5">
      <c r="B528" s="625"/>
      <c r="C528" s="625"/>
      <c r="D528" s="625"/>
      <c r="E528" s="625"/>
      <c r="F528" s="625"/>
      <c r="G528" s="625"/>
      <c r="H528" s="625"/>
      <c r="I528" s="625"/>
      <c r="J528" s="625"/>
      <c r="K528" s="625"/>
      <c r="L528" s="625"/>
      <c r="M528" s="625"/>
      <c r="N528" s="625"/>
      <c r="O528" s="625"/>
      <c r="P528" s="625"/>
      <c r="Q528" s="625"/>
      <c r="R528" s="625"/>
      <c r="S528" s="625"/>
      <c r="T528" s="625"/>
      <c r="U528" s="626"/>
      <c r="V528" s="626"/>
      <c r="W528" s="626"/>
      <c r="X528" s="997"/>
      <c r="Y528" s="992"/>
      <c r="Z528" s="992"/>
      <c r="AA528" s="999"/>
      <c r="AB528" s="999"/>
      <c r="AC528" s="992"/>
      <c r="AD528" s="992"/>
      <c r="AE528" s="992"/>
      <c r="AF528" s="992"/>
      <c r="AG528" s="992"/>
      <c r="AH528" s="992"/>
      <c r="AI528" s="992"/>
      <c r="AJ528" s="992"/>
      <c r="AK528" s="992"/>
      <c r="AL528" s="994"/>
    </row>
    <row r="529" spans="2:38" ht="14.5">
      <c r="B529" s="627"/>
      <c r="C529" s="627"/>
      <c r="D529" s="627"/>
      <c r="E529" s="625"/>
      <c r="F529" s="627"/>
      <c r="G529" s="627"/>
      <c r="H529" s="627"/>
      <c r="I529" s="625"/>
      <c r="J529" s="625"/>
      <c r="K529" s="625"/>
      <c r="L529" s="625"/>
      <c r="M529" s="625"/>
      <c r="N529" s="625"/>
      <c r="O529" s="625"/>
      <c r="P529" s="625"/>
      <c r="Q529" s="625"/>
      <c r="R529" s="625"/>
      <c r="S529" s="625"/>
      <c r="T529" s="625"/>
      <c r="U529" s="626"/>
      <c r="V529" s="626"/>
      <c r="W529" s="626"/>
      <c r="X529" s="997"/>
      <c r="Y529" s="992"/>
      <c r="Z529" s="992"/>
      <c r="AA529" s="999"/>
      <c r="AB529" s="999"/>
      <c r="AC529" s="992"/>
      <c r="AD529" s="992"/>
      <c r="AE529" s="992"/>
      <c r="AF529" s="992"/>
      <c r="AG529" s="992"/>
      <c r="AH529" s="992"/>
      <c r="AI529" s="992"/>
      <c r="AJ529" s="992"/>
      <c r="AK529" s="992"/>
      <c r="AL529" s="994"/>
    </row>
    <row r="530" spans="2:38" ht="15" thickBot="1">
      <c r="B530" s="627"/>
      <c r="C530" s="627"/>
      <c r="D530" s="627"/>
      <c r="E530" s="625"/>
      <c r="F530" s="627"/>
      <c r="G530" s="627"/>
      <c r="H530" s="627"/>
      <c r="I530" s="625"/>
      <c r="J530" s="625"/>
      <c r="K530" s="625"/>
      <c r="L530" s="625"/>
      <c r="M530" s="625"/>
      <c r="N530" s="625"/>
      <c r="O530" s="625"/>
      <c r="P530" s="625"/>
      <c r="Q530" s="625"/>
      <c r="R530" s="625"/>
      <c r="S530" s="625"/>
      <c r="T530" s="625"/>
      <c r="U530" s="626"/>
      <c r="V530" s="626"/>
      <c r="W530" s="626"/>
      <c r="X530" s="997"/>
      <c r="Y530" s="992"/>
      <c r="Z530" s="992"/>
      <c r="AA530" s="999"/>
      <c r="AB530" s="999"/>
      <c r="AC530" s="992"/>
      <c r="AD530" s="992"/>
      <c r="AE530" s="992"/>
      <c r="AF530" s="992"/>
      <c r="AG530" s="992"/>
      <c r="AH530" s="992"/>
      <c r="AI530" s="992"/>
      <c r="AJ530" s="992"/>
      <c r="AK530" s="992"/>
      <c r="AL530" s="994"/>
    </row>
    <row r="531" spans="2:38" ht="14.5">
      <c r="B531" s="1009" t="str">
        <f>VLOOKUP(B536,'[2]Visual Chart'!$A$2:$R$481,13,0)</f>
        <v>C</v>
      </c>
      <c r="C531" s="119">
        <f>VLOOKUP(B536,'[2]Visual Chart'!$A$2:$R$481,5,0)</f>
        <v>383</v>
      </c>
      <c r="D531" s="1009" t="str">
        <f>VLOOKUP(D536,'[2]Visual Chart'!$A$2:$R$481,13,0)</f>
        <v>C</v>
      </c>
      <c r="E531" s="119">
        <f>VLOOKUP(D536,'[2]Visual Chart'!$A$2:$R$481,5,0)</f>
        <v>446</v>
      </c>
      <c r="F531" s="1009">
        <f>VLOOKUP(F536,'[2]Visual Chart'!$A$2:$R$481,13,0)</f>
        <v>0</v>
      </c>
      <c r="G531" s="119">
        <f>VLOOKUP(F536,'[2]Visual Chart'!$A$2:$R$481,5,0)</f>
        <v>403</v>
      </c>
      <c r="H531" s="1009">
        <f>VLOOKUP(H536,'[2]Visual Chart'!$A$2:$R$481,13,0)</f>
        <v>0</v>
      </c>
      <c r="I531" s="119">
        <f>VLOOKUP(H536,'[2]Visual Chart'!$A$2:$R$481,5,0)</f>
        <v>464.07799999999997</v>
      </c>
      <c r="J531" s="1009">
        <f>VLOOKUP(J536,'[2]Visual Chart'!$A$2:$R$481,13,0)</f>
        <v>0</v>
      </c>
      <c r="K531" s="119">
        <f>VLOOKUP(J536,'[2]Visual Chart'!$A$2:$R$481,5,0)</f>
        <v>180</v>
      </c>
      <c r="L531" s="1009">
        <f>VLOOKUP(L536,'[2]Visual Chart'!$A$2:$R$481,13,0)</f>
        <v>0</v>
      </c>
      <c r="M531" s="119">
        <f>VLOOKUP(L536,'[2]Visual Chart'!$A$2:$R$481,5,0)</f>
        <v>360</v>
      </c>
      <c r="N531" s="1009">
        <f>VLOOKUP(N536,'[2]Visual Chart'!$A$2:$R$481,13,0)</f>
        <v>0</v>
      </c>
      <c r="O531" s="119">
        <f>VLOOKUP(N536,'[2]Visual Chart'!$A$2:$R$481,5,0)</f>
        <v>310</v>
      </c>
      <c r="P531" s="1009" t="str">
        <f>VLOOKUP(P536,'[2]Visual Chart'!$A$2:$R$481,13,0)</f>
        <v>C</v>
      </c>
      <c r="Q531" s="119">
        <f>VLOOKUP(P536,'[2]Visual Chart'!$A$2:$R$481,5,0)</f>
        <v>362</v>
      </c>
      <c r="R531" s="1009">
        <f>VLOOKUP(R536,'[2]Visual Chart'!$A$2:$R$481,13,0)</f>
        <v>0</v>
      </c>
      <c r="S531" s="119">
        <f>VLOOKUP(R536,'[2]Visual Chart'!$A$2:$R$481,5,0)</f>
        <v>251</v>
      </c>
      <c r="T531" s="1009">
        <f>VLOOKUP(T536,'[2]Visual Chart'!$A$2:$R$481,13,0)</f>
        <v>0</v>
      </c>
      <c r="U531" s="119">
        <f>VLOOKUP(T536,'[2]Visual Chart'!$A$2:$R$481,5,0)</f>
        <v>222</v>
      </c>
      <c r="V531" s="995">
        <f>SUM(C531:U531)</f>
        <v>3381.078</v>
      </c>
      <c r="W531" s="995"/>
      <c r="X531" s="997"/>
      <c r="Y531" s="992"/>
      <c r="Z531" s="992"/>
      <c r="AA531" s="999"/>
      <c r="AB531" s="999"/>
      <c r="AC531" s="992"/>
      <c r="AD531" s="992"/>
      <c r="AE531" s="992"/>
      <c r="AF531" s="992"/>
      <c r="AG531" s="992"/>
      <c r="AH531" s="992"/>
      <c r="AI531" s="992"/>
      <c r="AJ531" s="992"/>
      <c r="AK531" s="992"/>
      <c r="AL531" s="994"/>
    </row>
    <row r="532" spans="2:38" ht="14.5">
      <c r="B532" s="1010"/>
      <c r="C532" s="628"/>
      <c r="D532" s="1010"/>
      <c r="E532" s="628"/>
      <c r="F532" s="1010"/>
      <c r="G532" s="628"/>
      <c r="H532" s="1010"/>
      <c r="I532" s="628"/>
      <c r="J532" s="1010"/>
      <c r="K532" s="628"/>
      <c r="L532" s="1010"/>
      <c r="M532" s="628"/>
      <c r="N532" s="1010"/>
      <c r="O532" s="628"/>
      <c r="P532" s="1010"/>
      <c r="Q532" s="628"/>
      <c r="R532" s="1010"/>
      <c r="S532" s="628"/>
      <c r="T532" s="1010"/>
      <c r="U532" s="626"/>
      <c r="V532" s="626"/>
      <c r="W532" s="626"/>
      <c r="X532" s="997"/>
      <c r="Y532" s="992"/>
      <c r="Z532" s="992"/>
      <c r="AA532" s="999"/>
      <c r="AB532" s="999"/>
      <c r="AC532" s="992"/>
      <c r="AD532" s="992"/>
      <c r="AE532" s="992"/>
      <c r="AF532" s="992"/>
      <c r="AG532" s="992"/>
      <c r="AH532" s="992"/>
      <c r="AI532" s="992"/>
      <c r="AJ532" s="992"/>
      <c r="AK532" s="992"/>
      <c r="AL532" s="994"/>
    </row>
    <row r="533" spans="2:38" ht="15" thickBot="1">
      <c r="B533" s="1011"/>
      <c r="C533" s="625"/>
      <c r="D533" s="1011"/>
      <c r="E533" s="625"/>
      <c r="F533" s="1011"/>
      <c r="G533" s="625"/>
      <c r="H533" s="1011"/>
      <c r="I533" s="625"/>
      <c r="J533" s="1011"/>
      <c r="K533" s="625"/>
      <c r="L533" s="1011"/>
      <c r="M533" s="625"/>
      <c r="N533" s="1011"/>
      <c r="O533" s="625"/>
      <c r="P533" s="1011"/>
      <c r="Q533" s="625"/>
      <c r="R533" s="1011"/>
      <c r="S533" s="625"/>
      <c r="T533" s="1011"/>
      <c r="U533" s="626"/>
      <c r="V533" s="626"/>
      <c r="W533" s="626"/>
      <c r="X533" s="997"/>
      <c r="Y533" s="992"/>
      <c r="Z533" s="992"/>
      <c r="AA533" s="999"/>
      <c r="AB533" s="999"/>
      <c r="AC533" s="992"/>
      <c r="AD533" s="992"/>
      <c r="AE533" s="992"/>
      <c r="AF533" s="992"/>
      <c r="AG533" s="992"/>
      <c r="AH533" s="992"/>
      <c r="AI533" s="992"/>
      <c r="AJ533" s="992"/>
      <c r="AK533" s="992"/>
      <c r="AL533" s="994"/>
    </row>
    <row r="534" spans="2:38" ht="14.5">
      <c r="B534" s="119" t="str">
        <f>VLOOKUP(B536,'[2]Visual Chart'!$A$2:$R$481,3,0)</f>
        <v>A+6</v>
      </c>
      <c r="C534" s="627"/>
      <c r="D534" s="119" t="str">
        <f>VLOOKUP(D536,'[2]Visual Chart'!$A$2:$R$481,3,0)</f>
        <v>A+3</v>
      </c>
      <c r="E534" s="627"/>
      <c r="F534" s="119" t="str">
        <f>VLOOKUP(F536,'[2]Visual Chart'!$A$2:$R$481,3,0)</f>
        <v>A+6</v>
      </c>
      <c r="G534" s="627"/>
      <c r="H534" s="119" t="str">
        <f>VLOOKUP(H536,'[2]Visual Chart'!$A$2:$R$481,3,0)</f>
        <v>B1+9</v>
      </c>
      <c r="I534" s="627"/>
      <c r="J534" s="119" t="str">
        <f>VLOOKUP(J536,'[2]Visual Chart'!$A$2:$R$481,3,0)</f>
        <v>D45+9</v>
      </c>
      <c r="K534" s="627"/>
      <c r="L534" s="119" t="str">
        <f>VLOOKUP(L536,'[2]Visual Chart'!$A$2:$R$481,3,0)</f>
        <v>D45+9</v>
      </c>
      <c r="M534" s="627"/>
      <c r="N534" s="119" t="str">
        <f>VLOOKUP(N536,'[2]Visual Chart'!$A$2:$R$481,3,0)</f>
        <v>A+0</v>
      </c>
      <c r="O534" s="627"/>
      <c r="P534" s="119" t="str">
        <f>VLOOKUP(P536,'[2]Visual Chart'!$A$2:$R$481,3,0)</f>
        <v>A+0</v>
      </c>
      <c r="Q534" s="627"/>
      <c r="R534" s="119" t="str">
        <f>VLOOKUP(R536,'[2]Visual Chart'!$A$2:$R$481,3,0)</f>
        <v>A+0</v>
      </c>
      <c r="S534" s="627"/>
      <c r="T534" s="119" t="str">
        <f>VLOOKUP(T536,'[2]Visual Chart'!$A$2:$R$481,3,0)</f>
        <v>B1+0</v>
      </c>
      <c r="U534" s="626"/>
      <c r="V534" s="626"/>
      <c r="W534" s="626"/>
      <c r="X534" s="997"/>
      <c r="Y534" s="992"/>
      <c r="Z534" s="992"/>
      <c r="AA534" s="999"/>
      <c r="AB534" s="999"/>
      <c r="AC534" s="992"/>
      <c r="AD534" s="992"/>
      <c r="AE534" s="992"/>
      <c r="AF534" s="992"/>
      <c r="AG534" s="992"/>
      <c r="AH534" s="992"/>
      <c r="AI534" s="992"/>
      <c r="AJ534" s="992"/>
      <c r="AK534" s="992"/>
      <c r="AL534" s="994"/>
    </row>
    <row r="535" spans="2:38" ht="14.5">
      <c r="B535" s="627"/>
      <c r="C535" s="627"/>
      <c r="D535" s="141"/>
      <c r="E535" s="627"/>
      <c r="F535" s="141"/>
      <c r="G535" s="627"/>
      <c r="H535" s="141"/>
      <c r="I535" s="627"/>
      <c r="J535" s="141"/>
      <c r="K535" s="627" t="s">
        <v>780</v>
      </c>
      <c r="L535" s="141"/>
      <c r="M535" s="627"/>
      <c r="N535" s="627"/>
      <c r="O535" s="627"/>
      <c r="P535" s="627"/>
      <c r="Q535" s="627"/>
      <c r="R535" s="627"/>
      <c r="S535" s="627"/>
      <c r="T535" s="627"/>
      <c r="U535" s="626" t="s">
        <v>1701</v>
      </c>
      <c r="V535" s="626"/>
      <c r="W535" s="626"/>
      <c r="X535" s="997"/>
      <c r="Y535" s="992"/>
      <c r="Z535" s="992"/>
      <c r="AA535" s="999"/>
      <c r="AB535" s="999"/>
      <c r="AC535" s="992"/>
      <c r="AD535" s="992"/>
      <c r="AE535" s="992"/>
      <c r="AF535" s="992"/>
      <c r="AG535" s="992"/>
      <c r="AH535" s="992"/>
      <c r="AI535" s="992"/>
      <c r="AJ535" s="992"/>
      <c r="AK535" s="992"/>
      <c r="AL535" s="994"/>
    </row>
    <row r="536" spans="2:38" ht="15" thickBot="1">
      <c r="B536" s="639">
        <f>T525+1</f>
        <v>440</v>
      </c>
      <c r="C536" s="639"/>
      <c r="D536" s="639">
        <f>B536+1</f>
        <v>441</v>
      </c>
      <c r="E536" s="639"/>
      <c r="F536" s="639">
        <f t="shared" ref="F536" si="347">D536+1</f>
        <v>442</v>
      </c>
      <c r="G536" s="639"/>
      <c r="H536" s="639">
        <f t="shared" ref="H536" si="348">F536+1</f>
        <v>443</v>
      </c>
      <c r="I536" s="639"/>
      <c r="J536" s="639">
        <f t="shared" ref="J536" si="349">H536+1</f>
        <v>444</v>
      </c>
      <c r="K536" s="639"/>
      <c r="L536" s="639">
        <f t="shared" ref="L536" si="350">J536+1</f>
        <v>445</v>
      </c>
      <c r="M536" s="639"/>
      <c r="N536" s="639">
        <f t="shared" ref="N536" si="351">L536+1</f>
        <v>446</v>
      </c>
      <c r="O536" s="639"/>
      <c r="P536" s="639">
        <f t="shared" ref="P536" si="352">N536+1</f>
        <v>447</v>
      </c>
      <c r="Q536" s="639"/>
      <c r="R536" s="639">
        <f t="shared" ref="R536" si="353">P536+1</f>
        <v>448</v>
      </c>
      <c r="S536" s="639"/>
      <c r="T536" s="639">
        <f t="shared" ref="T536" si="354">R536+1</f>
        <v>449</v>
      </c>
      <c r="U536" s="626"/>
      <c r="V536" s="626"/>
      <c r="W536" s="626"/>
      <c r="X536" s="997"/>
      <c r="Y536" s="992"/>
      <c r="Z536" s="992"/>
      <c r="AA536" s="1000"/>
      <c r="AB536" s="1001"/>
      <c r="AC536" s="992"/>
      <c r="AD536" s="992"/>
      <c r="AE536" s="992"/>
      <c r="AF536" s="992"/>
      <c r="AG536" s="992"/>
      <c r="AH536" s="992"/>
      <c r="AI536" s="992"/>
      <c r="AJ536" s="992"/>
      <c r="AK536" s="992"/>
      <c r="AL536" s="994"/>
    </row>
    <row r="537" spans="2:38" ht="15.5">
      <c r="B537" s="625"/>
      <c r="C537" s="625"/>
      <c r="D537" s="630"/>
      <c r="E537" s="625"/>
      <c r="F537" s="630"/>
      <c r="G537" s="631"/>
      <c r="H537" s="630"/>
      <c r="I537" s="630"/>
      <c r="J537" s="625"/>
      <c r="K537" s="625"/>
      <c r="L537" s="625"/>
      <c r="M537" s="625"/>
      <c r="N537" s="625"/>
      <c r="O537" s="625"/>
      <c r="P537" s="625"/>
      <c r="Q537" s="625"/>
      <c r="R537" s="625"/>
      <c r="S537" s="625"/>
      <c r="T537" s="625"/>
      <c r="U537" s="626"/>
      <c r="V537" s="626"/>
      <c r="W537" s="626"/>
      <c r="X537" s="996">
        <f>V542/1000</f>
        <v>4.1406580000000002</v>
      </c>
      <c r="Y537" s="991">
        <f>X537</f>
        <v>4.1406580000000002</v>
      </c>
      <c r="Z537" s="991"/>
      <c r="AA537" s="998">
        <v>3</v>
      </c>
      <c r="AB537" s="998">
        <v>2</v>
      </c>
      <c r="AC537" s="991">
        <f>AA537-AB537</f>
        <v>1</v>
      </c>
      <c r="AD537" s="991">
        <v>2</v>
      </c>
      <c r="AE537" s="991">
        <v>10</v>
      </c>
      <c r="AF537" s="991">
        <v>0</v>
      </c>
      <c r="AG537" s="991">
        <f>AE537-AF537</f>
        <v>10</v>
      </c>
      <c r="AH537" s="991"/>
      <c r="AI537" s="991"/>
      <c r="AJ537" s="991"/>
      <c r="AK537" s="991"/>
      <c r="AL537" s="993"/>
    </row>
    <row r="538" spans="2:38" ht="14.5">
      <c r="B538" s="119" t="str">
        <f>VLOOKUP(B547,'[2]Visual Chart'!$A$2:$R$481,2,0)</f>
        <v>134/0</v>
      </c>
      <c r="C538" s="625"/>
      <c r="D538" s="119" t="str">
        <f>VLOOKUP(D547,'[2]Visual Chart'!$A$2:$R$481,2,0)</f>
        <v>134/1</v>
      </c>
      <c r="E538" s="625"/>
      <c r="F538" s="119" t="str">
        <f>VLOOKUP(F547,'[2]Visual Chart'!$A$2:$R$481,2,0)</f>
        <v>134/2</v>
      </c>
      <c r="G538" s="625"/>
      <c r="H538" s="119" t="str">
        <f>VLOOKUP(H547,'[2]Visual Chart'!$A$2:$R$481,2,0)</f>
        <v>134/3</v>
      </c>
      <c r="I538" s="625"/>
      <c r="J538" s="119" t="str">
        <f>VLOOKUP(J547,'[2]Visual Chart'!$A$2:$R$481,2,0)</f>
        <v>134/4</v>
      </c>
      <c r="K538" s="625"/>
      <c r="L538" s="119" t="str">
        <f>VLOOKUP(L547,'[2]Visual Chart'!$A$2:$R$481,2,0)</f>
        <v>134/5</v>
      </c>
      <c r="M538" s="625"/>
      <c r="N538" s="119" t="str">
        <f>VLOOKUP(N547,'[2]Visual Chart'!$A$2:$R$481,2,0)</f>
        <v>134/6</v>
      </c>
      <c r="O538" s="625"/>
      <c r="P538" s="119" t="str">
        <f>VLOOKUP(P547,'[2]Visual Chart'!$A$2:$R$481,2,0)</f>
        <v>134/7</v>
      </c>
      <c r="Q538" s="625"/>
      <c r="R538" s="119" t="str">
        <f>VLOOKUP(R547,'[2]Visual Chart'!$A$2:$R$481,2,0)</f>
        <v>134/8</v>
      </c>
      <c r="S538" s="625"/>
      <c r="T538" s="119" t="str">
        <f>VLOOKUP(T547,'[2]Visual Chart'!$A$2:$R$481,2,0)</f>
        <v>134/9</v>
      </c>
      <c r="U538" s="626"/>
      <c r="V538" s="626"/>
      <c r="W538" s="626"/>
      <c r="X538" s="997"/>
      <c r="Y538" s="992"/>
      <c r="Z538" s="992"/>
      <c r="AA538" s="999"/>
      <c r="AB538" s="999"/>
      <c r="AC538" s="992"/>
      <c r="AD538" s="992"/>
      <c r="AE538" s="992"/>
      <c r="AF538" s="992"/>
      <c r="AG538" s="992"/>
      <c r="AH538" s="992"/>
      <c r="AI538" s="992"/>
      <c r="AJ538" s="992"/>
      <c r="AK538" s="992"/>
      <c r="AL538" s="994"/>
    </row>
    <row r="539" spans="2:38" ht="14.5">
      <c r="B539" s="625"/>
      <c r="C539" s="625"/>
      <c r="D539" s="625"/>
      <c r="E539" s="625"/>
      <c r="F539" s="625"/>
      <c r="G539" s="625"/>
      <c r="H539" s="625"/>
      <c r="I539" s="625"/>
      <c r="J539" s="625"/>
      <c r="K539" s="625"/>
      <c r="L539" s="625"/>
      <c r="M539" s="625"/>
      <c r="N539" s="625"/>
      <c r="O539" s="625"/>
      <c r="P539" s="625"/>
      <c r="Q539" s="625"/>
      <c r="R539" s="625"/>
      <c r="S539" s="625"/>
      <c r="T539" s="625"/>
      <c r="U539" s="626"/>
      <c r="V539" s="626"/>
      <c r="W539" s="626"/>
      <c r="X539" s="997"/>
      <c r="Y539" s="992"/>
      <c r="Z539" s="992"/>
      <c r="AA539" s="999"/>
      <c r="AB539" s="999"/>
      <c r="AC539" s="992"/>
      <c r="AD539" s="992"/>
      <c r="AE539" s="992"/>
      <c r="AF539" s="992"/>
      <c r="AG539" s="992"/>
      <c r="AH539" s="992"/>
      <c r="AI539" s="992"/>
      <c r="AJ539" s="992"/>
      <c r="AK539" s="992"/>
      <c r="AL539" s="994"/>
    </row>
    <row r="540" spans="2:38" ht="14.5">
      <c r="B540" s="627"/>
      <c r="C540" s="627"/>
      <c r="D540" s="627"/>
      <c r="E540" s="625"/>
      <c r="F540" s="627"/>
      <c r="G540" s="627"/>
      <c r="H540" s="627"/>
      <c r="I540" s="625"/>
      <c r="J540" s="625"/>
      <c r="K540" s="625"/>
      <c r="L540" s="625"/>
      <c r="M540" s="625"/>
      <c r="N540" s="625"/>
      <c r="O540" s="625"/>
      <c r="P540" s="625"/>
      <c r="Q540" s="625"/>
      <c r="R540" s="625"/>
      <c r="S540" s="625"/>
      <c r="T540" s="625"/>
      <c r="U540" s="626"/>
      <c r="V540" s="626"/>
      <c r="W540" s="626"/>
      <c r="X540" s="997"/>
      <c r="Y540" s="992"/>
      <c r="Z540" s="992"/>
      <c r="AA540" s="999"/>
      <c r="AB540" s="999"/>
      <c r="AC540" s="992"/>
      <c r="AD540" s="992"/>
      <c r="AE540" s="992"/>
      <c r="AF540" s="992"/>
      <c r="AG540" s="992"/>
      <c r="AH540" s="992"/>
      <c r="AI540" s="992"/>
      <c r="AJ540" s="992"/>
      <c r="AK540" s="992"/>
      <c r="AL540" s="994"/>
    </row>
    <row r="541" spans="2:38" ht="15" thickBot="1">
      <c r="B541" s="627"/>
      <c r="C541" s="627"/>
      <c r="D541" s="627"/>
      <c r="E541" s="625"/>
      <c r="F541" s="627"/>
      <c r="G541" s="627"/>
      <c r="H541" s="627"/>
      <c r="I541" s="625"/>
      <c r="J541" s="625"/>
      <c r="K541" s="625"/>
      <c r="L541" s="625"/>
      <c r="M541" s="625"/>
      <c r="N541" s="625"/>
      <c r="O541" s="625"/>
      <c r="P541" s="625"/>
      <c r="Q541" s="625"/>
      <c r="R541" s="625"/>
      <c r="S541" s="625"/>
      <c r="T541" s="625"/>
      <c r="U541" s="626"/>
      <c r="V541" s="626"/>
      <c r="W541" s="626"/>
      <c r="X541" s="997"/>
      <c r="Y541" s="992"/>
      <c r="Z541" s="992"/>
      <c r="AA541" s="999"/>
      <c r="AB541" s="999"/>
      <c r="AC541" s="992"/>
      <c r="AD541" s="992"/>
      <c r="AE541" s="992"/>
      <c r="AF541" s="992"/>
      <c r="AG541" s="992"/>
      <c r="AH541" s="992"/>
      <c r="AI541" s="992"/>
      <c r="AJ541" s="992"/>
      <c r="AK541" s="992"/>
      <c r="AL541" s="994"/>
    </row>
    <row r="542" spans="2:38" ht="14.5">
      <c r="B542" s="1009">
        <f>VLOOKUP(B547,'[2]Visual Chart'!$A$2:$R$481,13,0)</f>
        <v>0</v>
      </c>
      <c r="C542" s="119">
        <f>VLOOKUP(B547,'[2]Visual Chart'!$A$2:$R$481,5,0)</f>
        <v>451</v>
      </c>
      <c r="D542" s="1009">
        <f>VLOOKUP(D547,'[2]Visual Chart'!$A$2:$R$481,13,0)</f>
        <v>0</v>
      </c>
      <c r="E542" s="119">
        <f>VLOOKUP(D547,'[2]Visual Chart'!$A$2:$R$481,5,0)</f>
        <v>394</v>
      </c>
      <c r="F542" s="1009" t="str">
        <f>VLOOKUP(F547,'[2]Visual Chart'!$A$2:$R$481,13,0)</f>
        <v>C</v>
      </c>
      <c r="G542" s="119">
        <f>VLOOKUP(F547,'[2]Visual Chart'!$A$2:$R$481,5,0)</f>
        <v>452</v>
      </c>
      <c r="H542" s="1009" t="str">
        <f>VLOOKUP(H547,'[2]Visual Chart'!$A$2:$R$481,13,0)</f>
        <v>C</v>
      </c>
      <c r="I542" s="119">
        <f>VLOOKUP(H547,'[2]Visual Chart'!$A$2:$R$481,5,0)</f>
        <v>396</v>
      </c>
      <c r="J542" s="1009" t="str">
        <f>VLOOKUP(J547,'[2]Visual Chart'!$A$2:$R$481,13,0)</f>
        <v>C</v>
      </c>
      <c r="K542" s="119">
        <f>VLOOKUP(J547,'[2]Visual Chart'!$A$2:$R$481,5,0)</f>
        <v>435</v>
      </c>
      <c r="L542" s="1009" t="str">
        <f>VLOOKUP(L547,'[2]Visual Chart'!$A$2:$R$481,13,0)</f>
        <v>C</v>
      </c>
      <c r="M542" s="119">
        <f>VLOOKUP(L547,'[2]Visual Chart'!$A$2:$R$481,5,0)</f>
        <v>407</v>
      </c>
      <c r="N542" s="1009" t="str">
        <f>VLOOKUP(N547,'[2]Visual Chart'!$A$2:$R$481,13,0)</f>
        <v>C</v>
      </c>
      <c r="O542" s="119">
        <f>VLOOKUP(N547,'[2]Visual Chart'!$A$2:$R$481,5,0)</f>
        <v>439</v>
      </c>
      <c r="P542" s="1009" t="str">
        <f>VLOOKUP(P547,'[2]Visual Chart'!$A$2:$R$481,13,0)</f>
        <v>C</v>
      </c>
      <c r="Q542" s="119">
        <f>VLOOKUP(P547,'[2]Visual Chart'!$A$2:$R$481,5,0)</f>
        <v>410</v>
      </c>
      <c r="R542" s="1009" t="str">
        <f>VLOOKUP(R547,'[2]Visual Chart'!$A$2:$R$481,13,0)</f>
        <v>C</v>
      </c>
      <c r="S542" s="119">
        <f>VLOOKUP(R547,'[2]Visual Chart'!$A$2:$R$481,5,0)</f>
        <v>384</v>
      </c>
      <c r="T542" s="1009" t="str">
        <f>VLOOKUP(T547,'[2]Visual Chart'!$A$2:$R$481,13,0)</f>
        <v>C</v>
      </c>
      <c r="U542" s="119">
        <f>VLOOKUP(T547,'[2]Visual Chart'!$A$2:$R$481,5,0)</f>
        <v>372.65800000000002</v>
      </c>
      <c r="V542" s="995">
        <f>SUM(C542:U542)</f>
        <v>4140.6580000000004</v>
      </c>
      <c r="W542" s="995"/>
      <c r="X542" s="997"/>
      <c r="Y542" s="992"/>
      <c r="Z542" s="992"/>
      <c r="AA542" s="999"/>
      <c r="AB542" s="999"/>
      <c r="AC542" s="992"/>
      <c r="AD542" s="992"/>
      <c r="AE542" s="992"/>
      <c r="AF542" s="992"/>
      <c r="AG542" s="992"/>
      <c r="AH542" s="992"/>
      <c r="AI542" s="992"/>
      <c r="AJ542" s="992"/>
      <c r="AK542" s="992"/>
      <c r="AL542" s="994"/>
    </row>
    <row r="543" spans="2:38" ht="14.5">
      <c r="B543" s="1010"/>
      <c r="C543" s="628"/>
      <c r="D543" s="1010"/>
      <c r="E543" s="628"/>
      <c r="F543" s="1010"/>
      <c r="G543" s="628"/>
      <c r="H543" s="1010"/>
      <c r="I543" s="628"/>
      <c r="J543" s="1010"/>
      <c r="K543" s="628"/>
      <c r="L543" s="1010"/>
      <c r="M543" s="628"/>
      <c r="N543" s="1010"/>
      <c r="O543" s="628"/>
      <c r="P543" s="1010"/>
      <c r="Q543" s="628"/>
      <c r="R543" s="1010"/>
      <c r="S543" s="628"/>
      <c r="T543" s="1010"/>
      <c r="U543" s="626"/>
      <c r="V543" s="626"/>
      <c r="W543" s="626"/>
      <c r="X543" s="997"/>
      <c r="Y543" s="992"/>
      <c r="Z543" s="992"/>
      <c r="AA543" s="999"/>
      <c r="AB543" s="999"/>
      <c r="AC543" s="992"/>
      <c r="AD543" s="992"/>
      <c r="AE543" s="992"/>
      <c r="AF543" s="992"/>
      <c r="AG543" s="992"/>
      <c r="AH543" s="992"/>
      <c r="AI543" s="992"/>
      <c r="AJ543" s="992"/>
      <c r="AK543" s="992"/>
      <c r="AL543" s="994"/>
    </row>
    <row r="544" spans="2:38" ht="15" thickBot="1">
      <c r="B544" s="1011"/>
      <c r="C544" s="625"/>
      <c r="D544" s="1011"/>
      <c r="E544" s="625"/>
      <c r="F544" s="1011"/>
      <c r="G544" s="625"/>
      <c r="H544" s="1011"/>
      <c r="I544" s="625"/>
      <c r="J544" s="1011"/>
      <c r="K544" s="625"/>
      <c r="L544" s="1011"/>
      <c r="M544" s="625"/>
      <c r="N544" s="1011"/>
      <c r="O544" s="625"/>
      <c r="P544" s="1011"/>
      <c r="Q544" s="625"/>
      <c r="R544" s="1011"/>
      <c r="S544" s="625"/>
      <c r="T544" s="1011"/>
      <c r="U544" s="626"/>
      <c r="V544" s="626"/>
      <c r="W544" s="626"/>
      <c r="X544" s="997"/>
      <c r="Y544" s="992"/>
      <c r="Z544" s="992"/>
      <c r="AA544" s="999"/>
      <c r="AB544" s="999"/>
      <c r="AC544" s="992"/>
      <c r="AD544" s="992"/>
      <c r="AE544" s="992"/>
      <c r="AF544" s="992"/>
      <c r="AG544" s="992"/>
      <c r="AH544" s="992"/>
      <c r="AI544" s="992"/>
      <c r="AJ544" s="992"/>
      <c r="AK544" s="992"/>
      <c r="AL544" s="994"/>
    </row>
    <row r="545" spans="2:38" ht="14.5">
      <c r="B545" s="119" t="str">
        <f>VLOOKUP(B547,'[2]Visual Chart'!$A$2:$R$481,3,0)</f>
        <v>B2+6</v>
      </c>
      <c r="C545" s="627"/>
      <c r="D545" s="119" t="str">
        <f>VLOOKUP(D547,'[2]Visual Chart'!$A$2:$R$481,3,0)</f>
        <v>A+9</v>
      </c>
      <c r="E545" s="627"/>
      <c r="F545" s="119" t="str">
        <f>VLOOKUP(F547,'[2]Visual Chart'!$A$2:$R$481,3,0)</f>
        <v>A+3</v>
      </c>
      <c r="G545" s="627"/>
      <c r="H545" s="119" t="str">
        <f>VLOOKUP(H547,'[2]Visual Chart'!$A$2:$R$481,3,0)</f>
        <v>A+6</v>
      </c>
      <c r="I545" s="627"/>
      <c r="J545" s="119" t="str">
        <f>VLOOKUP(J547,'[2]Visual Chart'!$A$2:$R$481,3,0)</f>
        <v>A+3</v>
      </c>
      <c r="K545" s="627"/>
      <c r="L545" s="119" t="str">
        <f>VLOOKUP(L547,'[2]Visual Chart'!$A$2:$R$481,3,0)</f>
        <v>A+0</v>
      </c>
      <c r="M545" s="627"/>
      <c r="N545" s="119" t="str">
        <f>VLOOKUP(N547,'[2]Visual Chart'!$A$2:$R$481,3,0)</f>
        <v>A+3</v>
      </c>
      <c r="O545" s="627"/>
      <c r="P545" s="119" t="str">
        <f>VLOOKUP(P547,'[2]Visual Chart'!$A$2:$R$481,3,0)</f>
        <v>A+3</v>
      </c>
      <c r="Q545" s="627"/>
      <c r="R545" s="119" t="str">
        <f>VLOOKUP(R547,'[2]Visual Chart'!$A$2:$R$481,3,0)</f>
        <v>A+3</v>
      </c>
      <c r="S545" s="627"/>
      <c r="T545" s="119" t="str">
        <f>VLOOKUP(T547,'[2]Visual Chart'!$A$2:$R$481,3,0)</f>
        <v>A+0</v>
      </c>
      <c r="U545" s="626"/>
      <c r="V545" s="626"/>
      <c r="W545" s="626"/>
      <c r="X545" s="997"/>
      <c r="Y545" s="992"/>
      <c r="Z545" s="992"/>
      <c r="AA545" s="999"/>
      <c r="AB545" s="999"/>
      <c r="AC545" s="992"/>
      <c r="AD545" s="992"/>
      <c r="AE545" s="992"/>
      <c r="AF545" s="992"/>
      <c r="AG545" s="992"/>
      <c r="AH545" s="992"/>
      <c r="AI545" s="992"/>
      <c r="AJ545" s="992"/>
      <c r="AK545" s="992"/>
      <c r="AL545" s="994"/>
    </row>
    <row r="546" spans="2:38" ht="14.5">
      <c r="B546" s="627"/>
      <c r="C546" s="627"/>
      <c r="D546" s="141"/>
      <c r="E546" s="627"/>
      <c r="F546" s="141"/>
      <c r="G546" s="627"/>
      <c r="H546" s="141"/>
      <c r="I546" s="627"/>
      <c r="J546" s="141"/>
      <c r="K546" s="627"/>
      <c r="L546" s="141"/>
      <c r="M546" s="627"/>
      <c r="N546" s="627"/>
      <c r="O546" s="627"/>
      <c r="P546" s="627"/>
      <c r="Q546" s="627"/>
      <c r="R546" s="627"/>
      <c r="S546" s="627"/>
      <c r="T546" s="627"/>
      <c r="U546" s="626"/>
      <c r="V546" s="626"/>
      <c r="W546" s="626"/>
      <c r="X546" s="997"/>
      <c r="Y546" s="992"/>
      <c r="Z546" s="992"/>
      <c r="AA546" s="999"/>
      <c r="AB546" s="999"/>
      <c r="AC546" s="992"/>
      <c r="AD546" s="992"/>
      <c r="AE546" s="992"/>
      <c r="AF546" s="992"/>
      <c r="AG546" s="992"/>
      <c r="AH546" s="992"/>
      <c r="AI546" s="992"/>
      <c r="AJ546" s="992"/>
      <c r="AK546" s="992"/>
      <c r="AL546" s="994"/>
    </row>
    <row r="547" spans="2:38" ht="15" thickBot="1">
      <c r="B547" s="639">
        <f>T536+1</f>
        <v>450</v>
      </c>
      <c r="C547" s="639"/>
      <c r="D547" s="639">
        <f>B547+1</f>
        <v>451</v>
      </c>
      <c r="E547" s="639"/>
      <c r="F547" s="639">
        <f t="shared" ref="F547" si="355">D547+1</f>
        <v>452</v>
      </c>
      <c r="G547" s="639"/>
      <c r="H547" s="639">
        <f t="shared" ref="H547" si="356">F547+1</f>
        <v>453</v>
      </c>
      <c r="I547" s="639"/>
      <c r="J547" s="639">
        <f t="shared" ref="J547" si="357">H547+1</f>
        <v>454</v>
      </c>
      <c r="K547" s="639"/>
      <c r="L547" s="639">
        <f t="shared" ref="L547" si="358">J547+1</f>
        <v>455</v>
      </c>
      <c r="M547" s="639"/>
      <c r="N547" s="639">
        <f t="shared" ref="N547" si="359">L547+1</f>
        <v>456</v>
      </c>
      <c r="O547" s="639"/>
      <c r="P547" s="639">
        <f t="shared" ref="P547" si="360">N547+1</f>
        <v>457</v>
      </c>
      <c r="Q547" s="639"/>
      <c r="R547" s="639">
        <f t="shared" ref="R547" si="361">P547+1</f>
        <v>458</v>
      </c>
      <c r="S547" s="639"/>
      <c r="T547" s="639">
        <f t="shared" ref="T547" si="362">R547+1</f>
        <v>459</v>
      </c>
      <c r="U547" s="626"/>
      <c r="V547" s="626"/>
      <c r="W547" s="626"/>
      <c r="X547" s="997"/>
      <c r="Y547" s="992"/>
      <c r="Z547" s="992"/>
      <c r="AA547" s="1000"/>
      <c r="AB547" s="1001"/>
      <c r="AC547" s="992"/>
      <c r="AD547" s="992"/>
      <c r="AE547" s="992"/>
      <c r="AF547" s="992"/>
      <c r="AG547" s="992"/>
      <c r="AH547" s="992"/>
      <c r="AI547" s="992"/>
      <c r="AJ547" s="992"/>
      <c r="AK547" s="992"/>
      <c r="AL547" s="994"/>
    </row>
    <row r="548" spans="2:38" ht="15.5">
      <c r="B548" s="625"/>
      <c r="C548" s="625"/>
      <c r="D548" s="630"/>
      <c r="E548" s="625"/>
      <c r="F548" s="630"/>
      <c r="G548" s="631"/>
      <c r="H548" s="630"/>
      <c r="I548" s="630"/>
      <c r="J548" s="625"/>
      <c r="K548" s="625"/>
      <c r="L548" s="625"/>
      <c r="M548" s="625"/>
      <c r="N548" s="625"/>
      <c r="O548" s="625"/>
      <c r="P548" s="625"/>
      <c r="Q548" s="625"/>
      <c r="R548" s="625"/>
      <c r="S548" s="625"/>
      <c r="T548" s="625"/>
      <c r="U548" s="626"/>
      <c r="V548" s="626"/>
      <c r="W548" s="626"/>
      <c r="X548" s="996">
        <f>V553/1000</f>
        <v>4.1967039999999995</v>
      </c>
      <c r="Y548" s="991">
        <f>X548</f>
        <v>4.1967039999999995</v>
      </c>
      <c r="Z548" s="991"/>
      <c r="AA548" s="998">
        <v>3</v>
      </c>
      <c r="AB548" s="998">
        <v>2</v>
      </c>
      <c r="AC548" s="991">
        <f>AA548-AB548</f>
        <v>1</v>
      </c>
      <c r="AD548" s="991">
        <v>7</v>
      </c>
      <c r="AE548" s="991">
        <v>10</v>
      </c>
      <c r="AF548" s="991">
        <v>0</v>
      </c>
      <c r="AG548" s="991">
        <f>AE548-AF548</f>
        <v>10</v>
      </c>
      <c r="AH548" s="991"/>
      <c r="AI548" s="991"/>
      <c r="AJ548" s="991"/>
      <c r="AK548" s="991"/>
      <c r="AL548" s="993"/>
    </row>
    <row r="549" spans="2:38" ht="14.5">
      <c r="B549" s="119" t="str">
        <f>VLOOKUP(B558,'[2]Visual Chart'!$A$2:$R$481,2,0)</f>
        <v>135/0</v>
      </c>
      <c r="C549" s="625"/>
      <c r="D549" s="119" t="str">
        <f>VLOOKUP(D558,'[2]Visual Chart'!$A$2:$R$481,2,0)</f>
        <v>136/0</v>
      </c>
      <c r="E549" s="625"/>
      <c r="F549" s="119" t="str">
        <f>VLOOKUP(F558,'[2]Visual Chart'!$A$2:$R$481,2,0)</f>
        <v>136/1</v>
      </c>
      <c r="G549" s="625"/>
      <c r="H549" s="119" t="str">
        <f>VLOOKUP(H558,'[2]Visual Chart'!$A$2:$R$481,2,0)</f>
        <v>136/2</v>
      </c>
      <c r="I549" s="625"/>
      <c r="J549" s="119" t="str">
        <f>VLOOKUP(J558,'[2]Visual Chart'!$A$2:$R$481,2,0)</f>
        <v>136/3</v>
      </c>
      <c r="K549" s="625"/>
      <c r="L549" s="119" t="str">
        <f>VLOOKUP(L558,'[2]Visual Chart'!$A$2:$R$481,2,0)</f>
        <v>136/4</v>
      </c>
      <c r="M549" s="625"/>
      <c r="N549" s="119" t="str">
        <f>VLOOKUP(N558,'[2]Visual Chart'!$A$2:$R$481,2,0)</f>
        <v>136/5</v>
      </c>
      <c r="O549" s="625"/>
      <c r="P549" s="119" t="str">
        <f>VLOOKUP(P558,'[2]Visual Chart'!$A$2:$R$481,2,0)</f>
        <v>136/6</v>
      </c>
      <c r="Q549" s="625"/>
      <c r="R549" s="119" t="str">
        <f>VLOOKUP(R558,'[2]Visual Chart'!$A$2:$R$481,2,0)</f>
        <v>136/7</v>
      </c>
      <c r="S549" s="625"/>
      <c r="T549" s="119" t="str">
        <f>VLOOKUP(T558,'[2]Visual Chart'!$A$2:$R$481,2,0)</f>
        <v>136/8</v>
      </c>
      <c r="U549" s="626"/>
      <c r="V549" s="626"/>
      <c r="W549" s="626"/>
      <c r="X549" s="997"/>
      <c r="Y549" s="992"/>
      <c r="Z549" s="992"/>
      <c r="AA549" s="999"/>
      <c r="AB549" s="999"/>
      <c r="AC549" s="992"/>
      <c r="AD549" s="992"/>
      <c r="AE549" s="992"/>
      <c r="AF549" s="992"/>
      <c r="AG549" s="992"/>
      <c r="AH549" s="992"/>
      <c r="AI549" s="992"/>
      <c r="AJ549" s="992"/>
      <c r="AK549" s="992"/>
      <c r="AL549" s="994"/>
    </row>
    <row r="550" spans="2:38" ht="14.5">
      <c r="B550" s="625"/>
      <c r="C550" s="625"/>
      <c r="D550" s="625"/>
      <c r="E550" s="625"/>
      <c r="F550" s="625"/>
      <c r="G550" s="625"/>
      <c r="H550" s="625"/>
      <c r="I550" s="625"/>
      <c r="J550" s="625"/>
      <c r="K550" s="625"/>
      <c r="L550" s="625"/>
      <c r="M550" s="625"/>
      <c r="N550" s="625"/>
      <c r="O550" s="625"/>
      <c r="P550" s="625"/>
      <c r="Q550" s="625"/>
      <c r="R550" s="625"/>
      <c r="S550" s="625"/>
      <c r="T550" s="625"/>
      <c r="U550" s="626"/>
      <c r="V550" s="626"/>
      <c r="W550" s="626"/>
      <c r="X550" s="997"/>
      <c r="Y550" s="992"/>
      <c r="Z550" s="992"/>
      <c r="AA550" s="999"/>
      <c r="AB550" s="999"/>
      <c r="AC550" s="992"/>
      <c r="AD550" s="992"/>
      <c r="AE550" s="992"/>
      <c r="AF550" s="992"/>
      <c r="AG550" s="992"/>
      <c r="AH550" s="992"/>
      <c r="AI550" s="992"/>
      <c r="AJ550" s="992"/>
      <c r="AK550" s="992"/>
      <c r="AL550" s="994"/>
    </row>
    <row r="551" spans="2:38" ht="14.5">
      <c r="B551" s="627"/>
      <c r="C551" s="627"/>
      <c r="D551" s="627"/>
      <c r="E551" s="625"/>
      <c r="F551" s="627"/>
      <c r="G551" s="627"/>
      <c r="H551" s="627"/>
      <c r="I551" s="625"/>
      <c r="J551" s="625"/>
      <c r="K551" s="625"/>
      <c r="L551" s="625"/>
      <c r="M551" s="625"/>
      <c r="N551" s="625"/>
      <c r="O551" s="625"/>
      <c r="P551" s="625"/>
      <c r="Q551" s="625"/>
      <c r="R551" s="625"/>
      <c r="S551" s="625"/>
      <c r="T551" s="625"/>
      <c r="U551" s="626"/>
      <c r="V551" s="626"/>
      <c r="W551" s="626"/>
      <c r="X551" s="997"/>
      <c r="Y551" s="992"/>
      <c r="Z551" s="992"/>
      <c r="AA551" s="999"/>
      <c r="AB551" s="999"/>
      <c r="AC551" s="992"/>
      <c r="AD551" s="992"/>
      <c r="AE551" s="992"/>
      <c r="AF551" s="992"/>
      <c r="AG551" s="992"/>
      <c r="AH551" s="992"/>
      <c r="AI551" s="992"/>
      <c r="AJ551" s="992"/>
      <c r="AK551" s="992"/>
      <c r="AL551" s="994"/>
    </row>
    <row r="552" spans="2:38" ht="15" thickBot="1">
      <c r="B552" s="627"/>
      <c r="C552" s="627"/>
      <c r="D552" s="627"/>
      <c r="E552" s="625"/>
      <c r="F552" s="627"/>
      <c r="G552" s="627"/>
      <c r="H552" s="627"/>
      <c r="I552" s="625"/>
      <c r="J552" s="625"/>
      <c r="K552" s="625"/>
      <c r="L552" s="625"/>
      <c r="M552" s="625"/>
      <c r="N552" s="625"/>
      <c r="O552" s="625"/>
      <c r="P552" s="625"/>
      <c r="Q552" s="625"/>
      <c r="R552" s="625"/>
      <c r="S552" s="625"/>
      <c r="T552" s="625"/>
      <c r="U552" s="626"/>
      <c r="V552" s="626"/>
      <c r="W552" s="626"/>
      <c r="X552" s="997"/>
      <c r="Y552" s="992"/>
      <c r="Z552" s="992"/>
      <c r="AA552" s="999"/>
      <c r="AB552" s="999"/>
      <c r="AC552" s="992"/>
      <c r="AD552" s="992"/>
      <c r="AE552" s="992"/>
      <c r="AF552" s="992"/>
      <c r="AG552" s="992"/>
      <c r="AH552" s="992"/>
      <c r="AI552" s="992"/>
      <c r="AJ552" s="992"/>
      <c r="AK552" s="992"/>
      <c r="AL552" s="994"/>
    </row>
    <row r="553" spans="2:38" ht="14.5">
      <c r="B553" s="1009" t="str">
        <f>VLOOKUP(B558,'[2]Visual Chart'!$A$2:$R$481,13,0)</f>
        <v>C</v>
      </c>
      <c r="C553" s="119">
        <f>VLOOKUP(B558,'[2]Visual Chart'!$A$2:$R$481,5,0)</f>
        <v>526.70399999999995</v>
      </c>
      <c r="D553" s="1009" t="str">
        <f>VLOOKUP(D558,'[2]Visual Chart'!$A$2:$R$481,13,0)</f>
        <v>C</v>
      </c>
      <c r="E553" s="119">
        <f>VLOOKUP(D558,'[2]Visual Chart'!$A$2:$R$481,5,0)</f>
        <v>455</v>
      </c>
      <c r="F553" s="1009" t="str">
        <f>VLOOKUP(F558,'[2]Visual Chart'!$A$2:$R$481,13,0)</f>
        <v>C</v>
      </c>
      <c r="G553" s="119">
        <f>VLOOKUP(F558,'[2]Visual Chart'!$A$2:$R$481,5,0)</f>
        <v>394</v>
      </c>
      <c r="H553" s="1009" t="str">
        <f>VLOOKUP(H558,'[2]Visual Chart'!$A$2:$R$481,13,0)</f>
        <v>C</v>
      </c>
      <c r="I553" s="119">
        <f>VLOOKUP(H558,'[2]Visual Chart'!$A$2:$R$481,5,0)</f>
        <v>444</v>
      </c>
      <c r="J553" s="1009" t="str">
        <f>VLOOKUP(J558,'[2]Visual Chart'!$A$2:$R$481,13,0)</f>
        <v>C</v>
      </c>
      <c r="K553" s="119">
        <f>VLOOKUP(J558,'[2]Visual Chart'!$A$2:$R$481,5,0)</f>
        <v>405</v>
      </c>
      <c r="L553" s="1009" t="str">
        <f>VLOOKUP(L558,'[2]Visual Chart'!$A$2:$R$481,13,0)</f>
        <v>C</v>
      </c>
      <c r="M553" s="119">
        <f>VLOOKUP(L558,'[2]Visual Chart'!$A$2:$R$481,5,0)</f>
        <v>404</v>
      </c>
      <c r="N553" s="1009" t="str">
        <f>VLOOKUP(N558,'[2]Visual Chart'!$A$2:$R$481,13,0)</f>
        <v>C</v>
      </c>
      <c r="O553" s="119">
        <f>VLOOKUP(N558,'[2]Visual Chart'!$A$2:$R$481,5,0)</f>
        <v>400</v>
      </c>
      <c r="P553" s="1009" t="str">
        <f>VLOOKUP(P558,'[2]Visual Chart'!$A$2:$R$481,13,0)</f>
        <v>C</v>
      </c>
      <c r="Q553" s="119">
        <f>VLOOKUP(P558,'[2]Visual Chart'!$A$2:$R$481,5,0)</f>
        <v>401</v>
      </c>
      <c r="R553" s="1009" t="str">
        <f>VLOOKUP(R558,'[2]Visual Chart'!$A$2:$R$481,13,0)</f>
        <v>C</v>
      </c>
      <c r="S553" s="119">
        <f>VLOOKUP(R558,'[2]Visual Chart'!$A$2:$R$481,5,0)</f>
        <v>384</v>
      </c>
      <c r="T553" s="1009" t="str">
        <f>VLOOKUP(T558,'[2]Visual Chart'!$A$2:$R$481,13,0)</f>
        <v>C</v>
      </c>
      <c r="U553" s="119">
        <f>VLOOKUP(T558,'[2]Visual Chart'!$A$2:$R$481,5,0)</f>
        <v>383</v>
      </c>
      <c r="V553" s="995">
        <f>SUM(C553:U553)</f>
        <v>4196.7039999999997</v>
      </c>
      <c r="W553" s="995"/>
      <c r="X553" s="997"/>
      <c r="Y553" s="992"/>
      <c r="Z553" s="992"/>
      <c r="AA553" s="999"/>
      <c r="AB553" s="999"/>
      <c r="AC553" s="992"/>
      <c r="AD553" s="992"/>
      <c r="AE553" s="992"/>
      <c r="AF553" s="992"/>
      <c r="AG553" s="992"/>
      <c r="AH553" s="992"/>
      <c r="AI553" s="992"/>
      <c r="AJ553" s="992"/>
      <c r="AK553" s="992"/>
      <c r="AL553" s="994"/>
    </row>
    <row r="554" spans="2:38" ht="14.5">
      <c r="B554" s="1010"/>
      <c r="C554" s="628"/>
      <c r="D554" s="1010"/>
      <c r="E554" s="628"/>
      <c r="F554" s="1010"/>
      <c r="G554" s="628"/>
      <c r="H554" s="1010"/>
      <c r="I554" s="628"/>
      <c r="J554" s="1010"/>
      <c r="K554" s="628"/>
      <c r="L554" s="1010"/>
      <c r="M554" s="628"/>
      <c r="N554" s="1010"/>
      <c r="O554" s="628"/>
      <c r="P554" s="1010"/>
      <c r="Q554" s="628"/>
      <c r="R554" s="1010"/>
      <c r="S554" s="628"/>
      <c r="T554" s="1010"/>
      <c r="U554" s="626"/>
      <c r="V554" s="626"/>
      <c r="W554" s="626"/>
      <c r="X554" s="997"/>
      <c r="Y554" s="992"/>
      <c r="Z554" s="992"/>
      <c r="AA554" s="999"/>
      <c r="AB554" s="999"/>
      <c r="AC554" s="992"/>
      <c r="AD554" s="992"/>
      <c r="AE554" s="992"/>
      <c r="AF554" s="992"/>
      <c r="AG554" s="992"/>
      <c r="AH554" s="992"/>
      <c r="AI554" s="992"/>
      <c r="AJ554" s="992"/>
      <c r="AK554" s="992"/>
      <c r="AL554" s="994"/>
    </row>
    <row r="555" spans="2:38" ht="15" thickBot="1">
      <c r="B555" s="1011"/>
      <c r="C555" s="625"/>
      <c r="D555" s="1011"/>
      <c r="E555" s="625"/>
      <c r="F555" s="1011"/>
      <c r="G555" s="625"/>
      <c r="H555" s="1011"/>
      <c r="I555" s="625"/>
      <c r="J555" s="1011"/>
      <c r="K555" s="625"/>
      <c r="L555" s="1011"/>
      <c r="M555" s="625"/>
      <c r="N555" s="1011"/>
      <c r="O555" s="625"/>
      <c r="P555" s="1011"/>
      <c r="Q555" s="625"/>
      <c r="R555" s="1011"/>
      <c r="S555" s="625"/>
      <c r="T555" s="1011"/>
      <c r="U555" s="626"/>
      <c r="V555" s="626"/>
      <c r="W555" s="626"/>
      <c r="X555" s="997"/>
      <c r="Y555" s="992"/>
      <c r="Z555" s="992"/>
      <c r="AA555" s="999"/>
      <c r="AB555" s="999"/>
      <c r="AC555" s="992"/>
      <c r="AD555" s="992"/>
      <c r="AE555" s="992"/>
      <c r="AF555" s="992"/>
      <c r="AG555" s="992"/>
      <c r="AH555" s="992"/>
      <c r="AI555" s="992"/>
      <c r="AJ555" s="992"/>
      <c r="AK555" s="992"/>
      <c r="AL555" s="994"/>
    </row>
    <row r="556" spans="2:38" ht="14.5">
      <c r="B556" s="119" t="str">
        <f>VLOOKUP(B558,'[2]Visual Chart'!$A$2:$R$481,3,0)</f>
        <v>B2+9</v>
      </c>
      <c r="C556" s="627"/>
      <c r="D556" s="119" t="str">
        <f>VLOOKUP(D558,'[2]Visual Chart'!$A$2:$R$481,3,0)</f>
        <v>C2+9</v>
      </c>
      <c r="E556" s="627"/>
      <c r="F556" s="119" t="str">
        <f>VLOOKUP(F558,'[2]Visual Chart'!$A$2:$R$481,3,0)</f>
        <v>A+0</v>
      </c>
      <c r="G556" s="627"/>
      <c r="H556" s="119" t="str">
        <f>VLOOKUP(H558,'[2]Visual Chart'!$A$2:$R$481,3,0)</f>
        <v>A+3</v>
      </c>
      <c r="I556" s="627"/>
      <c r="J556" s="119" t="str">
        <f>VLOOKUP(J558,'[2]Visual Chart'!$A$2:$R$481,3,0)</f>
        <v>A+3</v>
      </c>
      <c r="K556" s="627"/>
      <c r="L556" s="119" t="str">
        <f>VLOOKUP(L558,'[2]Visual Chart'!$A$2:$R$481,3,0)</f>
        <v>A+0</v>
      </c>
      <c r="M556" s="627"/>
      <c r="N556" s="119" t="str">
        <f>VLOOKUP(N558,'[2]Visual Chart'!$A$2:$R$481,3,0)</f>
        <v>A+0</v>
      </c>
      <c r="O556" s="627"/>
      <c r="P556" s="119" t="str">
        <f>VLOOKUP(P558,'[2]Visual Chart'!$A$2:$R$481,3,0)</f>
        <v>A+0</v>
      </c>
      <c r="Q556" s="627"/>
      <c r="R556" s="119" t="str">
        <f>VLOOKUP(R558,'[2]Visual Chart'!$A$2:$R$481,3,0)</f>
        <v>A+0</v>
      </c>
      <c r="S556" s="627"/>
      <c r="T556" s="119" t="str">
        <f>VLOOKUP(T558,'[2]Visual Chart'!$A$2:$R$481,3,0)</f>
        <v>A+0</v>
      </c>
      <c r="U556" s="626"/>
      <c r="V556" s="626"/>
      <c r="W556" s="626"/>
      <c r="X556" s="997"/>
      <c r="Y556" s="992"/>
      <c r="Z556" s="992"/>
      <c r="AA556" s="999"/>
      <c r="AB556" s="999"/>
      <c r="AC556" s="992"/>
      <c r="AD556" s="992"/>
      <c r="AE556" s="992"/>
      <c r="AF556" s="992"/>
      <c r="AG556" s="992"/>
      <c r="AH556" s="992"/>
      <c r="AI556" s="992"/>
      <c r="AJ556" s="992"/>
      <c r="AK556" s="992"/>
      <c r="AL556" s="994"/>
    </row>
    <row r="557" spans="2:38" ht="14.5">
      <c r="B557" s="627"/>
      <c r="C557" s="627"/>
      <c r="D557" s="141"/>
      <c r="E557" s="627"/>
      <c r="F557" s="141"/>
      <c r="G557" s="627"/>
      <c r="H557" s="141"/>
      <c r="I557" s="627"/>
      <c r="J557" s="141"/>
      <c r="K557" s="627"/>
      <c r="L557" s="141"/>
      <c r="M557" s="627"/>
      <c r="N557" s="627"/>
      <c r="O557" s="627"/>
      <c r="P557" s="627"/>
      <c r="Q557" s="627"/>
      <c r="R557" s="627"/>
      <c r="S557" s="627"/>
      <c r="T557" s="627"/>
      <c r="U557" s="626"/>
      <c r="V557" s="626"/>
      <c r="W557" s="626"/>
      <c r="X557" s="997"/>
      <c r="Y557" s="992"/>
      <c r="Z557" s="992"/>
      <c r="AA557" s="999"/>
      <c r="AB557" s="999"/>
      <c r="AC557" s="992"/>
      <c r="AD557" s="992"/>
      <c r="AE557" s="992"/>
      <c r="AF557" s="992"/>
      <c r="AG557" s="992"/>
      <c r="AH557" s="992"/>
      <c r="AI557" s="992"/>
      <c r="AJ557" s="992"/>
      <c r="AK557" s="992"/>
      <c r="AL557" s="994"/>
    </row>
    <row r="558" spans="2:38" ht="15" thickBot="1">
      <c r="B558" s="639">
        <f>T547+1</f>
        <v>460</v>
      </c>
      <c r="C558" s="639"/>
      <c r="D558" s="639">
        <f>B558+1</f>
        <v>461</v>
      </c>
      <c r="E558" s="639"/>
      <c r="F558" s="639">
        <f t="shared" ref="F558" si="363">D558+1</f>
        <v>462</v>
      </c>
      <c r="G558" s="639"/>
      <c r="H558" s="639">
        <f t="shared" ref="H558" si="364">F558+1</f>
        <v>463</v>
      </c>
      <c r="I558" s="639"/>
      <c r="J558" s="639">
        <f t="shared" ref="J558" si="365">H558+1</f>
        <v>464</v>
      </c>
      <c r="K558" s="639"/>
      <c r="L558" s="639">
        <f t="shared" ref="L558" si="366">J558+1</f>
        <v>465</v>
      </c>
      <c r="M558" s="639"/>
      <c r="N558" s="639">
        <f t="shared" ref="N558" si="367">L558+1</f>
        <v>466</v>
      </c>
      <c r="O558" s="639"/>
      <c r="P558" s="639">
        <f t="shared" ref="P558" si="368">N558+1</f>
        <v>467</v>
      </c>
      <c r="Q558" s="639"/>
      <c r="R558" s="639">
        <f t="shared" ref="R558" si="369">P558+1</f>
        <v>468</v>
      </c>
      <c r="S558" s="639"/>
      <c r="T558" s="639">
        <f t="shared" ref="T558" si="370">R558+1</f>
        <v>469</v>
      </c>
      <c r="U558" s="626"/>
      <c r="V558" s="626"/>
      <c r="W558" s="626"/>
      <c r="X558" s="997"/>
      <c r="Y558" s="992"/>
      <c r="Z558" s="992"/>
      <c r="AA558" s="1000"/>
      <c r="AB558" s="1001"/>
      <c r="AC558" s="992"/>
      <c r="AD558" s="992"/>
      <c r="AE558" s="992"/>
      <c r="AF558" s="992"/>
      <c r="AG558" s="992"/>
      <c r="AH558" s="992"/>
      <c r="AI558" s="992"/>
      <c r="AJ558" s="992"/>
      <c r="AK558" s="992"/>
      <c r="AL558" s="994"/>
    </row>
    <row r="559" spans="2:38" ht="15.5">
      <c r="B559" s="625"/>
      <c r="C559" s="625"/>
      <c r="D559" s="630"/>
      <c r="E559" s="625"/>
      <c r="F559" s="630"/>
      <c r="G559" s="631"/>
      <c r="H559" s="630"/>
      <c r="I559" s="630"/>
      <c r="J559" s="625"/>
      <c r="K559" s="625"/>
      <c r="L559" s="625"/>
      <c r="M559" s="625"/>
      <c r="N559" s="625"/>
      <c r="O559" s="625"/>
      <c r="P559" s="625"/>
      <c r="Q559" s="625"/>
      <c r="R559" s="625"/>
      <c r="S559" s="625"/>
      <c r="T559" s="625"/>
      <c r="U559" s="626"/>
      <c r="V559" s="626"/>
      <c r="W559" s="626"/>
      <c r="X559" s="996">
        <f>V564/1000</f>
        <v>3.8653540000000004</v>
      </c>
      <c r="Y559" s="991">
        <f>X559</f>
        <v>3.8653540000000004</v>
      </c>
      <c r="Z559" s="991"/>
      <c r="AA559" s="998">
        <f>COUNTA(B560:T560)</f>
        <v>10</v>
      </c>
      <c r="AB559" s="998">
        <v>2</v>
      </c>
      <c r="AC559" s="991">
        <f>AA559-AB559</f>
        <v>8</v>
      </c>
      <c r="AD559" s="991">
        <v>2</v>
      </c>
      <c r="AE559" s="991">
        <v>10</v>
      </c>
      <c r="AF559" s="991">
        <v>0</v>
      </c>
      <c r="AG559" s="991">
        <f>AE559-AF559</f>
        <v>10</v>
      </c>
      <c r="AH559" s="991"/>
      <c r="AI559" s="991"/>
      <c r="AJ559" s="991"/>
      <c r="AK559" s="991"/>
      <c r="AL559" s="993"/>
    </row>
    <row r="560" spans="2:38" ht="14.5">
      <c r="B560" s="119" t="str">
        <f>VLOOKUP(B569,'[2]Visual Chart'!$A$2:$R$481,2,0)</f>
        <v>136/9</v>
      </c>
      <c r="C560" s="625"/>
      <c r="D560" s="119" t="str">
        <f>VLOOKUP(D569,'[2]Visual Chart'!$A$2:$R$481,2,0)</f>
        <v>139/0</v>
      </c>
      <c r="E560" s="625"/>
      <c r="F560" s="119" t="str">
        <f>VLOOKUP(F569,'[2]Visual Chart'!$A$2:$R$481,2,0)</f>
        <v>139/1</v>
      </c>
      <c r="G560" s="625"/>
      <c r="H560" s="119" t="str">
        <f>VLOOKUP(H569,'[2]Visual Chart'!$A$2:$R$481,2,0)</f>
        <v>139/2</v>
      </c>
      <c r="I560" s="625"/>
      <c r="J560" s="119" t="str">
        <f>VLOOKUP(J569,'[2]Visual Chart'!$A$2:$R$481,2,0)</f>
        <v>139/3</v>
      </c>
      <c r="K560" s="625"/>
      <c r="L560" s="119" t="str">
        <f>VLOOKUP(L569,'[2]Visual Chart'!$A$2:$R$481,2,0)</f>
        <v>139/4</v>
      </c>
      <c r="M560" s="625"/>
      <c r="N560" s="119" t="str">
        <f>VLOOKUP(N569,'[2]Visual Chart'!$A$2:$R$481,2,0)</f>
        <v>139/5</v>
      </c>
      <c r="O560" s="625"/>
      <c r="P560" s="119" t="str">
        <f>VLOOKUP(P569,'[2]Visual Chart'!$A$2:$R$481,2,0)</f>
        <v>139/6</v>
      </c>
      <c r="Q560" s="625"/>
      <c r="R560" s="119" t="str">
        <f>VLOOKUP(R569,'[2]Visual Chart'!$A$2:$R$481,2,0)</f>
        <v>139/7</v>
      </c>
      <c r="S560" s="625"/>
      <c r="T560" s="119" t="str">
        <f>VLOOKUP(T569,'[2]Visual Chart'!$A$2:$R$481,2,0)</f>
        <v>140/0</v>
      </c>
      <c r="U560" s="626"/>
      <c r="V560" s="626"/>
      <c r="W560" s="626"/>
      <c r="X560" s="997"/>
      <c r="Y560" s="992"/>
      <c r="Z560" s="992"/>
      <c r="AA560" s="999"/>
      <c r="AB560" s="999"/>
      <c r="AC560" s="992"/>
      <c r="AD560" s="992"/>
      <c r="AE560" s="992"/>
      <c r="AF560" s="992"/>
      <c r="AG560" s="992"/>
      <c r="AH560" s="992"/>
      <c r="AI560" s="992"/>
      <c r="AJ560" s="992"/>
      <c r="AK560" s="992"/>
      <c r="AL560" s="994"/>
    </row>
    <row r="561" spans="2:38" ht="14.5">
      <c r="B561" s="625"/>
      <c r="C561" s="625"/>
      <c r="D561" s="625"/>
      <c r="E561" s="625"/>
      <c r="F561" s="625"/>
      <c r="G561" s="625"/>
      <c r="H561" s="625"/>
      <c r="I561" s="625"/>
      <c r="J561" s="625"/>
      <c r="K561" s="625"/>
      <c r="L561" s="625"/>
      <c r="M561" s="625"/>
      <c r="N561" s="625"/>
      <c r="O561" s="625"/>
      <c r="P561" s="625"/>
      <c r="Q561" s="625"/>
      <c r="R561" s="625"/>
      <c r="S561" s="625"/>
      <c r="T561" s="625"/>
      <c r="U561" s="626"/>
      <c r="V561" s="626"/>
      <c r="W561" s="626"/>
      <c r="X561" s="997"/>
      <c r="Y561" s="992"/>
      <c r="Z561" s="992"/>
      <c r="AA561" s="999"/>
      <c r="AB561" s="999"/>
      <c r="AC561" s="992"/>
      <c r="AD561" s="992"/>
      <c r="AE561" s="992"/>
      <c r="AF561" s="992"/>
      <c r="AG561" s="992"/>
      <c r="AH561" s="992"/>
      <c r="AI561" s="992"/>
      <c r="AJ561" s="992"/>
      <c r="AK561" s="992"/>
      <c r="AL561" s="994"/>
    </row>
    <row r="562" spans="2:38" ht="14.5">
      <c r="B562" s="627"/>
      <c r="C562" s="627"/>
      <c r="D562" s="627"/>
      <c r="E562" s="625"/>
      <c r="F562" s="627"/>
      <c r="G562" s="627"/>
      <c r="H562" s="627"/>
      <c r="I562" s="625"/>
      <c r="J562" s="625"/>
      <c r="K562" s="625"/>
      <c r="L562" s="625"/>
      <c r="M562" s="625"/>
      <c r="N562" s="625"/>
      <c r="O562" s="625"/>
      <c r="P562" s="625"/>
      <c r="Q562" s="625"/>
      <c r="R562" s="625"/>
      <c r="S562" s="625"/>
      <c r="T562" s="625"/>
      <c r="U562" s="626"/>
      <c r="V562" s="626"/>
      <c r="W562" s="626"/>
      <c r="X562" s="997"/>
      <c r="Y562" s="992"/>
      <c r="Z562" s="992"/>
      <c r="AA562" s="999"/>
      <c r="AB562" s="999"/>
      <c r="AC562" s="992"/>
      <c r="AD562" s="992"/>
      <c r="AE562" s="992"/>
      <c r="AF562" s="992"/>
      <c r="AG562" s="992"/>
      <c r="AH562" s="992"/>
      <c r="AI562" s="992"/>
      <c r="AJ562" s="992"/>
      <c r="AK562" s="992"/>
      <c r="AL562" s="994"/>
    </row>
    <row r="563" spans="2:38" ht="15" thickBot="1">
      <c r="B563" s="627"/>
      <c r="C563" s="627"/>
      <c r="D563" s="627"/>
      <c r="E563" s="625"/>
      <c r="F563" s="627"/>
      <c r="G563" s="627"/>
      <c r="H563" s="627"/>
      <c r="I563" s="625"/>
      <c r="J563" s="625"/>
      <c r="K563" s="625"/>
      <c r="L563" s="625"/>
      <c r="M563" s="625"/>
      <c r="N563" s="625"/>
      <c r="O563" s="625"/>
      <c r="P563" s="625"/>
      <c r="Q563" s="625"/>
      <c r="R563" s="625"/>
      <c r="S563" s="625"/>
      <c r="T563" s="625"/>
      <c r="U563" s="626"/>
      <c r="V563" s="626"/>
      <c r="W563" s="626"/>
      <c r="X563" s="997"/>
      <c r="Y563" s="992"/>
      <c r="Z563" s="992"/>
      <c r="AA563" s="999"/>
      <c r="AB563" s="999"/>
      <c r="AC563" s="992"/>
      <c r="AD563" s="992"/>
      <c r="AE563" s="992"/>
      <c r="AF563" s="992"/>
      <c r="AG563" s="992"/>
      <c r="AH563" s="992"/>
      <c r="AI563" s="992"/>
      <c r="AJ563" s="992"/>
      <c r="AK563" s="992"/>
      <c r="AL563" s="994"/>
    </row>
    <row r="564" spans="2:38" ht="14.5">
      <c r="B564" s="1009" t="str">
        <f>VLOOKUP(B569,'[2]Visual Chart'!$A$2:$R$481,13,0)</f>
        <v>C</v>
      </c>
      <c r="C564" s="119">
        <f>VLOOKUP(B569,'[2]Visual Chart'!$A$2:$R$481,5,0)</f>
        <v>397</v>
      </c>
      <c r="D564" s="1009" t="str">
        <f>VLOOKUP(D569,'[2]Visual Chart'!$A$2:$R$481,13,0)</f>
        <v>C</v>
      </c>
      <c r="E564" s="119">
        <f>VLOOKUP(D569,'[2]Visual Chart'!$A$2:$R$481,5,0)</f>
        <v>425</v>
      </c>
      <c r="F564" s="1009" t="str">
        <f>VLOOKUP(F569,'[2]Visual Chart'!$A$2:$R$481,13,0)</f>
        <v>C</v>
      </c>
      <c r="G564" s="119">
        <f>VLOOKUP(F569,'[2]Visual Chart'!$A$2:$R$481,5,0)</f>
        <v>419</v>
      </c>
      <c r="H564" s="1009" t="str">
        <f>VLOOKUP(H569,'[2]Visual Chart'!$A$2:$R$481,13,0)</f>
        <v>C</v>
      </c>
      <c r="I564" s="119">
        <f>VLOOKUP(H569,'[2]Visual Chart'!$A$2:$R$481,5,0)</f>
        <v>420</v>
      </c>
      <c r="J564" s="1009" t="str">
        <f>VLOOKUP(J569,'[2]Visual Chart'!$A$2:$R$481,13,0)</f>
        <v>C</v>
      </c>
      <c r="K564" s="119">
        <f>VLOOKUP(J569,'[2]Visual Chart'!$A$2:$R$481,5,0)</f>
        <v>403</v>
      </c>
      <c r="L564" s="1009" t="str">
        <f>VLOOKUP(L569,'[2]Visual Chart'!$A$2:$R$481,13,0)</f>
        <v>C</v>
      </c>
      <c r="M564" s="119">
        <f>VLOOKUP(L569,'[2]Visual Chart'!$A$2:$R$481,5,0)</f>
        <v>398</v>
      </c>
      <c r="N564" s="1009" t="str">
        <f>VLOOKUP(N569,'[2]Visual Chart'!$A$2:$R$481,13,0)</f>
        <v>C</v>
      </c>
      <c r="O564" s="119">
        <f>VLOOKUP(N569,'[2]Visual Chart'!$A$2:$R$481,5,0)</f>
        <v>385</v>
      </c>
      <c r="P564" s="1009" t="str">
        <f>VLOOKUP(P569,'[2]Visual Chart'!$A$2:$R$481,13,0)</f>
        <v>C</v>
      </c>
      <c r="Q564" s="119">
        <f>VLOOKUP(P569,'[2]Visual Chart'!$A$2:$R$481,5,0)</f>
        <v>390</v>
      </c>
      <c r="R564" s="1009">
        <f>VLOOKUP(R569,'[2]Visual Chart'!$A$2:$R$481,13,0)</f>
        <v>0</v>
      </c>
      <c r="S564" s="119">
        <f>VLOOKUP(R569,'[2]Visual Chart'!$A$2:$R$481,5,0)</f>
        <v>435.77499999999998</v>
      </c>
      <c r="T564" s="1009">
        <f>VLOOKUP(T569,'[2]Visual Chart'!$A$2:$R$481,13,0)</f>
        <v>0</v>
      </c>
      <c r="U564" s="119">
        <f>VLOOKUP(T569,'[2]Visual Chart'!$A$2:$R$481,5,0)</f>
        <v>192.57900000000001</v>
      </c>
      <c r="V564" s="995">
        <f>SUM(C564:U564)</f>
        <v>3865.3540000000003</v>
      </c>
      <c r="W564" s="995"/>
      <c r="X564" s="997"/>
      <c r="Y564" s="992"/>
      <c r="Z564" s="992"/>
      <c r="AA564" s="999"/>
      <c r="AB564" s="999"/>
      <c r="AC564" s="992"/>
      <c r="AD564" s="992"/>
      <c r="AE564" s="992"/>
      <c r="AF564" s="992"/>
      <c r="AG564" s="992"/>
      <c r="AH564" s="992"/>
      <c r="AI564" s="992"/>
      <c r="AJ564" s="992"/>
      <c r="AK564" s="992"/>
      <c r="AL564" s="994"/>
    </row>
    <row r="565" spans="2:38" ht="14.5">
      <c r="B565" s="1010"/>
      <c r="C565" s="628"/>
      <c r="D565" s="1010"/>
      <c r="E565" s="628"/>
      <c r="F565" s="1010"/>
      <c r="G565" s="628"/>
      <c r="H565" s="1010"/>
      <c r="I565" s="628"/>
      <c r="J565" s="1010"/>
      <c r="K565" s="628"/>
      <c r="L565" s="1010"/>
      <c r="M565" s="628"/>
      <c r="N565" s="1010"/>
      <c r="O565" s="628"/>
      <c r="P565" s="1010"/>
      <c r="Q565" s="628"/>
      <c r="R565" s="1010"/>
      <c r="S565" s="628"/>
      <c r="T565" s="1010"/>
      <c r="U565" s="626"/>
      <c r="V565" s="626"/>
      <c r="W565" s="626"/>
      <c r="X565" s="997"/>
      <c r="Y565" s="992"/>
      <c r="Z565" s="992"/>
      <c r="AA565" s="999"/>
      <c r="AB565" s="999"/>
      <c r="AC565" s="992"/>
      <c r="AD565" s="992"/>
      <c r="AE565" s="992"/>
      <c r="AF565" s="992"/>
      <c r="AG565" s="992"/>
      <c r="AH565" s="992"/>
      <c r="AI565" s="992"/>
      <c r="AJ565" s="992"/>
      <c r="AK565" s="992"/>
      <c r="AL565" s="994"/>
    </row>
    <row r="566" spans="2:38" ht="15" thickBot="1">
      <c r="B566" s="1011"/>
      <c r="C566" s="625"/>
      <c r="D566" s="1011"/>
      <c r="E566" s="625"/>
      <c r="F566" s="1011"/>
      <c r="G566" s="625"/>
      <c r="H566" s="1011"/>
      <c r="I566" s="625"/>
      <c r="J566" s="1011"/>
      <c r="K566" s="625"/>
      <c r="L566" s="1011"/>
      <c r="M566" s="625"/>
      <c r="N566" s="1011"/>
      <c r="O566" s="625"/>
      <c r="P566" s="1011"/>
      <c r="Q566" s="625"/>
      <c r="R566" s="1011"/>
      <c r="S566" s="625"/>
      <c r="T566" s="1011"/>
      <c r="U566" s="626"/>
      <c r="V566" s="626"/>
      <c r="W566" s="626"/>
      <c r="X566" s="997"/>
      <c r="Y566" s="992"/>
      <c r="Z566" s="992"/>
      <c r="AA566" s="999"/>
      <c r="AB566" s="999"/>
      <c r="AC566" s="992"/>
      <c r="AD566" s="992"/>
      <c r="AE566" s="992"/>
      <c r="AF566" s="992"/>
      <c r="AG566" s="992"/>
      <c r="AH566" s="992"/>
      <c r="AI566" s="992"/>
      <c r="AJ566" s="992"/>
      <c r="AK566" s="992"/>
      <c r="AL566" s="994"/>
    </row>
    <row r="567" spans="2:38" ht="14.5">
      <c r="B567" s="119" t="str">
        <f>VLOOKUP(B569,'[2]Visual Chart'!$A$2:$R$481,3,0)</f>
        <v>A+0</v>
      </c>
      <c r="C567" s="627"/>
      <c r="D567" s="119" t="str">
        <f>VLOOKUP(D569,'[2]Visual Chart'!$A$2:$R$481,3,0)</f>
        <v>B2+0</v>
      </c>
      <c r="E567" s="627"/>
      <c r="F567" s="119" t="str">
        <f>VLOOKUP(F569,'[2]Visual Chart'!$A$2:$R$481,3,0)</f>
        <v>A+3</v>
      </c>
      <c r="G567" s="627"/>
      <c r="H567" s="119" t="str">
        <f>VLOOKUP(H569,'[2]Visual Chart'!$A$2:$R$481,3,0)</f>
        <v>A+0</v>
      </c>
      <c r="I567" s="627"/>
      <c r="J567" s="119" t="str">
        <f>VLOOKUP(J569,'[2]Visual Chart'!$A$2:$R$481,3,0)</f>
        <v>A+3</v>
      </c>
      <c r="K567" s="627"/>
      <c r="L567" s="119" t="str">
        <f>VLOOKUP(L569,'[2]Visual Chart'!$A$2:$R$481,3,0)</f>
        <v>A+0</v>
      </c>
      <c r="M567" s="627"/>
      <c r="N567" s="119" t="str">
        <f>VLOOKUP(N569,'[2]Visual Chart'!$A$2:$R$481,3,0)</f>
        <v>A+0</v>
      </c>
      <c r="O567" s="627"/>
      <c r="P567" s="119" t="str">
        <f>VLOOKUP(P569,'[2]Visual Chart'!$A$2:$R$481,3,0)</f>
        <v>A+0</v>
      </c>
      <c r="Q567" s="627"/>
      <c r="R567" s="119" t="str">
        <f>VLOOKUP(R569,'[2]Visual Chart'!$A$2:$R$481,3,0)</f>
        <v>A+0</v>
      </c>
      <c r="S567" s="627"/>
      <c r="T567" s="119" t="str">
        <f>VLOOKUP(T569,'[2]Visual Chart'!$A$2:$R$481,3,0)</f>
        <v>C2+9</v>
      </c>
      <c r="U567" s="626"/>
      <c r="V567" s="626"/>
      <c r="W567" s="626"/>
      <c r="X567" s="997"/>
      <c r="Y567" s="992"/>
      <c r="Z567" s="992"/>
      <c r="AA567" s="999"/>
      <c r="AB567" s="999"/>
      <c r="AC567" s="992"/>
      <c r="AD567" s="992"/>
      <c r="AE567" s="992"/>
      <c r="AF567" s="992"/>
      <c r="AG567" s="992"/>
      <c r="AH567" s="992"/>
      <c r="AI567" s="992"/>
      <c r="AJ567" s="992"/>
      <c r="AK567" s="992"/>
      <c r="AL567" s="994"/>
    </row>
    <row r="568" spans="2:38" ht="14.5">
      <c r="B568" s="627"/>
      <c r="C568" s="627"/>
      <c r="D568" s="141"/>
      <c r="E568" s="627"/>
      <c r="F568" s="141"/>
      <c r="G568" s="627"/>
      <c r="H568" s="141"/>
      <c r="I568" s="627"/>
      <c r="J568" s="141"/>
      <c r="K568" s="627"/>
      <c r="L568" s="141"/>
      <c r="M568" s="627"/>
      <c r="N568" s="627"/>
      <c r="O568" s="627"/>
      <c r="P568" s="627"/>
      <c r="Q568" s="627"/>
      <c r="R568" s="627"/>
      <c r="S568" s="627" t="s">
        <v>1697</v>
      </c>
      <c r="T568" s="627"/>
      <c r="U568" s="626"/>
      <c r="V568" s="626"/>
      <c r="W568" s="626"/>
      <c r="X568" s="997"/>
      <c r="Y568" s="992"/>
      <c r="Z568" s="992"/>
      <c r="AA568" s="999"/>
      <c r="AB568" s="999"/>
      <c r="AC568" s="992"/>
      <c r="AD568" s="992"/>
      <c r="AE568" s="992"/>
      <c r="AF568" s="992"/>
      <c r="AG568" s="992"/>
      <c r="AH568" s="992"/>
      <c r="AI568" s="992"/>
      <c r="AJ568" s="992"/>
      <c r="AK568" s="992"/>
      <c r="AL568" s="994"/>
    </row>
    <row r="569" spans="2:38" ht="15" thickBot="1">
      <c r="B569" s="639">
        <f>T558+1</f>
        <v>470</v>
      </c>
      <c r="C569" s="639"/>
      <c r="D569" s="639">
        <f>B569+1</f>
        <v>471</v>
      </c>
      <c r="E569" s="639"/>
      <c r="F569" s="639">
        <f t="shared" ref="F569" si="371">D569+1</f>
        <v>472</v>
      </c>
      <c r="G569" s="639"/>
      <c r="H569" s="639">
        <f t="shared" ref="H569" si="372">F569+1</f>
        <v>473</v>
      </c>
      <c r="I569" s="639"/>
      <c r="J569" s="639">
        <f t="shared" ref="J569" si="373">H569+1</f>
        <v>474</v>
      </c>
      <c r="K569" s="639"/>
      <c r="L569" s="639">
        <f t="shared" ref="L569" si="374">J569+1</f>
        <v>475</v>
      </c>
      <c r="M569" s="639"/>
      <c r="N569" s="639">
        <f t="shared" ref="N569" si="375">L569+1</f>
        <v>476</v>
      </c>
      <c r="O569" s="639"/>
      <c r="P569" s="639">
        <f t="shared" ref="P569" si="376">N569+1</f>
        <v>477</v>
      </c>
      <c r="Q569" s="639"/>
      <c r="R569" s="639">
        <f t="shared" ref="R569" si="377">P569+1</f>
        <v>478</v>
      </c>
      <c r="S569" s="639"/>
      <c r="T569" s="639">
        <f t="shared" ref="T569" si="378">R569+1</f>
        <v>479</v>
      </c>
      <c r="U569" s="626"/>
      <c r="V569" s="626"/>
      <c r="W569" s="626"/>
      <c r="X569" s="997"/>
      <c r="Y569" s="992"/>
      <c r="Z569" s="992"/>
      <c r="AA569" s="1000"/>
      <c r="AB569" s="1001"/>
      <c r="AC569" s="992"/>
      <c r="AD569" s="992"/>
      <c r="AE569" s="992"/>
      <c r="AF569" s="992"/>
      <c r="AG569" s="992"/>
      <c r="AH569" s="992"/>
      <c r="AI569" s="992"/>
      <c r="AJ569" s="992"/>
      <c r="AK569" s="992"/>
      <c r="AL569" s="994"/>
    </row>
    <row r="570" spans="2:38" ht="15.5">
      <c r="B570" s="625"/>
      <c r="C570" s="625"/>
      <c r="D570" s="630"/>
      <c r="E570" s="625"/>
      <c r="F570" s="630"/>
      <c r="G570" s="631"/>
      <c r="H570" s="630"/>
      <c r="I570" s="630"/>
      <c r="J570" s="625"/>
      <c r="K570" s="625"/>
      <c r="L570" s="625"/>
      <c r="M570" s="625"/>
      <c r="N570" s="625"/>
      <c r="O570" s="625"/>
      <c r="P570" s="625"/>
      <c r="Q570" s="625"/>
      <c r="R570" s="625"/>
      <c r="S570" s="625"/>
      <c r="T570" s="625"/>
      <c r="U570" s="626"/>
      <c r="V570" s="626"/>
      <c r="W570" s="626"/>
      <c r="X570" s="996">
        <f>V575/1000</f>
        <v>0</v>
      </c>
      <c r="Y570" s="991">
        <f>X570</f>
        <v>0</v>
      </c>
      <c r="Z570" s="991"/>
      <c r="AA570" s="998">
        <v>1</v>
      </c>
      <c r="AB570" s="998">
        <v>0</v>
      </c>
      <c r="AC570" s="991">
        <f>AA570-AB570</f>
        <v>1</v>
      </c>
      <c r="AD570" s="991">
        <v>0</v>
      </c>
      <c r="AE570" s="991">
        <v>1</v>
      </c>
      <c r="AF570" s="991">
        <v>0</v>
      </c>
      <c r="AG570" s="991">
        <f>AE570-AF570</f>
        <v>1</v>
      </c>
      <c r="AH570" s="991"/>
      <c r="AI570" s="991"/>
      <c r="AJ570" s="991"/>
      <c r="AK570" s="991"/>
      <c r="AL570" s="993"/>
    </row>
    <row r="571" spans="2:38" ht="14.5">
      <c r="B571" s="119" t="str">
        <f>VLOOKUP(B580,'[2]Visual Chart'!$A$2:$R$481,2,0)</f>
        <v>141/0</v>
      </c>
      <c r="C571" s="625"/>
      <c r="D571" s="627"/>
      <c r="E571" s="141"/>
      <c r="F571" s="627"/>
      <c r="G571" s="141"/>
      <c r="H571" s="627"/>
      <c r="I571" s="141"/>
      <c r="J571" s="625"/>
      <c r="K571" s="625"/>
      <c r="L571" s="625"/>
      <c r="M571" s="625"/>
      <c r="N571" s="625"/>
      <c r="O571" s="625"/>
      <c r="P571" s="625"/>
      <c r="Q571" s="625"/>
      <c r="R571" s="625"/>
      <c r="S571" s="625"/>
      <c r="T571" s="625"/>
      <c r="U571" s="626"/>
      <c r="V571" s="626"/>
      <c r="W571" s="626"/>
      <c r="X571" s="997"/>
      <c r="Y571" s="992"/>
      <c r="Z571" s="992"/>
      <c r="AA571" s="999"/>
      <c r="AB571" s="999"/>
      <c r="AC571" s="992"/>
      <c r="AD571" s="992"/>
      <c r="AE571" s="992"/>
      <c r="AF571" s="992"/>
      <c r="AG571" s="992"/>
      <c r="AH571" s="992"/>
      <c r="AI571" s="992"/>
      <c r="AJ571" s="992"/>
      <c r="AK571" s="992"/>
      <c r="AL571" s="994"/>
    </row>
    <row r="572" spans="2:38" ht="14.5">
      <c r="B572" s="625"/>
      <c r="C572" s="625"/>
      <c r="D572" s="625"/>
      <c r="E572" s="625"/>
      <c r="F572" s="625"/>
      <c r="G572" s="625"/>
      <c r="H572" s="625"/>
      <c r="I572" s="625"/>
      <c r="J572" s="625"/>
      <c r="K572" s="625"/>
      <c r="L572" s="625"/>
      <c r="M572" s="625"/>
      <c r="N572" s="625"/>
      <c r="O572" s="625"/>
      <c r="P572" s="625"/>
      <c r="Q572" s="625"/>
      <c r="R572" s="625"/>
      <c r="S572" s="625"/>
      <c r="T572" s="625"/>
      <c r="U572" s="626"/>
      <c r="V572" s="626"/>
      <c r="W572" s="626"/>
      <c r="X572" s="997"/>
      <c r="Y572" s="992"/>
      <c r="Z572" s="992"/>
      <c r="AA572" s="999"/>
      <c r="AB572" s="999"/>
      <c r="AC572" s="992"/>
      <c r="AD572" s="992"/>
      <c r="AE572" s="992"/>
      <c r="AF572" s="992"/>
      <c r="AG572" s="992"/>
      <c r="AH572" s="992"/>
      <c r="AI572" s="992"/>
      <c r="AJ572" s="992"/>
      <c r="AK572" s="992"/>
      <c r="AL572" s="994"/>
    </row>
    <row r="573" spans="2:38" ht="14.5">
      <c r="B573" s="627"/>
      <c r="C573" s="626"/>
      <c r="D573" s="626"/>
      <c r="E573" s="626"/>
      <c r="F573" s="626"/>
      <c r="G573" s="626"/>
      <c r="H573" s="626"/>
      <c r="I573" s="626"/>
      <c r="J573" s="626"/>
      <c r="K573" s="626"/>
      <c r="L573" s="626"/>
      <c r="M573" s="626"/>
      <c r="N573" s="626"/>
      <c r="O573" s="626"/>
      <c r="P573" s="626"/>
      <c r="Q573" s="626"/>
      <c r="R573" s="626"/>
      <c r="S573" s="626"/>
      <c r="T573" s="626"/>
      <c r="U573" s="626"/>
      <c r="V573" s="626"/>
      <c r="W573" s="626"/>
      <c r="X573" s="997"/>
      <c r="Y573" s="992"/>
      <c r="Z573" s="992"/>
      <c r="AA573" s="999"/>
      <c r="AB573" s="999"/>
      <c r="AC573" s="992"/>
      <c r="AD573" s="992"/>
      <c r="AE573" s="992"/>
      <c r="AF573" s="992"/>
      <c r="AG573" s="992"/>
      <c r="AH573" s="992"/>
      <c r="AI573" s="992"/>
      <c r="AJ573" s="992"/>
      <c r="AK573" s="992"/>
      <c r="AL573" s="994"/>
    </row>
    <row r="574" spans="2:38" ht="15" thickBot="1">
      <c r="B574" s="627"/>
      <c r="C574" s="626"/>
      <c r="D574" s="626"/>
      <c r="E574" s="626"/>
      <c r="F574" s="626"/>
      <c r="G574" s="626"/>
      <c r="H574" s="626"/>
      <c r="I574" s="626"/>
      <c r="J574" s="626"/>
      <c r="K574" s="626"/>
      <c r="L574" s="626"/>
      <c r="M574" s="626"/>
      <c r="N574" s="626"/>
      <c r="O574" s="626"/>
      <c r="P574" s="626"/>
      <c r="Q574" s="626"/>
      <c r="R574" s="626"/>
      <c r="S574" s="626"/>
      <c r="T574" s="626"/>
      <c r="U574" s="626"/>
      <c r="V574" s="626"/>
      <c r="W574" s="626"/>
      <c r="X574" s="997"/>
      <c r="Y574" s="992"/>
      <c r="Z574" s="992"/>
      <c r="AA574" s="999"/>
      <c r="AB574" s="999"/>
      <c r="AC574" s="992"/>
      <c r="AD574" s="992"/>
      <c r="AE574" s="992"/>
      <c r="AF574" s="992"/>
      <c r="AG574" s="992"/>
      <c r="AH574" s="992"/>
      <c r="AI574" s="992"/>
      <c r="AJ574" s="992"/>
      <c r="AK574" s="992"/>
      <c r="AL574" s="994"/>
    </row>
    <row r="575" spans="2:38" ht="14.5" customHeight="1">
      <c r="B575" s="1009">
        <f>VLOOKUP(B580,'[2]Visual Chart'!$A$2:$R$481,13,0)</f>
        <v>0</v>
      </c>
      <c r="C575" s="626"/>
      <c r="D575" s="626"/>
      <c r="E575" s="626"/>
      <c r="F575" s="626"/>
      <c r="G575" s="626"/>
      <c r="H575" s="626"/>
      <c r="I575" s="626"/>
      <c r="J575" s="626"/>
      <c r="K575" s="626"/>
      <c r="L575" s="626"/>
      <c r="M575" s="626"/>
      <c r="N575" s="626"/>
      <c r="O575" s="626"/>
      <c r="P575" s="626"/>
      <c r="Q575" s="626"/>
      <c r="R575" s="626"/>
      <c r="S575" s="626"/>
      <c r="T575" s="626"/>
      <c r="U575" s="626"/>
      <c r="V575" s="626"/>
      <c r="W575" s="626"/>
      <c r="X575" s="997"/>
      <c r="Y575" s="992"/>
      <c r="Z575" s="992"/>
      <c r="AA575" s="999"/>
      <c r="AB575" s="999"/>
      <c r="AC575" s="992"/>
      <c r="AD575" s="992"/>
      <c r="AE575" s="992"/>
      <c r="AF575" s="992"/>
      <c r="AG575" s="992"/>
      <c r="AH575" s="992"/>
      <c r="AI575" s="992"/>
      <c r="AJ575" s="992"/>
      <c r="AK575" s="992"/>
      <c r="AL575" s="994"/>
    </row>
    <row r="576" spans="2:38" ht="14.5" customHeight="1">
      <c r="B576" s="1010"/>
      <c r="C576" s="626"/>
      <c r="D576" s="626"/>
      <c r="E576" s="626"/>
      <c r="F576" s="626"/>
      <c r="G576" s="626"/>
      <c r="H576" s="626"/>
      <c r="I576" s="626"/>
      <c r="J576" s="626"/>
      <c r="K576" s="626"/>
      <c r="L576" s="626"/>
      <c r="M576" s="626"/>
      <c r="N576" s="626"/>
      <c r="O576" s="626"/>
      <c r="P576" s="626"/>
      <c r="Q576" s="626"/>
      <c r="R576" s="626"/>
      <c r="S576" s="626"/>
      <c r="T576" s="626"/>
      <c r="U576" s="626"/>
      <c r="V576" s="626"/>
      <c r="W576" s="626"/>
      <c r="X576" s="997"/>
      <c r="Y576" s="992"/>
      <c r="Z576" s="992"/>
      <c r="AA576" s="999"/>
      <c r="AB576" s="999"/>
      <c r="AC576" s="992"/>
      <c r="AD576" s="992"/>
      <c r="AE576" s="992"/>
      <c r="AF576" s="992"/>
      <c r="AG576" s="992"/>
      <c r="AH576" s="992"/>
      <c r="AI576" s="992"/>
      <c r="AJ576" s="992"/>
      <c r="AK576" s="992"/>
      <c r="AL576" s="994"/>
    </row>
    <row r="577" spans="2:38" ht="14.5" customHeight="1" thickBot="1">
      <c r="B577" s="1011"/>
      <c r="C577" s="626"/>
      <c r="D577" s="626"/>
      <c r="E577" s="626"/>
      <c r="F577" s="626"/>
      <c r="G577" s="626"/>
      <c r="H577" s="626"/>
      <c r="I577" s="626"/>
      <c r="J577" s="626"/>
      <c r="K577" s="626"/>
      <c r="L577" s="626"/>
      <c r="M577" s="626"/>
      <c r="N577" s="626"/>
      <c r="O577" s="626"/>
      <c r="P577" s="626"/>
      <c r="Q577" s="626"/>
      <c r="R577" s="626"/>
      <c r="S577" s="626"/>
      <c r="T577" s="626"/>
      <c r="U577" s="626"/>
      <c r="V577" s="626"/>
      <c r="W577" s="626"/>
      <c r="X577" s="997"/>
      <c r="Y577" s="992"/>
      <c r="Z577" s="992"/>
      <c r="AA577" s="999"/>
      <c r="AB577" s="999"/>
      <c r="AC577" s="992"/>
      <c r="AD577" s="992"/>
      <c r="AE577" s="992"/>
      <c r="AF577" s="992"/>
      <c r="AG577" s="992"/>
      <c r="AH577" s="992"/>
      <c r="AI577" s="992"/>
      <c r="AJ577" s="992"/>
      <c r="AK577" s="992"/>
      <c r="AL577" s="994"/>
    </row>
    <row r="578" spans="2:38" ht="14.5">
      <c r="B578" s="119" t="str">
        <f>VLOOKUP(B580,'[2]Visual Chart'!$A$2:$R$481,3,0)</f>
        <v>D45+9</v>
      </c>
      <c r="C578" s="626"/>
      <c r="D578" s="626"/>
      <c r="E578" s="626"/>
      <c r="F578" s="626"/>
      <c r="G578" s="626"/>
      <c r="H578" s="626"/>
      <c r="I578" s="626"/>
      <c r="J578" s="626"/>
      <c r="K578" s="626"/>
      <c r="L578" s="626"/>
      <c r="M578" s="626"/>
      <c r="N578" s="626"/>
      <c r="O578" s="626"/>
      <c r="P578" s="626"/>
      <c r="Q578" s="626"/>
      <c r="R578" s="626"/>
      <c r="S578" s="626"/>
      <c r="T578" s="626"/>
      <c r="U578" s="626"/>
      <c r="V578" s="626"/>
      <c r="W578" s="626"/>
      <c r="X578" s="997"/>
      <c r="Y578" s="992"/>
      <c r="Z578" s="992"/>
      <c r="AA578" s="999"/>
      <c r="AB578" s="999"/>
      <c r="AC578" s="992"/>
      <c r="AD578" s="992"/>
      <c r="AE578" s="992"/>
      <c r="AF578" s="992"/>
      <c r="AG578" s="992"/>
      <c r="AH578" s="992"/>
      <c r="AI578" s="992"/>
      <c r="AJ578" s="992"/>
      <c r="AK578" s="992"/>
      <c r="AL578" s="994"/>
    </row>
    <row r="579" spans="2:38" ht="14.5">
      <c r="B579" s="627"/>
      <c r="C579" s="626"/>
      <c r="D579" s="626"/>
      <c r="E579" s="626"/>
      <c r="F579" s="626"/>
      <c r="G579" s="626"/>
      <c r="H579" s="626"/>
      <c r="I579" s="626"/>
      <c r="J579" s="626"/>
      <c r="K579" s="626"/>
      <c r="L579" s="626"/>
      <c r="M579" s="626"/>
      <c r="N579" s="626"/>
      <c r="O579" s="626"/>
      <c r="P579" s="626"/>
      <c r="Q579" s="626"/>
      <c r="R579" s="626"/>
      <c r="S579" s="626"/>
      <c r="T579" s="626"/>
      <c r="U579" s="626"/>
      <c r="V579" s="626"/>
      <c r="W579" s="626"/>
      <c r="X579" s="997"/>
      <c r="Y579" s="992"/>
      <c r="Z579" s="992"/>
      <c r="AA579" s="999"/>
      <c r="AB579" s="999"/>
      <c r="AC579" s="992"/>
      <c r="AD579" s="992"/>
      <c r="AE579" s="992"/>
      <c r="AF579" s="992"/>
      <c r="AG579" s="992"/>
      <c r="AH579" s="992"/>
      <c r="AI579" s="992"/>
      <c r="AJ579" s="992"/>
      <c r="AK579" s="992"/>
      <c r="AL579" s="994"/>
    </row>
    <row r="580" spans="2:38" ht="15" thickBot="1">
      <c r="B580" s="625">
        <f>T569+1</f>
        <v>480</v>
      </c>
      <c r="C580" s="626"/>
      <c r="D580" s="626"/>
      <c r="E580" s="626"/>
      <c r="F580" s="626"/>
      <c r="G580" s="626"/>
      <c r="H580" s="626"/>
      <c r="I580" s="626"/>
      <c r="J580" s="626"/>
      <c r="K580" s="626"/>
      <c r="L580" s="626"/>
      <c r="M580" s="626"/>
      <c r="N580" s="626"/>
      <c r="O580" s="626"/>
      <c r="P580" s="626"/>
      <c r="Q580" s="626"/>
      <c r="R580" s="626"/>
      <c r="S580" s="626"/>
      <c r="T580" s="626"/>
      <c r="U580" s="626"/>
      <c r="V580" s="626"/>
      <c r="W580" s="626"/>
      <c r="X580" s="997"/>
      <c r="Y580" s="992"/>
      <c r="Z580" s="992"/>
      <c r="AA580" s="1000"/>
      <c r="AB580" s="1001"/>
      <c r="AC580" s="992"/>
      <c r="AD580" s="992"/>
      <c r="AE580" s="992"/>
      <c r="AF580" s="992"/>
      <c r="AG580" s="992"/>
      <c r="AH580" s="992"/>
      <c r="AI580" s="992"/>
      <c r="AJ580" s="992"/>
      <c r="AK580" s="992"/>
      <c r="AL580" s="994"/>
    </row>
    <row r="581" spans="2:38" ht="14.5">
      <c r="B581" s="625"/>
      <c r="C581" s="626"/>
      <c r="D581" s="626"/>
      <c r="E581" s="626"/>
      <c r="F581" s="626"/>
      <c r="G581" s="626"/>
      <c r="H581" s="626"/>
      <c r="I581" s="626"/>
      <c r="J581" s="626"/>
      <c r="K581" s="626"/>
      <c r="L581" s="626"/>
      <c r="M581" s="626"/>
      <c r="N581" s="626"/>
      <c r="O581" s="626"/>
      <c r="P581" s="626"/>
      <c r="Q581" s="626"/>
      <c r="R581" s="626"/>
      <c r="S581" s="626"/>
      <c r="T581" s="626"/>
      <c r="U581" s="626"/>
      <c r="V581" s="626"/>
      <c r="W581" s="626"/>
      <c r="X581" s="88">
        <v>184.98599999999999</v>
      </c>
      <c r="Y581" s="88">
        <f t="shared" ref="Y581:AH581" ca="1" si="379">SUM(Y20:Y581)</f>
        <v>0</v>
      </c>
      <c r="Z581" s="88">
        <f t="shared" ca="1" si="379"/>
        <v>0</v>
      </c>
      <c r="AA581" s="88">
        <v>480</v>
      </c>
      <c r="AB581" s="88">
        <v>168</v>
      </c>
      <c r="AC581" s="88">
        <f>AA581-AB581</f>
        <v>312</v>
      </c>
      <c r="AD581" s="88">
        <v>107</v>
      </c>
      <c r="AE581" s="88">
        <v>480</v>
      </c>
      <c r="AF581" s="88">
        <v>68</v>
      </c>
      <c r="AG581" s="88">
        <f>AE581-AF581</f>
        <v>412</v>
      </c>
      <c r="AH581" s="88">
        <f t="shared" ca="1" si="379"/>
        <v>0</v>
      </c>
    </row>
  </sheetData>
  <mergeCells count="1386">
    <mergeCell ref="AJ416:AJ426"/>
    <mergeCell ref="AK416:AK426"/>
    <mergeCell ref="AL416:AL426"/>
    <mergeCell ref="V421:W421"/>
    <mergeCell ref="X427:X437"/>
    <mergeCell ref="Y427:Y437"/>
    <mergeCell ref="Z427:Z437"/>
    <mergeCell ref="AA427:AA437"/>
    <mergeCell ref="AB427:AB437"/>
    <mergeCell ref="AC427:AC437"/>
    <mergeCell ref="AD416:AD426"/>
    <mergeCell ref="AE416:AE426"/>
    <mergeCell ref="AF416:AF426"/>
    <mergeCell ref="AG416:AG426"/>
    <mergeCell ref="AH416:AH426"/>
    <mergeCell ref="AI416:AI426"/>
    <mergeCell ref="AJ427:AJ437"/>
    <mergeCell ref="AK427:AK437"/>
    <mergeCell ref="AL427:AL437"/>
    <mergeCell ref="V432:W432"/>
    <mergeCell ref="AD427:AD437"/>
    <mergeCell ref="AE427:AE437"/>
    <mergeCell ref="AF427:AF437"/>
    <mergeCell ref="AG427:AG437"/>
    <mergeCell ref="X416:X426"/>
    <mergeCell ref="Y416:Y426"/>
    <mergeCell ref="Z416:Z426"/>
    <mergeCell ref="AA416:AA426"/>
    <mergeCell ref="AB416:AB426"/>
    <mergeCell ref="AC416:AC426"/>
    <mergeCell ref="AD405:AD415"/>
    <mergeCell ref="AE405:AE415"/>
    <mergeCell ref="AF405:AF415"/>
    <mergeCell ref="AH427:AH437"/>
    <mergeCell ref="AI427:AI437"/>
    <mergeCell ref="Z393:Z404"/>
    <mergeCell ref="AA393:AA404"/>
    <mergeCell ref="AB393:AB404"/>
    <mergeCell ref="AC393:AC404"/>
    <mergeCell ref="AJ393:AJ404"/>
    <mergeCell ref="AK393:AK404"/>
    <mergeCell ref="AL393:AL404"/>
    <mergeCell ref="V399:W399"/>
    <mergeCell ref="X405:X415"/>
    <mergeCell ref="Y405:Y415"/>
    <mergeCell ref="Z405:Z415"/>
    <mergeCell ref="AA405:AA415"/>
    <mergeCell ref="AB405:AB415"/>
    <mergeCell ref="AC405:AC415"/>
    <mergeCell ref="AD393:AD404"/>
    <mergeCell ref="AE393:AE404"/>
    <mergeCell ref="AF393:AF404"/>
    <mergeCell ref="AG393:AG404"/>
    <mergeCell ref="AH393:AH404"/>
    <mergeCell ref="AI393:AI404"/>
    <mergeCell ref="AJ405:AJ415"/>
    <mergeCell ref="AK405:AK415"/>
    <mergeCell ref="AL405:AL415"/>
    <mergeCell ref="V410:W410"/>
    <mergeCell ref="AG405:AG415"/>
    <mergeCell ref="AH405:AH415"/>
    <mergeCell ref="AI405:AI415"/>
    <mergeCell ref="AG371:AG381"/>
    <mergeCell ref="AH371:AH381"/>
    <mergeCell ref="AI371:AI381"/>
    <mergeCell ref="AJ382:AJ392"/>
    <mergeCell ref="AK382:AK392"/>
    <mergeCell ref="AL382:AL392"/>
    <mergeCell ref="V387:W387"/>
    <mergeCell ref="AG382:AG392"/>
    <mergeCell ref="AH382:AH392"/>
    <mergeCell ref="AI382:AI392"/>
    <mergeCell ref="X371:X381"/>
    <mergeCell ref="Y371:Y381"/>
    <mergeCell ref="AD382:AD392"/>
    <mergeCell ref="AE382:AE392"/>
    <mergeCell ref="AF382:AF392"/>
    <mergeCell ref="AJ371:AJ381"/>
    <mergeCell ref="Z371:Z381"/>
    <mergeCell ref="AA371:AA381"/>
    <mergeCell ref="AB371:AB381"/>
    <mergeCell ref="AC371:AC381"/>
    <mergeCell ref="AK371:AK381"/>
    <mergeCell ref="AL371:AL381"/>
    <mergeCell ref="Z349:Z359"/>
    <mergeCell ref="AA349:AA359"/>
    <mergeCell ref="AB349:AB359"/>
    <mergeCell ref="AC349:AC359"/>
    <mergeCell ref="AD360:AD370"/>
    <mergeCell ref="AE360:AE370"/>
    <mergeCell ref="AF360:AF370"/>
    <mergeCell ref="X393:X404"/>
    <mergeCell ref="Y393:Y404"/>
    <mergeCell ref="Y382:Y392"/>
    <mergeCell ref="Z382:Z392"/>
    <mergeCell ref="AA382:AA392"/>
    <mergeCell ref="AB382:AB392"/>
    <mergeCell ref="AC382:AC392"/>
    <mergeCell ref="AD371:AD381"/>
    <mergeCell ref="AE371:AE381"/>
    <mergeCell ref="AF371:AF381"/>
    <mergeCell ref="AL338:AL348"/>
    <mergeCell ref="V343:W343"/>
    <mergeCell ref="AG338:AG348"/>
    <mergeCell ref="AH338:AH348"/>
    <mergeCell ref="AI338:AI348"/>
    <mergeCell ref="X326:X337"/>
    <mergeCell ref="Y326:Y337"/>
    <mergeCell ref="V376:W376"/>
    <mergeCell ref="X382:X392"/>
    <mergeCell ref="AL349:AL359"/>
    <mergeCell ref="V354:W354"/>
    <mergeCell ref="X360:X370"/>
    <mergeCell ref="Y360:Y370"/>
    <mergeCell ref="Z360:Z370"/>
    <mergeCell ref="AA360:AA370"/>
    <mergeCell ref="AB360:AB370"/>
    <mergeCell ref="AC360:AC370"/>
    <mergeCell ref="AD349:AD359"/>
    <mergeCell ref="AE349:AE359"/>
    <mergeCell ref="AF349:AF359"/>
    <mergeCell ref="AG349:AG359"/>
    <mergeCell ref="AH349:AH359"/>
    <mergeCell ref="AI349:AI359"/>
    <mergeCell ref="AJ360:AJ370"/>
    <mergeCell ref="AK360:AK370"/>
    <mergeCell ref="AL360:AL370"/>
    <mergeCell ref="V365:W365"/>
    <mergeCell ref="AG360:AG370"/>
    <mergeCell ref="AH360:AH370"/>
    <mergeCell ref="AI360:AI370"/>
    <mergeCell ref="X349:X359"/>
    <mergeCell ref="Y349:Y359"/>
    <mergeCell ref="AL315:AL325"/>
    <mergeCell ref="V320:W320"/>
    <mergeCell ref="AG315:AG325"/>
    <mergeCell ref="AH315:AH325"/>
    <mergeCell ref="AI315:AI325"/>
    <mergeCell ref="X304:X314"/>
    <mergeCell ref="Y304:Y314"/>
    <mergeCell ref="AD315:AD325"/>
    <mergeCell ref="AE315:AE325"/>
    <mergeCell ref="AF315:AF325"/>
    <mergeCell ref="AJ304:AJ314"/>
    <mergeCell ref="Z304:Z314"/>
    <mergeCell ref="AJ349:AJ359"/>
    <mergeCell ref="Z326:Z337"/>
    <mergeCell ref="AA326:AA337"/>
    <mergeCell ref="AB326:AB337"/>
    <mergeCell ref="AC326:AC337"/>
    <mergeCell ref="AK349:AK359"/>
    <mergeCell ref="AJ326:AJ337"/>
    <mergeCell ref="AK326:AK337"/>
    <mergeCell ref="AL326:AL337"/>
    <mergeCell ref="V332:W332"/>
    <mergeCell ref="X338:X348"/>
    <mergeCell ref="Y338:Y348"/>
    <mergeCell ref="Z338:Z348"/>
    <mergeCell ref="AA338:AA348"/>
    <mergeCell ref="AB338:AB348"/>
    <mergeCell ref="AC338:AC348"/>
    <mergeCell ref="AD326:AD337"/>
    <mergeCell ref="AE326:AE337"/>
    <mergeCell ref="AF326:AF337"/>
    <mergeCell ref="AG326:AG337"/>
    <mergeCell ref="X315:X325"/>
    <mergeCell ref="Y315:Y325"/>
    <mergeCell ref="Z315:Z325"/>
    <mergeCell ref="AA315:AA325"/>
    <mergeCell ref="AB315:AB325"/>
    <mergeCell ref="AC315:AC325"/>
    <mergeCell ref="AD304:AD314"/>
    <mergeCell ref="AE304:AE314"/>
    <mergeCell ref="AF304:AF314"/>
    <mergeCell ref="AG304:AG314"/>
    <mergeCell ref="AH304:AH314"/>
    <mergeCell ref="AI304:AI314"/>
    <mergeCell ref="AJ315:AJ325"/>
    <mergeCell ref="AD338:AD348"/>
    <mergeCell ref="AE338:AE348"/>
    <mergeCell ref="AF338:AF348"/>
    <mergeCell ref="AK315:AK325"/>
    <mergeCell ref="AH326:AH337"/>
    <mergeCell ref="AI326:AI337"/>
    <mergeCell ref="AJ338:AJ348"/>
    <mergeCell ref="AK338:AK348"/>
    <mergeCell ref="AK260:AK270"/>
    <mergeCell ref="AL260:AL270"/>
    <mergeCell ref="AL282:AL292"/>
    <mergeCell ref="V298:W298"/>
    <mergeCell ref="AG293:AG303"/>
    <mergeCell ref="AH293:AH303"/>
    <mergeCell ref="AI293:AI303"/>
    <mergeCell ref="X282:X292"/>
    <mergeCell ref="Y282:Y292"/>
    <mergeCell ref="Z282:Z292"/>
    <mergeCell ref="AA282:AA292"/>
    <mergeCell ref="AB282:AB292"/>
    <mergeCell ref="AC282:AC292"/>
    <mergeCell ref="AD293:AD303"/>
    <mergeCell ref="AE293:AE303"/>
    <mergeCell ref="AF293:AF303"/>
    <mergeCell ref="AJ282:AJ292"/>
    <mergeCell ref="X293:X303"/>
    <mergeCell ref="AB271:AB281"/>
    <mergeCell ref="AC271:AC281"/>
    <mergeCell ref="AD260:AD270"/>
    <mergeCell ref="AE260:AE270"/>
    <mergeCell ref="AF260:AF270"/>
    <mergeCell ref="AG260:AG270"/>
    <mergeCell ref="AH260:AH270"/>
    <mergeCell ref="AI260:AI270"/>
    <mergeCell ref="AL271:AL281"/>
    <mergeCell ref="V276:W276"/>
    <mergeCell ref="AB293:AB303"/>
    <mergeCell ref="AC293:AC303"/>
    <mergeCell ref="AD282:AD292"/>
    <mergeCell ref="AE282:AE292"/>
    <mergeCell ref="AF282:AF292"/>
    <mergeCell ref="AG282:AG292"/>
    <mergeCell ref="AH282:AH292"/>
    <mergeCell ref="AI282:AI292"/>
    <mergeCell ref="AJ293:AJ303"/>
    <mergeCell ref="AD271:AD281"/>
    <mergeCell ref="AE271:AE281"/>
    <mergeCell ref="AF271:AF281"/>
    <mergeCell ref="AK293:AK303"/>
    <mergeCell ref="AL293:AL303"/>
    <mergeCell ref="AA304:AA314"/>
    <mergeCell ref="AB304:AB314"/>
    <mergeCell ref="AC304:AC314"/>
    <mergeCell ref="Y293:Y303"/>
    <mergeCell ref="Z293:Z303"/>
    <mergeCell ref="AA293:AA303"/>
    <mergeCell ref="AK304:AK314"/>
    <mergeCell ref="AL304:AL314"/>
    <mergeCell ref="AK271:AK281"/>
    <mergeCell ref="V309:W309"/>
    <mergeCell ref="AB260:AB270"/>
    <mergeCell ref="AC260:AC270"/>
    <mergeCell ref="AK282:AK292"/>
    <mergeCell ref="AJ260:AJ270"/>
    <mergeCell ref="V287:W287"/>
    <mergeCell ref="AG271:AG281"/>
    <mergeCell ref="AH271:AH281"/>
    <mergeCell ref="AI271:AI281"/>
    <mergeCell ref="X260:X270"/>
    <mergeCell ref="Y260:Y270"/>
    <mergeCell ref="AK238:AK248"/>
    <mergeCell ref="AL238:AL248"/>
    <mergeCell ref="V244:W244"/>
    <mergeCell ref="X249:X259"/>
    <mergeCell ref="Y249:Y259"/>
    <mergeCell ref="Z249:Z259"/>
    <mergeCell ref="AA249:AA259"/>
    <mergeCell ref="AB249:AB259"/>
    <mergeCell ref="AC249:AC259"/>
    <mergeCell ref="AD238:AD248"/>
    <mergeCell ref="AE238:AE248"/>
    <mergeCell ref="AF238:AF248"/>
    <mergeCell ref="AG238:AG248"/>
    <mergeCell ref="AH238:AH248"/>
    <mergeCell ref="AI238:AI248"/>
    <mergeCell ref="AJ249:AJ259"/>
    <mergeCell ref="AK249:AK259"/>
    <mergeCell ref="AL249:AL259"/>
    <mergeCell ref="V255:W255"/>
    <mergeCell ref="AG249:AG259"/>
    <mergeCell ref="AJ271:AJ281"/>
    <mergeCell ref="AH249:AH259"/>
    <mergeCell ref="V266:W266"/>
    <mergeCell ref="X271:X281"/>
    <mergeCell ref="Y271:Y281"/>
    <mergeCell ref="Z271:Z281"/>
    <mergeCell ref="AA271:AA281"/>
    <mergeCell ref="AD227:AD237"/>
    <mergeCell ref="AE227:AE237"/>
    <mergeCell ref="AF227:AF237"/>
    <mergeCell ref="AJ216:AJ226"/>
    <mergeCell ref="X227:X237"/>
    <mergeCell ref="AI249:AI259"/>
    <mergeCell ref="X238:X248"/>
    <mergeCell ref="Y238:Y248"/>
    <mergeCell ref="AD249:AD259"/>
    <mergeCell ref="AE249:AE259"/>
    <mergeCell ref="AF249:AF259"/>
    <mergeCell ref="AJ238:AJ248"/>
    <mergeCell ref="Z238:Z248"/>
    <mergeCell ref="AA238:AA248"/>
    <mergeCell ref="AB238:AB248"/>
    <mergeCell ref="AC238:AC248"/>
    <mergeCell ref="Y227:Y237"/>
    <mergeCell ref="Z227:Z237"/>
    <mergeCell ref="AA227:AA237"/>
    <mergeCell ref="AB227:AB237"/>
    <mergeCell ref="AC227:AC237"/>
    <mergeCell ref="AD216:AD226"/>
    <mergeCell ref="V222:W222"/>
    <mergeCell ref="AC216:AC226"/>
    <mergeCell ref="Z260:Z270"/>
    <mergeCell ref="AA260:AA270"/>
    <mergeCell ref="AK205:AK215"/>
    <mergeCell ref="AL205:AL215"/>
    <mergeCell ref="V211:W211"/>
    <mergeCell ref="AE216:AE226"/>
    <mergeCell ref="AF216:AF226"/>
    <mergeCell ref="AG216:AG226"/>
    <mergeCell ref="AH216:AH226"/>
    <mergeCell ref="AI216:AI226"/>
    <mergeCell ref="AJ227:AJ237"/>
    <mergeCell ref="AD205:AD215"/>
    <mergeCell ref="AE205:AE215"/>
    <mergeCell ref="AF205:AF215"/>
    <mergeCell ref="AK227:AK237"/>
    <mergeCell ref="AL227:AL237"/>
    <mergeCell ref="Z194:Z204"/>
    <mergeCell ref="AA194:AA204"/>
    <mergeCell ref="AB194:AB204"/>
    <mergeCell ref="AC194:AC204"/>
    <mergeCell ref="AK216:AK226"/>
    <mergeCell ref="AJ194:AJ204"/>
    <mergeCell ref="AK194:AK204"/>
    <mergeCell ref="AL194:AL204"/>
    <mergeCell ref="AL216:AL226"/>
    <mergeCell ref="V233:W233"/>
    <mergeCell ref="AG227:AG237"/>
    <mergeCell ref="AH227:AH237"/>
    <mergeCell ref="AI227:AI237"/>
    <mergeCell ref="X216:X226"/>
    <mergeCell ref="Y216:Y226"/>
    <mergeCell ref="Z216:Z226"/>
    <mergeCell ref="AA216:AA226"/>
    <mergeCell ref="AB216:AB226"/>
    <mergeCell ref="AG205:AG215"/>
    <mergeCell ref="AH205:AH215"/>
    <mergeCell ref="AI205:AI215"/>
    <mergeCell ref="X194:X204"/>
    <mergeCell ref="Y194:Y204"/>
    <mergeCell ref="AI183:AI193"/>
    <mergeCell ref="X172:X182"/>
    <mergeCell ref="Y172:Y182"/>
    <mergeCell ref="AD183:AD193"/>
    <mergeCell ref="AE183:AE193"/>
    <mergeCell ref="AF183:AF193"/>
    <mergeCell ref="AJ172:AJ182"/>
    <mergeCell ref="Z172:Z182"/>
    <mergeCell ref="AA172:AA182"/>
    <mergeCell ref="AB172:AB182"/>
    <mergeCell ref="AC172:AC182"/>
    <mergeCell ref="V200:W200"/>
    <mergeCell ref="X205:X215"/>
    <mergeCell ref="Y205:Y215"/>
    <mergeCell ref="Z205:Z215"/>
    <mergeCell ref="AA205:AA215"/>
    <mergeCell ref="AB205:AB215"/>
    <mergeCell ref="AC205:AC215"/>
    <mergeCell ref="AD194:AD204"/>
    <mergeCell ref="AE194:AE204"/>
    <mergeCell ref="AF194:AF204"/>
    <mergeCell ref="AG194:AG204"/>
    <mergeCell ref="AH194:AH204"/>
    <mergeCell ref="AI194:AI204"/>
    <mergeCell ref="AJ205:AJ215"/>
    <mergeCell ref="AK172:AK182"/>
    <mergeCell ref="AL172:AL182"/>
    <mergeCell ref="V178:W178"/>
    <mergeCell ref="X183:X193"/>
    <mergeCell ref="Y183:Y193"/>
    <mergeCell ref="Z183:Z193"/>
    <mergeCell ref="AA183:AA193"/>
    <mergeCell ref="AB183:AB193"/>
    <mergeCell ref="AC183:AC193"/>
    <mergeCell ref="AD172:AD182"/>
    <mergeCell ref="AE172:AE182"/>
    <mergeCell ref="AF172:AF182"/>
    <mergeCell ref="AG172:AG182"/>
    <mergeCell ref="AH172:AH182"/>
    <mergeCell ref="AI172:AI182"/>
    <mergeCell ref="AJ183:AJ193"/>
    <mergeCell ref="AK183:AK193"/>
    <mergeCell ref="AL183:AL193"/>
    <mergeCell ref="V189:W189"/>
    <mergeCell ref="AG183:AG193"/>
    <mergeCell ref="AH183:AH193"/>
    <mergeCell ref="AK150:AK160"/>
    <mergeCell ref="AL150:AL160"/>
    <mergeCell ref="V156:W156"/>
    <mergeCell ref="X161:X171"/>
    <mergeCell ref="Y161:Y171"/>
    <mergeCell ref="Z161:Z171"/>
    <mergeCell ref="AA161:AA171"/>
    <mergeCell ref="AB161:AB171"/>
    <mergeCell ref="AC161:AC171"/>
    <mergeCell ref="AD150:AD160"/>
    <mergeCell ref="AE150:AE160"/>
    <mergeCell ref="AF150:AF160"/>
    <mergeCell ref="AG150:AG160"/>
    <mergeCell ref="AH150:AH160"/>
    <mergeCell ref="AI150:AI160"/>
    <mergeCell ref="AJ161:AJ171"/>
    <mergeCell ref="AK161:AK171"/>
    <mergeCell ref="AL161:AL171"/>
    <mergeCell ref="V167:W167"/>
    <mergeCell ref="AG161:AG171"/>
    <mergeCell ref="AH161:AH171"/>
    <mergeCell ref="AI161:AI171"/>
    <mergeCell ref="X150:X160"/>
    <mergeCell ref="Y124:Y136"/>
    <mergeCell ref="Y150:Y160"/>
    <mergeCell ref="Z150:Z160"/>
    <mergeCell ref="AA150:AA160"/>
    <mergeCell ref="AB150:AB160"/>
    <mergeCell ref="AC150:AC160"/>
    <mergeCell ref="AD137:AD149"/>
    <mergeCell ref="AE137:AE149"/>
    <mergeCell ref="AF137:AF149"/>
    <mergeCell ref="AD161:AD171"/>
    <mergeCell ref="AE161:AE171"/>
    <mergeCell ref="AF161:AF171"/>
    <mergeCell ref="AJ150:AJ160"/>
    <mergeCell ref="Z124:Z136"/>
    <mergeCell ref="AA124:AA136"/>
    <mergeCell ref="AB124:AB136"/>
    <mergeCell ref="AC124:AC136"/>
    <mergeCell ref="AD111:AD123"/>
    <mergeCell ref="AE111:AE123"/>
    <mergeCell ref="AF111:AF123"/>
    <mergeCell ref="AJ98:AJ110"/>
    <mergeCell ref="Z98:Z110"/>
    <mergeCell ref="AA98:AA110"/>
    <mergeCell ref="AB98:AB110"/>
    <mergeCell ref="AC98:AC110"/>
    <mergeCell ref="AJ124:AJ136"/>
    <mergeCell ref="AK124:AK136"/>
    <mergeCell ref="AL124:AL136"/>
    <mergeCell ref="V132:W132"/>
    <mergeCell ref="X137:X149"/>
    <mergeCell ref="Y137:Y149"/>
    <mergeCell ref="Z137:Z149"/>
    <mergeCell ref="AA137:AA149"/>
    <mergeCell ref="AB137:AB149"/>
    <mergeCell ref="AC137:AC149"/>
    <mergeCell ref="AD124:AD136"/>
    <mergeCell ref="AE124:AE136"/>
    <mergeCell ref="AF124:AF136"/>
    <mergeCell ref="AG124:AG136"/>
    <mergeCell ref="AH124:AH136"/>
    <mergeCell ref="AI124:AI136"/>
    <mergeCell ref="AJ137:AJ149"/>
    <mergeCell ref="AK137:AK149"/>
    <mergeCell ref="AL137:AL149"/>
    <mergeCell ref="V145:W145"/>
    <mergeCell ref="AG137:AG149"/>
    <mergeCell ref="AH137:AH149"/>
    <mergeCell ref="AI137:AI149"/>
    <mergeCell ref="X124:X136"/>
    <mergeCell ref="AH85:AH97"/>
    <mergeCell ref="AI85:AI97"/>
    <mergeCell ref="X72:X84"/>
    <mergeCell ref="AK98:AK110"/>
    <mergeCell ref="AL98:AL110"/>
    <mergeCell ref="V106:W106"/>
    <mergeCell ref="X111:X123"/>
    <mergeCell ref="Y111:Y123"/>
    <mergeCell ref="Z111:Z123"/>
    <mergeCell ref="AA111:AA123"/>
    <mergeCell ref="AB111:AB123"/>
    <mergeCell ref="AC111:AC123"/>
    <mergeCell ref="AD98:AD110"/>
    <mergeCell ref="AE98:AE110"/>
    <mergeCell ref="AF98:AF110"/>
    <mergeCell ref="AG98:AG110"/>
    <mergeCell ref="AH98:AH110"/>
    <mergeCell ref="AI98:AI110"/>
    <mergeCell ref="AJ111:AJ123"/>
    <mergeCell ref="AK111:AK123"/>
    <mergeCell ref="AL111:AL123"/>
    <mergeCell ref="V119:W119"/>
    <mergeCell ref="AG111:AG123"/>
    <mergeCell ref="AH111:AH123"/>
    <mergeCell ref="AI111:AI123"/>
    <mergeCell ref="X98:X110"/>
    <mergeCell ref="Y98:Y110"/>
    <mergeCell ref="Y72:Y84"/>
    <mergeCell ref="Z72:Z84"/>
    <mergeCell ref="AA72:AA84"/>
    <mergeCell ref="AB72:AB84"/>
    <mergeCell ref="AC72:AC84"/>
    <mergeCell ref="AD59:AD71"/>
    <mergeCell ref="AE59:AE71"/>
    <mergeCell ref="AF59:AF71"/>
    <mergeCell ref="AD85:AD97"/>
    <mergeCell ref="AE85:AE97"/>
    <mergeCell ref="AF85:AF97"/>
    <mergeCell ref="AJ72:AJ84"/>
    <mergeCell ref="AK72:AK84"/>
    <mergeCell ref="AL72:AL84"/>
    <mergeCell ref="V80:W80"/>
    <mergeCell ref="X85:X97"/>
    <mergeCell ref="Y85:Y97"/>
    <mergeCell ref="Z85:Z97"/>
    <mergeCell ref="AA85:AA97"/>
    <mergeCell ref="AB85:AB97"/>
    <mergeCell ref="AC85:AC97"/>
    <mergeCell ref="AD72:AD84"/>
    <mergeCell ref="AE72:AE84"/>
    <mergeCell ref="AF72:AF84"/>
    <mergeCell ref="AG72:AG84"/>
    <mergeCell ref="AH72:AH84"/>
    <mergeCell ref="AI72:AI84"/>
    <mergeCell ref="AJ85:AJ97"/>
    <mergeCell ref="AK85:AK97"/>
    <mergeCell ref="AL85:AL97"/>
    <mergeCell ref="V93:W93"/>
    <mergeCell ref="AG85:AG97"/>
    <mergeCell ref="X59:X71"/>
    <mergeCell ref="Y59:Y71"/>
    <mergeCell ref="Z59:Z71"/>
    <mergeCell ref="AA59:AA71"/>
    <mergeCell ref="AB59:AB71"/>
    <mergeCell ref="AC59:AC71"/>
    <mergeCell ref="AD46:AD58"/>
    <mergeCell ref="AE46:AE58"/>
    <mergeCell ref="AF46:AF58"/>
    <mergeCell ref="AG46:AG58"/>
    <mergeCell ref="AH46:AH58"/>
    <mergeCell ref="AI46:AI58"/>
    <mergeCell ref="AJ59:AJ71"/>
    <mergeCell ref="AK59:AK71"/>
    <mergeCell ref="AL59:AL71"/>
    <mergeCell ref="V67:W67"/>
    <mergeCell ref="AG59:AG71"/>
    <mergeCell ref="AH59:AH71"/>
    <mergeCell ref="AI59:AI71"/>
    <mergeCell ref="AJ33:AJ45"/>
    <mergeCell ref="AK33:AK45"/>
    <mergeCell ref="AL33:AL45"/>
    <mergeCell ref="V41:W41"/>
    <mergeCell ref="X46:X58"/>
    <mergeCell ref="Y46:Y58"/>
    <mergeCell ref="Z46:Z58"/>
    <mergeCell ref="AA46:AA58"/>
    <mergeCell ref="AB46:AB58"/>
    <mergeCell ref="AC46:AC58"/>
    <mergeCell ref="AD33:AD45"/>
    <mergeCell ref="AE33:AE45"/>
    <mergeCell ref="AF33:AF45"/>
    <mergeCell ref="AG33:AG45"/>
    <mergeCell ref="AH33:AH45"/>
    <mergeCell ref="AI33:AI45"/>
    <mergeCell ref="X33:X45"/>
    <mergeCell ref="Y33:Y45"/>
    <mergeCell ref="Z33:Z45"/>
    <mergeCell ref="AA33:AA45"/>
    <mergeCell ref="AB33:AB45"/>
    <mergeCell ref="AC33:AC45"/>
    <mergeCell ref="AJ46:AJ58"/>
    <mergeCell ref="AK46:AK58"/>
    <mergeCell ref="AL46:AL58"/>
    <mergeCell ref="V54:W54"/>
    <mergeCell ref="B19:D19"/>
    <mergeCell ref="F19:G19"/>
    <mergeCell ref="H19:I19"/>
    <mergeCell ref="J19:K19"/>
    <mergeCell ref="M19:P19"/>
    <mergeCell ref="Q19:R19"/>
    <mergeCell ref="B18:D18"/>
    <mergeCell ref="F18:G18"/>
    <mergeCell ref="H18:I18"/>
    <mergeCell ref="J18:K18"/>
    <mergeCell ref="M18:P18"/>
    <mergeCell ref="Q18:R18"/>
    <mergeCell ref="AH20:AH32"/>
    <mergeCell ref="AI20:AI32"/>
    <mergeCell ref="AJ20:AJ32"/>
    <mergeCell ref="AK20:AK32"/>
    <mergeCell ref="AL20:AL32"/>
    <mergeCell ref="V28:W28"/>
    <mergeCell ref="AB20:AB32"/>
    <mergeCell ref="AC20:AC32"/>
    <mergeCell ref="AD20:AD32"/>
    <mergeCell ref="AE20:AE32"/>
    <mergeCell ref="AF20:AF32"/>
    <mergeCell ref="AG20:AG32"/>
    <mergeCell ref="X20:X32"/>
    <mergeCell ref="Y20:Y32"/>
    <mergeCell ref="Z20:Z32"/>
    <mergeCell ref="AA20:AA32"/>
    <mergeCell ref="B15:D15"/>
    <mergeCell ref="F15:G15"/>
    <mergeCell ref="H15:I15"/>
    <mergeCell ref="J15:K15"/>
    <mergeCell ref="M15:P15"/>
    <mergeCell ref="Q15:R15"/>
    <mergeCell ref="B14:D14"/>
    <mergeCell ref="F14:G14"/>
    <mergeCell ref="H14:I14"/>
    <mergeCell ref="J14:K14"/>
    <mergeCell ref="M14:P14"/>
    <mergeCell ref="Q14:R14"/>
    <mergeCell ref="B17:D17"/>
    <mergeCell ref="F17:G17"/>
    <mergeCell ref="H17:I17"/>
    <mergeCell ref="J17:K17"/>
    <mergeCell ref="M17:P17"/>
    <mergeCell ref="Q17:R17"/>
    <mergeCell ref="B16:D16"/>
    <mergeCell ref="F16:G16"/>
    <mergeCell ref="H16:I16"/>
    <mergeCell ref="J16:K16"/>
    <mergeCell ref="M16:P16"/>
    <mergeCell ref="Q16:R16"/>
    <mergeCell ref="D28:D30"/>
    <mergeCell ref="F28:F30"/>
    <mergeCell ref="H28:H30"/>
    <mergeCell ref="J28:J30"/>
    <mergeCell ref="AL10:AL19"/>
    <mergeCell ref="B11:D11"/>
    <mergeCell ref="F11:G11"/>
    <mergeCell ref="H11:I11"/>
    <mergeCell ref="J11:K11"/>
    <mergeCell ref="M11:P11"/>
    <mergeCell ref="Q11:R11"/>
    <mergeCell ref="S11:T11"/>
    <mergeCell ref="U11:W11"/>
    <mergeCell ref="B12:D12"/>
    <mergeCell ref="AD10:AD19"/>
    <mergeCell ref="AE10:AG11"/>
    <mergeCell ref="AH10:AH19"/>
    <mergeCell ref="AI10:AI19"/>
    <mergeCell ref="AJ10:AJ19"/>
    <mergeCell ref="AK10:AK19"/>
    <mergeCell ref="AE12:AE19"/>
    <mergeCell ref="AF12:AF19"/>
    <mergeCell ref="AG12:AG19"/>
    <mergeCell ref="S10:T10"/>
    <mergeCell ref="U10:W10"/>
    <mergeCell ref="X10:X19"/>
    <mergeCell ref="Y10:Y19"/>
    <mergeCell ref="Z10:Z19"/>
    <mergeCell ref="B13:D13"/>
    <mergeCell ref="F13:G13"/>
    <mergeCell ref="H13:I13"/>
    <mergeCell ref="J13:K13"/>
    <mergeCell ref="M13:P13"/>
    <mergeCell ref="Q13:R13"/>
    <mergeCell ref="F12:G12"/>
    <mergeCell ref="H12:I12"/>
    <mergeCell ref="Q10:R10"/>
    <mergeCell ref="J8:K9"/>
    <mergeCell ref="L8:L9"/>
    <mergeCell ref="M8:P9"/>
    <mergeCell ref="Q8:R9"/>
    <mergeCell ref="AA10:AC11"/>
    <mergeCell ref="U12:W12"/>
    <mergeCell ref="AA12:AA19"/>
    <mergeCell ref="AB12:AB19"/>
    <mergeCell ref="AC12:AC19"/>
    <mergeCell ref="S13:T13"/>
    <mergeCell ref="U13:W13"/>
    <mergeCell ref="S15:T15"/>
    <mergeCell ref="U15:W15"/>
    <mergeCell ref="S17:T17"/>
    <mergeCell ref="U17:W17"/>
    <mergeCell ref="S19:T19"/>
    <mergeCell ref="U19:W19"/>
    <mergeCell ref="S14:T14"/>
    <mergeCell ref="U14:W14"/>
    <mergeCell ref="S12:T12"/>
    <mergeCell ref="S18:T18"/>
    <mergeCell ref="U18:W18"/>
    <mergeCell ref="S16:T16"/>
    <mergeCell ref="U16:W16"/>
    <mergeCell ref="J12:K12"/>
    <mergeCell ref="M12:P12"/>
    <mergeCell ref="Q12:R12"/>
    <mergeCell ref="L28:L30"/>
    <mergeCell ref="N28:N30"/>
    <mergeCell ref="P28:P30"/>
    <mergeCell ref="R28:R30"/>
    <mergeCell ref="T28:T30"/>
    <mergeCell ref="A1:AG1"/>
    <mergeCell ref="AH1:AL1"/>
    <mergeCell ref="X2:AL2"/>
    <mergeCell ref="X3:X5"/>
    <mergeCell ref="Y3:Y5"/>
    <mergeCell ref="Z3:Z5"/>
    <mergeCell ref="AA3:AC4"/>
    <mergeCell ref="AD3:AG4"/>
    <mergeCell ref="AH3:AH5"/>
    <mergeCell ref="AI3:AI5"/>
    <mergeCell ref="S8:T9"/>
    <mergeCell ref="U8:W9"/>
    <mergeCell ref="AJ3:AJ5"/>
    <mergeCell ref="AK3:AK5"/>
    <mergeCell ref="AL3:AL5"/>
    <mergeCell ref="A6:K7"/>
    <mergeCell ref="L6:W7"/>
    <mergeCell ref="A8:A9"/>
    <mergeCell ref="B8:D9"/>
    <mergeCell ref="E8:E9"/>
    <mergeCell ref="F8:G9"/>
    <mergeCell ref="H8:I9"/>
    <mergeCell ref="B10:D10"/>
    <mergeCell ref="F10:G10"/>
    <mergeCell ref="H10:I10"/>
    <mergeCell ref="J10:K10"/>
    <mergeCell ref="M10:P10"/>
    <mergeCell ref="T41:T43"/>
    <mergeCell ref="B54:B56"/>
    <mergeCell ref="D54:D56"/>
    <mergeCell ref="F54:F56"/>
    <mergeCell ref="H54:H56"/>
    <mergeCell ref="J54:J56"/>
    <mergeCell ref="L54:L56"/>
    <mergeCell ref="N54:N56"/>
    <mergeCell ref="P54:P56"/>
    <mergeCell ref="R54:R56"/>
    <mergeCell ref="T54:T56"/>
    <mergeCell ref="B41:B43"/>
    <mergeCell ref="D41:D43"/>
    <mergeCell ref="F41:F43"/>
    <mergeCell ref="H41:H43"/>
    <mergeCell ref="J41:J43"/>
    <mergeCell ref="L41:L43"/>
    <mergeCell ref="N41:N43"/>
    <mergeCell ref="P41:P43"/>
    <mergeCell ref="R41:R43"/>
    <mergeCell ref="T67:T69"/>
    <mergeCell ref="B80:B82"/>
    <mergeCell ref="D80:D82"/>
    <mergeCell ref="F80:F82"/>
    <mergeCell ref="H80:H82"/>
    <mergeCell ref="J80:J82"/>
    <mergeCell ref="L80:L82"/>
    <mergeCell ref="N80:N82"/>
    <mergeCell ref="P80:P82"/>
    <mergeCell ref="R80:R82"/>
    <mergeCell ref="T80:T82"/>
    <mergeCell ref="B67:B69"/>
    <mergeCell ref="D67:D69"/>
    <mergeCell ref="F67:F69"/>
    <mergeCell ref="H67:H69"/>
    <mergeCell ref="J67:J69"/>
    <mergeCell ref="L67:L69"/>
    <mergeCell ref="N67:N69"/>
    <mergeCell ref="P67:P69"/>
    <mergeCell ref="R67:R69"/>
    <mergeCell ref="T93:T95"/>
    <mergeCell ref="B106:B108"/>
    <mergeCell ref="D106:D108"/>
    <mergeCell ref="F106:F108"/>
    <mergeCell ref="H106:H108"/>
    <mergeCell ref="J106:J108"/>
    <mergeCell ref="L106:L108"/>
    <mergeCell ref="N106:N108"/>
    <mergeCell ref="P106:P108"/>
    <mergeCell ref="R106:R108"/>
    <mergeCell ref="T106:T108"/>
    <mergeCell ref="B93:B95"/>
    <mergeCell ref="D93:D95"/>
    <mergeCell ref="F93:F95"/>
    <mergeCell ref="H93:H95"/>
    <mergeCell ref="J93:J95"/>
    <mergeCell ref="L93:L95"/>
    <mergeCell ref="N93:N95"/>
    <mergeCell ref="P93:P95"/>
    <mergeCell ref="R93:R95"/>
    <mergeCell ref="T119:T121"/>
    <mergeCell ref="B132:B134"/>
    <mergeCell ref="D132:D134"/>
    <mergeCell ref="F132:F134"/>
    <mergeCell ref="H132:H134"/>
    <mergeCell ref="J132:J134"/>
    <mergeCell ref="L132:L134"/>
    <mergeCell ref="N132:N134"/>
    <mergeCell ref="P132:P134"/>
    <mergeCell ref="R132:R134"/>
    <mergeCell ref="T132:T134"/>
    <mergeCell ref="B119:B121"/>
    <mergeCell ref="D119:D121"/>
    <mergeCell ref="F119:F121"/>
    <mergeCell ref="H119:H121"/>
    <mergeCell ref="J119:J121"/>
    <mergeCell ref="L119:L121"/>
    <mergeCell ref="N119:N121"/>
    <mergeCell ref="P119:P121"/>
    <mergeCell ref="R119:R121"/>
    <mergeCell ref="T145:T147"/>
    <mergeCell ref="B156:B158"/>
    <mergeCell ref="D156:D158"/>
    <mergeCell ref="F156:F158"/>
    <mergeCell ref="H156:H158"/>
    <mergeCell ref="J156:J158"/>
    <mergeCell ref="L156:L158"/>
    <mergeCell ref="N156:N158"/>
    <mergeCell ref="P156:P158"/>
    <mergeCell ref="R156:R158"/>
    <mergeCell ref="T156:T158"/>
    <mergeCell ref="B145:B147"/>
    <mergeCell ref="D145:D147"/>
    <mergeCell ref="F145:F147"/>
    <mergeCell ref="H145:H147"/>
    <mergeCell ref="J145:J147"/>
    <mergeCell ref="L145:L147"/>
    <mergeCell ref="N145:N147"/>
    <mergeCell ref="P145:P147"/>
    <mergeCell ref="R145:R147"/>
    <mergeCell ref="B189:B191"/>
    <mergeCell ref="F189:F191"/>
    <mergeCell ref="H189:H191"/>
    <mergeCell ref="J189:J191"/>
    <mergeCell ref="L189:L191"/>
    <mergeCell ref="N189:N191"/>
    <mergeCell ref="P189:P191"/>
    <mergeCell ref="R189:R191"/>
    <mergeCell ref="T189:T191"/>
    <mergeCell ref="T167:T169"/>
    <mergeCell ref="B178:B180"/>
    <mergeCell ref="D178:D180"/>
    <mergeCell ref="F178:F180"/>
    <mergeCell ref="H178:H180"/>
    <mergeCell ref="J178:J180"/>
    <mergeCell ref="L178:L180"/>
    <mergeCell ref="N178:N180"/>
    <mergeCell ref="P178:P180"/>
    <mergeCell ref="R178:R180"/>
    <mergeCell ref="T178:T180"/>
    <mergeCell ref="B167:B169"/>
    <mergeCell ref="D167:D169"/>
    <mergeCell ref="F167:F169"/>
    <mergeCell ref="H167:H169"/>
    <mergeCell ref="J167:J169"/>
    <mergeCell ref="L167:L169"/>
    <mergeCell ref="N167:N169"/>
    <mergeCell ref="P167:P169"/>
    <mergeCell ref="R167:R169"/>
    <mergeCell ref="T200:T202"/>
    <mergeCell ref="B211:B213"/>
    <mergeCell ref="D211:D213"/>
    <mergeCell ref="F211:F213"/>
    <mergeCell ref="H211:H213"/>
    <mergeCell ref="J211:J213"/>
    <mergeCell ref="L211:L213"/>
    <mergeCell ref="N211:N213"/>
    <mergeCell ref="P211:P213"/>
    <mergeCell ref="R211:R213"/>
    <mergeCell ref="T211:T213"/>
    <mergeCell ref="B200:B202"/>
    <mergeCell ref="D200:D202"/>
    <mergeCell ref="F200:F202"/>
    <mergeCell ref="H200:H202"/>
    <mergeCell ref="J200:J202"/>
    <mergeCell ref="L200:L202"/>
    <mergeCell ref="N200:N202"/>
    <mergeCell ref="P200:P202"/>
    <mergeCell ref="R200:R202"/>
    <mergeCell ref="T222:T224"/>
    <mergeCell ref="B233:B235"/>
    <mergeCell ref="D233:D235"/>
    <mergeCell ref="F233:F235"/>
    <mergeCell ref="H233:H235"/>
    <mergeCell ref="J233:J235"/>
    <mergeCell ref="L233:L235"/>
    <mergeCell ref="N233:N235"/>
    <mergeCell ref="P233:P235"/>
    <mergeCell ref="R233:R235"/>
    <mergeCell ref="T233:T235"/>
    <mergeCell ref="B222:B224"/>
    <mergeCell ref="D222:D224"/>
    <mergeCell ref="F222:F224"/>
    <mergeCell ref="H222:H224"/>
    <mergeCell ref="J222:J224"/>
    <mergeCell ref="L222:L224"/>
    <mergeCell ref="N222:N224"/>
    <mergeCell ref="P222:P224"/>
    <mergeCell ref="R222:R224"/>
    <mergeCell ref="T244:T246"/>
    <mergeCell ref="B255:B257"/>
    <mergeCell ref="D255:D257"/>
    <mergeCell ref="F255:F257"/>
    <mergeCell ref="H255:H257"/>
    <mergeCell ref="J255:J257"/>
    <mergeCell ref="L255:L257"/>
    <mergeCell ref="N255:N257"/>
    <mergeCell ref="P255:P257"/>
    <mergeCell ref="R255:R257"/>
    <mergeCell ref="T255:T257"/>
    <mergeCell ref="B244:B246"/>
    <mergeCell ref="D244:D246"/>
    <mergeCell ref="F244:F246"/>
    <mergeCell ref="H244:H246"/>
    <mergeCell ref="J244:J246"/>
    <mergeCell ref="L244:L246"/>
    <mergeCell ref="N244:N246"/>
    <mergeCell ref="P244:P246"/>
    <mergeCell ref="R244:R246"/>
    <mergeCell ref="T266:T268"/>
    <mergeCell ref="B276:B278"/>
    <mergeCell ref="D276:D278"/>
    <mergeCell ref="F276:F278"/>
    <mergeCell ref="H276:H278"/>
    <mergeCell ref="J276:J278"/>
    <mergeCell ref="L276:L278"/>
    <mergeCell ref="N276:N278"/>
    <mergeCell ref="P276:P278"/>
    <mergeCell ref="R276:R278"/>
    <mergeCell ref="T276:T278"/>
    <mergeCell ref="B266:B268"/>
    <mergeCell ref="D266:D268"/>
    <mergeCell ref="F266:F268"/>
    <mergeCell ref="H266:H268"/>
    <mergeCell ref="J266:J268"/>
    <mergeCell ref="L266:L268"/>
    <mergeCell ref="N266:N268"/>
    <mergeCell ref="P266:P268"/>
    <mergeCell ref="R266:R268"/>
    <mergeCell ref="T287:T289"/>
    <mergeCell ref="B298:B300"/>
    <mergeCell ref="D298:D300"/>
    <mergeCell ref="F298:F300"/>
    <mergeCell ref="H298:H300"/>
    <mergeCell ref="J298:J300"/>
    <mergeCell ref="L298:L300"/>
    <mergeCell ref="N298:N300"/>
    <mergeCell ref="P298:P300"/>
    <mergeCell ref="R298:R300"/>
    <mergeCell ref="T298:T300"/>
    <mergeCell ref="B287:B289"/>
    <mergeCell ref="D287:D289"/>
    <mergeCell ref="F287:F289"/>
    <mergeCell ref="H287:H289"/>
    <mergeCell ref="J287:J289"/>
    <mergeCell ref="L287:L289"/>
    <mergeCell ref="N287:N289"/>
    <mergeCell ref="P287:P289"/>
    <mergeCell ref="R287:R289"/>
    <mergeCell ref="T309:T311"/>
    <mergeCell ref="B320:B322"/>
    <mergeCell ref="D320:D322"/>
    <mergeCell ref="F320:F322"/>
    <mergeCell ref="H320:H322"/>
    <mergeCell ref="J320:J322"/>
    <mergeCell ref="L320:L322"/>
    <mergeCell ref="N320:N322"/>
    <mergeCell ref="P320:P322"/>
    <mergeCell ref="R320:R322"/>
    <mergeCell ref="T320:T322"/>
    <mergeCell ref="B309:B311"/>
    <mergeCell ref="D309:D311"/>
    <mergeCell ref="F309:F311"/>
    <mergeCell ref="H309:H311"/>
    <mergeCell ref="J309:J311"/>
    <mergeCell ref="L309:L311"/>
    <mergeCell ref="N309:N311"/>
    <mergeCell ref="P309:P311"/>
    <mergeCell ref="R309:R311"/>
    <mergeCell ref="T332:T334"/>
    <mergeCell ref="B343:B345"/>
    <mergeCell ref="D343:D345"/>
    <mergeCell ref="F343:F345"/>
    <mergeCell ref="H343:H345"/>
    <mergeCell ref="J343:J345"/>
    <mergeCell ref="L343:L345"/>
    <mergeCell ref="N343:N345"/>
    <mergeCell ref="P343:P345"/>
    <mergeCell ref="R343:R345"/>
    <mergeCell ref="T343:T345"/>
    <mergeCell ref="B332:B334"/>
    <mergeCell ref="D332:D334"/>
    <mergeCell ref="F332:F334"/>
    <mergeCell ref="H332:H334"/>
    <mergeCell ref="J332:J334"/>
    <mergeCell ref="L332:L334"/>
    <mergeCell ref="N332:N334"/>
    <mergeCell ref="P332:P334"/>
    <mergeCell ref="R332:R334"/>
    <mergeCell ref="T354:T356"/>
    <mergeCell ref="B365:B367"/>
    <mergeCell ref="D365:D367"/>
    <mergeCell ref="F365:F367"/>
    <mergeCell ref="H365:H367"/>
    <mergeCell ref="J365:J367"/>
    <mergeCell ref="L365:L367"/>
    <mergeCell ref="N365:N367"/>
    <mergeCell ref="P365:P367"/>
    <mergeCell ref="R365:R367"/>
    <mergeCell ref="T365:T367"/>
    <mergeCell ref="B354:B356"/>
    <mergeCell ref="D354:D356"/>
    <mergeCell ref="F354:F356"/>
    <mergeCell ref="H354:H356"/>
    <mergeCell ref="J354:J356"/>
    <mergeCell ref="L354:L356"/>
    <mergeCell ref="N354:N356"/>
    <mergeCell ref="P354:P356"/>
    <mergeCell ref="R354:R356"/>
    <mergeCell ref="T376:T378"/>
    <mergeCell ref="B387:B389"/>
    <mergeCell ref="D387:D389"/>
    <mergeCell ref="F387:F389"/>
    <mergeCell ref="H387:H389"/>
    <mergeCell ref="J387:J389"/>
    <mergeCell ref="L387:L389"/>
    <mergeCell ref="N387:N389"/>
    <mergeCell ref="P387:P389"/>
    <mergeCell ref="R387:R389"/>
    <mergeCell ref="T387:T389"/>
    <mergeCell ref="B376:B378"/>
    <mergeCell ref="D376:D378"/>
    <mergeCell ref="F376:F378"/>
    <mergeCell ref="H376:H378"/>
    <mergeCell ref="J376:J378"/>
    <mergeCell ref="L376:L378"/>
    <mergeCell ref="N376:N378"/>
    <mergeCell ref="P376:P378"/>
    <mergeCell ref="R376:R378"/>
    <mergeCell ref="T399:T401"/>
    <mergeCell ref="B410:B412"/>
    <mergeCell ref="D410:D412"/>
    <mergeCell ref="F410:F412"/>
    <mergeCell ref="H410:H412"/>
    <mergeCell ref="J410:J412"/>
    <mergeCell ref="L410:L412"/>
    <mergeCell ref="N410:N412"/>
    <mergeCell ref="P410:P412"/>
    <mergeCell ref="R410:R412"/>
    <mergeCell ref="T410:T412"/>
    <mergeCell ref="B399:B401"/>
    <mergeCell ref="D399:D401"/>
    <mergeCell ref="F399:F401"/>
    <mergeCell ref="H399:H401"/>
    <mergeCell ref="J399:J401"/>
    <mergeCell ref="L399:L401"/>
    <mergeCell ref="N399:N401"/>
    <mergeCell ref="P399:P401"/>
    <mergeCell ref="R399:R401"/>
    <mergeCell ref="T421:T423"/>
    <mergeCell ref="B432:B434"/>
    <mergeCell ref="D432:D434"/>
    <mergeCell ref="F432:F434"/>
    <mergeCell ref="H432:H434"/>
    <mergeCell ref="J432:J434"/>
    <mergeCell ref="L432:L434"/>
    <mergeCell ref="N432:N434"/>
    <mergeCell ref="P432:P434"/>
    <mergeCell ref="R432:R434"/>
    <mergeCell ref="T432:T434"/>
    <mergeCell ref="B421:B423"/>
    <mergeCell ref="D421:D423"/>
    <mergeCell ref="F421:F423"/>
    <mergeCell ref="H421:H423"/>
    <mergeCell ref="J421:J423"/>
    <mergeCell ref="L421:L423"/>
    <mergeCell ref="N421:N423"/>
    <mergeCell ref="P421:P423"/>
    <mergeCell ref="R421:R423"/>
    <mergeCell ref="T443:T445"/>
    <mergeCell ref="B454:B456"/>
    <mergeCell ref="D454:D456"/>
    <mergeCell ref="F454:F456"/>
    <mergeCell ref="H454:H456"/>
    <mergeCell ref="J454:J456"/>
    <mergeCell ref="L454:L456"/>
    <mergeCell ref="N454:N456"/>
    <mergeCell ref="P454:P456"/>
    <mergeCell ref="R454:R456"/>
    <mergeCell ref="T454:T456"/>
    <mergeCell ref="B443:B445"/>
    <mergeCell ref="D443:D445"/>
    <mergeCell ref="F443:F445"/>
    <mergeCell ref="H443:H445"/>
    <mergeCell ref="J443:J445"/>
    <mergeCell ref="L443:L445"/>
    <mergeCell ref="N443:N445"/>
    <mergeCell ref="P443:P445"/>
    <mergeCell ref="R443:R445"/>
    <mergeCell ref="T465:T467"/>
    <mergeCell ref="B476:B478"/>
    <mergeCell ref="D476:D478"/>
    <mergeCell ref="F476:F478"/>
    <mergeCell ref="H476:H478"/>
    <mergeCell ref="J476:J478"/>
    <mergeCell ref="L476:L478"/>
    <mergeCell ref="N476:N478"/>
    <mergeCell ref="P476:P478"/>
    <mergeCell ref="R476:R478"/>
    <mergeCell ref="T476:T478"/>
    <mergeCell ref="B465:B467"/>
    <mergeCell ref="D465:D467"/>
    <mergeCell ref="F465:F467"/>
    <mergeCell ref="H465:H467"/>
    <mergeCell ref="J465:J467"/>
    <mergeCell ref="L465:L467"/>
    <mergeCell ref="N465:N467"/>
    <mergeCell ref="P465:P467"/>
    <mergeCell ref="R465:R467"/>
    <mergeCell ref="T487:T489"/>
    <mergeCell ref="B498:B500"/>
    <mergeCell ref="D498:D500"/>
    <mergeCell ref="F498:F500"/>
    <mergeCell ref="H498:H500"/>
    <mergeCell ref="J498:J500"/>
    <mergeCell ref="L498:L500"/>
    <mergeCell ref="N498:N500"/>
    <mergeCell ref="P498:P500"/>
    <mergeCell ref="R498:R500"/>
    <mergeCell ref="T498:T500"/>
    <mergeCell ref="B487:B489"/>
    <mergeCell ref="D487:D489"/>
    <mergeCell ref="F487:F489"/>
    <mergeCell ref="H487:H489"/>
    <mergeCell ref="J487:J489"/>
    <mergeCell ref="L487:L489"/>
    <mergeCell ref="N487:N489"/>
    <mergeCell ref="P487:P489"/>
    <mergeCell ref="R487:R489"/>
    <mergeCell ref="T542:T544"/>
    <mergeCell ref="B531:B533"/>
    <mergeCell ref="D531:D533"/>
    <mergeCell ref="F531:F533"/>
    <mergeCell ref="H531:H533"/>
    <mergeCell ref="J531:J533"/>
    <mergeCell ref="L531:L533"/>
    <mergeCell ref="N531:N533"/>
    <mergeCell ref="P531:P533"/>
    <mergeCell ref="R531:R533"/>
    <mergeCell ref="T509:T511"/>
    <mergeCell ref="B520:B522"/>
    <mergeCell ref="D520:D522"/>
    <mergeCell ref="F520:F522"/>
    <mergeCell ref="H520:H522"/>
    <mergeCell ref="J520:J522"/>
    <mergeCell ref="L520:L522"/>
    <mergeCell ref="N520:N522"/>
    <mergeCell ref="P520:P522"/>
    <mergeCell ref="R520:R522"/>
    <mergeCell ref="T520:T522"/>
    <mergeCell ref="B509:B511"/>
    <mergeCell ref="D509:D511"/>
    <mergeCell ref="F509:F511"/>
    <mergeCell ref="H509:H511"/>
    <mergeCell ref="J509:J511"/>
    <mergeCell ref="L509:L511"/>
    <mergeCell ref="N509:N510"/>
    <mergeCell ref="P509:P511"/>
    <mergeCell ref="R509:R511"/>
    <mergeCell ref="B575:B577"/>
    <mergeCell ref="D189:D191"/>
    <mergeCell ref="T553:T555"/>
    <mergeCell ref="B564:B566"/>
    <mergeCell ref="D564:D566"/>
    <mergeCell ref="F564:F566"/>
    <mergeCell ref="H564:H566"/>
    <mergeCell ref="J564:J566"/>
    <mergeCell ref="L564:L566"/>
    <mergeCell ref="N564:N566"/>
    <mergeCell ref="P564:P566"/>
    <mergeCell ref="R564:R566"/>
    <mergeCell ref="T564:T566"/>
    <mergeCell ref="B553:B555"/>
    <mergeCell ref="D553:D555"/>
    <mergeCell ref="F553:F555"/>
    <mergeCell ref="H553:H555"/>
    <mergeCell ref="J553:J555"/>
    <mergeCell ref="L553:L555"/>
    <mergeCell ref="N553:N555"/>
    <mergeCell ref="P553:P555"/>
    <mergeCell ref="R553:R555"/>
    <mergeCell ref="T531:T533"/>
    <mergeCell ref="B542:B544"/>
    <mergeCell ref="D542:D544"/>
    <mergeCell ref="F542:F544"/>
    <mergeCell ref="H542:H544"/>
    <mergeCell ref="J542:J544"/>
    <mergeCell ref="L542:L544"/>
    <mergeCell ref="N542:N544"/>
    <mergeCell ref="P542:P544"/>
    <mergeCell ref="R542:R544"/>
    <mergeCell ref="AG438:AG448"/>
    <mergeCell ref="AH438:AH448"/>
    <mergeCell ref="AI438:AI448"/>
    <mergeCell ref="AJ438:AJ448"/>
    <mergeCell ref="AK438:AK448"/>
    <mergeCell ref="AL438:AL448"/>
    <mergeCell ref="X449:X459"/>
    <mergeCell ref="Y449:Y459"/>
    <mergeCell ref="Z449:Z459"/>
    <mergeCell ref="AA449:AA459"/>
    <mergeCell ref="AB449:AB459"/>
    <mergeCell ref="AC449:AC459"/>
    <mergeCell ref="AD449:AD459"/>
    <mergeCell ref="AE449:AE459"/>
    <mergeCell ref="AF449:AF459"/>
    <mergeCell ref="AG449:AG459"/>
    <mergeCell ref="AH449:AH459"/>
    <mergeCell ref="AI449:AI459"/>
    <mergeCell ref="AJ449:AJ459"/>
    <mergeCell ref="AK449:AK459"/>
    <mergeCell ref="AL449:AL459"/>
    <mergeCell ref="X438:X448"/>
    <mergeCell ref="Y438:Y448"/>
    <mergeCell ref="Z438:Z448"/>
    <mergeCell ref="AA438:AA448"/>
    <mergeCell ref="AB438:AB448"/>
    <mergeCell ref="AC438:AC448"/>
    <mergeCell ref="AD438:AD448"/>
    <mergeCell ref="AE438:AE448"/>
    <mergeCell ref="AF438:AF448"/>
    <mergeCell ref="AG460:AG470"/>
    <mergeCell ref="AH460:AH470"/>
    <mergeCell ref="AI460:AI470"/>
    <mergeCell ref="AJ460:AJ470"/>
    <mergeCell ref="AK460:AK470"/>
    <mergeCell ref="AL460:AL470"/>
    <mergeCell ref="X471:X481"/>
    <mergeCell ref="Y471:Y481"/>
    <mergeCell ref="Z471:Z481"/>
    <mergeCell ref="AA471:AA481"/>
    <mergeCell ref="AB471:AB481"/>
    <mergeCell ref="AC471:AC481"/>
    <mergeCell ref="AD471:AD481"/>
    <mergeCell ref="AE471:AE481"/>
    <mergeCell ref="AF471:AF481"/>
    <mergeCell ref="AG471:AG481"/>
    <mergeCell ref="AH471:AH481"/>
    <mergeCell ref="AI471:AI481"/>
    <mergeCell ref="AJ471:AJ481"/>
    <mergeCell ref="AK471:AK481"/>
    <mergeCell ref="AL471:AL481"/>
    <mergeCell ref="X460:X470"/>
    <mergeCell ref="Y460:Y470"/>
    <mergeCell ref="Z460:Z470"/>
    <mergeCell ref="AA460:AA470"/>
    <mergeCell ref="AB460:AB470"/>
    <mergeCell ref="AC460:AC470"/>
    <mergeCell ref="AD460:AD470"/>
    <mergeCell ref="AE460:AE470"/>
    <mergeCell ref="AF460:AF470"/>
    <mergeCell ref="AG482:AG492"/>
    <mergeCell ref="AH482:AH492"/>
    <mergeCell ref="AI482:AI492"/>
    <mergeCell ref="AJ482:AJ492"/>
    <mergeCell ref="AK482:AK492"/>
    <mergeCell ref="AL482:AL492"/>
    <mergeCell ref="X493:X503"/>
    <mergeCell ref="Y493:Y503"/>
    <mergeCell ref="Z493:Z503"/>
    <mergeCell ref="AA493:AA503"/>
    <mergeCell ref="AB493:AB503"/>
    <mergeCell ref="AC493:AC503"/>
    <mergeCell ref="AD493:AD503"/>
    <mergeCell ref="AE493:AE503"/>
    <mergeCell ref="AF493:AF503"/>
    <mergeCell ref="AG493:AG503"/>
    <mergeCell ref="AH493:AH503"/>
    <mergeCell ref="AI493:AI503"/>
    <mergeCell ref="AJ493:AJ503"/>
    <mergeCell ref="AK493:AK503"/>
    <mergeCell ref="AL493:AL503"/>
    <mergeCell ref="X482:X492"/>
    <mergeCell ref="Y482:Y492"/>
    <mergeCell ref="Z482:Z492"/>
    <mergeCell ref="AA482:AA492"/>
    <mergeCell ref="AB482:AB492"/>
    <mergeCell ref="AC482:AC492"/>
    <mergeCell ref="AD482:AD492"/>
    <mergeCell ref="AE482:AE492"/>
    <mergeCell ref="AF482:AF492"/>
    <mergeCell ref="AG504:AG514"/>
    <mergeCell ref="AH504:AH514"/>
    <mergeCell ref="AI504:AI514"/>
    <mergeCell ref="AJ504:AJ514"/>
    <mergeCell ref="AK504:AK514"/>
    <mergeCell ref="AL504:AL514"/>
    <mergeCell ref="X515:X525"/>
    <mergeCell ref="Y515:Y525"/>
    <mergeCell ref="Z515:Z525"/>
    <mergeCell ref="AA515:AA525"/>
    <mergeCell ref="AB515:AB525"/>
    <mergeCell ref="AC515:AC525"/>
    <mergeCell ref="AD515:AD525"/>
    <mergeCell ref="AE515:AE525"/>
    <mergeCell ref="AF515:AF525"/>
    <mergeCell ref="AG515:AG525"/>
    <mergeCell ref="AH515:AH525"/>
    <mergeCell ref="AI515:AI525"/>
    <mergeCell ref="AJ515:AJ525"/>
    <mergeCell ref="AK515:AK525"/>
    <mergeCell ref="AL515:AL525"/>
    <mergeCell ref="X504:X514"/>
    <mergeCell ref="Y504:Y514"/>
    <mergeCell ref="Z504:Z514"/>
    <mergeCell ref="AA504:AA514"/>
    <mergeCell ref="AB504:AB514"/>
    <mergeCell ref="AC504:AC514"/>
    <mergeCell ref="AD504:AD514"/>
    <mergeCell ref="AE504:AE514"/>
    <mergeCell ref="AF504:AF514"/>
    <mergeCell ref="AG526:AG536"/>
    <mergeCell ref="AH526:AH536"/>
    <mergeCell ref="AI526:AI536"/>
    <mergeCell ref="AJ526:AJ536"/>
    <mergeCell ref="AK526:AK536"/>
    <mergeCell ref="AL526:AL536"/>
    <mergeCell ref="X537:X547"/>
    <mergeCell ref="Y537:Y547"/>
    <mergeCell ref="Z537:Z547"/>
    <mergeCell ref="AA537:AA547"/>
    <mergeCell ref="AB537:AB547"/>
    <mergeCell ref="AC537:AC547"/>
    <mergeCell ref="AD537:AD547"/>
    <mergeCell ref="AE537:AE547"/>
    <mergeCell ref="AF537:AF547"/>
    <mergeCell ref="AG537:AG547"/>
    <mergeCell ref="AH537:AH547"/>
    <mergeCell ref="AI537:AI547"/>
    <mergeCell ref="AJ537:AJ547"/>
    <mergeCell ref="AK537:AK547"/>
    <mergeCell ref="AL537:AL547"/>
    <mergeCell ref="X526:X536"/>
    <mergeCell ref="Y526:Y536"/>
    <mergeCell ref="Z526:Z536"/>
    <mergeCell ref="AA526:AA536"/>
    <mergeCell ref="AB526:AB536"/>
    <mergeCell ref="AC526:AC536"/>
    <mergeCell ref="AD526:AD536"/>
    <mergeCell ref="AE526:AE536"/>
    <mergeCell ref="AF526:AF536"/>
    <mergeCell ref="AL548:AL558"/>
    <mergeCell ref="X559:X569"/>
    <mergeCell ref="Y559:Y569"/>
    <mergeCell ref="Z559:Z569"/>
    <mergeCell ref="AA559:AA569"/>
    <mergeCell ref="AB559:AB569"/>
    <mergeCell ref="AC559:AC569"/>
    <mergeCell ref="AD559:AD569"/>
    <mergeCell ref="AE559:AE569"/>
    <mergeCell ref="AF559:AF569"/>
    <mergeCell ref="AG559:AG569"/>
    <mergeCell ref="AH559:AH569"/>
    <mergeCell ref="AI559:AI569"/>
    <mergeCell ref="AJ559:AJ569"/>
    <mergeCell ref="AK559:AK569"/>
    <mergeCell ref="AL559:AL569"/>
    <mergeCell ref="X548:X558"/>
    <mergeCell ref="Y548:Y558"/>
    <mergeCell ref="Z548:Z558"/>
    <mergeCell ref="AA548:AA558"/>
    <mergeCell ref="AB548:AB558"/>
    <mergeCell ref="AC548:AC558"/>
    <mergeCell ref="AD548:AD558"/>
    <mergeCell ref="AE548:AE558"/>
    <mergeCell ref="AF548:AF558"/>
    <mergeCell ref="AG570:AG580"/>
    <mergeCell ref="AH570:AH580"/>
    <mergeCell ref="AI570:AI580"/>
    <mergeCell ref="AJ570:AJ580"/>
    <mergeCell ref="AK570:AK580"/>
    <mergeCell ref="AL570:AL580"/>
    <mergeCell ref="V443:W443"/>
    <mergeCell ref="V454:W454"/>
    <mergeCell ref="V465:W465"/>
    <mergeCell ref="V476:W476"/>
    <mergeCell ref="V487:W487"/>
    <mergeCell ref="V498:W498"/>
    <mergeCell ref="V509:W509"/>
    <mergeCell ref="V520:W520"/>
    <mergeCell ref="V531:W531"/>
    <mergeCell ref="V542:W542"/>
    <mergeCell ref="V553:W553"/>
    <mergeCell ref="V564:W564"/>
    <mergeCell ref="X570:X580"/>
    <mergeCell ref="Y570:Y580"/>
    <mergeCell ref="Z570:Z580"/>
    <mergeCell ref="AA570:AA580"/>
    <mergeCell ref="AB570:AB580"/>
    <mergeCell ref="AC570:AC580"/>
    <mergeCell ref="AD570:AD580"/>
    <mergeCell ref="AE570:AE580"/>
    <mergeCell ref="AF570:AF580"/>
    <mergeCell ref="AG548:AG558"/>
    <mergeCell ref="AH548:AH558"/>
    <mergeCell ref="AI548:AI558"/>
    <mergeCell ref="AJ548:AJ558"/>
    <mergeCell ref="AK548:AK558"/>
  </mergeCells>
  <conditionalFormatting sqref="A25:XFD32 A33:Z149 AH33:XFD149 AA38:AG45 AA51:AG58 AA64:AG71 AA77:AG84 AA90:AG97 AA103:AG110 AA116:AG123 AA129:AG136 AA142:AG149 A150:XFD248 A249:Z250 AA249:XFD259 A251:J251 L251:Z251 A252:Z259 A260:XFD426 A427:W427 X427:XFD437 A428:K428 M428 O428 Q428:W428 A429:W437 A438:XFD581">
    <cfRule type="containsText" dxfId="6" priority="1" operator="containsText" text="D45">
      <formula>NOT(ISERROR(SEARCH("D45",A25)))</formula>
    </cfRule>
  </conditionalFormatting>
  <conditionalFormatting sqref="A26:XFD32 A33:Z149 AH33:XFD149 AA39:AG45 AA52:AG58 AA65:AG71 AA78:AG84 AA91:AG97 AA104:AG110 AA117:AG123 AA130:AG136 AA143:AG149 A150:XFD248 A249:Z250 AA249:XFD259 A251:J251 L251:Z251 A252:Z259 A260:XFD426 A427:W427 X427:XFD437 A428:K428 M428 O428 Q428:W428 A429:W437 A438:XFD581">
    <cfRule type="containsText" dxfId="5" priority="2" operator="containsText" text="A">
      <formula>NOT(ISERROR(SEARCH("A",A26)))</formula>
    </cfRule>
  </conditionalFormatting>
  <conditionalFormatting sqref="A28:XFD32 A33:Z149 AH33:XFD149 AA41:AG45 AA54:AG58 AA67:AG71 AA80:AG84 AA93:AG97 AA106:AG110 AA119:AG123 AA132:AG136 AA145:AG149 A150:XFD248 A249:Z250 AA249:XFD259 A251:J251 L251:Z251 A252:Z259 A260:XFD426 A427:W427 X427:XFD437 A428:K428 M428 O428 Q428:W428 A429:W437 A438:XFD578 X570:AL580">
    <cfRule type="containsText" dxfId="4" priority="3" operator="containsText" text="D60">
      <formula>NOT(ISERROR(SEARCH("D60",A28)))</formula>
    </cfRule>
    <cfRule type="containsText" dxfId="3" priority="4" operator="containsText" text="A">
      <formula>NOT(ISERROR(SEARCH("A",A28)))</formula>
    </cfRule>
    <cfRule type="containsText" dxfId="2" priority="5" operator="containsText" text="B">
      <formula>NOT(ISERROR(SEARCH("B",A28)))</formula>
    </cfRule>
  </conditionalFormatting>
  <conditionalFormatting sqref="B28:T250 B251:J251 L251:T251 B252:T427 B428:K428 M428 O428 Q428:T428 B429:T578">
    <cfRule type="containsText" dxfId="1" priority="6" operator="containsText" text="WIP">
      <formula>NOT(ISERROR(SEARCH("WIP",B28)))</formula>
    </cfRule>
    <cfRule type="containsText" dxfId="0" priority="7" operator="containsText" text="c">
      <formula>NOT(ISERROR(SEARCH("c",B28)))</formula>
    </cfRule>
  </conditionalFormatting>
  <printOptions horizontalCentered="1"/>
  <pageMargins left="0.41" right="0.43" top="0.28999999999999998" bottom="0.17" header="0.17" footer="0.5"/>
  <pageSetup paperSize="8" scale="73" fitToHeight="0" orientation="landscape" r:id="rId1"/>
  <headerFooter>
    <oddFooter>&amp;F&amp;RPage &amp;P</oddFooter>
  </headerFooter>
  <rowBreaks count="9" manualBreakCount="9">
    <brk id="58" max="37" man="1"/>
    <brk id="123" max="37" man="1"/>
    <brk id="182" max="37" man="1"/>
    <brk id="237" max="37" man="1"/>
    <brk id="292" max="37" man="1"/>
    <brk id="348" max="37" man="1"/>
    <brk id="404" max="37" man="1"/>
    <brk id="459" max="37" man="1"/>
    <brk id="514" max="37" man="1"/>
  </rowBreak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E8FE-E01D-4173-93FF-B27453195D83}">
  <sheetPr codeName="Sheet21">
    <outlinePr summaryBelow="0" summaryRight="0"/>
    <pageSetUpPr fitToPage="1"/>
  </sheetPr>
  <dimension ref="A1:I49"/>
  <sheetViews>
    <sheetView topLeftCell="A32" zoomScale="49" workbookViewId="0">
      <selection activeCell="E41" sqref="E41:E44"/>
    </sheetView>
  </sheetViews>
  <sheetFormatPr defaultColWidth="12.54296875" defaultRowHeight="15.75" customHeight="1"/>
  <cols>
    <col min="1" max="1" width="10.54296875" style="239" customWidth="1"/>
    <col min="2" max="2" width="12.54296875" style="239" customWidth="1"/>
    <col min="3" max="3" width="24.6328125" style="239" customWidth="1"/>
    <col min="4" max="6" width="14.453125" style="239" customWidth="1"/>
    <col min="7" max="7" width="24.453125" style="239" customWidth="1"/>
    <col min="8" max="9" width="47.54296875" style="239" customWidth="1"/>
    <col min="10" max="16384" width="12.54296875" style="239"/>
  </cols>
  <sheetData>
    <row r="1" spans="1:9" ht="44.25" customHeight="1">
      <c r="A1" s="1120" t="s">
        <v>806</v>
      </c>
      <c r="B1" s="1121"/>
      <c r="C1" s="1122"/>
      <c r="D1" s="1120" t="s">
        <v>827</v>
      </c>
      <c r="E1" s="1121"/>
      <c r="F1" s="1121"/>
      <c r="G1" s="1122"/>
      <c r="H1" s="1123" t="s">
        <v>785</v>
      </c>
      <c r="I1" s="1122"/>
    </row>
    <row r="2" spans="1:9" ht="27.75" customHeight="1">
      <c r="A2" s="240" t="s">
        <v>786</v>
      </c>
      <c r="B2" s="240" t="s">
        <v>787</v>
      </c>
      <c r="C2" s="241" t="s">
        <v>788</v>
      </c>
      <c r="D2" s="240" t="s">
        <v>789</v>
      </c>
      <c r="E2" s="240" t="s">
        <v>790</v>
      </c>
      <c r="F2" s="240" t="s">
        <v>791</v>
      </c>
      <c r="G2" s="240" t="s">
        <v>792</v>
      </c>
      <c r="H2" s="241" t="s">
        <v>793</v>
      </c>
      <c r="I2" s="241" t="s">
        <v>794</v>
      </c>
    </row>
    <row r="3" spans="1:9" ht="27.75" customHeight="1">
      <c r="A3" s="1124" t="s">
        <v>795</v>
      </c>
      <c r="B3" s="250">
        <v>1</v>
      </c>
      <c r="C3" s="251">
        <v>46104</v>
      </c>
      <c r="D3" s="1127" t="s">
        <v>824</v>
      </c>
      <c r="E3" s="1127" t="s">
        <v>867</v>
      </c>
      <c r="F3" s="1127" t="s">
        <v>867</v>
      </c>
      <c r="G3" s="279" t="s">
        <v>796</v>
      </c>
      <c r="H3" s="1130"/>
      <c r="I3" s="1130"/>
    </row>
    <row r="4" spans="1:9" ht="27.75" customHeight="1">
      <c r="A4" s="1125"/>
      <c r="B4" s="250">
        <v>2</v>
      </c>
      <c r="C4" s="251">
        <v>46109</v>
      </c>
      <c r="D4" s="1128"/>
      <c r="E4" s="1128"/>
      <c r="F4" s="1128"/>
      <c r="G4" s="279" t="s">
        <v>796</v>
      </c>
      <c r="H4" s="1125"/>
      <c r="I4" s="1125"/>
    </row>
    <row r="5" spans="1:9" ht="27.75" customHeight="1">
      <c r="A5" s="1125"/>
      <c r="B5" s="250">
        <v>3</v>
      </c>
      <c r="C5" s="251">
        <v>46107</v>
      </c>
      <c r="D5" s="1128"/>
      <c r="E5" s="1128"/>
      <c r="F5" s="1128"/>
      <c r="G5" s="279" t="s">
        <v>796</v>
      </c>
      <c r="H5" s="1125"/>
      <c r="I5" s="1125"/>
    </row>
    <row r="6" spans="1:9" ht="27.75" customHeight="1">
      <c r="A6" s="1126"/>
      <c r="B6" s="250">
        <v>4</v>
      </c>
      <c r="C6" s="251">
        <v>46092</v>
      </c>
      <c r="D6" s="1129"/>
      <c r="E6" s="1129"/>
      <c r="F6" s="1129"/>
      <c r="G6" s="279" t="s">
        <v>796</v>
      </c>
      <c r="H6" s="1125"/>
      <c r="I6" s="1125"/>
    </row>
    <row r="7" spans="1:9" ht="27.75" customHeight="1">
      <c r="A7" s="1124" t="s">
        <v>797</v>
      </c>
      <c r="B7" s="250">
        <v>5</v>
      </c>
      <c r="C7" s="252">
        <v>46077</v>
      </c>
      <c r="D7" s="1127" t="s">
        <v>817</v>
      </c>
      <c r="E7" s="1127" t="s">
        <v>816</v>
      </c>
      <c r="F7" s="1127" t="s">
        <v>860</v>
      </c>
      <c r="G7" s="279" t="s">
        <v>796</v>
      </c>
      <c r="H7" s="1125"/>
      <c r="I7" s="1125"/>
    </row>
    <row r="8" spans="1:9" ht="27.75" customHeight="1">
      <c r="A8" s="1125"/>
      <c r="B8" s="250">
        <v>6</v>
      </c>
      <c r="C8" s="251">
        <v>46082</v>
      </c>
      <c r="D8" s="1128"/>
      <c r="E8" s="1128"/>
      <c r="F8" s="1128"/>
      <c r="G8" s="279" t="s">
        <v>796</v>
      </c>
      <c r="H8" s="1125"/>
      <c r="I8" s="1125"/>
    </row>
    <row r="9" spans="1:9" ht="27.75" customHeight="1">
      <c r="A9" s="1125"/>
      <c r="B9" s="250">
        <v>7</v>
      </c>
      <c r="C9" s="251">
        <v>46079</v>
      </c>
      <c r="D9" s="1128"/>
      <c r="E9" s="1128"/>
      <c r="F9" s="1128"/>
      <c r="G9" s="279" t="s">
        <v>796</v>
      </c>
      <c r="H9" s="1125"/>
      <c r="I9" s="1125"/>
    </row>
    <row r="10" spans="1:9" ht="27.75" customHeight="1">
      <c r="A10" s="1126"/>
      <c r="B10" s="250">
        <v>8</v>
      </c>
      <c r="C10" s="251">
        <v>46088</v>
      </c>
      <c r="D10" s="1129"/>
      <c r="E10" s="1129"/>
      <c r="F10" s="1129"/>
      <c r="G10" s="279" t="s">
        <v>796</v>
      </c>
      <c r="H10" s="1126"/>
      <c r="I10" s="1126"/>
    </row>
    <row r="11" spans="1:9" ht="28.5" customHeight="1">
      <c r="A11" s="1124" t="s">
        <v>622</v>
      </c>
      <c r="B11" s="250">
        <v>9</v>
      </c>
      <c r="C11" s="251">
        <v>46091</v>
      </c>
      <c r="D11" s="1127" t="s">
        <v>817</v>
      </c>
      <c r="E11" s="1127" t="s">
        <v>816</v>
      </c>
      <c r="F11" s="1127" t="s">
        <v>860</v>
      </c>
      <c r="G11" s="279" t="s">
        <v>796</v>
      </c>
      <c r="H11" s="241" t="s">
        <v>798</v>
      </c>
      <c r="I11" s="241" t="s">
        <v>799</v>
      </c>
    </row>
    <row r="12" spans="1:9" ht="31.5" customHeight="1">
      <c r="A12" s="1125"/>
      <c r="B12" s="250">
        <v>10</v>
      </c>
      <c r="C12" s="251">
        <v>46097</v>
      </c>
      <c r="D12" s="1128"/>
      <c r="E12" s="1128"/>
      <c r="F12" s="1128"/>
      <c r="G12" s="279" t="s">
        <v>796</v>
      </c>
      <c r="H12" s="1130"/>
      <c r="I12" s="1130"/>
    </row>
    <row r="13" spans="1:9" ht="31.5" customHeight="1">
      <c r="A13" s="1125"/>
      <c r="B13" s="250">
        <v>11</v>
      </c>
      <c r="C13" s="251">
        <v>46094</v>
      </c>
      <c r="D13" s="1128"/>
      <c r="E13" s="1128"/>
      <c r="F13" s="1128"/>
      <c r="G13" s="279" t="s">
        <v>796</v>
      </c>
      <c r="H13" s="1125"/>
      <c r="I13" s="1125"/>
    </row>
    <row r="14" spans="1:9" ht="31.5" customHeight="1">
      <c r="A14" s="1126"/>
      <c r="B14" s="250">
        <v>12</v>
      </c>
      <c r="C14" s="251">
        <v>46099</v>
      </c>
      <c r="D14" s="1129"/>
      <c r="E14" s="1129"/>
      <c r="F14" s="1129"/>
      <c r="G14" s="279" t="s">
        <v>796</v>
      </c>
      <c r="H14" s="1125"/>
      <c r="I14" s="1125"/>
    </row>
    <row r="15" spans="1:9" ht="31.5" customHeight="1">
      <c r="A15" s="1124" t="s">
        <v>800</v>
      </c>
      <c r="B15" s="250">
        <v>13</v>
      </c>
      <c r="C15" s="252">
        <v>46074</v>
      </c>
      <c r="D15" s="1127" t="s">
        <v>825</v>
      </c>
      <c r="E15" s="1127" t="s">
        <v>863</v>
      </c>
      <c r="F15" s="1127" t="s">
        <v>867</v>
      </c>
      <c r="G15" s="279" t="s">
        <v>796</v>
      </c>
      <c r="H15" s="1125"/>
      <c r="I15" s="1125"/>
    </row>
    <row r="16" spans="1:9" ht="31.5" customHeight="1">
      <c r="A16" s="1125"/>
      <c r="B16" s="250">
        <v>14</v>
      </c>
      <c r="C16" s="252">
        <v>46066</v>
      </c>
      <c r="D16" s="1128"/>
      <c r="E16" s="1128"/>
      <c r="F16" s="1128"/>
      <c r="G16" s="279" t="s">
        <v>796</v>
      </c>
      <c r="H16" s="1125"/>
      <c r="I16" s="1125"/>
    </row>
    <row r="17" spans="1:9" ht="31.5" customHeight="1">
      <c r="A17" s="1125"/>
      <c r="B17" s="250">
        <v>15</v>
      </c>
      <c r="C17" s="251">
        <v>46128</v>
      </c>
      <c r="D17" s="1128"/>
      <c r="E17" s="1128"/>
      <c r="F17" s="1128"/>
      <c r="G17" s="279" t="s">
        <v>796</v>
      </c>
      <c r="H17" s="1125"/>
      <c r="I17" s="1125"/>
    </row>
    <row r="18" spans="1:9" ht="31.5" customHeight="1">
      <c r="A18" s="1126"/>
      <c r="B18" s="250">
        <v>16</v>
      </c>
      <c r="C18" s="252">
        <v>46060</v>
      </c>
      <c r="D18" s="1129"/>
      <c r="E18" s="1129"/>
      <c r="F18" s="1129"/>
      <c r="G18" s="279" t="s">
        <v>796</v>
      </c>
      <c r="H18" s="1126"/>
      <c r="I18" s="1126"/>
    </row>
    <row r="19" spans="1:9" ht="22.5" customHeight="1">
      <c r="A19" s="1131"/>
      <c r="B19" s="1121"/>
      <c r="C19" s="1122"/>
      <c r="D19" s="1132"/>
      <c r="E19" s="1133"/>
      <c r="F19" s="1133"/>
      <c r="G19" s="1133"/>
      <c r="H19" s="1133"/>
      <c r="I19" s="1134"/>
    </row>
    <row r="20" spans="1:9" ht="22.5" customHeight="1">
      <c r="A20" s="243" t="s">
        <v>153</v>
      </c>
      <c r="B20" s="243" t="s">
        <v>801</v>
      </c>
      <c r="C20" s="243" t="s">
        <v>802</v>
      </c>
      <c r="D20" s="1135"/>
      <c r="E20" s="1136"/>
      <c r="F20" s="1136"/>
      <c r="G20" s="1136"/>
      <c r="H20" s="1136"/>
      <c r="I20" s="1137"/>
    </row>
    <row r="21" spans="1:9" ht="34.5" customHeight="1">
      <c r="A21" s="244">
        <v>1</v>
      </c>
      <c r="B21" s="244"/>
      <c r="C21" s="244" t="s">
        <v>772</v>
      </c>
      <c r="D21" s="1135"/>
      <c r="E21" s="1136"/>
      <c r="F21" s="1136"/>
      <c r="G21" s="1136"/>
      <c r="H21" s="1136"/>
      <c r="I21" s="1137"/>
    </row>
    <row r="22" spans="1:9" ht="34.5" customHeight="1">
      <c r="A22" s="244">
        <v>2</v>
      </c>
      <c r="B22" s="244"/>
      <c r="C22" s="244" t="s">
        <v>70</v>
      </c>
      <c r="D22" s="1135"/>
      <c r="E22" s="1136"/>
      <c r="F22" s="1136"/>
      <c r="G22" s="1136"/>
      <c r="H22" s="1136"/>
      <c r="I22" s="1137"/>
    </row>
    <row r="23" spans="1:9" ht="34.5" customHeight="1">
      <c r="A23" s="244">
        <v>3</v>
      </c>
      <c r="B23" s="244"/>
      <c r="C23" s="244" t="s">
        <v>803</v>
      </c>
      <c r="D23" s="1138"/>
      <c r="E23" s="1139"/>
      <c r="F23" s="1139"/>
      <c r="G23" s="1139"/>
      <c r="H23" s="1139"/>
      <c r="I23" s="1140"/>
    </row>
    <row r="24" spans="1:9" ht="22.5" customHeight="1"/>
    <row r="27" spans="1:9" ht="42.65" customHeight="1">
      <c r="A27" s="1141" t="s">
        <v>805</v>
      </c>
      <c r="B27" s="1142"/>
      <c r="C27" s="1143"/>
      <c r="D27" s="1120" t="s">
        <v>913</v>
      </c>
      <c r="E27" s="1121"/>
      <c r="F27" s="1121"/>
      <c r="G27" s="1122"/>
      <c r="H27" s="1123" t="s">
        <v>804</v>
      </c>
      <c r="I27" s="1122"/>
    </row>
    <row r="28" spans="1:9" ht="15.75" customHeight="1">
      <c r="A28" s="240" t="s">
        <v>786</v>
      </c>
      <c r="B28" s="240" t="s">
        <v>787</v>
      </c>
      <c r="C28" s="241" t="s">
        <v>788</v>
      </c>
      <c r="D28" s="240" t="s">
        <v>789</v>
      </c>
      <c r="E28" s="240" t="s">
        <v>790</v>
      </c>
      <c r="F28" s="240" t="s">
        <v>791</v>
      </c>
      <c r="G28" s="240" t="s">
        <v>792</v>
      </c>
      <c r="H28" s="241" t="s">
        <v>793</v>
      </c>
      <c r="I28" s="241" t="s">
        <v>794</v>
      </c>
    </row>
    <row r="29" spans="1:9" ht="30" customHeight="1">
      <c r="A29" s="1124" t="s">
        <v>795</v>
      </c>
      <c r="B29" s="250">
        <v>1</v>
      </c>
      <c r="C29" s="251">
        <v>45802</v>
      </c>
      <c r="D29" s="1127" t="s">
        <v>931</v>
      </c>
      <c r="E29" s="1130"/>
      <c r="F29" s="1130"/>
      <c r="G29" s="242" t="s">
        <v>796</v>
      </c>
      <c r="H29" s="1130"/>
      <c r="I29" s="1130"/>
    </row>
    <row r="30" spans="1:9" ht="30" customHeight="1">
      <c r="A30" s="1125"/>
      <c r="B30" s="250">
        <v>2</v>
      </c>
      <c r="C30" s="251">
        <v>45812</v>
      </c>
      <c r="D30" s="1128"/>
      <c r="E30" s="1125"/>
      <c r="F30" s="1125"/>
      <c r="G30" s="242" t="s">
        <v>796</v>
      </c>
      <c r="H30" s="1125"/>
      <c r="I30" s="1125"/>
    </row>
    <row r="31" spans="1:9" ht="30" customHeight="1">
      <c r="A31" s="1125"/>
      <c r="B31" s="250">
        <v>3</v>
      </c>
      <c r="C31" s="251">
        <v>45806</v>
      </c>
      <c r="D31" s="1128"/>
      <c r="E31" s="1125"/>
      <c r="F31" s="1125"/>
      <c r="G31" s="242" t="s">
        <v>796</v>
      </c>
      <c r="H31" s="1125"/>
      <c r="I31" s="1125"/>
    </row>
    <row r="32" spans="1:9" ht="30" customHeight="1">
      <c r="A32" s="1126"/>
      <c r="B32" s="250">
        <v>4</v>
      </c>
      <c r="C32" s="251">
        <v>45815</v>
      </c>
      <c r="D32" s="1129"/>
      <c r="E32" s="1126"/>
      <c r="F32" s="1126"/>
      <c r="G32" s="242" t="s">
        <v>796</v>
      </c>
      <c r="H32" s="1125"/>
      <c r="I32" s="1125"/>
    </row>
    <row r="33" spans="1:9" ht="30" customHeight="1">
      <c r="A33" s="1124" t="s">
        <v>797</v>
      </c>
      <c r="B33" s="250">
        <v>5</v>
      </c>
      <c r="C33" s="251">
        <v>45808</v>
      </c>
      <c r="D33" s="1127" t="s">
        <v>912</v>
      </c>
      <c r="E33" s="1144"/>
      <c r="F33" s="1130"/>
      <c r="G33" s="242" t="s">
        <v>796</v>
      </c>
      <c r="H33" s="1125"/>
      <c r="I33" s="1125"/>
    </row>
    <row r="34" spans="1:9" ht="30" customHeight="1">
      <c r="A34" s="1125"/>
      <c r="B34" s="250">
        <v>6</v>
      </c>
      <c r="C34" s="251">
        <v>45799</v>
      </c>
      <c r="D34" s="1128"/>
      <c r="E34" s="1145"/>
      <c r="F34" s="1125"/>
      <c r="G34" s="242" t="s">
        <v>796</v>
      </c>
      <c r="H34" s="1125"/>
      <c r="I34" s="1125"/>
    </row>
    <row r="35" spans="1:9" ht="30" customHeight="1">
      <c r="A35" s="1125"/>
      <c r="B35" s="250">
        <v>7</v>
      </c>
      <c r="C35" s="251">
        <v>45814</v>
      </c>
      <c r="D35" s="1128"/>
      <c r="E35" s="1145"/>
      <c r="F35" s="1125"/>
      <c r="G35" s="242" t="s">
        <v>796</v>
      </c>
      <c r="H35" s="1125"/>
      <c r="I35" s="1125"/>
    </row>
    <row r="36" spans="1:9" ht="30" customHeight="1">
      <c r="A36" s="1126"/>
      <c r="B36" s="250">
        <v>8</v>
      </c>
      <c r="C36" s="251">
        <v>45803</v>
      </c>
      <c r="D36" s="1129"/>
      <c r="E36" s="1146"/>
      <c r="F36" s="1126"/>
      <c r="G36" s="242" t="s">
        <v>796</v>
      </c>
      <c r="H36" s="1126"/>
      <c r="I36" s="1126"/>
    </row>
    <row r="37" spans="1:9" ht="30" customHeight="1">
      <c r="A37" s="1124" t="s">
        <v>622</v>
      </c>
      <c r="B37" s="250">
        <v>9</v>
      </c>
      <c r="C37" s="251">
        <v>45825</v>
      </c>
      <c r="D37" s="1127" t="s">
        <v>931</v>
      </c>
      <c r="E37" s="1130"/>
      <c r="F37" s="1130"/>
      <c r="G37" s="242" t="s">
        <v>796</v>
      </c>
      <c r="H37" s="241" t="s">
        <v>798</v>
      </c>
      <c r="I37" s="241" t="s">
        <v>799</v>
      </c>
    </row>
    <row r="38" spans="1:9" ht="30" customHeight="1">
      <c r="A38" s="1125"/>
      <c r="B38" s="250">
        <v>10</v>
      </c>
      <c r="C38" s="251">
        <v>45819</v>
      </c>
      <c r="D38" s="1128"/>
      <c r="E38" s="1125"/>
      <c r="F38" s="1125"/>
      <c r="G38" s="242" t="s">
        <v>796</v>
      </c>
      <c r="H38" s="1130"/>
      <c r="I38" s="1130"/>
    </row>
    <row r="39" spans="1:9" ht="30" customHeight="1">
      <c r="A39" s="1125"/>
      <c r="B39" s="250">
        <v>11</v>
      </c>
      <c r="C39" s="251">
        <v>45822</v>
      </c>
      <c r="D39" s="1128"/>
      <c r="E39" s="1125"/>
      <c r="F39" s="1125"/>
      <c r="G39" s="242" t="s">
        <v>796</v>
      </c>
      <c r="H39" s="1125"/>
      <c r="I39" s="1125"/>
    </row>
    <row r="40" spans="1:9" ht="30" customHeight="1">
      <c r="A40" s="1126"/>
      <c r="B40" s="250">
        <v>12</v>
      </c>
      <c r="C40" s="251">
        <v>45791</v>
      </c>
      <c r="D40" s="1129"/>
      <c r="E40" s="1126"/>
      <c r="F40" s="1126"/>
      <c r="G40" s="242" t="s">
        <v>796</v>
      </c>
      <c r="H40" s="1125"/>
      <c r="I40" s="1125"/>
    </row>
    <row r="41" spans="1:9" ht="31" customHeight="1">
      <c r="A41" s="1124" t="s">
        <v>800</v>
      </c>
      <c r="B41" s="250">
        <v>13</v>
      </c>
      <c r="C41" s="251">
        <v>45792</v>
      </c>
      <c r="D41" s="1127" t="s">
        <v>914</v>
      </c>
      <c r="E41" s="1144"/>
      <c r="F41" s="1130"/>
      <c r="G41" s="242" t="s">
        <v>796</v>
      </c>
      <c r="H41" s="1125"/>
      <c r="I41" s="1125"/>
    </row>
    <row r="42" spans="1:9" ht="31" customHeight="1">
      <c r="A42" s="1125"/>
      <c r="B42" s="250">
        <v>14</v>
      </c>
      <c r="C42" s="252">
        <v>45801</v>
      </c>
      <c r="D42" s="1128"/>
      <c r="E42" s="1145"/>
      <c r="F42" s="1125"/>
      <c r="G42" s="242" t="s">
        <v>796</v>
      </c>
      <c r="H42" s="1125"/>
      <c r="I42" s="1125"/>
    </row>
    <row r="43" spans="1:9" ht="31" customHeight="1">
      <c r="A43" s="1125"/>
      <c r="B43" s="250">
        <v>15</v>
      </c>
      <c r="C43" s="251">
        <v>45789</v>
      </c>
      <c r="D43" s="1128"/>
      <c r="E43" s="1145"/>
      <c r="F43" s="1125"/>
      <c r="G43" s="242" t="s">
        <v>796</v>
      </c>
      <c r="H43" s="1125"/>
      <c r="I43" s="1125"/>
    </row>
    <row r="44" spans="1:9" ht="31" customHeight="1">
      <c r="A44" s="1126"/>
      <c r="B44" s="250">
        <v>16</v>
      </c>
      <c r="C44" s="252">
        <v>45796</v>
      </c>
      <c r="D44" s="1129"/>
      <c r="E44" s="1146"/>
      <c r="F44" s="1126"/>
      <c r="G44" s="242" t="s">
        <v>796</v>
      </c>
      <c r="H44" s="1126"/>
      <c r="I44" s="1126"/>
    </row>
    <row r="45" spans="1:9" ht="30" customHeight="1">
      <c r="A45" s="1131"/>
      <c r="B45" s="1121"/>
      <c r="C45" s="1122"/>
      <c r="D45" s="1132"/>
      <c r="E45" s="1133"/>
      <c r="F45" s="1133"/>
      <c r="G45" s="1133"/>
      <c r="H45" s="1133"/>
      <c r="I45" s="1134"/>
    </row>
    <row r="46" spans="1:9" ht="15.75" customHeight="1">
      <c r="A46" s="243" t="s">
        <v>153</v>
      </c>
      <c r="B46" s="243" t="s">
        <v>801</v>
      </c>
      <c r="C46" s="243" t="s">
        <v>802</v>
      </c>
      <c r="D46" s="1135"/>
      <c r="E46" s="1136"/>
      <c r="F46" s="1136"/>
      <c r="G46" s="1136"/>
      <c r="H46" s="1136"/>
      <c r="I46" s="1137"/>
    </row>
    <row r="47" spans="1:9" ht="31.4" customHeight="1">
      <c r="A47" s="244">
        <v>1</v>
      </c>
      <c r="B47" s="244"/>
      <c r="C47" s="244" t="s">
        <v>772</v>
      </c>
      <c r="D47" s="1135"/>
      <c r="E47" s="1136"/>
      <c r="F47" s="1136"/>
      <c r="G47" s="1136"/>
      <c r="H47" s="1136"/>
      <c r="I47" s="1137"/>
    </row>
    <row r="48" spans="1:9" ht="32.4" customHeight="1">
      <c r="A48" s="244">
        <v>2</v>
      </c>
      <c r="B48" s="244"/>
      <c r="C48" s="244" t="s">
        <v>70</v>
      </c>
      <c r="D48" s="1135"/>
      <c r="E48" s="1136"/>
      <c r="F48" s="1136"/>
      <c r="G48" s="1136"/>
      <c r="H48" s="1136"/>
      <c r="I48" s="1137"/>
    </row>
    <row r="49" spans="1:9" ht="35.4" customHeight="1">
      <c r="A49" s="244">
        <v>3</v>
      </c>
      <c r="B49" s="244"/>
      <c r="C49" s="244" t="s">
        <v>803</v>
      </c>
      <c r="D49" s="1138"/>
      <c r="E49" s="1139"/>
      <c r="F49" s="1139"/>
      <c r="G49" s="1139"/>
      <c r="H49" s="1139"/>
      <c r="I49" s="1140"/>
    </row>
  </sheetData>
  <mergeCells count="50">
    <mergeCell ref="I38:I44"/>
    <mergeCell ref="A41:A44"/>
    <mergeCell ref="D41:D44"/>
    <mergeCell ref="E41:E44"/>
    <mergeCell ref="F41:F44"/>
    <mergeCell ref="A45:C45"/>
    <mergeCell ref="D45:I49"/>
    <mergeCell ref="I29:I36"/>
    <mergeCell ref="A33:A36"/>
    <mergeCell ref="D33:D36"/>
    <mergeCell ref="E33:E36"/>
    <mergeCell ref="F33:F36"/>
    <mergeCell ref="A37:A40"/>
    <mergeCell ref="D37:D40"/>
    <mergeCell ref="E37:E40"/>
    <mergeCell ref="F37:F40"/>
    <mergeCell ref="H38:H44"/>
    <mergeCell ref="A29:A32"/>
    <mergeCell ref="D29:D32"/>
    <mergeCell ref="E29:E32"/>
    <mergeCell ref="F29:F32"/>
    <mergeCell ref="H29:H36"/>
    <mergeCell ref="H12:H18"/>
    <mergeCell ref="A19:C19"/>
    <mergeCell ref="D19:I23"/>
    <mergeCell ref="A27:C27"/>
    <mergeCell ref="D27:G27"/>
    <mergeCell ref="H27:I27"/>
    <mergeCell ref="I12:I18"/>
    <mergeCell ref="A15:A18"/>
    <mergeCell ref="D15:D18"/>
    <mergeCell ref="E15:E18"/>
    <mergeCell ref="F15:F18"/>
    <mergeCell ref="A11:A14"/>
    <mergeCell ref="D11:D14"/>
    <mergeCell ref="E11:E14"/>
    <mergeCell ref="F11:F14"/>
    <mergeCell ref="A1:C1"/>
    <mergeCell ref="D1:G1"/>
    <mergeCell ref="H1:I1"/>
    <mergeCell ref="A3:A6"/>
    <mergeCell ref="D3:D6"/>
    <mergeCell ref="E3:E6"/>
    <mergeCell ref="F3:F6"/>
    <mergeCell ref="H3:H10"/>
    <mergeCell ref="I3:I10"/>
    <mergeCell ref="A7:A10"/>
    <mergeCell ref="D7:D10"/>
    <mergeCell ref="E7:E10"/>
    <mergeCell ref="F7:F10"/>
  </mergeCells>
  <phoneticPr fontId="101" type="noConversion"/>
  <printOptions horizontalCentered="1" gridLines="1"/>
  <pageMargins left="0.7" right="0.7" top="0.75" bottom="0.75" header="0" footer="0"/>
  <pageSetup paperSize="8" scale="91" fitToHeight="0" pageOrder="overThenDown" orientation="landscape" cellComments="atEnd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D1168-356E-47DA-98A7-97882943417E}">
  <sheetPr codeName="Sheet22">
    <pageSetUpPr fitToPage="1"/>
  </sheetPr>
  <dimension ref="A1:Q72"/>
  <sheetViews>
    <sheetView zoomScale="50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I53" sqref="I53"/>
    </sheetView>
  </sheetViews>
  <sheetFormatPr defaultColWidth="12.453125" defaultRowHeight="15.5"/>
  <cols>
    <col min="1" max="1" width="14.453125" style="217" bestFit="1" customWidth="1"/>
    <col min="2" max="2" width="15.54296875" style="217" bestFit="1" customWidth="1"/>
    <col min="3" max="3" width="20.453125" style="217" bestFit="1" customWidth="1"/>
    <col min="4" max="4" width="15.453125" style="217" bestFit="1" customWidth="1"/>
    <col min="5" max="5" width="21.453125" style="217" bestFit="1" customWidth="1"/>
    <col min="6" max="6" width="19.54296875" style="217" bestFit="1" customWidth="1"/>
    <col min="7" max="7" width="22.54296875" style="217" bestFit="1" customWidth="1"/>
    <col min="8" max="8" width="17.453125" style="217" bestFit="1" customWidth="1"/>
    <col min="9" max="9" width="75.54296875" style="217" bestFit="1" customWidth="1"/>
    <col min="10" max="10" width="13.453125" style="217" bestFit="1" customWidth="1"/>
    <col min="11" max="11" width="22.90625" style="217" bestFit="1" customWidth="1"/>
    <col min="12" max="12" width="15.453125" style="217" bestFit="1" customWidth="1"/>
    <col min="13" max="13" width="21.453125" style="217" bestFit="1" customWidth="1"/>
    <col min="14" max="14" width="21" style="217" bestFit="1" customWidth="1"/>
    <col min="15" max="15" width="21.54296875" style="217" bestFit="1" customWidth="1"/>
    <col min="16" max="16" width="31.90625" style="217" bestFit="1" customWidth="1"/>
    <col min="17" max="17" width="1.90625" style="217" bestFit="1" customWidth="1"/>
    <col min="18" max="16384" width="12.453125" style="217"/>
  </cols>
  <sheetData>
    <row r="1" spans="1:16" ht="39" customHeight="1" thickBot="1">
      <c r="A1" s="1147" t="s">
        <v>523</v>
      </c>
      <c r="B1" s="1148"/>
      <c r="C1" s="1148"/>
      <c r="D1" s="1148"/>
      <c r="E1" s="1148"/>
      <c r="F1" s="1148"/>
      <c r="G1" s="1148"/>
      <c r="H1" s="1148"/>
      <c r="I1" s="1148"/>
      <c r="J1" s="1148"/>
      <c r="K1" s="1148"/>
      <c r="L1" s="1148"/>
      <c r="M1" s="1148"/>
      <c r="N1" s="1148"/>
      <c r="O1" s="1148"/>
      <c r="P1" s="1149"/>
    </row>
    <row r="2" spans="1:16" ht="63" customHeight="1" thickBot="1">
      <c r="A2" s="218" t="s">
        <v>524</v>
      </c>
      <c r="B2" s="219" t="s">
        <v>525</v>
      </c>
      <c r="C2" s="219" t="s">
        <v>526</v>
      </c>
      <c r="D2" s="219" t="s">
        <v>527</v>
      </c>
      <c r="E2" s="219" t="s">
        <v>112</v>
      </c>
      <c r="F2" s="219" t="s">
        <v>528</v>
      </c>
      <c r="G2" s="219" t="s">
        <v>613</v>
      </c>
      <c r="H2" s="219" t="s">
        <v>529</v>
      </c>
      <c r="I2" s="219" t="s">
        <v>561</v>
      </c>
      <c r="J2" s="219" t="s">
        <v>285</v>
      </c>
      <c r="K2" s="219" t="s">
        <v>530</v>
      </c>
      <c r="L2" s="219" t="s">
        <v>109</v>
      </c>
      <c r="M2" s="219" t="s">
        <v>531</v>
      </c>
      <c r="N2" s="219" t="s">
        <v>532</v>
      </c>
      <c r="O2" s="219" t="s">
        <v>533</v>
      </c>
      <c r="P2" s="220" t="s">
        <v>121</v>
      </c>
    </row>
    <row r="3" spans="1:16" ht="34.4" customHeight="1">
      <c r="A3" s="221">
        <v>1</v>
      </c>
      <c r="B3" s="222" t="s">
        <v>3</v>
      </c>
      <c r="C3" s="223" t="s">
        <v>653</v>
      </c>
      <c r="D3" s="222" t="s">
        <v>4</v>
      </c>
      <c r="E3" s="223" t="s">
        <v>5</v>
      </c>
      <c r="F3" s="223" t="s">
        <v>534</v>
      </c>
      <c r="G3" s="223">
        <v>243.82400000000001</v>
      </c>
      <c r="H3" s="223" t="s">
        <v>535</v>
      </c>
      <c r="I3" s="224" t="s">
        <v>614</v>
      </c>
      <c r="J3" s="222">
        <v>1</v>
      </c>
      <c r="K3" s="222" t="s">
        <v>234</v>
      </c>
      <c r="L3" s="225" t="s">
        <v>119</v>
      </c>
      <c r="M3" s="226">
        <v>45483</v>
      </c>
      <c r="N3" s="227" t="s">
        <v>536</v>
      </c>
      <c r="O3" s="227" t="s">
        <v>536</v>
      </c>
      <c r="P3" s="228" t="s">
        <v>116</v>
      </c>
    </row>
    <row r="4" spans="1:16" ht="34.4" customHeight="1">
      <c r="A4" s="229">
        <f t="shared" ref="A4:A35" si="0">A3+1</f>
        <v>2</v>
      </c>
      <c r="B4" s="230" t="s">
        <v>7</v>
      </c>
      <c r="C4" s="223" t="s">
        <v>627</v>
      </c>
      <c r="D4" s="230" t="s">
        <v>8</v>
      </c>
      <c r="E4" s="223" t="s">
        <v>29</v>
      </c>
      <c r="F4" s="223" t="s">
        <v>534</v>
      </c>
      <c r="G4" s="223">
        <v>358.18099999999998</v>
      </c>
      <c r="H4" s="223" t="s">
        <v>535</v>
      </c>
      <c r="I4" s="231" t="s">
        <v>562</v>
      </c>
      <c r="J4" s="230">
        <v>1</v>
      </c>
      <c r="K4" s="230" t="s">
        <v>234</v>
      </c>
      <c r="L4" s="230" t="s">
        <v>119</v>
      </c>
      <c r="M4" s="226">
        <v>45488</v>
      </c>
      <c r="N4" s="226" t="s">
        <v>536</v>
      </c>
      <c r="O4" s="230" t="s">
        <v>536</v>
      </c>
      <c r="P4" s="228" t="s">
        <v>116</v>
      </c>
    </row>
    <row r="5" spans="1:16" ht="34.4" customHeight="1">
      <c r="A5" s="229">
        <f t="shared" si="0"/>
        <v>3</v>
      </c>
      <c r="B5" s="230" t="s">
        <v>9</v>
      </c>
      <c r="C5" s="223" t="s">
        <v>31</v>
      </c>
      <c r="D5" s="230" t="s">
        <v>195</v>
      </c>
      <c r="E5" s="223" t="s">
        <v>654</v>
      </c>
      <c r="F5" s="223" t="s">
        <v>534</v>
      </c>
      <c r="G5" s="223">
        <v>276.14100000000002</v>
      </c>
      <c r="H5" s="223" t="s">
        <v>535</v>
      </c>
      <c r="I5" s="231" t="s">
        <v>563</v>
      </c>
      <c r="J5" s="230">
        <v>1</v>
      </c>
      <c r="K5" s="230" t="s">
        <v>234</v>
      </c>
      <c r="L5" s="230" t="s">
        <v>119</v>
      </c>
      <c r="M5" s="226">
        <v>45547</v>
      </c>
      <c r="N5" s="226" t="s">
        <v>536</v>
      </c>
      <c r="O5" s="230" t="s">
        <v>536</v>
      </c>
      <c r="P5" s="228" t="s">
        <v>116</v>
      </c>
    </row>
    <row r="6" spans="1:16" ht="34.4" customHeight="1">
      <c r="A6" s="229">
        <f t="shared" si="0"/>
        <v>4</v>
      </c>
      <c r="B6" s="230" t="s">
        <v>331</v>
      </c>
      <c r="C6" s="223" t="s">
        <v>627</v>
      </c>
      <c r="D6" s="230" t="s">
        <v>10</v>
      </c>
      <c r="E6" s="223" t="s">
        <v>21</v>
      </c>
      <c r="F6" s="223" t="s">
        <v>534</v>
      </c>
      <c r="G6" s="223">
        <v>396.39400000000001</v>
      </c>
      <c r="H6" s="223" t="s">
        <v>535</v>
      </c>
      <c r="I6" s="231" t="s">
        <v>564</v>
      </c>
      <c r="J6" s="230">
        <v>1</v>
      </c>
      <c r="K6" s="230" t="s">
        <v>234</v>
      </c>
      <c r="L6" s="230" t="s">
        <v>119</v>
      </c>
      <c r="M6" s="226">
        <v>45488</v>
      </c>
      <c r="N6" s="230" t="s">
        <v>536</v>
      </c>
      <c r="O6" s="230" t="s">
        <v>536</v>
      </c>
      <c r="P6" s="228" t="s">
        <v>116</v>
      </c>
    </row>
    <row r="7" spans="1:16" ht="34.4" customHeight="1">
      <c r="A7" s="229">
        <f t="shared" si="0"/>
        <v>5</v>
      </c>
      <c r="B7" s="230" t="s">
        <v>202</v>
      </c>
      <c r="C7" s="223" t="s">
        <v>625</v>
      </c>
      <c r="D7" s="230" t="s">
        <v>23</v>
      </c>
      <c r="E7" s="223" t="s">
        <v>656</v>
      </c>
      <c r="F7" s="223" t="s">
        <v>534</v>
      </c>
      <c r="G7" s="223">
        <v>455.96300000000002</v>
      </c>
      <c r="H7" s="223" t="s">
        <v>535</v>
      </c>
      <c r="I7" s="231" t="s">
        <v>565</v>
      </c>
      <c r="J7" s="230">
        <v>1</v>
      </c>
      <c r="K7" s="230" t="s">
        <v>234</v>
      </c>
      <c r="L7" s="230" t="s">
        <v>119</v>
      </c>
      <c r="M7" s="226">
        <v>45547</v>
      </c>
      <c r="N7" s="226" t="s">
        <v>536</v>
      </c>
      <c r="O7" s="226" t="s">
        <v>536</v>
      </c>
      <c r="P7" s="228" t="s">
        <v>116</v>
      </c>
    </row>
    <row r="8" spans="1:16" ht="34.4" customHeight="1">
      <c r="A8" s="229">
        <f t="shared" si="0"/>
        <v>6</v>
      </c>
      <c r="B8" s="230" t="s">
        <v>26</v>
      </c>
      <c r="C8" s="223" t="s">
        <v>1</v>
      </c>
      <c r="D8" s="230" t="s">
        <v>314</v>
      </c>
      <c r="E8" s="223" t="s">
        <v>1</v>
      </c>
      <c r="F8" s="223" t="s">
        <v>534</v>
      </c>
      <c r="G8" s="223">
        <v>171.929</v>
      </c>
      <c r="H8" s="223" t="s">
        <v>537</v>
      </c>
      <c r="I8" s="231" t="s">
        <v>566</v>
      </c>
      <c r="J8" s="230">
        <v>1</v>
      </c>
      <c r="K8" s="230" t="s">
        <v>234</v>
      </c>
      <c r="L8" s="230" t="s">
        <v>119</v>
      </c>
      <c r="M8" s="226">
        <v>45619</v>
      </c>
      <c r="N8" s="226" t="s">
        <v>536</v>
      </c>
      <c r="O8" s="226" t="s">
        <v>536</v>
      </c>
      <c r="P8" s="228" t="s">
        <v>116</v>
      </c>
    </row>
    <row r="9" spans="1:16" ht="34.4" customHeight="1">
      <c r="A9" s="229">
        <f t="shared" si="0"/>
        <v>7</v>
      </c>
      <c r="B9" s="230" t="s">
        <v>343</v>
      </c>
      <c r="C9" s="223" t="s">
        <v>642</v>
      </c>
      <c r="D9" s="230" t="s">
        <v>317</v>
      </c>
      <c r="E9" s="223" t="s">
        <v>624</v>
      </c>
      <c r="F9" s="223" t="s">
        <v>534</v>
      </c>
      <c r="G9" s="223">
        <v>452.63</v>
      </c>
      <c r="H9" s="223" t="s">
        <v>535</v>
      </c>
      <c r="I9" s="231" t="s">
        <v>567</v>
      </c>
      <c r="J9" s="230">
        <v>1</v>
      </c>
      <c r="K9" s="230" t="s">
        <v>234</v>
      </c>
      <c r="L9" s="230" t="s">
        <v>119</v>
      </c>
      <c r="M9" s="226">
        <v>45483</v>
      </c>
      <c r="N9" s="226" t="s">
        <v>536</v>
      </c>
      <c r="O9" s="226" t="s">
        <v>536</v>
      </c>
      <c r="P9" s="228" t="s">
        <v>116</v>
      </c>
    </row>
    <row r="10" spans="1:16" ht="34.4" customHeight="1">
      <c r="A10" s="229">
        <f t="shared" si="0"/>
        <v>8</v>
      </c>
      <c r="B10" s="230" t="s">
        <v>30</v>
      </c>
      <c r="C10" s="223" t="s">
        <v>1</v>
      </c>
      <c r="D10" s="230" t="s">
        <v>32</v>
      </c>
      <c r="E10" s="223" t="s">
        <v>1</v>
      </c>
      <c r="F10" s="223" t="s">
        <v>534</v>
      </c>
      <c r="G10" s="223">
        <v>251.64500000000001</v>
      </c>
      <c r="H10" s="223" t="s">
        <v>535</v>
      </c>
      <c r="I10" s="231" t="s">
        <v>568</v>
      </c>
      <c r="J10" s="230">
        <v>1</v>
      </c>
      <c r="K10" s="230" t="s">
        <v>234</v>
      </c>
      <c r="L10" s="230" t="s">
        <v>119</v>
      </c>
      <c r="M10" s="226">
        <v>45483</v>
      </c>
      <c r="N10" s="226" t="s">
        <v>536</v>
      </c>
      <c r="O10" s="226" t="s">
        <v>536</v>
      </c>
      <c r="P10" s="228" t="s">
        <v>116</v>
      </c>
    </row>
    <row r="11" spans="1:16" ht="34.4" customHeight="1">
      <c r="A11" s="229">
        <f t="shared" si="0"/>
        <v>9</v>
      </c>
      <c r="B11" s="230" t="s">
        <v>324</v>
      </c>
      <c r="C11" s="223" t="s">
        <v>1</v>
      </c>
      <c r="D11" s="230" t="s">
        <v>34</v>
      </c>
      <c r="E11" s="223" t="s">
        <v>1</v>
      </c>
      <c r="F11" s="223" t="s">
        <v>534</v>
      </c>
      <c r="G11" s="223">
        <v>258.00200000000001</v>
      </c>
      <c r="H11" s="223" t="s">
        <v>538</v>
      </c>
      <c r="I11" s="231" t="s">
        <v>569</v>
      </c>
      <c r="J11" s="230">
        <v>1</v>
      </c>
      <c r="K11" s="230" t="s">
        <v>235</v>
      </c>
      <c r="L11" s="230" t="s">
        <v>119</v>
      </c>
      <c r="M11" s="226">
        <v>45488</v>
      </c>
      <c r="N11" s="226" t="s">
        <v>536</v>
      </c>
      <c r="O11" s="226" t="s">
        <v>536</v>
      </c>
      <c r="P11" s="228" t="s">
        <v>116</v>
      </c>
    </row>
    <row r="12" spans="1:16" ht="34.4" customHeight="1">
      <c r="A12" s="229">
        <f t="shared" si="0"/>
        <v>10</v>
      </c>
      <c r="B12" s="230" t="s">
        <v>348</v>
      </c>
      <c r="C12" s="223" t="s">
        <v>658</v>
      </c>
      <c r="D12" s="230" t="s">
        <v>349</v>
      </c>
      <c r="E12" s="223" t="s">
        <v>661</v>
      </c>
      <c r="F12" s="223" t="s">
        <v>534</v>
      </c>
      <c r="G12" s="223">
        <v>257.34100000000001</v>
      </c>
      <c r="H12" s="223" t="s">
        <v>539</v>
      </c>
      <c r="I12" s="231" t="s">
        <v>570</v>
      </c>
      <c r="J12" s="230">
        <v>1</v>
      </c>
      <c r="K12" s="230" t="s">
        <v>235</v>
      </c>
      <c r="L12" s="230" t="s">
        <v>119</v>
      </c>
      <c r="M12" s="226">
        <v>45488</v>
      </c>
      <c r="N12" s="226" t="s">
        <v>536</v>
      </c>
      <c r="O12" s="226" t="s">
        <v>536</v>
      </c>
      <c r="P12" s="228" t="s">
        <v>116</v>
      </c>
    </row>
    <row r="13" spans="1:16" ht="34.4" customHeight="1">
      <c r="A13" s="229">
        <f t="shared" si="0"/>
        <v>11</v>
      </c>
      <c r="B13" s="230" t="s">
        <v>540</v>
      </c>
      <c r="C13" s="223" t="s">
        <v>840</v>
      </c>
      <c r="D13" s="230" t="s">
        <v>541</v>
      </c>
      <c r="E13" s="223" t="s">
        <v>840</v>
      </c>
      <c r="F13" s="223" t="s">
        <v>534</v>
      </c>
      <c r="G13" s="223">
        <v>279.35599999999999</v>
      </c>
      <c r="H13" s="223" t="s">
        <v>539</v>
      </c>
      <c r="I13" s="231" t="s">
        <v>571</v>
      </c>
      <c r="J13" s="230">
        <v>1</v>
      </c>
      <c r="K13" s="230" t="s">
        <v>235</v>
      </c>
      <c r="L13" s="230" t="s">
        <v>119</v>
      </c>
      <c r="M13" s="226">
        <v>45488</v>
      </c>
      <c r="N13" s="226" t="s">
        <v>536</v>
      </c>
      <c r="O13" s="230" t="s">
        <v>536</v>
      </c>
      <c r="P13" s="228" t="s">
        <v>116</v>
      </c>
    </row>
    <row r="14" spans="1:16" ht="34.4" customHeight="1">
      <c r="A14" s="229">
        <f t="shared" si="0"/>
        <v>12</v>
      </c>
      <c r="B14" s="230" t="s">
        <v>542</v>
      </c>
      <c r="C14" s="223" t="s">
        <v>11</v>
      </c>
      <c r="D14" s="230" t="s">
        <v>351</v>
      </c>
      <c r="E14" s="223" t="s">
        <v>663</v>
      </c>
      <c r="F14" s="223" t="s">
        <v>534</v>
      </c>
      <c r="G14" s="223">
        <v>410.87200000000001</v>
      </c>
      <c r="H14" s="223" t="s">
        <v>535</v>
      </c>
      <c r="I14" s="231" t="s">
        <v>572</v>
      </c>
      <c r="J14" s="230">
        <v>1</v>
      </c>
      <c r="K14" s="230" t="s">
        <v>235</v>
      </c>
      <c r="L14" s="230" t="s">
        <v>119</v>
      </c>
      <c r="M14" s="226">
        <v>45488</v>
      </c>
      <c r="N14" s="226" t="s">
        <v>536</v>
      </c>
      <c r="O14" s="230" t="s">
        <v>536</v>
      </c>
      <c r="P14" s="228" t="s">
        <v>116</v>
      </c>
    </row>
    <row r="15" spans="1:16" ht="34.4" customHeight="1">
      <c r="A15" s="229">
        <f t="shared" si="0"/>
        <v>13</v>
      </c>
      <c r="B15" s="230" t="s">
        <v>38</v>
      </c>
      <c r="C15" s="223" t="s">
        <v>1</v>
      </c>
      <c r="D15" s="230" t="s">
        <v>353</v>
      </c>
      <c r="E15" s="223" t="s">
        <v>174</v>
      </c>
      <c r="F15" s="223" t="s">
        <v>534</v>
      </c>
      <c r="G15" s="223">
        <v>328.49599999999998</v>
      </c>
      <c r="H15" s="223" t="s">
        <v>538</v>
      </c>
      <c r="I15" s="231" t="s">
        <v>569</v>
      </c>
      <c r="J15" s="230">
        <v>1</v>
      </c>
      <c r="K15" s="230" t="s">
        <v>235</v>
      </c>
      <c r="L15" s="230" t="s">
        <v>119</v>
      </c>
      <c r="M15" s="226">
        <v>45488</v>
      </c>
      <c r="N15" s="226" t="s">
        <v>536</v>
      </c>
      <c r="O15" s="230" t="s">
        <v>536</v>
      </c>
      <c r="P15" s="228" t="s">
        <v>116</v>
      </c>
    </row>
    <row r="16" spans="1:16" ht="34.4" customHeight="1">
      <c r="A16" s="229">
        <f t="shared" si="0"/>
        <v>14</v>
      </c>
      <c r="B16" s="230" t="s">
        <v>353</v>
      </c>
      <c r="C16" s="223" t="s">
        <v>174</v>
      </c>
      <c r="D16" s="230" t="s">
        <v>651</v>
      </c>
      <c r="E16" s="223" t="s">
        <v>664</v>
      </c>
      <c r="F16" s="223" t="s">
        <v>534</v>
      </c>
      <c r="G16" s="223">
        <v>382.995</v>
      </c>
      <c r="H16" s="223" t="s">
        <v>535</v>
      </c>
      <c r="I16" s="231" t="s">
        <v>573</v>
      </c>
      <c r="J16" s="230">
        <v>1</v>
      </c>
      <c r="K16" s="230" t="s">
        <v>235</v>
      </c>
      <c r="L16" s="230" t="s">
        <v>119</v>
      </c>
      <c r="M16" s="226">
        <v>45488</v>
      </c>
      <c r="N16" s="226" t="s">
        <v>536</v>
      </c>
      <c r="O16" s="226" t="s">
        <v>536</v>
      </c>
      <c r="P16" s="228" t="s">
        <v>116</v>
      </c>
    </row>
    <row r="17" spans="1:17" ht="34.4" customHeight="1">
      <c r="A17" s="229">
        <f t="shared" si="0"/>
        <v>15</v>
      </c>
      <c r="B17" s="230" t="s">
        <v>354</v>
      </c>
      <c r="C17" s="223" t="s">
        <v>36</v>
      </c>
      <c r="D17" s="230" t="s">
        <v>355</v>
      </c>
      <c r="E17" s="223" t="s">
        <v>654</v>
      </c>
      <c r="F17" s="223" t="s">
        <v>534</v>
      </c>
      <c r="G17" s="223">
        <v>285.05500000000001</v>
      </c>
      <c r="H17" s="223" t="s">
        <v>535</v>
      </c>
      <c r="I17" s="231" t="s">
        <v>574</v>
      </c>
      <c r="J17" s="230">
        <v>1</v>
      </c>
      <c r="K17" s="230" t="s">
        <v>235</v>
      </c>
      <c r="L17" s="230" t="s">
        <v>119</v>
      </c>
      <c r="M17" s="226">
        <v>45488</v>
      </c>
      <c r="N17" s="226" t="s">
        <v>536</v>
      </c>
      <c r="O17" s="226" t="s">
        <v>536</v>
      </c>
      <c r="P17" s="228" t="s">
        <v>116</v>
      </c>
    </row>
    <row r="18" spans="1:17" ht="34.4" customHeight="1">
      <c r="A18" s="229">
        <f t="shared" si="0"/>
        <v>16</v>
      </c>
      <c r="B18" s="230" t="s">
        <v>362</v>
      </c>
      <c r="C18" s="223" t="s">
        <v>174</v>
      </c>
      <c r="D18" s="230" t="s">
        <v>40</v>
      </c>
      <c r="E18" s="223" t="s">
        <v>1</v>
      </c>
      <c r="F18" s="223" t="s">
        <v>534</v>
      </c>
      <c r="G18" s="223">
        <v>255.601</v>
      </c>
      <c r="H18" s="223" t="s">
        <v>538</v>
      </c>
      <c r="I18" s="231" t="s">
        <v>575</v>
      </c>
      <c r="J18" s="230">
        <v>1</v>
      </c>
      <c r="K18" s="230" t="s">
        <v>235</v>
      </c>
      <c r="L18" s="230" t="s">
        <v>119</v>
      </c>
      <c r="M18" s="226">
        <v>45495</v>
      </c>
      <c r="N18" s="226" t="s">
        <v>536</v>
      </c>
      <c r="O18" s="226" t="s">
        <v>536</v>
      </c>
      <c r="P18" s="228" t="s">
        <v>116</v>
      </c>
    </row>
    <row r="19" spans="1:17" ht="34.4" customHeight="1">
      <c r="A19" s="229">
        <f t="shared" si="0"/>
        <v>17</v>
      </c>
      <c r="B19" s="230" t="s">
        <v>41</v>
      </c>
      <c r="C19" s="223" t="s">
        <v>666</v>
      </c>
      <c r="D19" s="230" t="s">
        <v>42</v>
      </c>
      <c r="E19" s="223" t="s">
        <v>659</v>
      </c>
      <c r="F19" s="223" t="s">
        <v>534</v>
      </c>
      <c r="G19" s="223">
        <v>186.77199999999999</v>
      </c>
      <c r="H19" s="223" t="s">
        <v>535</v>
      </c>
      <c r="I19" s="231" t="s">
        <v>576</v>
      </c>
      <c r="J19" s="230">
        <v>1</v>
      </c>
      <c r="K19" s="230" t="s">
        <v>235</v>
      </c>
      <c r="L19" s="230" t="s">
        <v>119</v>
      </c>
      <c r="M19" s="226">
        <v>45495</v>
      </c>
      <c r="N19" s="226" t="s">
        <v>536</v>
      </c>
      <c r="O19" s="230" t="s">
        <v>536</v>
      </c>
      <c r="P19" s="228" t="s">
        <v>116</v>
      </c>
    </row>
    <row r="20" spans="1:17" ht="34.4" customHeight="1">
      <c r="A20" s="229">
        <f t="shared" si="0"/>
        <v>18</v>
      </c>
      <c r="B20" s="230" t="s">
        <v>364</v>
      </c>
      <c r="C20" s="223" t="s">
        <v>667</v>
      </c>
      <c r="D20" s="230" t="s">
        <v>543</v>
      </c>
      <c r="E20" s="223" t="s">
        <v>11</v>
      </c>
      <c r="F20" s="223" t="s">
        <v>534</v>
      </c>
      <c r="G20" s="223">
        <v>215.227</v>
      </c>
      <c r="H20" s="223" t="s">
        <v>535</v>
      </c>
      <c r="I20" s="231" t="s">
        <v>577</v>
      </c>
      <c r="J20" s="230">
        <v>1</v>
      </c>
      <c r="K20" s="230" t="s">
        <v>235</v>
      </c>
      <c r="L20" s="230" t="s">
        <v>119</v>
      </c>
      <c r="M20" s="226">
        <v>45495</v>
      </c>
      <c r="N20" s="230" t="s">
        <v>536</v>
      </c>
      <c r="O20" s="230" t="s">
        <v>536</v>
      </c>
      <c r="P20" s="228" t="s">
        <v>116</v>
      </c>
    </row>
    <row r="21" spans="1:17" ht="34.4" customHeight="1">
      <c r="A21" s="229">
        <f t="shared" si="0"/>
        <v>19</v>
      </c>
      <c r="B21" s="230" t="s">
        <v>45</v>
      </c>
      <c r="C21" s="223" t="s">
        <v>36</v>
      </c>
      <c r="D21" s="230" t="s">
        <v>367</v>
      </c>
      <c r="E21" s="223" t="s">
        <v>625</v>
      </c>
      <c r="F21" s="223" t="s">
        <v>534</v>
      </c>
      <c r="G21" s="223">
        <v>468.00099999999998</v>
      </c>
      <c r="H21" s="223" t="s">
        <v>535</v>
      </c>
      <c r="I21" s="231" t="s">
        <v>578</v>
      </c>
      <c r="J21" s="230">
        <v>1</v>
      </c>
      <c r="K21" s="230" t="s">
        <v>235</v>
      </c>
      <c r="L21" s="230" t="s">
        <v>119</v>
      </c>
      <c r="M21" s="226">
        <v>45495</v>
      </c>
      <c r="N21" s="226" t="s">
        <v>536</v>
      </c>
      <c r="O21" s="230" t="s">
        <v>536</v>
      </c>
      <c r="P21" s="228" t="s">
        <v>116</v>
      </c>
    </row>
    <row r="22" spans="1:17" ht="34.4" customHeight="1">
      <c r="A22" s="229">
        <f t="shared" si="0"/>
        <v>20</v>
      </c>
      <c r="B22" s="230" t="s">
        <v>46</v>
      </c>
      <c r="C22" s="223" t="s">
        <v>12</v>
      </c>
      <c r="D22" s="230" t="s">
        <v>47</v>
      </c>
      <c r="E22" s="223" t="s">
        <v>12</v>
      </c>
      <c r="F22" s="223" t="s">
        <v>534</v>
      </c>
      <c r="G22" s="223">
        <v>228.09</v>
      </c>
      <c r="H22" s="223" t="s">
        <v>538</v>
      </c>
      <c r="I22" s="231" t="s">
        <v>579</v>
      </c>
      <c r="J22" s="230">
        <v>1</v>
      </c>
      <c r="K22" s="230" t="s">
        <v>235</v>
      </c>
      <c r="L22" s="230" t="s">
        <v>119</v>
      </c>
      <c r="M22" s="226">
        <v>45495</v>
      </c>
      <c r="N22" s="226" t="s">
        <v>536</v>
      </c>
      <c r="O22" s="230" t="s">
        <v>536</v>
      </c>
      <c r="P22" s="228" t="s">
        <v>116</v>
      </c>
    </row>
    <row r="23" spans="1:17" ht="34.4" customHeight="1">
      <c r="A23" s="229">
        <f t="shared" si="0"/>
        <v>21</v>
      </c>
      <c r="B23" s="230" t="s">
        <v>380</v>
      </c>
      <c r="C23" s="223" t="s">
        <v>666</v>
      </c>
      <c r="D23" s="230" t="s">
        <v>381</v>
      </c>
      <c r="E23" s="223" t="s">
        <v>37</v>
      </c>
      <c r="F23" s="223" t="s">
        <v>534</v>
      </c>
      <c r="G23" s="223">
        <v>245.489</v>
      </c>
      <c r="H23" s="223" t="s">
        <v>544</v>
      </c>
      <c r="I23" s="231" t="s">
        <v>580</v>
      </c>
      <c r="J23" s="230">
        <v>1</v>
      </c>
      <c r="K23" s="230" t="s">
        <v>235</v>
      </c>
      <c r="L23" s="230" t="s">
        <v>119</v>
      </c>
      <c r="M23" s="226">
        <v>45761</v>
      </c>
      <c r="N23" s="226" t="s">
        <v>536</v>
      </c>
      <c r="O23" s="230" t="s">
        <v>536</v>
      </c>
      <c r="P23" s="228" t="s">
        <v>116</v>
      </c>
    </row>
    <row r="24" spans="1:17" ht="34.4" customHeight="1">
      <c r="A24" s="229">
        <f t="shared" si="0"/>
        <v>22</v>
      </c>
      <c r="B24" s="230" t="s">
        <v>381</v>
      </c>
      <c r="C24" s="223" t="s">
        <v>37</v>
      </c>
      <c r="D24" s="230" t="s">
        <v>382</v>
      </c>
      <c r="E24" s="223" t="s">
        <v>668</v>
      </c>
      <c r="F24" s="223" t="s">
        <v>534</v>
      </c>
      <c r="G24" s="223">
        <v>266.09199999999998</v>
      </c>
      <c r="H24" s="223" t="s">
        <v>544</v>
      </c>
      <c r="I24" s="231" t="s">
        <v>581</v>
      </c>
      <c r="J24" s="230">
        <v>1</v>
      </c>
      <c r="K24" s="230" t="s">
        <v>235</v>
      </c>
      <c r="L24" s="230" t="s">
        <v>119</v>
      </c>
      <c r="M24" s="226">
        <v>45761</v>
      </c>
      <c r="N24" s="226" t="s">
        <v>536</v>
      </c>
      <c r="O24" s="230" t="s">
        <v>536</v>
      </c>
      <c r="P24" s="228" t="s">
        <v>116</v>
      </c>
    </row>
    <row r="25" spans="1:17" ht="34.4" customHeight="1">
      <c r="A25" s="229">
        <f t="shared" si="0"/>
        <v>23</v>
      </c>
      <c r="B25" s="230" t="s">
        <v>382</v>
      </c>
      <c r="C25" s="223" t="s">
        <v>668</v>
      </c>
      <c r="D25" s="230" t="s">
        <v>383</v>
      </c>
      <c r="E25" s="223" t="s">
        <v>645</v>
      </c>
      <c r="F25" s="223" t="s">
        <v>534</v>
      </c>
      <c r="G25" s="223">
        <v>370.267</v>
      </c>
      <c r="H25" s="223" t="s">
        <v>535</v>
      </c>
      <c r="I25" s="231" t="s">
        <v>582</v>
      </c>
      <c r="J25" s="230">
        <v>1</v>
      </c>
      <c r="K25" s="230" t="s">
        <v>235</v>
      </c>
      <c r="L25" s="230" t="s">
        <v>119</v>
      </c>
      <c r="M25" s="226">
        <v>45761</v>
      </c>
      <c r="N25" s="226" t="s">
        <v>536</v>
      </c>
      <c r="O25" s="230" t="s">
        <v>536</v>
      </c>
      <c r="P25" s="228" t="s">
        <v>116</v>
      </c>
    </row>
    <row r="26" spans="1:17" ht="34.4" customHeight="1">
      <c r="A26" s="229">
        <f t="shared" si="0"/>
        <v>24</v>
      </c>
      <c r="B26" s="230" t="s">
        <v>385</v>
      </c>
      <c r="C26" s="223" t="s">
        <v>11</v>
      </c>
      <c r="D26" s="230" t="s">
        <v>49</v>
      </c>
      <c r="E26" s="223" t="s">
        <v>11</v>
      </c>
      <c r="F26" s="223" t="s">
        <v>534</v>
      </c>
      <c r="G26" s="223">
        <v>226.477</v>
      </c>
      <c r="H26" s="223" t="s">
        <v>544</v>
      </c>
      <c r="I26" s="231" t="s">
        <v>583</v>
      </c>
      <c r="J26" s="230">
        <v>1</v>
      </c>
      <c r="K26" s="230" t="s">
        <v>235</v>
      </c>
      <c r="L26" s="230" t="s">
        <v>119</v>
      </c>
      <c r="M26" s="226">
        <v>45761</v>
      </c>
      <c r="N26" s="226" t="s">
        <v>536</v>
      </c>
      <c r="O26" s="230" t="s">
        <v>536</v>
      </c>
      <c r="P26" s="228" t="s">
        <v>116</v>
      </c>
    </row>
    <row r="27" spans="1:17" ht="34.4" customHeight="1">
      <c r="A27" s="229">
        <f t="shared" si="0"/>
        <v>25</v>
      </c>
      <c r="B27" s="230" t="s">
        <v>387</v>
      </c>
      <c r="C27" s="223" t="s">
        <v>669</v>
      </c>
      <c r="D27" s="230" t="s">
        <v>388</v>
      </c>
      <c r="E27" s="223" t="s">
        <v>174</v>
      </c>
      <c r="F27" s="223" t="s">
        <v>534</v>
      </c>
      <c r="G27" s="223">
        <v>222.827</v>
      </c>
      <c r="H27" s="223" t="s">
        <v>544</v>
      </c>
      <c r="I27" s="231" t="s">
        <v>584</v>
      </c>
      <c r="J27" s="230">
        <v>1</v>
      </c>
      <c r="K27" s="230" t="s">
        <v>235</v>
      </c>
      <c r="L27" s="230" t="s">
        <v>119</v>
      </c>
      <c r="M27" s="226">
        <v>45761</v>
      </c>
      <c r="N27" s="226" t="s">
        <v>536</v>
      </c>
      <c r="O27" s="230" t="s">
        <v>536</v>
      </c>
      <c r="P27" s="228" t="s">
        <v>116</v>
      </c>
    </row>
    <row r="28" spans="1:17" ht="34.4" customHeight="1">
      <c r="A28" s="229">
        <f t="shared" si="0"/>
        <v>26</v>
      </c>
      <c r="B28" s="230" t="s">
        <v>388</v>
      </c>
      <c r="C28" s="223" t="s">
        <v>174</v>
      </c>
      <c r="D28" s="230" t="s">
        <v>50</v>
      </c>
      <c r="E28" s="223" t="s">
        <v>174</v>
      </c>
      <c r="F28" s="223" t="s">
        <v>534</v>
      </c>
      <c r="G28" s="223">
        <v>277.41500000000002</v>
      </c>
      <c r="H28" s="223" t="s">
        <v>535</v>
      </c>
      <c r="I28" s="231" t="s">
        <v>585</v>
      </c>
      <c r="J28" s="230">
        <v>1</v>
      </c>
      <c r="K28" s="230" t="s">
        <v>235</v>
      </c>
      <c r="L28" s="230" t="s">
        <v>119</v>
      </c>
      <c r="M28" s="226">
        <v>45761</v>
      </c>
      <c r="N28" s="226" t="s">
        <v>536</v>
      </c>
      <c r="O28" s="230" t="s">
        <v>536</v>
      </c>
      <c r="P28" s="228" t="s">
        <v>116</v>
      </c>
    </row>
    <row r="29" spans="1:17" ht="34.4" customHeight="1">
      <c r="A29" s="229">
        <f t="shared" si="0"/>
        <v>27</v>
      </c>
      <c r="B29" s="230" t="s">
        <v>390</v>
      </c>
      <c r="C29" s="223" t="s">
        <v>668</v>
      </c>
      <c r="D29" s="230" t="s">
        <v>391</v>
      </c>
      <c r="E29" s="223" t="s">
        <v>670</v>
      </c>
      <c r="F29" s="223" t="s">
        <v>534</v>
      </c>
      <c r="G29" s="223">
        <v>239.69</v>
      </c>
      <c r="H29" s="223" t="s">
        <v>544</v>
      </c>
      <c r="I29" s="231" t="s">
        <v>580</v>
      </c>
      <c r="J29" s="230">
        <v>1</v>
      </c>
      <c r="K29" s="230" t="s">
        <v>235</v>
      </c>
      <c r="L29" s="230" t="s">
        <v>119</v>
      </c>
      <c r="M29" s="226">
        <v>45761</v>
      </c>
      <c r="N29" s="226" t="s">
        <v>536</v>
      </c>
      <c r="O29" s="230" t="s">
        <v>536</v>
      </c>
      <c r="P29" s="228" t="s">
        <v>116</v>
      </c>
    </row>
    <row r="30" spans="1:17" ht="34.4" customHeight="1">
      <c r="A30" s="229">
        <f t="shared" si="0"/>
        <v>28</v>
      </c>
      <c r="B30" s="230" t="s">
        <v>402</v>
      </c>
      <c r="C30" s="223" t="s">
        <v>624</v>
      </c>
      <c r="D30" s="230" t="s">
        <v>403</v>
      </c>
      <c r="E30" s="223" t="s">
        <v>667</v>
      </c>
      <c r="F30" s="223" t="s">
        <v>534</v>
      </c>
      <c r="G30" s="223">
        <v>506.5</v>
      </c>
      <c r="H30" s="223" t="s">
        <v>535</v>
      </c>
      <c r="I30" s="231" t="s">
        <v>586</v>
      </c>
      <c r="J30" s="230">
        <v>1</v>
      </c>
      <c r="K30" s="230" t="s">
        <v>235</v>
      </c>
      <c r="L30" s="230" t="s">
        <v>119</v>
      </c>
      <c r="M30" s="226">
        <v>45761</v>
      </c>
      <c r="N30" s="226" t="s">
        <v>536</v>
      </c>
      <c r="O30" s="230" t="s">
        <v>536</v>
      </c>
      <c r="P30" s="228" t="s">
        <v>116</v>
      </c>
    </row>
    <row r="31" spans="1:17" s="238" customFormat="1" ht="34.4" customHeight="1">
      <c r="A31" s="232">
        <f t="shared" si="0"/>
        <v>29</v>
      </c>
      <c r="B31" s="233" t="s">
        <v>403</v>
      </c>
      <c r="C31" s="223" t="s">
        <v>667</v>
      </c>
      <c r="D31" s="233" t="s">
        <v>404</v>
      </c>
      <c r="E31" s="223" t="s">
        <v>658</v>
      </c>
      <c r="F31" s="234" t="s">
        <v>534</v>
      </c>
      <c r="G31" s="234">
        <v>252.01</v>
      </c>
      <c r="H31" s="234" t="s">
        <v>545</v>
      </c>
      <c r="I31" s="235" t="s">
        <v>587</v>
      </c>
      <c r="J31" s="233">
        <v>1</v>
      </c>
      <c r="K31" s="233" t="s">
        <v>235</v>
      </c>
      <c r="L31" s="233" t="s">
        <v>119</v>
      </c>
      <c r="M31" s="236">
        <v>45761</v>
      </c>
      <c r="N31" s="236" t="s">
        <v>536</v>
      </c>
      <c r="O31" s="233" t="s">
        <v>536</v>
      </c>
      <c r="P31" s="237" t="s">
        <v>752</v>
      </c>
      <c r="Q31" s="238" t="s">
        <v>753</v>
      </c>
    </row>
    <row r="32" spans="1:17" s="238" customFormat="1" ht="34.4" customHeight="1">
      <c r="A32" s="232">
        <f t="shared" si="0"/>
        <v>30</v>
      </c>
      <c r="B32" s="233" t="s">
        <v>405</v>
      </c>
      <c r="C32" s="223" t="s">
        <v>1</v>
      </c>
      <c r="D32" s="233" t="s">
        <v>52</v>
      </c>
      <c r="E32" s="223" t="s">
        <v>1</v>
      </c>
      <c r="F32" s="234" t="s">
        <v>534</v>
      </c>
      <c r="G32" s="234">
        <v>294.33499999999998</v>
      </c>
      <c r="H32" s="234" t="s">
        <v>545</v>
      </c>
      <c r="I32" s="235" t="s">
        <v>588</v>
      </c>
      <c r="J32" s="233">
        <v>1</v>
      </c>
      <c r="K32" s="233" t="s">
        <v>235</v>
      </c>
      <c r="L32" s="233" t="s">
        <v>119</v>
      </c>
      <c r="M32" s="236">
        <v>45761</v>
      </c>
      <c r="N32" s="236" t="s">
        <v>536</v>
      </c>
      <c r="O32" s="233" t="s">
        <v>536</v>
      </c>
      <c r="P32" s="237" t="s">
        <v>752</v>
      </c>
    </row>
    <row r="33" spans="1:16" ht="34.4" customHeight="1">
      <c r="A33" s="229">
        <f t="shared" si="0"/>
        <v>31</v>
      </c>
      <c r="B33" s="230" t="s">
        <v>409</v>
      </c>
      <c r="C33" s="223" t="s">
        <v>1</v>
      </c>
      <c r="D33" s="230" t="s">
        <v>410</v>
      </c>
      <c r="E33" s="223" t="s">
        <v>671</v>
      </c>
      <c r="F33" s="223" t="s">
        <v>534</v>
      </c>
      <c r="G33" s="223">
        <v>272.30099999999999</v>
      </c>
      <c r="H33" s="223" t="s">
        <v>535</v>
      </c>
      <c r="I33" s="231" t="s">
        <v>589</v>
      </c>
      <c r="J33" s="230">
        <v>1</v>
      </c>
      <c r="K33" s="230" t="s">
        <v>235</v>
      </c>
      <c r="L33" s="230" t="s">
        <v>119</v>
      </c>
      <c r="M33" s="226">
        <v>45761</v>
      </c>
      <c r="N33" s="226" t="s">
        <v>536</v>
      </c>
      <c r="O33" s="230" t="s">
        <v>536</v>
      </c>
      <c r="P33" s="228" t="s">
        <v>116</v>
      </c>
    </row>
    <row r="34" spans="1:16" ht="34.4" customHeight="1">
      <c r="A34" s="229">
        <f t="shared" si="0"/>
        <v>32</v>
      </c>
      <c r="B34" s="230" t="s">
        <v>410</v>
      </c>
      <c r="C34" s="223" t="s">
        <v>671</v>
      </c>
      <c r="D34" s="230" t="s">
        <v>411</v>
      </c>
      <c r="E34" s="223" t="s">
        <v>11</v>
      </c>
      <c r="F34" s="223" t="s">
        <v>534</v>
      </c>
      <c r="G34" s="223">
        <v>284.637</v>
      </c>
      <c r="H34" s="223" t="s">
        <v>535</v>
      </c>
      <c r="I34" s="231" t="s">
        <v>590</v>
      </c>
      <c r="J34" s="230">
        <v>1</v>
      </c>
      <c r="K34" s="230" t="s">
        <v>235</v>
      </c>
      <c r="L34" s="230" t="s">
        <v>119</v>
      </c>
      <c r="M34" s="226">
        <v>45761</v>
      </c>
      <c r="N34" s="226" t="s">
        <v>536</v>
      </c>
      <c r="O34" s="230" t="s">
        <v>536</v>
      </c>
      <c r="P34" s="228" t="s">
        <v>116</v>
      </c>
    </row>
    <row r="35" spans="1:16" ht="34.4" customHeight="1">
      <c r="A35" s="229">
        <f t="shared" si="0"/>
        <v>33</v>
      </c>
      <c r="B35" s="230" t="s">
        <v>414</v>
      </c>
      <c r="C35" s="223" t="s">
        <v>31</v>
      </c>
      <c r="D35" s="230" t="s">
        <v>415</v>
      </c>
      <c r="E35" s="223" t="s">
        <v>31</v>
      </c>
      <c r="F35" s="223" t="s">
        <v>534</v>
      </c>
      <c r="G35" s="223">
        <v>397.66199999999998</v>
      </c>
      <c r="H35" s="223" t="s">
        <v>535</v>
      </c>
      <c r="I35" s="231" t="s">
        <v>591</v>
      </c>
      <c r="J35" s="230">
        <v>1</v>
      </c>
      <c r="K35" s="230" t="s">
        <v>235</v>
      </c>
      <c r="L35" s="230" t="s">
        <v>119</v>
      </c>
      <c r="M35" s="226">
        <v>45518</v>
      </c>
      <c r="N35" s="226" t="s">
        <v>536</v>
      </c>
      <c r="O35" s="230" t="s">
        <v>536</v>
      </c>
      <c r="P35" s="228" t="s">
        <v>116</v>
      </c>
    </row>
    <row r="36" spans="1:16" ht="34.4" customHeight="1">
      <c r="A36" s="229">
        <f t="shared" ref="A36:A72" si="1">A35+1</f>
        <v>34</v>
      </c>
      <c r="B36" s="230" t="s">
        <v>414</v>
      </c>
      <c r="C36" s="223" t="s">
        <v>31</v>
      </c>
      <c r="D36" s="230" t="s">
        <v>415</v>
      </c>
      <c r="E36" s="223" t="s">
        <v>31</v>
      </c>
      <c r="F36" s="223" t="s">
        <v>534</v>
      </c>
      <c r="G36" s="223"/>
      <c r="H36" s="223" t="s">
        <v>535</v>
      </c>
      <c r="I36" s="231" t="s">
        <v>592</v>
      </c>
      <c r="J36" s="230">
        <v>1</v>
      </c>
      <c r="K36" s="230" t="s">
        <v>235</v>
      </c>
      <c r="L36" s="230" t="s">
        <v>119</v>
      </c>
      <c r="M36" s="226">
        <v>45518</v>
      </c>
      <c r="N36" s="226" t="s">
        <v>536</v>
      </c>
      <c r="O36" s="230" t="s">
        <v>536</v>
      </c>
      <c r="P36" s="228" t="s">
        <v>116</v>
      </c>
    </row>
    <row r="37" spans="1:16" ht="34.4" customHeight="1">
      <c r="A37" s="229">
        <f t="shared" si="1"/>
        <v>35</v>
      </c>
      <c r="B37" s="230" t="s">
        <v>421</v>
      </c>
      <c r="C37" s="223" t="s">
        <v>1646</v>
      </c>
      <c r="D37" s="230" t="s">
        <v>422</v>
      </c>
      <c r="E37" s="223" t="s">
        <v>0</v>
      </c>
      <c r="F37" s="223" t="s">
        <v>534</v>
      </c>
      <c r="G37" s="223">
        <v>378.221</v>
      </c>
      <c r="H37" s="223" t="s">
        <v>535</v>
      </c>
      <c r="I37" s="231" t="s">
        <v>593</v>
      </c>
      <c r="J37" s="230">
        <v>1</v>
      </c>
      <c r="K37" s="230" t="s">
        <v>235</v>
      </c>
      <c r="L37" s="230" t="s">
        <v>119</v>
      </c>
      <c r="M37" s="226">
        <v>45516</v>
      </c>
      <c r="N37" s="226" t="s">
        <v>536</v>
      </c>
      <c r="O37" s="230" t="s">
        <v>536</v>
      </c>
      <c r="P37" s="228" t="s">
        <v>116</v>
      </c>
    </row>
    <row r="38" spans="1:16" ht="34.4" customHeight="1">
      <c r="A38" s="229">
        <f t="shared" si="1"/>
        <v>36</v>
      </c>
      <c r="B38" s="230" t="s">
        <v>422</v>
      </c>
      <c r="C38" s="223" t="s">
        <v>0</v>
      </c>
      <c r="D38" s="230" t="s">
        <v>53</v>
      </c>
      <c r="E38" s="223" t="s">
        <v>1</v>
      </c>
      <c r="F38" s="223" t="s">
        <v>534</v>
      </c>
      <c r="G38" s="223">
        <v>325.22899999999998</v>
      </c>
      <c r="H38" s="223" t="s">
        <v>539</v>
      </c>
      <c r="I38" s="231" t="s">
        <v>594</v>
      </c>
      <c r="J38" s="230">
        <v>1</v>
      </c>
      <c r="K38" s="230" t="s">
        <v>235</v>
      </c>
      <c r="L38" s="230" t="s">
        <v>119</v>
      </c>
      <c r="M38" s="226">
        <v>45516</v>
      </c>
      <c r="N38" s="226" t="s">
        <v>536</v>
      </c>
      <c r="O38" s="230" t="s">
        <v>536</v>
      </c>
      <c r="P38" s="228" t="s">
        <v>116</v>
      </c>
    </row>
    <row r="39" spans="1:16" ht="34.4" customHeight="1">
      <c r="A39" s="229">
        <f t="shared" si="1"/>
        <v>37</v>
      </c>
      <c r="B39" s="230" t="s">
        <v>431</v>
      </c>
      <c r="C39" s="223" t="s">
        <v>627</v>
      </c>
      <c r="D39" s="230" t="s">
        <v>432</v>
      </c>
      <c r="E39" s="223" t="s">
        <v>666</v>
      </c>
      <c r="F39" s="223" t="s">
        <v>534</v>
      </c>
      <c r="G39" s="223">
        <v>388</v>
      </c>
      <c r="H39" s="223" t="s">
        <v>535</v>
      </c>
      <c r="I39" s="231" t="s">
        <v>595</v>
      </c>
      <c r="J39" s="230">
        <v>1</v>
      </c>
      <c r="K39" s="230" t="s">
        <v>235</v>
      </c>
      <c r="L39" s="230" t="s">
        <v>119</v>
      </c>
      <c r="M39" s="226">
        <v>45516</v>
      </c>
      <c r="N39" s="230" t="s">
        <v>536</v>
      </c>
      <c r="O39" s="230" t="s">
        <v>536</v>
      </c>
      <c r="P39" s="228" t="s">
        <v>116</v>
      </c>
    </row>
    <row r="40" spans="1:16" ht="34.4" customHeight="1">
      <c r="A40" s="229">
        <f t="shared" si="1"/>
        <v>38</v>
      </c>
      <c r="B40" s="230" t="s">
        <v>434</v>
      </c>
      <c r="C40" s="223" t="s">
        <v>669</v>
      </c>
      <c r="D40" s="230" t="s">
        <v>435</v>
      </c>
      <c r="E40" s="223" t="s">
        <v>642</v>
      </c>
      <c r="F40" s="223" t="s">
        <v>534</v>
      </c>
      <c r="G40" s="223">
        <v>398.005</v>
      </c>
      <c r="H40" s="223" t="s">
        <v>535</v>
      </c>
      <c r="I40" s="231" t="s">
        <v>621</v>
      </c>
      <c r="J40" s="230">
        <v>1</v>
      </c>
      <c r="K40" s="230" t="s">
        <v>235</v>
      </c>
      <c r="L40" s="230" t="s">
        <v>119</v>
      </c>
      <c r="M40" s="226">
        <v>45516</v>
      </c>
      <c r="N40" s="226" t="s">
        <v>536</v>
      </c>
      <c r="O40" s="230" t="s">
        <v>536</v>
      </c>
      <c r="P40" s="228" t="s">
        <v>116</v>
      </c>
    </row>
    <row r="41" spans="1:16" ht="34.4" customHeight="1">
      <c r="A41" s="229">
        <f t="shared" si="1"/>
        <v>39</v>
      </c>
      <c r="B41" s="230" t="s">
        <v>444</v>
      </c>
      <c r="C41" s="223" t="s">
        <v>658</v>
      </c>
      <c r="D41" s="230" t="s">
        <v>445</v>
      </c>
      <c r="E41" s="223" t="s">
        <v>1</v>
      </c>
      <c r="F41" s="223" t="s">
        <v>534</v>
      </c>
      <c r="G41" s="223">
        <v>213.017</v>
      </c>
      <c r="H41" s="223" t="s">
        <v>545</v>
      </c>
      <c r="I41" s="231" t="s">
        <v>596</v>
      </c>
      <c r="J41" s="230">
        <v>1</v>
      </c>
      <c r="K41" s="230" t="s">
        <v>235</v>
      </c>
      <c r="L41" s="230" t="s">
        <v>119</v>
      </c>
      <c r="M41" s="226">
        <v>45761</v>
      </c>
      <c r="N41" s="226" t="s">
        <v>536</v>
      </c>
      <c r="O41" s="230" t="s">
        <v>536</v>
      </c>
      <c r="P41" s="228" t="s">
        <v>116</v>
      </c>
    </row>
    <row r="42" spans="1:16" ht="34.4" customHeight="1">
      <c r="A42" s="229">
        <f t="shared" si="1"/>
        <v>40</v>
      </c>
      <c r="B42" s="230" t="s">
        <v>469</v>
      </c>
      <c r="C42" s="223" t="s">
        <v>2</v>
      </c>
      <c r="D42" s="230" t="s">
        <v>473</v>
      </c>
      <c r="E42" s="223" t="s">
        <v>672</v>
      </c>
      <c r="F42" s="223" t="s">
        <v>534</v>
      </c>
      <c r="G42" s="223">
        <v>179.98099999999999</v>
      </c>
      <c r="H42" s="223" t="s">
        <v>535</v>
      </c>
      <c r="I42" s="231" t="s">
        <v>597</v>
      </c>
      <c r="J42" s="230">
        <v>1</v>
      </c>
      <c r="K42" s="230" t="s">
        <v>111</v>
      </c>
      <c r="L42" s="230" t="s">
        <v>119</v>
      </c>
      <c r="M42" s="226">
        <v>45761</v>
      </c>
      <c r="N42" s="226" t="s">
        <v>536</v>
      </c>
      <c r="O42" s="230" t="s">
        <v>536</v>
      </c>
      <c r="P42" s="228" t="s">
        <v>116</v>
      </c>
    </row>
    <row r="43" spans="1:16" ht="34.4" customHeight="1">
      <c r="A43" s="229">
        <f t="shared" si="1"/>
        <v>41</v>
      </c>
      <c r="B43" s="230" t="s">
        <v>482</v>
      </c>
      <c r="C43" s="223" t="s">
        <v>658</v>
      </c>
      <c r="D43" s="230" t="s">
        <v>58</v>
      </c>
      <c r="E43" s="223" t="s">
        <v>11</v>
      </c>
      <c r="F43" s="223" t="s">
        <v>534</v>
      </c>
      <c r="G43" s="223">
        <v>313.95499999999998</v>
      </c>
      <c r="H43" s="223" t="s">
        <v>539</v>
      </c>
      <c r="I43" s="231" t="s">
        <v>598</v>
      </c>
      <c r="J43" s="230">
        <v>1</v>
      </c>
      <c r="K43" s="230" t="s">
        <v>111</v>
      </c>
      <c r="L43" s="230" t="s">
        <v>119</v>
      </c>
      <c r="M43" s="226">
        <v>45520</v>
      </c>
      <c r="N43" s="226" t="s">
        <v>536</v>
      </c>
      <c r="O43" s="230" t="s">
        <v>536</v>
      </c>
      <c r="P43" s="228" t="s">
        <v>116</v>
      </c>
    </row>
    <row r="44" spans="1:16" ht="34.4" customHeight="1">
      <c r="A44" s="229">
        <f t="shared" si="1"/>
        <v>42</v>
      </c>
      <c r="B44" s="230" t="s">
        <v>486</v>
      </c>
      <c r="C44" s="223" t="s">
        <v>670</v>
      </c>
      <c r="D44" s="230" t="s">
        <v>487</v>
      </c>
      <c r="E44" s="223" t="s">
        <v>654</v>
      </c>
      <c r="F44" s="223" t="s">
        <v>534</v>
      </c>
      <c r="G44" s="223">
        <v>200.821</v>
      </c>
      <c r="H44" s="223" t="s">
        <v>535</v>
      </c>
      <c r="I44" s="231" t="s">
        <v>599</v>
      </c>
      <c r="J44" s="230">
        <v>1</v>
      </c>
      <c r="K44" s="230" t="s">
        <v>111</v>
      </c>
      <c r="L44" s="230" t="s">
        <v>119</v>
      </c>
      <c r="M44" s="226">
        <v>45480</v>
      </c>
      <c r="N44" s="226" t="s">
        <v>536</v>
      </c>
      <c r="O44" s="230" t="s">
        <v>536</v>
      </c>
      <c r="P44" s="228" t="s">
        <v>116</v>
      </c>
    </row>
    <row r="45" spans="1:16" ht="34.4" customHeight="1">
      <c r="A45" s="229">
        <f t="shared" si="1"/>
        <v>43</v>
      </c>
      <c r="B45" s="230" t="s">
        <v>486</v>
      </c>
      <c r="C45" s="223" t="s">
        <v>670</v>
      </c>
      <c r="D45" s="230" t="s">
        <v>487</v>
      </c>
      <c r="E45" s="223" t="s">
        <v>654</v>
      </c>
      <c r="F45" s="223" t="s">
        <v>534</v>
      </c>
      <c r="G45" s="223"/>
      <c r="H45" s="223" t="s">
        <v>535</v>
      </c>
      <c r="I45" s="231" t="s">
        <v>600</v>
      </c>
      <c r="J45" s="230">
        <v>1</v>
      </c>
      <c r="K45" s="230" t="s">
        <v>111</v>
      </c>
      <c r="L45" s="230" t="s">
        <v>119</v>
      </c>
      <c r="M45" s="226">
        <v>45480</v>
      </c>
      <c r="N45" s="226" t="s">
        <v>536</v>
      </c>
      <c r="O45" s="226" t="s">
        <v>536</v>
      </c>
      <c r="P45" s="228" t="s">
        <v>116</v>
      </c>
    </row>
    <row r="46" spans="1:16" ht="34.4" customHeight="1">
      <c r="A46" s="229">
        <f t="shared" si="1"/>
        <v>44</v>
      </c>
      <c r="B46" s="230" t="s">
        <v>487</v>
      </c>
      <c r="C46" s="223" t="s">
        <v>654</v>
      </c>
      <c r="D46" s="230" t="s">
        <v>488</v>
      </c>
      <c r="E46" s="223" t="s">
        <v>674</v>
      </c>
      <c r="F46" s="223" t="s">
        <v>534</v>
      </c>
      <c r="G46" s="223">
        <v>202.27699999999999</v>
      </c>
      <c r="H46" s="223" t="s">
        <v>535</v>
      </c>
      <c r="I46" s="231" t="s">
        <v>601</v>
      </c>
      <c r="J46" s="230">
        <v>1</v>
      </c>
      <c r="K46" s="230" t="s">
        <v>111</v>
      </c>
      <c r="L46" s="230" t="s">
        <v>119</v>
      </c>
      <c r="M46" s="226">
        <v>45480</v>
      </c>
      <c r="N46" s="226" t="s">
        <v>536</v>
      </c>
      <c r="O46" s="230" t="s">
        <v>536</v>
      </c>
      <c r="P46" s="228" t="s">
        <v>116</v>
      </c>
    </row>
    <row r="47" spans="1:16" ht="34.4" customHeight="1">
      <c r="A47" s="229">
        <f t="shared" si="1"/>
        <v>45</v>
      </c>
      <c r="B47" s="230" t="s">
        <v>546</v>
      </c>
      <c r="C47" s="223" t="s">
        <v>0</v>
      </c>
      <c r="D47" s="230" t="s">
        <v>547</v>
      </c>
      <c r="E47" s="223" t="s">
        <v>0</v>
      </c>
      <c r="F47" s="223" t="s">
        <v>534</v>
      </c>
      <c r="G47" s="223">
        <v>286.45100000000002</v>
      </c>
      <c r="H47" s="223" t="s">
        <v>548</v>
      </c>
      <c r="I47" s="231" t="s">
        <v>571</v>
      </c>
      <c r="J47" s="230">
        <v>1</v>
      </c>
      <c r="K47" s="230" t="s">
        <v>111</v>
      </c>
      <c r="L47" s="230" t="s">
        <v>119</v>
      </c>
      <c r="M47" s="226">
        <v>45629</v>
      </c>
      <c r="N47" s="226" t="s">
        <v>536</v>
      </c>
      <c r="O47" s="230" t="s">
        <v>536</v>
      </c>
      <c r="P47" s="228" t="s">
        <v>116</v>
      </c>
    </row>
    <row r="48" spans="1:16" ht="34.4" customHeight="1">
      <c r="A48" s="229">
        <f t="shared" si="1"/>
        <v>46</v>
      </c>
      <c r="B48" s="230" t="s">
        <v>212</v>
      </c>
      <c r="C48" s="223" t="s">
        <v>627</v>
      </c>
      <c r="D48" s="230" t="s">
        <v>506</v>
      </c>
      <c r="E48" s="223" t="s">
        <v>660</v>
      </c>
      <c r="F48" s="223" t="s">
        <v>534</v>
      </c>
      <c r="G48" s="223">
        <v>382.952</v>
      </c>
      <c r="H48" s="223" t="s">
        <v>535</v>
      </c>
      <c r="I48" s="231" t="s">
        <v>602</v>
      </c>
      <c r="J48" s="230">
        <v>1</v>
      </c>
      <c r="K48" s="230" t="s">
        <v>111</v>
      </c>
      <c r="L48" s="230" t="s">
        <v>119</v>
      </c>
      <c r="M48" s="226">
        <v>45667</v>
      </c>
      <c r="N48" s="226" t="s">
        <v>536</v>
      </c>
      <c r="O48" s="230" t="s">
        <v>536</v>
      </c>
      <c r="P48" s="228" t="s">
        <v>116</v>
      </c>
    </row>
    <row r="49" spans="1:16" ht="34.4" customHeight="1">
      <c r="A49" s="229">
        <f t="shared" si="1"/>
        <v>47</v>
      </c>
      <c r="B49" s="230" t="s">
        <v>513</v>
      </c>
      <c r="C49" s="223" t="s">
        <v>671</v>
      </c>
      <c r="D49" s="230" t="s">
        <v>514</v>
      </c>
      <c r="E49" s="223" t="s">
        <v>671</v>
      </c>
      <c r="F49" s="223" t="s">
        <v>534</v>
      </c>
      <c r="G49" s="223">
        <v>304.45999999999998</v>
      </c>
      <c r="H49" s="223" t="s">
        <v>535</v>
      </c>
      <c r="I49" s="231" t="s">
        <v>603</v>
      </c>
      <c r="J49" s="230">
        <v>1</v>
      </c>
      <c r="K49" s="230" t="s">
        <v>111</v>
      </c>
      <c r="L49" s="230" t="s">
        <v>119</v>
      </c>
      <c r="M49" s="226">
        <v>45730</v>
      </c>
      <c r="N49" s="226" t="s">
        <v>536</v>
      </c>
      <c r="O49" s="230" t="s">
        <v>536</v>
      </c>
      <c r="P49" s="228" t="s">
        <v>116</v>
      </c>
    </row>
    <row r="50" spans="1:16" ht="34.4" customHeight="1">
      <c r="A50" s="229">
        <f t="shared" si="1"/>
        <v>48</v>
      </c>
      <c r="B50" s="230" t="s">
        <v>519</v>
      </c>
      <c r="C50" s="223" t="s">
        <v>627</v>
      </c>
      <c r="D50" s="230" t="s">
        <v>520</v>
      </c>
      <c r="E50" s="223" t="s">
        <v>624</v>
      </c>
      <c r="F50" s="223" t="s">
        <v>534</v>
      </c>
      <c r="G50" s="223">
        <v>272.78100000000001</v>
      </c>
      <c r="H50" s="223" t="s">
        <v>535</v>
      </c>
      <c r="I50" s="231" t="s">
        <v>604</v>
      </c>
      <c r="J50" s="230">
        <v>1</v>
      </c>
      <c r="K50" s="230" t="s">
        <v>111</v>
      </c>
      <c r="L50" s="230" t="s">
        <v>119</v>
      </c>
      <c r="M50" s="226">
        <v>45480</v>
      </c>
      <c r="N50" s="226" t="s">
        <v>536</v>
      </c>
      <c r="O50" s="230" t="s">
        <v>536</v>
      </c>
      <c r="P50" s="228" t="s">
        <v>116</v>
      </c>
    </row>
    <row r="51" spans="1:16" ht="34.4" customHeight="1">
      <c r="A51" s="232">
        <f t="shared" si="1"/>
        <v>49</v>
      </c>
      <c r="B51" s="233" t="s">
        <v>326</v>
      </c>
      <c r="C51" s="234" t="s">
        <v>12</v>
      </c>
      <c r="D51" s="233" t="s">
        <v>647</v>
      </c>
      <c r="E51" s="234" t="s">
        <v>658</v>
      </c>
      <c r="F51" s="234" t="s">
        <v>549</v>
      </c>
      <c r="G51" s="202">
        <v>266.99</v>
      </c>
      <c r="H51" s="234" t="s">
        <v>550</v>
      </c>
      <c r="I51" s="235" t="s">
        <v>750</v>
      </c>
      <c r="J51" s="233"/>
      <c r="K51" s="233"/>
      <c r="L51" s="233" t="s">
        <v>119</v>
      </c>
      <c r="M51" s="236">
        <v>45978</v>
      </c>
      <c r="N51" s="236" t="s">
        <v>536</v>
      </c>
      <c r="O51" s="233" t="s">
        <v>536</v>
      </c>
      <c r="P51" s="237" t="s">
        <v>749</v>
      </c>
    </row>
    <row r="52" spans="1:16" ht="34.4" customHeight="1">
      <c r="A52" s="232">
        <f t="shared" si="1"/>
        <v>50</v>
      </c>
      <c r="B52" s="233" t="s">
        <v>327</v>
      </c>
      <c r="C52" s="234" t="s">
        <v>29</v>
      </c>
      <c r="D52" s="233" t="s">
        <v>35</v>
      </c>
      <c r="E52" s="234" t="s">
        <v>29</v>
      </c>
      <c r="F52" s="234" t="s">
        <v>549</v>
      </c>
      <c r="G52" s="202">
        <v>295</v>
      </c>
      <c r="H52" s="234" t="s">
        <v>550</v>
      </c>
      <c r="I52" s="235" t="s">
        <v>751</v>
      </c>
      <c r="J52" s="233"/>
      <c r="K52" s="233"/>
      <c r="L52" s="233" t="s">
        <v>119</v>
      </c>
      <c r="M52" s="236">
        <v>45979</v>
      </c>
      <c r="N52" s="236" t="s">
        <v>536</v>
      </c>
      <c r="O52" s="233" t="s">
        <v>536</v>
      </c>
      <c r="P52" s="237" t="s">
        <v>749</v>
      </c>
    </row>
    <row r="53" spans="1:16" ht="34.4" customHeight="1">
      <c r="A53" s="232">
        <f t="shared" si="1"/>
        <v>51</v>
      </c>
      <c r="B53" s="233" t="s">
        <v>347</v>
      </c>
      <c r="C53" s="234" t="s">
        <v>11</v>
      </c>
      <c r="D53" s="233" t="s">
        <v>348</v>
      </c>
      <c r="E53" s="234" t="s">
        <v>658</v>
      </c>
      <c r="F53" s="234" t="s">
        <v>549</v>
      </c>
      <c r="G53" s="234">
        <v>295.36</v>
      </c>
      <c r="H53" s="234" t="s">
        <v>550</v>
      </c>
      <c r="I53" s="235" t="s">
        <v>750</v>
      </c>
      <c r="J53" s="233"/>
      <c r="K53" s="233"/>
      <c r="L53" s="233" t="s">
        <v>119</v>
      </c>
      <c r="M53" s="236">
        <v>45980</v>
      </c>
      <c r="N53" s="236" t="s">
        <v>536</v>
      </c>
      <c r="O53" s="233" t="s">
        <v>536</v>
      </c>
      <c r="P53" s="237" t="s">
        <v>749</v>
      </c>
    </row>
    <row r="54" spans="1:16" ht="34.4" customHeight="1">
      <c r="A54" s="229">
        <f t="shared" si="1"/>
        <v>52</v>
      </c>
      <c r="B54" s="230" t="s">
        <v>39</v>
      </c>
      <c r="C54" s="223" t="s">
        <v>5</v>
      </c>
      <c r="D54" s="230" t="s">
        <v>361</v>
      </c>
      <c r="E54" s="223" t="s">
        <v>11</v>
      </c>
      <c r="F54" s="223" t="s">
        <v>549</v>
      </c>
      <c r="G54" s="223">
        <v>274.31099999999998</v>
      </c>
      <c r="H54" s="223" t="s">
        <v>550</v>
      </c>
      <c r="I54" s="231" t="s">
        <v>605</v>
      </c>
      <c r="J54" s="230">
        <v>1</v>
      </c>
      <c r="K54" s="230" t="s">
        <v>111</v>
      </c>
      <c r="L54" s="230" t="s">
        <v>119</v>
      </c>
      <c r="M54" s="226">
        <v>45556</v>
      </c>
      <c r="N54" s="226" t="s">
        <v>536</v>
      </c>
      <c r="O54" s="230" t="s">
        <v>536</v>
      </c>
      <c r="P54" s="228" t="s">
        <v>748</v>
      </c>
    </row>
    <row r="55" spans="1:16" ht="34.4" customHeight="1">
      <c r="A55" s="229">
        <f t="shared" si="1"/>
        <v>53</v>
      </c>
      <c r="B55" s="230" t="s">
        <v>430</v>
      </c>
      <c r="C55" s="223" t="s">
        <v>29</v>
      </c>
      <c r="D55" s="230" t="s">
        <v>54</v>
      </c>
      <c r="E55" s="223" t="s">
        <v>29</v>
      </c>
      <c r="F55" s="223" t="s">
        <v>549</v>
      </c>
      <c r="G55" s="223">
        <v>231.411</v>
      </c>
      <c r="H55" s="223" t="s">
        <v>550</v>
      </c>
      <c r="I55" s="231" t="s">
        <v>606</v>
      </c>
      <c r="J55" s="230">
        <v>1</v>
      </c>
      <c r="K55" s="230" t="s">
        <v>111</v>
      </c>
      <c r="L55" s="230" t="s">
        <v>119</v>
      </c>
      <c r="M55" s="226">
        <v>45591</v>
      </c>
      <c r="N55" s="226" t="s">
        <v>536</v>
      </c>
      <c r="O55" s="230" t="s">
        <v>536</v>
      </c>
      <c r="P55" s="228" t="s">
        <v>116</v>
      </c>
    </row>
    <row r="56" spans="1:16" ht="34.4" customHeight="1">
      <c r="A56" s="229">
        <f t="shared" si="1"/>
        <v>54</v>
      </c>
      <c r="B56" s="230" t="s">
        <v>494</v>
      </c>
      <c r="C56" s="223" t="s">
        <v>29</v>
      </c>
      <c r="D56" s="230" t="s">
        <v>60</v>
      </c>
      <c r="E56" s="223" t="s">
        <v>29</v>
      </c>
      <c r="F56" s="223" t="s">
        <v>549</v>
      </c>
      <c r="G56" s="223">
        <v>280.01499999999999</v>
      </c>
      <c r="H56" s="223" t="s">
        <v>550</v>
      </c>
      <c r="I56" s="231" t="s">
        <v>607</v>
      </c>
      <c r="J56" s="230">
        <v>1</v>
      </c>
      <c r="K56" s="230" t="s">
        <v>111</v>
      </c>
      <c r="L56" s="230" t="s">
        <v>119</v>
      </c>
      <c r="M56" s="226">
        <v>45547</v>
      </c>
      <c r="N56" s="226" t="s">
        <v>536</v>
      </c>
      <c r="O56" s="230" t="s">
        <v>536</v>
      </c>
      <c r="P56" s="228" t="s">
        <v>116</v>
      </c>
    </row>
    <row r="57" spans="1:16" ht="34.4" customHeight="1">
      <c r="A57" s="229">
        <f t="shared" si="1"/>
        <v>55</v>
      </c>
      <c r="B57" s="230" t="s">
        <v>482</v>
      </c>
      <c r="C57" s="223" t="s">
        <v>658</v>
      </c>
      <c r="D57" s="230" t="s">
        <v>58</v>
      </c>
      <c r="E57" s="223" t="s">
        <v>11</v>
      </c>
      <c r="F57" s="223" t="s">
        <v>551</v>
      </c>
      <c r="G57" s="223"/>
      <c r="H57" s="223" t="s">
        <v>552</v>
      </c>
      <c r="I57" s="231" t="s">
        <v>608</v>
      </c>
      <c r="J57" s="230">
        <v>1</v>
      </c>
      <c r="K57" s="230" t="s">
        <v>111</v>
      </c>
      <c r="L57" s="230" t="s">
        <v>119</v>
      </c>
      <c r="M57" s="226">
        <v>45546</v>
      </c>
      <c r="N57" s="226" t="s">
        <v>536</v>
      </c>
      <c r="O57" s="230" t="s">
        <v>536</v>
      </c>
      <c r="P57" s="228" t="s">
        <v>116</v>
      </c>
    </row>
    <row r="58" spans="1:16" ht="34.4" customHeight="1">
      <c r="A58" s="229">
        <f t="shared" si="1"/>
        <v>56</v>
      </c>
      <c r="B58" s="230" t="s">
        <v>318</v>
      </c>
      <c r="C58" s="223" t="s">
        <v>658</v>
      </c>
      <c r="D58" s="230" t="s">
        <v>28</v>
      </c>
      <c r="E58" s="223" t="s">
        <v>658</v>
      </c>
      <c r="F58" s="223" t="s">
        <v>551</v>
      </c>
      <c r="G58" s="223">
        <v>252.547</v>
      </c>
      <c r="H58" s="223" t="s">
        <v>552</v>
      </c>
      <c r="I58" s="231" t="s">
        <v>608</v>
      </c>
      <c r="J58" s="230">
        <v>1</v>
      </c>
      <c r="K58" s="230" t="s">
        <v>234</v>
      </c>
      <c r="L58" s="230" t="s">
        <v>119</v>
      </c>
      <c r="M58" s="226">
        <v>45551</v>
      </c>
      <c r="N58" s="226" t="s">
        <v>536</v>
      </c>
      <c r="O58" s="230" t="s">
        <v>536</v>
      </c>
      <c r="P58" s="228" t="s">
        <v>116</v>
      </c>
    </row>
    <row r="59" spans="1:16" ht="34.4" customHeight="1">
      <c r="A59" s="229">
        <f t="shared" si="1"/>
        <v>57</v>
      </c>
      <c r="B59" s="230" t="s">
        <v>305</v>
      </c>
      <c r="C59" s="223" t="s">
        <v>20</v>
      </c>
      <c r="D59" s="230" t="s">
        <v>306</v>
      </c>
      <c r="E59" s="223" t="s">
        <v>20</v>
      </c>
      <c r="F59" s="223" t="s">
        <v>553</v>
      </c>
      <c r="G59" s="223">
        <v>250</v>
      </c>
      <c r="H59" s="223" t="s">
        <v>553</v>
      </c>
      <c r="I59" s="231" t="s">
        <v>609</v>
      </c>
      <c r="J59" s="230">
        <v>1</v>
      </c>
      <c r="K59" s="230" t="s">
        <v>234</v>
      </c>
      <c r="L59" s="230" t="s">
        <v>119</v>
      </c>
      <c r="M59" s="226">
        <v>45539</v>
      </c>
      <c r="N59" s="226" t="s">
        <v>536</v>
      </c>
      <c r="O59" s="230" t="s">
        <v>536</v>
      </c>
      <c r="P59" s="228" t="s">
        <v>116</v>
      </c>
    </row>
    <row r="60" spans="1:16" ht="34.4" customHeight="1">
      <c r="A60" s="229">
        <f t="shared" si="1"/>
        <v>58</v>
      </c>
      <c r="B60" s="230" t="s">
        <v>440</v>
      </c>
      <c r="C60" s="223" t="s">
        <v>29</v>
      </c>
      <c r="D60" s="230" t="s">
        <v>55</v>
      </c>
      <c r="E60" s="223" t="s">
        <v>21</v>
      </c>
      <c r="F60" s="223" t="s">
        <v>553</v>
      </c>
      <c r="G60" s="223">
        <v>239.46899999999999</v>
      </c>
      <c r="H60" s="223" t="s">
        <v>553</v>
      </c>
      <c r="I60" s="231" t="s">
        <v>610</v>
      </c>
      <c r="J60" s="230">
        <v>1</v>
      </c>
      <c r="K60" s="230" t="s">
        <v>235</v>
      </c>
      <c r="L60" s="230" t="s">
        <v>119</v>
      </c>
      <c r="M60" s="226">
        <v>45766</v>
      </c>
      <c r="N60" s="226" t="s">
        <v>536</v>
      </c>
      <c r="O60" s="230" t="s">
        <v>536</v>
      </c>
      <c r="P60" s="228" t="s">
        <v>116</v>
      </c>
    </row>
    <row r="61" spans="1:16" ht="34.4" customHeight="1">
      <c r="A61" s="229">
        <f t="shared" si="1"/>
        <v>59</v>
      </c>
      <c r="B61" s="230" t="s">
        <v>476</v>
      </c>
      <c r="C61" s="223" t="s">
        <v>20</v>
      </c>
      <c r="D61" s="230" t="s">
        <v>57</v>
      </c>
      <c r="E61" s="223" t="s">
        <v>20</v>
      </c>
      <c r="F61" s="223" t="s">
        <v>553</v>
      </c>
      <c r="G61" s="223">
        <v>246.982</v>
      </c>
      <c r="H61" s="223" t="s">
        <v>553</v>
      </c>
      <c r="I61" s="231" t="s">
        <v>612</v>
      </c>
      <c r="J61" s="230">
        <v>1</v>
      </c>
      <c r="K61" s="230" t="s">
        <v>111</v>
      </c>
      <c r="L61" s="230" t="s">
        <v>119</v>
      </c>
      <c r="M61" s="226">
        <v>45765</v>
      </c>
      <c r="N61" s="226" t="s">
        <v>536</v>
      </c>
      <c r="O61" s="230" t="s">
        <v>536</v>
      </c>
      <c r="P61" s="228" t="s">
        <v>116</v>
      </c>
    </row>
    <row r="62" spans="1:16" ht="34.4" customHeight="1">
      <c r="A62" s="229">
        <f t="shared" si="1"/>
        <v>60</v>
      </c>
      <c r="B62" s="230" t="s">
        <v>22</v>
      </c>
      <c r="C62" s="223" t="s">
        <v>29</v>
      </c>
      <c r="D62" s="230" t="s">
        <v>309</v>
      </c>
      <c r="E62" s="223" t="s">
        <v>12</v>
      </c>
      <c r="F62" s="223" t="s">
        <v>553</v>
      </c>
      <c r="G62" s="223">
        <v>247.87100000000001</v>
      </c>
      <c r="H62" s="223" t="s">
        <v>554</v>
      </c>
      <c r="I62" s="231" t="s">
        <v>611</v>
      </c>
      <c r="J62" s="230">
        <v>1</v>
      </c>
      <c r="K62" s="230" t="s">
        <v>234</v>
      </c>
      <c r="L62" s="230" t="s">
        <v>119</v>
      </c>
      <c r="M62" s="226">
        <v>45528</v>
      </c>
      <c r="N62" s="226" t="s">
        <v>536</v>
      </c>
      <c r="O62" s="230" t="s">
        <v>536</v>
      </c>
      <c r="P62" s="228" t="s">
        <v>116</v>
      </c>
    </row>
    <row r="63" spans="1:16" ht="34.4" customHeight="1">
      <c r="A63" s="229">
        <f t="shared" si="1"/>
        <v>61</v>
      </c>
      <c r="B63" s="230" t="s">
        <v>48</v>
      </c>
      <c r="C63" s="223" t="s">
        <v>2</v>
      </c>
      <c r="D63" s="230" t="s">
        <v>376</v>
      </c>
      <c r="E63" s="223" t="s">
        <v>5</v>
      </c>
      <c r="F63" s="223" t="s">
        <v>553</v>
      </c>
      <c r="G63" s="223">
        <v>208.90899999999999</v>
      </c>
      <c r="H63" s="223" t="s">
        <v>554</v>
      </c>
      <c r="I63" s="231" t="s">
        <v>611</v>
      </c>
      <c r="J63" s="230">
        <v>1</v>
      </c>
      <c r="K63" s="230" t="s">
        <v>235</v>
      </c>
      <c r="L63" s="230" t="s">
        <v>119</v>
      </c>
      <c r="M63" s="226">
        <v>45528</v>
      </c>
      <c r="N63" s="226" t="s">
        <v>536</v>
      </c>
      <c r="O63" s="230" t="s">
        <v>536</v>
      </c>
      <c r="P63" s="228" t="s">
        <v>116</v>
      </c>
    </row>
    <row r="64" spans="1:16" ht="34.4" customHeight="1">
      <c r="A64" s="229">
        <f t="shared" si="1"/>
        <v>62</v>
      </c>
      <c r="B64" s="230" t="s">
        <v>445</v>
      </c>
      <c r="C64" s="223" t="s">
        <v>1</v>
      </c>
      <c r="D64" s="230" t="s">
        <v>56</v>
      </c>
      <c r="E64" s="223" t="s">
        <v>672</v>
      </c>
      <c r="F64" s="223" t="s">
        <v>553</v>
      </c>
      <c r="G64" s="223">
        <v>225.59399999999999</v>
      </c>
      <c r="H64" s="223" t="s">
        <v>554</v>
      </c>
      <c r="I64" s="231" t="s">
        <v>611</v>
      </c>
      <c r="J64" s="230">
        <v>1</v>
      </c>
      <c r="K64" s="230" t="s">
        <v>235</v>
      </c>
      <c r="L64" s="230" t="s">
        <v>119</v>
      </c>
      <c r="M64" s="226">
        <v>45768</v>
      </c>
      <c r="N64" s="226" t="s">
        <v>536</v>
      </c>
      <c r="O64" s="230" t="s">
        <v>536</v>
      </c>
      <c r="P64" s="228" t="s">
        <v>116</v>
      </c>
    </row>
    <row r="65" spans="1:16" ht="34.4" customHeight="1">
      <c r="A65" s="229">
        <f t="shared" si="1"/>
        <v>63</v>
      </c>
      <c r="B65" s="230" t="s">
        <v>51</v>
      </c>
      <c r="C65" s="223" t="s">
        <v>12</v>
      </c>
      <c r="D65" s="230" t="s">
        <v>397</v>
      </c>
      <c r="E65" s="223" t="s">
        <v>12</v>
      </c>
      <c r="F65" s="223" t="s">
        <v>553</v>
      </c>
      <c r="G65" s="223">
        <v>246.73599999999999</v>
      </c>
      <c r="H65" s="223" t="s">
        <v>554</v>
      </c>
      <c r="I65" s="231" t="s">
        <v>611</v>
      </c>
      <c r="J65" s="230">
        <v>1</v>
      </c>
      <c r="K65" s="230" t="s">
        <v>235</v>
      </c>
      <c r="L65" s="230" t="s">
        <v>119</v>
      </c>
      <c r="M65" s="226">
        <v>45764</v>
      </c>
      <c r="N65" s="226" t="s">
        <v>536</v>
      </c>
      <c r="O65" s="230" t="s">
        <v>536</v>
      </c>
      <c r="P65" s="228" t="s">
        <v>116</v>
      </c>
    </row>
    <row r="66" spans="1:16" ht="34.4" customHeight="1">
      <c r="A66" s="229">
        <f t="shared" si="1"/>
        <v>64</v>
      </c>
      <c r="B66" s="230" t="s">
        <v>352</v>
      </c>
      <c r="C66" s="223" t="s">
        <v>660</v>
      </c>
      <c r="D66" s="230" t="s">
        <v>38</v>
      </c>
      <c r="E66" s="223" t="s">
        <v>1</v>
      </c>
      <c r="F66" s="223" t="s">
        <v>553</v>
      </c>
      <c r="G66" s="223">
        <v>248.00200000000001</v>
      </c>
      <c r="H66" s="223" t="s">
        <v>553</v>
      </c>
      <c r="I66" s="231" t="s">
        <v>612</v>
      </c>
      <c r="J66" s="230">
        <v>1</v>
      </c>
      <c r="K66" s="230" t="s">
        <v>235</v>
      </c>
      <c r="L66" s="230" t="s">
        <v>119</v>
      </c>
      <c r="M66" s="226">
        <v>45539</v>
      </c>
      <c r="N66" s="226" t="s">
        <v>536</v>
      </c>
      <c r="O66" s="230" t="s">
        <v>536</v>
      </c>
      <c r="P66" s="228" t="s">
        <v>116</v>
      </c>
    </row>
    <row r="67" spans="1:16" ht="34.4" customHeight="1">
      <c r="A67" s="229">
        <f t="shared" si="1"/>
        <v>65</v>
      </c>
      <c r="B67" s="230" t="s">
        <v>307</v>
      </c>
      <c r="C67" s="223" t="s">
        <v>642</v>
      </c>
      <c r="D67" s="230" t="s">
        <v>308</v>
      </c>
      <c r="E67" s="223" t="s">
        <v>2</v>
      </c>
      <c r="F67" s="223" t="s">
        <v>555</v>
      </c>
      <c r="G67" s="223"/>
      <c r="H67" s="223" t="s">
        <v>556</v>
      </c>
      <c r="I67" s="231" t="s">
        <v>615</v>
      </c>
      <c r="J67" s="230">
        <v>1</v>
      </c>
      <c r="K67" s="230" t="s">
        <v>234</v>
      </c>
      <c r="L67" s="230" t="s">
        <v>119</v>
      </c>
      <c r="M67" s="226">
        <v>45551</v>
      </c>
      <c r="N67" s="226" t="s">
        <v>536</v>
      </c>
      <c r="O67" s="230" t="s">
        <v>536</v>
      </c>
      <c r="P67" s="228" t="s">
        <v>748</v>
      </c>
    </row>
    <row r="68" spans="1:16" ht="34.4" customHeight="1">
      <c r="A68" s="229">
        <f t="shared" si="1"/>
        <v>66</v>
      </c>
      <c r="B68" s="230" t="s">
        <v>348</v>
      </c>
      <c r="C68" s="223" t="s">
        <v>658</v>
      </c>
      <c r="D68" s="230" t="s">
        <v>349</v>
      </c>
      <c r="E68" s="223" t="s">
        <v>661</v>
      </c>
      <c r="F68" s="223" t="s">
        <v>555</v>
      </c>
      <c r="G68" s="223"/>
      <c r="H68" s="223" t="s">
        <v>557</v>
      </c>
      <c r="I68" s="231" t="s">
        <v>616</v>
      </c>
      <c r="J68" s="230">
        <v>1</v>
      </c>
      <c r="K68" s="230" t="s">
        <v>235</v>
      </c>
      <c r="L68" s="230" t="s">
        <v>119</v>
      </c>
      <c r="M68" s="226">
        <v>45558</v>
      </c>
      <c r="N68" s="226" t="s">
        <v>536</v>
      </c>
      <c r="O68" s="230" t="s">
        <v>536</v>
      </c>
      <c r="P68" s="228" t="s">
        <v>748</v>
      </c>
    </row>
    <row r="69" spans="1:16" ht="34.4" customHeight="1">
      <c r="A69" s="229">
        <f t="shared" si="1"/>
        <v>67</v>
      </c>
      <c r="B69" s="230" t="s">
        <v>481</v>
      </c>
      <c r="C69" s="223" t="s">
        <v>645</v>
      </c>
      <c r="D69" s="230" t="s">
        <v>482</v>
      </c>
      <c r="E69" s="223" t="s">
        <v>658</v>
      </c>
      <c r="F69" s="223" t="s">
        <v>555</v>
      </c>
      <c r="G69" s="223"/>
      <c r="H69" s="223" t="s">
        <v>558</v>
      </c>
      <c r="I69" s="231" t="s">
        <v>617</v>
      </c>
      <c r="J69" s="230">
        <v>1</v>
      </c>
      <c r="K69" s="230" t="s">
        <v>111</v>
      </c>
      <c r="L69" s="230" t="s">
        <v>119</v>
      </c>
      <c r="M69" s="226">
        <v>45551</v>
      </c>
      <c r="N69" s="226" t="s">
        <v>536</v>
      </c>
      <c r="O69" s="230" t="s">
        <v>536</v>
      </c>
      <c r="P69" s="228" t="s">
        <v>748</v>
      </c>
    </row>
    <row r="70" spans="1:16" ht="34.4" customHeight="1">
      <c r="A70" s="229">
        <f t="shared" si="1"/>
        <v>68</v>
      </c>
      <c r="B70" s="230" t="s">
        <v>481</v>
      </c>
      <c r="C70" s="223" t="s">
        <v>645</v>
      </c>
      <c r="D70" s="230" t="s">
        <v>482</v>
      </c>
      <c r="E70" s="223" t="s">
        <v>658</v>
      </c>
      <c r="F70" s="223" t="s">
        <v>555</v>
      </c>
      <c r="G70" s="223"/>
      <c r="H70" s="223" t="s">
        <v>559</v>
      </c>
      <c r="I70" s="231" t="s">
        <v>618</v>
      </c>
      <c r="J70" s="230">
        <v>1</v>
      </c>
      <c r="K70" s="230" t="s">
        <v>111</v>
      </c>
      <c r="L70" s="230" t="s">
        <v>119</v>
      </c>
      <c r="M70" s="226">
        <v>45551</v>
      </c>
      <c r="N70" s="226" t="s">
        <v>536</v>
      </c>
      <c r="O70" s="230" t="s">
        <v>536</v>
      </c>
      <c r="P70" s="228" t="s">
        <v>748</v>
      </c>
    </row>
    <row r="71" spans="1:16" ht="34.4" customHeight="1">
      <c r="A71" s="229">
        <f t="shared" si="1"/>
        <v>69</v>
      </c>
      <c r="B71" s="230" t="s">
        <v>489</v>
      </c>
      <c r="C71" s="223" t="s">
        <v>2</v>
      </c>
      <c r="D71" s="230" t="s">
        <v>490</v>
      </c>
      <c r="E71" s="223" t="s">
        <v>623</v>
      </c>
      <c r="F71" s="223" t="s">
        <v>555</v>
      </c>
      <c r="G71" s="223"/>
      <c r="H71" s="223" t="s">
        <v>556</v>
      </c>
      <c r="I71" s="231" t="s">
        <v>619</v>
      </c>
      <c r="J71" s="230">
        <v>1</v>
      </c>
      <c r="K71" s="230" t="s">
        <v>111</v>
      </c>
      <c r="L71" s="230" t="s">
        <v>119</v>
      </c>
      <c r="M71" s="226">
        <v>45551</v>
      </c>
      <c r="N71" s="226" t="s">
        <v>536</v>
      </c>
      <c r="O71" s="230" t="s">
        <v>536</v>
      </c>
      <c r="P71" s="228" t="s">
        <v>748</v>
      </c>
    </row>
    <row r="72" spans="1:16" ht="34.4" customHeight="1">
      <c r="A72" s="229">
        <f t="shared" si="1"/>
        <v>70</v>
      </c>
      <c r="B72" s="230" t="s">
        <v>500</v>
      </c>
      <c r="C72" s="223" t="s">
        <v>2</v>
      </c>
      <c r="D72" s="230" t="s">
        <v>501</v>
      </c>
      <c r="E72" s="223" t="s">
        <v>623</v>
      </c>
      <c r="F72" s="223" t="s">
        <v>555</v>
      </c>
      <c r="G72" s="223"/>
      <c r="H72" s="223" t="s">
        <v>557</v>
      </c>
      <c r="I72" s="231" t="s">
        <v>620</v>
      </c>
      <c r="J72" s="230">
        <v>1</v>
      </c>
      <c r="K72" s="230" t="s">
        <v>111</v>
      </c>
      <c r="L72" s="230" t="s">
        <v>119</v>
      </c>
      <c r="M72" s="226">
        <v>45551</v>
      </c>
      <c r="N72" s="226" t="s">
        <v>536</v>
      </c>
      <c r="O72" s="230" t="s">
        <v>536</v>
      </c>
      <c r="P72" s="228" t="s">
        <v>748</v>
      </c>
    </row>
  </sheetData>
  <autoFilter ref="A2:P72" xr:uid="{7D8D1168-356E-47DA-98A7-97882943417E}"/>
  <mergeCells count="1">
    <mergeCell ref="A1:P1"/>
  </mergeCells>
  <pageMargins left="0.70866141732283472" right="0.70866141732283472" top="0.74803149606299213" bottom="0.74803149606299213" header="0.31496062992125984" footer="0.31496062992125984"/>
  <pageSetup paperSize="9" scale="23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E14"/>
  <sheetViews>
    <sheetView view="pageBreakPreview" zoomScale="60" zoomScaleNormal="55" workbookViewId="0">
      <selection activeCell="D5" sqref="D5"/>
    </sheetView>
  </sheetViews>
  <sheetFormatPr defaultRowHeight="14.5"/>
  <cols>
    <col min="1" max="1" width="10.453125" customWidth="1"/>
    <col min="2" max="2" width="68.453125" customWidth="1"/>
    <col min="3" max="3" width="46.453125" customWidth="1"/>
    <col min="4" max="4" width="17.453125" customWidth="1"/>
    <col min="5" max="5" width="24" customWidth="1"/>
  </cols>
  <sheetData>
    <row r="1" spans="1:5" ht="23.5">
      <c r="D1" s="16" t="s">
        <v>131</v>
      </c>
      <c r="E1" s="17">
        <f ca="1">+'PGCIL - KEC'!M1</f>
        <v>46204</v>
      </c>
    </row>
    <row r="3" spans="1:5" ht="77" customHeight="1">
      <c r="A3" s="1150" t="str">
        <f>'PGCIL - KEC'!A3</f>
        <v xml:space="preserve">Name of Line: Package TL-06 for ±800kV HVDC Bipole Line (Hexa Lapwing) between KPS2 (HVDC) &amp; Nagpur (HVDC) (with dedicated metallic Return) -Part- 6  Transmission Line  </v>
      </c>
      <c r="B3" s="1150"/>
      <c r="C3" s="1150"/>
      <c r="D3" s="1150"/>
      <c r="E3" s="1150"/>
    </row>
    <row r="4" spans="1:5" s="1" customFormat="1" ht="22.4" customHeight="1">
      <c r="A4" s="12" t="s">
        <v>107</v>
      </c>
      <c r="B4" s="12" t="s">
        <v>132</v>
      </c>
      <c r="C4" s="12" t="s">
        <v>120</v>
      </c>
      <c r="D4" s="12" t="s">
        <v>133</v>
      </c>
      <c r="E4" s="12" t="s">
        <v>121</v>
      </c>
    </row>
    <row r="5" spans="1:5" s="9" customFormat="1" ht="36.65" customHeight="1">
      <c r="A5" s="10">
        <v>1</v>
      </c>
      <c r="B5" s="13" t="s">
        <v>134</v>
      </c>
      <c r="C5" s="10" t="s">
        <v>135</v>
      </c>
      <c r="D5" s="14">
        <f>'Survey Anx'!C27</f>
        <v>127.774066</v>
      </c>
      <c r="E5" s="13"/>
    </row>
    <row r="6" spans="1:5" s="9" customFormat="1" ht="36.65" customHeight="1">
      <c r="A6" s="10">
        <v>2</v>
      </c>
      <c r="B6" s="13" t="s">
        <v>136</v>
      </c>
      <c r="C6" s="10" t="s">
        <v>135</v>
      </c>
      <c r="D6" s="14">
        <f>'Survey Anx'!E27</f>
        <v>127.81606600000001</v>
      </c>
      <c r="E6" s="13"/>
    </row>
    <row r="7" spans="1:5" s="9" customFormat="1" ht="36.65" customHeight="1">
      <c r="A7" s="10">
        <v>3</v>
      </c>
      <c r="B7" s="13" t="s">
        <v>137</v>
      </c>
      <c r="C7" s="10" t="s">
        <v>135</v>
      </c>
      <c r="D7" s="14">
        <f>D5-D6</f>
        <v>-4.2000000000001592E-2</v>
      </c>
      <c r="E7" s="13"/>
    </row>
    <row r="8" spans="1:5" s="9" customFormat="1" ht="36.65" customHeight="1">
      <c r="A8" s="10">
        <v>4</v>
      </c>
      <c r="B8" s="13" t="s">
        <v>138</v>
      </c>
      <c r="C8" s="10" t="s">
        <v>135</v>
      </c>
      <c r="D8" s="14">
        <f>'Survey Anx'!F27</f>
        <v>126.93706600000002</v>
      </c>
      <c r="E8" s="13"/>
    </row>
    <row r="9" spans="1:5" s="9" customFormat="1" ht="36.65" customHeight="1">
      <c r="A9" s="10">
        <v>5</v>
      </c>
      <c r="B9" s="13" t="s">
        <v>139</v>
      </c>
      <c r="C9" s="10" t="s">
        <v>135</v>
      </c>
      <c r="D9" s="14">
        <f>D6-D8</f>
        <v>0.87899999999999068</v>
      </c>
      <c r="E9" s="13"/>
    </row>
    <row r="10" spans="1:5" s="9" customFormat="1" ht="36.65" customHeight="1">
      <c r="A10" s="10">
        <v>6</v>
      </c>
      <c r="B10" s="13" t="s">
        <v>140</v>
      </c>
      <c r="C10" s="10" t="s">
        <v>135</v>
      </c>
      <c r="D10" s="14">
        <f>D6</f>
        <v>127.81606600000001</v>
      </c>
      <c r="E10" s="15"/>
    </row>
    <row r="11" spans="1:5" s="9" customFormat="1" ht="36.65" customHeight="1">
      <c r="A11" s="10">
        <v>7</v>
      </c>
      <c r="B11" s="13" t="s">
        <v>141</v>
      </c>
      <c r="C11" s="10" t="s">
        <v>135</v>
      </c>
      <c r="D11" s="14">
        <f>D8</f>
        <v>126.93706600000002</v>
      </c>
      <c r="E11" s="13"/>
    </row>
    <row r="12" spans="1:5" s="9" customFormat="1" ht="36.65" customHeight="1">
      <c r="A12" s="10">
        <v>8</v>
      </c>
      <c r="B12" s="13" t="s">
        <v>139</v>
      </c>
      <c r="C12" s="10" t="s">
        <v>135</v>
      </c>
      <c r="D12" s="14">
        <f>D9</f>
        <v>0.87899999999999068</v>
      </c>
      <c r="E12" s="13"/>
    </row>
    <row r="13" spans="1:5" s="9" customFormat="1" ht="36.65" customHeight="1">
      <c r="A13" s="10">
        <v>9</v>
      </c>
      <c r="B13" s="13" t="s">
        <v>142</v>
      </c>
      <c r="C13" s="10" t="s">
        <v>135</v>
      </c>
      <c r="D13" s="14">
        <f>D9</f>
        <v>0.87899999999999068</v>
      </c>
      <c r="E13" s="13"/>
    </row>
    <row r="14" spans="1:5" s="9" customFormat="1" ht="36.65" customHeight="1">
      <c r="A14" s="10">
        <v>10</v>
      </c>
      <c r="B14" s="13" t="s">
        <v>143</v>
      </c>
      <c r="C14" s="10" t="s">
        <v>135</v>
      </c>
      <c r="D14" s="14">
        <f>D8-D10</f>
        <v>-0.87899999999999068</v>
      </c>
      <c r="E14" s="13"/>
    </row>
  </sheetData>
  <mergeCells count="1">
    <mergeCell ref="A3:E3"/>
  </mergeCells>
  <pageMargins left="0.7" right="0.7" top="0.75" bottom="0.75" header="0.3" footer="0.3"/>
  <pageSetup scale="54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30"/>
  <sheetViews>
    <sheetView zoomScaleNormal="100" zoomScaleSheetLayoutView="101" workbookViewId="0">
      <selection activeCell="D14" sqref="D14"/>
    </sheetView>
  </sheetViews>
  <sheetFormatPr defaultRowHeight="14.5"/>
  <cols>
    <col min="3" max="3" width="9.453125" bestFit="1" customWidth="1"/>
    <col min="5" max="5" width="13.54296875" customWidth="1"/>
    <col min="6" max="6" width="28.54296875" bestFit="1" customWidth="1"/>
    <col min="7" max="7" width="12" customWidth="1"/>
  </cols>
  <sheetData>
    <row r="1" spans="1:7" ht="14.9" customHeight="1">
      <c r="A1" s="1151" t="s">
        <v>171</v>
      </c>
      <c r="B1" s="1151"/>
      <c r="C1" s="1151"/>
      <c r="D1" s="1151"/>
      <c r="E1" s="1151"/>
      <c r="F1" s="1151"/>
      <c r="G1" s="1151"/>
    </row>
    <row r="2" spans="1:7" ht="29">
      <c r="A2" s="4" t="s">
        <v>107</v>
      </c>
      <c r="B2" s="4" t="s">
        <v>108</v>
      </c>
      <c r="C2" s="4" t="s">
        <v>179</v>
      </c>
      <c r="D2" s="4" t="s">
        <v>180</v>
      </c>
      <c r="E2" s="4" t="s">
        <v>109</v>
      </c>
      <c r="F2" s="4" t="s">
        <v>123</v>
      </c>
      <c r="G2" s="4" t="s">
        <v>162</v>
      </c>
    </row>
    <row r="3" spans="1:7">
      <c r="A3" s="5">
        <v>1</v>
      </c>
      <c r="B3" s="5" t="s">
        <v>9</v>
      </c>
      <c r="C3" s="6" t="s">
        <v>31</v>
      </c>
      <c r="D3" s="5"/>
      <c r="E3" s="66" t="s">
        <v>161</v>
      </c>
      <c r="F3" s="64" t="s">
        <v>130</v>
      </c>
      <c r="G3" s="64" t="s">
        <v>116</v>
      </c>
    </row>
    <row r="4" spans="1:7">
      <c r="A4" s="5">
        <v>2</v>
      </c>
      <c r="B4" s="5" t="s">
        <v>15</v>
      </c>
      <c r="C4" s="6" t="s">
        <v>37</v>
      </c>
      <c r="D4" s="5"/>
      <c r="E4" s="66" t="s">
        <v>161</v>
      </c>
      <c r="F4" s="64" t="s">
        <v>126</v>
      </c>
      <c r="G4" s="64" t="s">
        <v>116</v>
      </c>
    </row>
    <row r="5" spans="1:7">
      <c r="A5" s="5">
        <v>3</v>
      </c>
      <c r="B5" s="5" t="s">
        <v>16</v>
      </c>
      <c r="C5" s="6" t="s">
        <v>37</v>
      </c>
      <c r="D5" s="5"/>
      <c r="E5" s="66" t="s">
        <v>161</v>
      </c>
      <c r="F5" s="64" t="s">
        <v>126</v>
      </c>
      <c r="G5" s="64" t="s">
        <v>116</v>
      </c>
    </row>
    <row r="6" spans="1:7">
      <c r="A6" s="5">
        <v>4</v>
      </c>
      <c r="B6" s="5" t="s">
        <v>17</v>
      </c>
      <c r="C6" s="6" t="s">
        <v>11</v>
      </c>
      <c r="D6" s="6">
        <v>7</v>
      </c>
      <c r="E6" s="66" t="s">
        <v>161</v>
      </c>
      <c r="F6" s="64" t="s">
        <v>176</v>
      </c>
      <c r="G6" s="64" t="s">
        <v>116</v>
      </c>
    </row>
    <row r="7" spans="1:7">
      <c r="A7" s="5">
        <v>5</v>
      </c>
      <c r="B7" s="5" t="s">
        <v>22</v>
      </c>
      <c r="C7" s="6" t="s">
        <v>5</v>
      </c>
      <c r="D7" s="6"/>
      <c r="E7" s="66" t="s">
        <v>161</v>
      </c>
      <c r="F7" s="64" t="s">
        <v>177</v>
      </c>
      <c r="G7" s="64" t="s">
        <v>116</v>
      </c>
    </row>
    <row r="8" spans="1:7">
      <c r="A8" s="5">
        <v>6</v>
      </c>
      <c r="B8" s="5" t="s">
        <v>26</v>
      </c>
      <c r="C8" s="6" t="s">
        <v>1</v>
      </c>
      <c r="D8" s="6"/>
      <c r="E8" s="66" t="s">
        <v>161</v>
      </c>
      <c r="F8" s="64" t="s">
        <v>130</v>
      </c>
      <c r="G8" s="64" t="s">
        <v>116</v>
      </c>
    </row>
    <row r="9" spans="1:7">
      <c r="A9" s="5">
        <v>7</v>
      </c>
      <c r="B9" s="5" t="s">
        <v>28</v>
      </c>
      <c r="C9" s="6" t="s">
        <v>1</v>
      </c>
      <c r="D9" s="6"/>
      <c r="E9" s="66" t="s">
        <v>161</v>
      </c>
      <c r="F9" s="64" t="s">
        <v>130</v>
      </c>
      <c r="G9" s="64" t="s">
        <v>116</v>
      </c>
    </row>
    <row r="10" spans="1:7">
      <c r="A10" s="5">
        <v>8</v>
      </c>
      <c r="B10" s="5" t="s">
        <v>30</v>
      </c>
      <c r="C10" s="6" t="s">
        <v>1</v>
      </c>
      <c r="D10" s="6"/>
      <c r="E10" s="66" t="s">
        <v>161</v>
      </c>
      <c r="F10" s="64" t="s">
        <v>130</v>
      </c>
      <c r="G10" s="64" t="s">
        <v>116</v>
      </c>
    </row>
    <row r="11" spans="1:7">
      <c r="A11" s="5">
        <v>9</v>
      </c>
      <c r="B11" s="5" t="s">
        <v>34</v>
      </c>
      <c r="C11" s="6" t="s">
        <v>1</v>
      </c>
      <c r="D11" s="6"/>
      <c r="E11" s="66" t="s">
        <v>161</v>
      </c>
      <c r="F11" s="64" t="s">
        <v>130</v>
      </c>
      <c r="G11" s="64" t="s">
        <v>116</v>
      </c>
    </row>
    <row r="12" spans="1:7">
      <c r="A12" s="5">
        <v>10</v>
      </c>
      <c r="B12" s="5" t="s">
        <v>35</v>
      </c>
      <c r="C12" s="6" t="s">
        <v>29</v>
      </c>
      <c r="D12" s="6"/>
      <c r="E12" s="66" t="s">
        <v>161</v>
      </c>
      <c r="F12" s="64" t="s">
        <v>130</v>
      </c>
      <c r="G12" s="64" t="s">
        <v>116</v>
      </c>
    </row>
    <row r="13" spans="1:7">
      <c r="A13" s="5">
        <v>11</v>
      </c>
      <c r="B13" s="5" t="s">
        <v>173</v>
      </c>
      <c r="C13" s="6" t="s">
        <v>662</v>
      </c>
      <c r="D13" s="6"/>
      <c r="E13" s="66" t="s">
        <v>161</v>
      </c>
      <c r="F13" s="64" t="s">
        <v>130</v>
      </c>
      <c r="G13" s="64" t="s">
        <v>116</v>
      </c>
    </row>
    <row r="14" spans="1:7">
      <c r="A14" s="5">
        <v>12</v>
      </c>
      <c r="B14" s="5" t="s">
        <v>38</v>
      </c>
      <c r="C14" s="6" t="s">
        <v>1</v>
      </c>
      <c r="D14" s="6"/>
      <c r="E14" s="66" t="s">
        <v>161</v>
      </c>
      <c r="F14" s="64" t="s">
        <v>130</v>
      </c>
      <c r="G14" s="64" t="s">
        <v>116</v>
      </c>
    </row>
    <row r="15" spans="1:7" ht="15" customHeight="1">
      <c r="A15" s="5">
        <v>13</v>
      </c>
      <c r="B15" s="5" t="s">
        <v>39</v>
      </c>
      <c r="C15" s="6" t="s">
        <v>5</v>
      </c>
      <c r="D15" s="6"/>
      <c r="E15" s="66" t="s">
        <v>161</v>
      </c>
      <c r="F15" s="64" t="s">
        <v>130</v>
      </c>
      <c r="G15" s="64" t="s">
        <v>116</v>
      </c>
    </row>
    <row r="16" spans="1:7">
      <c r="A16" s="5">
        <v>14</v>
      </c>
      <c r="B16" s="5" t="s">
        <v>40</v>
      </c>
      <c r="C16" s="6" t="s">
        <v>1</v>
      </c>
      <c r="D16" s="6"/>
      <c r="E16" s="66" t="s">
        <v>161</v>
      </c>
      <c r="F16" s="64" t="s">
        <v>130</v>
      </c>
      <c r="G16" s="64" t="s">
        <v>116</v>
      </c>
    </row>
    <row r="17" spans="1:7">
      <c r="A17" s="5">
        <v>15</v>
      </c>
      <c r="B17" s="5" t="s">
        <v>47</v>
      </c>
      <c r="C17" s="6" t="s">
        <v>12</v>
      </c>
      <c r="D17" s="6"/>
      <c r="E17" s="66" t="s">
        <v>161</v>
      </c>
      <c r="F17" s="64" t="s">
        <v>130</v>
      </c>
      <c r="G17" s="64" t="s">
        <v>116</v>
      </c>
    </row>
    <row r="18" spans="1:7">
      <c r="A18" s="5">
        <v>16</v>
      </c>
      <c r="B18" s="5" t="s">
        <v>48</v>
      </c>
      <c r="C18" s="6" t="s">
        <v>2</v>
      </c>
      <c r="D18" s="6"/>
      <c r="E18" s="66" t="s">
        <v>161</v>
      </c>
      <c r="F18" s="64" t="s">
        <v>130</v>
      </c>
      <c r="G18" s="64" t="s">
        <v>116</v>
      </c>
    </row>
    <row r="19" spans="1:7">
      <c r="A19" s="5">
        <v>17</v>
      </c>
      <c r="B19" s="5" t="s">
        <v>49</v>
      </c>
      <c r="C19" s="6" t="s">
        <v>11</v>
      </c>
      <c r="D19" s="6"/>
      <c r="E19" s="66" t="s">
        <v>161</v>
      </c>
      <c r="F19" s="64" t="s">
        <v>178</v>
      </c>
      <c r="G19" s="64" t="s">
        <v>116</v>
      </c>
    </row>
    <row r="20" spans="1:7">
      <c r="A20" s="5">
        <v>18</v>
      </c>
      <c r="B20" s="5" t="s">
        <v>50</v>
      </c>
      <c r="C20" s="6" t="s">
        <v>1</v>
      </c>
      <c r="D20" s="6"/>
      <c r="E20" s="66" t="s">
        <v>161</v>
      </c>
      <c r="F20" s="64" t="s">
        <v>130</v>
      </c>
      <c r="G20" s="64" t="s">
        <v>116</v>
      </c>
    </row>
    <row r="21" spans="1:7">
      <c r="A21" s="5">
        <v>19</v>
      </c>
      <c r="B21" s="5" t="s">
        <v>51</v>
      </c>
      <c r="C21" s="6" t="s">
        <v>12</v>
      </c>
      <c r="D21" s="6"/>
      <c r="E21" s="66" t="s">
        <v>161</v>
      </c>
      <c r="F21" s="64" t="s">
        <v>130</v>
      </c>
      <c r="G21" s="64" t="s">
        <v>116</v>
      </c>
    </row>
    <row r="22" spans="1:7">
      <c r="A22" s="5">
        <v>20</v>
      </c>
      <c r="B22" s="5" t="s">
        <v>52</v>
      </c>
      <c r="C22" s="6" t="s">
        <v>1</v>
      </c>
      <c r="D22" s="6"/>
      <c r="E22" s="66" t="s">
        <v>161</v>
      </c>
      <c r="F22" s="64" t="s">
        <v>130</v>
      </c>
      <c r="G22" s="64" t="s">
        <v>116</v>
      </c>
    </row>
    <row r="23" spans="1:7">
      <c r="A23" s="5">
        <v>21</v>
      </c>
      <c r="B23" s="5" t="s">
        <v>53</v>
      </c>
      <c r="C23" s="6" t="s">
        <v>174</v>
      </c>
      <c r="D23" s="6"/>
      <c r="E23" s="66" t="s">
        <v>161</v>
      </c>
      <c r="F23" s="64" t="s">
        <v>130</v>
      </c>
      <c r="G23" s="64" t="s">
        <v>116</v>
      </c>
    </row>
    <row r="24" spans="1:7">
      <c r="A24" s="5">
        <v>22</v>
      </c>
      <c r="B24" s="5" t="s">
        <v>54</v>
      </c>
      <c r="C24" s="6" t="s">
        <v>29</v>
      </c>
      <c r="D24" s="6"/>
      <c r="E24" s="66" t="s">
        <v>161</v>
      </c>
      <c r="F24" s="64" t="s">
        <v>130</v>
      </c>
      <c r="G24" s="64" t="s">
        <v>116</v>
      </c>
    </row>
    <row r="25" spans="1:7">
      <c r="A25" s="5">
        <v>23</v>
      </c>
      <c r="B25" s="5" t="s">
        <v>55</v>
      </c>
      <c r="C25" s="6" t="s">
        <v>21</v>
      </c>
      <c r="D25" s="6"/>
      <c r="E25" s="66" t="s">
        <v>161</v>
      </c>
      <c r="F25" s="64" t="s">
        <v>130</v>
      </c>
      <c r="G25" s="64" t="s">
        <v>116</v>
      </c>
    </row>
    <row r="26" spans="1:7">
      <c r="A26" s="5">
        <v>24</v>
      </c>
      <c r="B26" s="5" t="s">
        <v>56</v>
      </c>
      <c r="C26" s="6" t="s">
        <v>36</v>
      </c>
      <c r="D26" s="6"/>
      <c r="E26" s="66" t="s">
        <v>161</v>
      </c>
      <c r="F26" s="64" t="s">
        <v>130</v>
      </c>
      <c r="G26" s="64" t="s">
        <v>116</v>
      </c>
    </row>
    <row r="27" spans="1:7">
      <c r="A27" s="5">
        <v>25</v>
      </c>
      <c r="B27" s="5" t="s">
        <v>57</v>
      </c>
      <c r="C27" s="6" t="s">
        <v>20</v>
      </c>
      <c r="D27" s="6"/>
      <c r="E27" s="66" t="s">
        <v>161</v>
      </c>
      <c r="F27" s="64" t="s">
        <v>130</v>
      </c>
      <c r="G27" s="64" t="s">
        <v>116</v>
      </c>
    </row>
    <row r="28" spans="1:7">
      <c r="A28" s="5">
        <v>26</v>
      </c>
      <c r="B28" s="5" t="s">
        <v>58</v>
      </c>
      <c r="C28" s="6" t="s">
        <v>11</v>
      </c>
      <c r="D28" s="6">
        <v>2</v>
      </c>
      <c r="E28" s="66" t="s">
        <v>161</v>
      </c>
      <c r="F28" s="64" t="s">
        <v>130</v>
      </c>
      <c r="G28" s="64" t="s">
        <v>116</v>
      </c>
    </row>
    <row r="29" spans="1:7">
      <c r="A29" s="5">
        <v>27</v>
      </c>
      <c r="B29" s="5" t="s">
        <v>60</v>
      </c>
      <c r="C29" s="6" t="s">
        <v>29</v>
      </c>
      <c r="D29" s="6"/>
      <c r="E29" s="66" t="s">
        <v>161</v>
      </c>
      <c r="F29" s="64" t="s">
        <v>130</v>
      </c>
      <c r="G29" s="64" t="s">
        <v>116</v>
      </c>
    </row>
    <row r="30" spans="1:7">
      <c r="A30" s="5">
        <v>28</v>
      </c>
      <c r="B30" s="5" t="s">
        <v>175</v>
      </c>
      <c r="C30" s="6" t="s">
        <v>0</v>
      </c>
      <c r="D30" s="6">
        <v>2</v>
      </c>
      <c r="E30" s="66" t="s">
        <v>161</v>
      </c>
      <c r="F30" s="64" t="s">
        <v>130</v>
      </c>
      <c r="G30" s="64" t="s">
        <v>116</v>
      </c>
    </row>
  </sheetData>
  <mergeCells count="1">
    <mergeCell ref="A1:G1"/>
  </mergeCells>
  <printOptions horizontalCentered="1"/>
  <pageMargins left="0.31496062992125984" right="0.31496062992125984" top="0.55118110236220474" bottom="0.74803149606299213" header="0.31496062992125984" footer="0.31496062992125984"/>
  <pageSetup paperSize="9" scale="96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15886-E84F-43CA-B5E9-4807865E3813}">
  <sheetPr codeName="Sheet23"/>
  <dimension ref="A1:I27"/>
  <sheetViews>
    <sheetView view="pageBreakPreview" topLeftCell="A3" zoomScale="60" zoomScaleNormal="80" workbookViewId="0">
      <selection activeCell="E10" sqref="E10"/>
    </sheetView>
  </sheetViews>
  <sheetFormatPr defaultColWidth="9.453125" defaultRowHeight="14.5"/>
  <cols>
    <col min="2" max="2" width="18" customWidth="1"/>
    <col min="3" max="7" width="12.54296875" customWidth="1"/>
    <col min="8" max="8" width="20.54296875" bestFit="1" customWidth="1"/>
    <col min="9" max="11" width="12.54296875" customWidth="1"/>
  </cols>
  <sheetData>
    <row r="1" spans="1:9" ht="15.5">
      <c r="A1" s="68" t="s">
        <v>236</v>
      </c>
      <c r="B1" s="69"/>
      <c r="C1" s="69"/>
      <c r="D1" s="69"/>
      <c r="E1" s="69"/>
      <c r="F1" s="69"/>
      <c r="G1" s="69"/>
      <c r="H1" s="69"/>
      <c r="I1" s="69"/>
    </row>
    <row r="2" spans="1:9" ht="20.149999999999999" customHeight="1">
      <c r="A2" s="1152" t="s">
        <v>237</v>
      </c>
      <c r="B2" s="1152" t="s">
        <v>154</v>
      </c>
      <c r="C2" s="1154" t="s">
        <v>144</v>
      </c>
      <c r="D2" s="1152" t="s">
        <v>117</v>
      </c>
      <c r="E2" s="1152"/>
      <c r="F2" s="1152"/>
      <c r="G2" s="1152" t="s">
        <v>118</v>
      </c>
      <c r="H2" s="1152"/>
      <c r="I2" s="1152"/>
    </row>
    <row r="3" spans="1:9" ht="20.149999999999999" customHeight="1">
      <c r="A3" s="1152"/>
      <c r="B3" s="1152"/>
      <c r="C3" s="1155"/>
      <c r="D3" s="70" t="s">
        <v>110</v>
      </c>
      <c r="E3" s="70" t="s">
        <v>119</v>
      </c>
      <c r="F3" s="70" t="s">
        <v>116</v>
      </c>
      <c r="G3" s="70" t="s">
        <v>110</v>
      </c>
      <c r="H3" s="70" t="s">
        <v>119</v>
      </c>
      <c r="I3" s="70" t="s">
        <v>116</v>
      </c>
    </row>
    <row r="4" spans="1:9" ht="20.149999999999999" customHeight="1">
      <c r="A4" s="71" t="s">
        <v>234</v>
      </c>
      <c r="B4" s="71" t="s">
        <v>238</v>
      </c>
      <c r="C4" s="72">
        <v>14.513</v>
      </c>
      <c r="D4" s="72">
        <f t="shared" ref="D4:I11" si="0">C4</f>
        <v>14.513</v>
      </c>
      <c r="E4" s="72">
        <f t="shared" si="0"/>
        <v>14.513</v>
      </c>
      <c r="F4" s="72">
        <f t="shared" si="0"/>
        <v>14.513</v>
      </c>
      <c r="G4" s="72">
        <f t="shared" si="0"/>
        <v>14.513</v>
      </c>
      <c r="H4" s="72">
        <f t="shared" si="0"/>
        <v>14.513</v>
      </c>
      <c r="I4" s="72">
        <f t="shared" si="0"/>
        <v>14.513</v>
      </c>
    </row>
    <row r="5" spans="1:9" ht="20.149999999999999" customHeight="1">
      <c r="A5" s="71" t="s">
        <v>234</v>
      </c>
      <c r="B5" s="71" t="s">
        <v>239</v>
      </c>
      <c r="C5" s="72">
        <v>1.0489999999999995</v>
      </c>
      <c r="D5" s="72">
        <f t="shared" si="0"/>
        <v>1.0489999999999995</v>
      </c>
      <c r="E5" s="72">
        <f t="shared" si="0"/>
        <v>1.0489999999999995</v>
      </c>
      <c r="F5" s="72">
        <f t="shared" si="0"/>
        <v>1.0489999999999995</v>
      </c>
      <c r="G5" s="72">
        <f t="shared" si="0"/>
        <v>1.0489999999999995</v>
      </c>
      <c r="H5" s="72">
        <f t="shared" si="0"/>
        <v>1.0489999999999995</v>
      </c>
      <c r="I5" s="72">
        <f t="shared" si="0"/>
        <v>1.0489999999999995</v>
      </c>
    </row>
    <row r="6" spans="1:9" ht="20.149999999999999" customHeight="1">
      <c r="A6" s="71" t="s">
        <v>234</v>
      </c>
      <c r="B6" s="71" t="s">
        <v>240</v>
      </c>
      <c r="C6" s="73">
        <v>1.775128</v>
      </c>
      <c r="D6" s="72">
        <f t="shared" si="0"/>
        <v>1.775128</v>
      </c>
      <c r="E6" s="72">
        <f t="shared" si="0"/>
        <v>1.775128</v>
      </c>
      <c r="F6" s="72">
        <f t="shared" si="0"/>
        <v>1.775128</v>
      </c>
      <c r="G6" s="72">
        <f t="shared" si="0"/>
        <v>1.775128</v>
      </c>
      <c r="H6" s="72">
        <f t="shared" si="0"/>
        <v>1.775128</v>
      </c>
      <c r="I6" s="72">
        <f t="shared" si="0"/>
        <v>1.775128</v>
      </c>
    </row>
    <row r="7" spans="1:9" ht="20.149999999999999" customHeight="1">
      <c r="A7" s="71" t="s">
        <v>234</v>
      </c>
      <c r="B7" s="71" t="s">
        <v>241</v>
      </c>
      <c r="C7" s="73">
        <v>2.2016179999999999</v>
      </c>
      <c r="D7" s="72">
        <f t="shared" si="0"/>
        <v>2.2016179999999999</v>
      </c>
      <c r="E7" s="72">
        <f t="shared" si="0"/>
        <v>2.2016179999999999</v>
      </c>
      <c r="F7" s="72">
        <f t="shared" si="0"/>
        <v>2.2016179999999999</v>
      </c>
      <c r="G7" s="72">
        <f t="shared" si="0"/>
        <v>2.2016179999999999</v>
      </c>
      <c r="H7" s="72">
        <f t="shared" si="0"/>
        <v>2.2016179999999999</v>
      </c>
      <c r="I7" s="72">
        <f t="shared" si="0"/>
        <v>2.2016179999999999</v>
      </c>
    </row>
    <row r="8" spans="1:9" ht="20.149999999999999" customHeight="1">
      <c r="A8" s="71" t="s">
        <v>234</v>
      </c>
      <c r="B8" s="71" t="s">
        <v>242</v>
      </c>
      <c r="C8" s="72">
        <v>4.5929000000000002</v>
      </c>
      <c r="D8" s="72">
        <f t="shared" si="0"/>
        <v>4.5929000000000002</v>
      </c>
      <c r="E8" s="72">
        <f t="shared" si="0"/>
        <v>4.5929000000000002</v>
      </c>
      <c r="F8" s="72">
        <f t="shared" si="0"/>
        <v>4.5929000000000002</v>
      </c>
      <c r="G8" s="72">
        <f t="shared" si="0"/>
        <v>4.5929000000000002</v>
      </c>
      <c r="H8" s="72">
        <f t="shared" si="0"/>
        <v>4.5929000000000002</v>
      </c>
      <c r="I8" s="72">
        <f t="shared" si="0"/>
        <v>4.5929000000000002</v>
      </c>
    </row>
    <row r="9" spans="1:9" ht="20.149999999999999" customHeight="1">
      <c r="A9" s="71" t="s">
        <v>234</v>
      </c>
      <c r="B9" s="71" t="s">
        <v>243</v>
      </c>
      <c r="C9" s="72">
        <v>5.8546199999999997</v>
      </c>
      <c r="D9" s="72">
        <f t="shared" si="0"/>
        <v>5.8546199999999997</v>
      </c>
      <c r="E9" s="72">
        <f t="shared" si="0"/>
        <v>5.8546199999999997</v>
      </c>
      <c r="F9" s="72">
        <f t="shared" si="0"/>
        <v>5.8546199999999997</v>
      </c>
      <c r="G9" s="72">
        <f t="shared" si="0"/>
        <v>5.8546199999999997</v>
      </c>
      <c r="H9" s="72">
        <f t="shared" si="0"/>
        <v>5.8546199999999997</v>
      </c>
      <c r="I9" s="72">
        <f t="shared" si="0"/>
        <v>5.8546199999999997</v>
      </c>
    </row>
    <row r="10" spans="1:9" ht="20.149999999999999" customHeight="1">
      <c r="A10" s="71" t="s">
        <v>234</v>
      </c>
      <c r="B10" s="71" t="s">
        <v>244</v>
      </c>
      <c r="C10" s="72">
        <v>0.90639999999999998</v>
      </c>
      <c r="D10" s="72">
        <f t="shared" si="0"/>
        <v>0.90639999999999998</v>
      </c>
      <c r="E10" s="72">
        <f t="shared" si="0"/>
        <v>0.90639999999999998</v>
      </c>
      <c r="F10" s="72">
        <f t="shared" si="0"/>
        <v>0.90639999999999998</v>
      </c>
      <c r="G10" s="72">
        <f t="shared" si="0"/>
        <v>0.90639999999999998</v>
      </c>
      <c r="H10" s="72">
        <f t="shared" si="0"/>
        <v>0.90639999999999998</v>
      </c>
      <c r="I10" s="72">
        <f t="shared" si="0"/>
        <v>0.90639999999999998</v>
      </c>
    </row>
    <row r="11" spans="1:9" ht="20.149999999999999" customHeight="1">
      <c r="A11" s="71" t="s">
        <v>234</v>
      </c>
      <c r="B11" s="71" t="s">
        <v>245</v>
      </c>
      <c r="C11" s="72">
        <v>5.9580000000000002</v>
      </c>
      <c r="D11" s="72">
        <f t="shared" si="0"/>
        <v>5.9580000000000002</v>
      </c>
      <c r="E11" s="72">
        <f t="shared" si="0"/>
        <v>5.9580000000000002</v>
      </c>
      <c r="F11" s="72">
        <f t="shared" si="0"/>
        <v>5.9580000000000002</v>
      </c>
      <c r="G11" s="72">
        <f t="shared" si="0"/>
        <v>5.9580000000000002</v>
      </c>
      <c r="H11" s="72">
        <f t="shared" si="0"/>
        <v>5.9580000000000002</v>
      </c>
      <c r="I11" s="72">
        <f t="shared" si="0"/>
        <v>5.9580000000000002</v>
      </c>
    </row>
    <row r="12" spans="1:9" ht="20.149999999999999" customHeight="1">
      <c r="A12" s="71" t="s">
        <v>235</v>
      </c>
      <c r="B12" s="71" t="s">
        <v>246</v>
      </c>
      <c r="C12" s="72">
        <v>0.90600000000000003</v>
      </c>
      <c r="D12" s="72">
        <v>0.90600000000000003</v>
      </c>
      <c r="E12" s="72">
        <v>0.90600000000000003</v>
      </c>
      <c r="F12" s="72">
        <v>0.90600000000000003</v>
      </c>
      <c r="G12" s="72">
        <v>0.90600000000000003</v>
      </c>
      <c r="H12" s="72">
        <v>0.90600000000000003</v>
      </c>
      <c r="I12" s="72">
        <v>0.90600000000000003</v>
      </c>
    </row>
    <row r="13" spans="1:9" ht="20.149999999999999" customHeight="1">
      <c r="A13" s="71" t="s">
        <v>235</v>
      </c>
      <c r="B13" s="71" t="s">
        <v>759</v>
      </c>
      <c r="C13" s="72">
        <v>3.6320000000000001</v>
      </c>
      <c r="D13" s="72">
        <v>3.6320000000000001</v>
      </c>
      <c r="E13" s="72">
        <v>3.6320000000000001</v>
      </c>
      <c r="F13" s="72">
        <v>3.6320000000000001</v>
      </c>
      <c r="G13" s="72">
        <v>3.6320000000000001</v>
      </c>
      <c r="H13" s="72">
        <v>3.6320000000000001</v>
      </c>
      <c r="I13" s="72">
        <v>3.6320000000000001</v>
      </c>
    </row>
    <row r="14" spans="1:9" ht="20.149999999999999" customHeight="1">
      <c r="A14" s="71" t="s">
        <v>235</v>
      </c>
      <c r="B14" s="204" t="s">
        <v>758</v>
      </c>
      <c r="C14" s="203">
        <v>0.81899999999999995</v>
      </c>
      <c r="D14" s="203">
        <v>0.81899999999999995</v>
      </c>
      <c r="E14" s="203">
        <v>0.81899999999999995</v>
      </c>
      <c r="F14" s="203"/>
      <c r="G14" s="203"/>
      <c r="H14" s="203">
        <v>0.81899999999999995</v>
      </c>
      <c r="I14" s="203"/>
    </row>
    <row r="15" spans="1:9" ht="20.149999999999999" customHeight="1">
      <c r="A15" s="71" t="s">
        <v>235</v>
      </c>
      <c r="B15" s="71" t="s">
        <v>757</v>
      </c>
      <c r="C15" s="72">
        <v>19.564</v>
      </c>
      <c r="D15" s="72">
        <f t="shared" ref="D15:I16" si="1">C15</f>
        <v>19.564</v>
      </c>
      <c r="E15" s="72">
        <f t="shared" si="1"/>
        <v>19.564</v>
      </c>
      <c r="F15" s="72">
        <f t="shared" si="1"/>
        <v>19.564</v>
      </c>
      <c r="G15" s="72">
        <f t="shared" si="1"/>
        <v>19.564</v>
      </c>
      <c r="H15" s="72">
        <f t="shared" si="1"/>
        <v>19.564</v>
      </c>
      <c r="I15" s="72">
        <f t="shared" si="1"/>
        <v>19.564</v>
      </c>
    </row>
    <row r="16" spans="1:9" ht="20.149999999999999" customHeight="1">
      <c r="A16" s="71" t="s">
        <v>235</v>
      </c>
      <c r="B16" s="71" t="s">
        <v>756</v>
      </c>
      <c r="C16" s="72">
        <v>11.385999999999999</v>
      </c>
      <c r="D16" s="72">
        <f t="shared" si="1"/>
        <v>11.385999999999999</v>
      </c>
      <c r="E16" s="72">
        <f t="shared" si="1"/>
        <v>11.385999999999999</v>
      </c>
      <c r="F16" s="72">
        <f t="shared" si="1"/>
        <v>11.385999999999999</v>
      </c>
      <c r="G16" s="72">
        <f t="shared" si="1"/>
        <v>11.385999999999999</v>
      </c>
      <c r="H16" s="72">
        <f t="shared" si="1"/>
        <v>11.385999999999999</v>
      </c>
      <c r="I16" s="72">
        <f t="shared" si="1"/>
        <v>11.385999999999999</v>
      </c>
    </row>
    <row r="17" spans="1:9" ht="20.149999999999999" customHeight="1">
      <c r="A17" s="71" t="s">
        <v>235</v>
      </c>
      <c r="B17" s="204" t="s">
        <v>755</v>
      </c>
      <c r="C17" s="203">
        <v>2.9950000000000001</v>
      </c>
      <c r="D17" s="203">
        <v>3.0369999999999999</v>
      </c>
      <c r="E17" s="203">
        <f t="shared" ref="D17:E26" si="2">D17</f>
        <v>3.0369999999999999</v>
      </c>
      <c r="F17" s="203">
        <v>3.0369999999999999</v>
      </c>
      <c r="G17" s="203"/>
      <c r="H17" s="203">
        <v>3.0369999999999999</v>
      </c>
      <c r="I17" s="203"/>
    </row>
    <row r="18" spans="1:9" ht="20.149999999999999" customHeight="1">
      <c r="A18" s="71" t="s">
        <v>235</v>
      </c>
      <c r="B18" s="71" t="s">
        <v>754</v>
      </c>
      <c r="C18" s="72">
        <v>2.39</v>
      </c>
      <c r="D18" s="72">
        <f t="shared" si="2"/>
        <v>2.39</v>
      </c>
      <c r="E18" s="72">
        <f t="shared" si="2"/>
        <v>2.39</v>
      </c>
      <c r="F18" s="72">
        <f t="shared" ref="F18:I25" si="3">E18</f>
        <v>2.39</v>
      </c>
      <c r="G18" s="72">
        <f t="shared" si="3"/>
        <v>2.39</v>
      </c>
      <c r="H18" s="72">
        <f t="shared" si="3"/>
        <v>2.39</v>
      </c>
      <c r="I18" s="72">
        <f t="shared" si="3"/>
        <v>2.39</v>
      </c>
    </row>
    <row r="19" spans="1:9" ht="20.149999999999999" customHeight="1">
      <c r="A19" s="71" t="s">
        <v>235</v>
      </c>
      <c r="B19" s="71" t="s">
        <v>247</v>
      </c>
      <c r="C19" s="72">
        <v>5.8289999999999997</v>
      </c>
      <c r="D19" s="72">
        <f t="shared" si="2"/>
        <v>5.8289999999999997</v>
      </c>
      <c r="E19" s="72">
        <f t="shared" si="2"/>
        <v>5.8289999999999997</v>
      </c>
      <c r="F19" s="72">
        <f t="shared" si="3"/>
        <v>5.8289999999999997</v>
      </c>
      <c r="G19" s="72">
        <f t="shared" si="3"/>
        <v>5.8289999999999997</v>
      </c>
      <c r="H19" s="72">
        <f t="shared" si="3"/>
        <v>5.8289999999999997</v>
      </c>
      <c r="I19" s="72">
        <f t="shared" si="3"/>
        <v>5.8289999999999997</v>
      </c>
    </row>
    <row r="20" spans="1:9" ht="20.149999999999999" customHeight="1">
      <c r="A20" s="71" t="s">
        <v>235</v>
      </c>
      <c r="B20" s="71" t="s">
        <v>248</v>
      </c>
      <c r="C20" s="72">
        <v>4.03</v>
      </c>
      <c r="D20" s="72">
        <f t="shared" si="2"/>
        <v>4.03</v>
      </c>
      <c r="E20" s="72">
        <f t="shared" si="2"/>
        <v>4.03</v>
      </c>
      <c r="F20" s="72">
        <f t="shared" si="3"/>
        <v>4.03</v>
      </c>
      <c r="G20" s="72">
        <f t="shared" si="3"/>
        <v>4.03</v>
      </c>
      <c r="H20" s="72">
        <f t="shared" si="3"/>
        <v>4.03</v>
      </c>
      <c r="I20" s="72">
        <f t="shared" si="3"/>
        <v>4.03</v>
      </c>
    </row>
    <row r="21" spans="1:9" ht="20.149999999999999" customHeight="1">
      <c r="A21" s="71" t="s">
        <v>235</v>
      </c>
      <c r="B21" s="71" t="s">
        <v>249</v>
      </c>
      <c r="C21" s="72">
        <v>7.7925000000000004</v>
      </c>
      <c r="D21" s="72">
        <f t="shared" si="2"/>
        <v>7.7925000000000004</v>
      </c>
      <c r="E21" s="72">
        <f t="shared" si="2"/>
        <v>7.7925000000000004</v>
      </c>
      <c r="F21" s="72">
        <f t="shared" si="3"/>
        <v>7.7925000000000004</v>
      </c>
      <c r="G21" s="72">
        <f t="shared" si="3"/>
        <v>7.7925000000000004</v>
      </c>
      <c r="H21" s="72">
        <f t="shared" si="3"/>
        <v>7.7925000000000004</v>
      </c>
      <c r="I21" s="72">
        <f t="shared" si="3"/>
        <v>7.7925000000000004</v>
      </c>
    </row>
    <row r="22" spans="1:9" ht="20.149999999999999" customHeight="1">
      <c r="A22" s="71" t="s">
        <v>111</v>
      </c>
      <c r="B22" s="71" t="s">
        <v>250</v>
      </c>
      <c r="C22" s="72">
        <v>6.2149999999999999</v>
      </c>
      <c r="D22" s="72">
        <f t="shared" si="2"/>
        <v>6.2149999999999999</v>
      </c>
      <c r="E22" s="72">
        <f t="shared" si="2"/>
        <v>6.2149999999999999</v>
      </c>
      <c r="F22" s="72">
        <f t="shared" si="3"/>
        <v>6.2149999999999999</v>
      </c>
      <c r="G22" s="72">
        <f t="shared" si="3"/>
        <v>6.2149999999999999</v>
      </c>
      <c r="H22" s="72">
        <f t="shared" si="3"/>
        <v>6.2149999999999999</v>
      </c>
      <c r="I22" s="72">
        <f t="shared" si="3"/>
        <v>6.2149999999999999</v>
      </c>
    </row>
    <row r="23" spans="1:9" ht="20.149999999999999" customHeight="1">
      <c r="A23" s="71" t="s">
        <v>111</v>
      </c>
      <c r="B23" s="71" t="s">
        <v>251</v>
      </c>
      <c r="C23" s="72">
        <v>12.704000000000001</v>
      </c>
      <c r="D23" s="72">
        <f t="shared" si="2"/>
        <v>12.704000000000001</v>
      </c>
      <c r="E23" s="72">
        <f t="shared" si="2"/>
        <v>12.704000000000001</v>
      </c>
      <c r="F23" s="72">
        <f t="shared" si="3"/>
        <v>12.704000000000001</v>
      </c>
      <c r="G23" s="72">
        <f t="shared" si="3"/>
        <v>12.704000000000001</v>
      </c>
      <c r="H23" s="72">
        <f t="shared" si="3"/>
        <v>12.704000000000001</v>
      </c>
      <c r="I23" s="72">
        <f t="shared" si="3"/>
        <v>12.704000000000001</v>
      </c>
    </row>
    <row r="24" spans="1:9" ht="20.149999999999999" customHeight="1">
      <c r="A24" s="71" t="s">
        <v>111</v>
      </c>
      <c r="B24" s="71" t="s">
        <v>252</v>
      </c>
      <c r="C24" s="72">
        <v>4.1319999999999997</v>
      </c>
      <c r="D24" s="72">
        <f t="shared" si="2"/>
        <v>4.1319999999999997</v>
      </c>
      <c r="E24" s="72">
        <f t="shared" si="2"/>
        <v>4.1319999999999997</v>
      </c>
      <c r="F24" s="72">
        <f t="shared" si="3"/>
        <v>4.1319999999999997</v>
      </c>
      <c r="G24" s="72">
        <f t="shared" si="3"/>
        <v>4.1319999999999997</v>
      </c>
      <c r="H24" s="72">
        <f t="shared" si="3"/>
        <v>4.1319999999999997</v>
      </c>
      <c r="I24" s="72">
        <f t="shared" si="3"/>
        <v>4.1319999999999997</v>
      </c>
    </row>
    <row r="25" spans="1:9" ht="20.149999999999999" customHeight="1">
      <c r="A25" s="71" t="s">
        <v>111</v>
      </c>
      <c r="B25" s="71" t="s">
        <v>253</v>
      </c>
      <c r="C25" s="72">
        <v>6.1150000000000002</v>
      </c>
      <c r="D25" s="72">
        <f t="shared" si="2"/>
        <v>6.1150000000000002</v>
      </c>
      <c r="E25" s="72">
        <f t="shared" si="2"/>
        <v>6.1150000000000002</v>
      </c>
      <c r="F25" s="72">
        <f t="shared" si="3"/>
        <v>6.1150000000000002</v>
      </c>
      <c r="G25" s="72">
        <f t="shared" si="3"/>
        <v>6.1150000000000002</v>
      </c>
      <c r="H25" s="72">
        <f t="shared" si="3"/>
        <v>6.1150000000000002</v>
      </c>
      <c r="I25" s="72">
        <f t="shared" si="3"/>
        <v>6.1150000000000002</v>
      </c>
    </row>
    <row r="26" spans="1:9" ht="20.149999999999999" customHeight="1">
      <c r="A26" s="71" t="s">
        <v>111</v>
      </c>
      <c r="B26" s="71" t="s">
        <v>254</v>
      </c>
      <c r="C26" s="72">
        <v>2.4138999999999999</v>
      </c>
      <c r="D26" s="72">
        <f t="shared" si="2"/>
        <v>2.4138999999999999</v>
      </c>
      <c r="E26" s="72">
        <f t="shared" si="2"/>
        <v>2.4138999999999999</v>
      </c>
      <c r="F26" s="72">
        <f>E26-0.06</f>
        <v>2.3538999999999999</v>
      </c>
      <c r="G26" s="72">
        <f>F26</f>
        <v>2.3538999999999999</v>
      </c>
      <c r="H26" s="72">
        <f>G26</f>
        <v>2.3538999999999999</v>
      </c>
      <c r="I26" s="72">
        <f>H26</f>
        <v>2.3538999999999999</v>
      </c>
    </row>
    <row r="27" spans="1:9" ht="20.149999999999999" customHeight="1">
      <c r="A27" s="1153" t="s">
        <v>144</v>
      </c>
      <c r="B27" s="1153"/>
      <c r="C27" s="74">
        <f>SUM(C4:C26)</f>
        <v>127.774066</v>
      </c>
      <c r="D27" s="74">
        <f>SUM(D4:D26)</f>
        <v>127.81606600000001</v>
      </c>
      <c r="E27" s="74">
        <f>SUM(E4:E26)</f>
        <v>127.81606600000001</v>
      </c>
      <c r="F27" s="74">
        <f>SUM(F4:F26)</f>
        <v>126.93706600000002</v>
      </c>
      <c r="G27" s="74">
        <f>SUM(G4:G26)</f>
        <v>123.90006600000001</v>
      </c>
      <c r="H27" s="74">
        <f>G27</f>
        <v>123.90006600000001</v>
      </c>
      <c r="I27" s="75">
        <f>H27</f>
        <v>123.90006600000001</v>
      </c>
    </row>
  </sheetData>
  <mergeCells count="6">
    <mergeCell ref="G2:I2"/>
    <mergeCell ref="A27:B27"/>
    <mergeCell ref="A2:A3"/>
    <mergeCell ref="B2:B3"/>
    <mergeCell ref="C2:C3"/>
    <mergeCell ref="D2:F2"/>
  </mergeCells>
  <pageMargins left="0.70866141732283472" right="0.70866141732283472" top="0.74803149606299213" bottom="0.74803149606299213" header="0.31496062992125984" footer="0.31496062992125984"/>
  <pageSetup scale="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13</vt:i4>
      </vt:variant>
    </vt:vector>
  </HeadingPairs>
  <TitlesOfParts>
    <vt:vector size="40" baseType="lpstr">
      <vt:lpstr>Completion Plan</vt:lpstr>
      <vt:lpstr>Project Details</vt:lpstr>
      <vt:lpstr>PGCIL - KEC</vt:lpstr>
      <vt:lpstr>PPT-Erection Part</vt:lpstr>
      <vt:lpstr>CMD-1</vt:lpstr>
      <vt:lpstr>CMD-2</vt:lpstr>
      <vt:lpstr>PPT _Statutory</vt:lpstr>
      <vt:lpstr>PPT Supply</vt:lpstr>
      <vt:lpstr>Supply Status</vt:lpstr>
      <vt:lpstr>800kV HVDC TA-602</vt:lpstr>
      <vt:lpstr>DPR Sheet</vt:lpstr>
      <vt:lpstr>Survey details 11-06-2026</vt:lpstr>
      <vt:lpstr>FDN</vt:lpstr>
      <vt:lpstr>FDN Completed</vt:lpstr>
      <vt:lpstr>Erection </vt:lpstr>
      <vt:lpstr>Erection Completed </vt:lpstr>
      <vt:lpstr>Erection Compiled</vt:lpstr>
      <vt:lpstr>Stringing</vt:lpstr>
      <vt:lpstr>Stringing Completed</vt:lpstr>
      <vt:lpstr>Stringing Compiled</vt:lpstr>
      <vt:lpstr>TA-602Visual Chart </vt:lpstr>
      <vt:lpstr>Visual chart</vt:lpstr>
      <vt:lpstr>Pile Fdn</vt:lpstr>
      <vt:lpstr>Crossing</vt:lpstr>
      <vt:lpstr>Survey</vt:lpstr>
      <vt:lpstr>Soil Inv.</vt:lpstr>
      <vt:lpstr>Survey Anx</vt:lpstr>
      <vt:lpstr>'800kV HVDC TA-602'!Print_Area</vt:lpstr>
      <vt:lpstr>'DPR Sheet'!Print_Area</vt:lpstr>
      <vt:lpstr>'Erection '!Print_Area</vt:lpstr>
      <vt:lpstr>FDN!Print_Area</vt:lpstr>
      <vt:lpstr>'FDN Completed'!Print_Area</vt:lpstr>
      <vt:lpstr>'PGCIL - KEC'!Print_Area</vt:lpstr>
      <vt:lpstr>'Stringing Compiled'!Print_Area</vt:lpstr>
      <vt:lpstr>'TA-602Visual Chart '!Print_Area</vt:lpstr>
      <vt:lpstr>'Visual chart'!Print_Area</vt:lpstr>
      <vt:lpstr>FDN!Print_Titles</vt:lpstr>
      <vt:lpstr>'FDN Completed'!Print_Titles</vt:lpstr>
      <vt:lpstr>'TA-602Visual Chart '!Print_Titles</vt:lpstr>
      <vt:lpstr>'Visual chart'!Print_Titles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Pawan Shrivastava</dc:creator>
  <cp:lastModifiedBy>Rishi Shukla</cp:lastModifiedBy>
  <cp:lastPrinted>2026-06-23T06:06:57Z</cp:lastPrinted>
  <dcterms:created xsi:type="dcterms:W3CDTF">2023-12-20T18:09:34Z</dcterms:created>
  <dcterms:modified xsi:type="dcterms:W3CDTF">2026-07-01T05:05:55Z</dcterms:modified>
</cp:coreProperties>
</file>