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00BE9FC5-A2C8-4060-AA47-8C5C461FEDA5}" xr6:coauthVersionLast="47" xr6:coauthVersionMax="47" xr10:uidLastSave="{00000000-0000-0000-0000-000000000000}"/>
  <bookViews>
    <workbookView xWindow="-108" yWindow="-108" windowWidth="23256" windowHeight="12456" tabRatio="822" activeTab="1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26" l="1"/>
  <c r="A22" i="26"/>
  <c r="A23" i="26" s="1"/>
  <c r="A24" i="26" s="1"/>
  <c r="A25" i="26" s="1"/>
  <c r="A26" i="26" s="1"/>
  <c r="A27" i="26" s="1"/>
  <c r="A28" i="26" s="1"/>
  <c r="A29" i="26" s="1"/>
  <c r="A30" i="26" s="1"/>
  <c r="A31" i="26" s="1"/>
  <c r="M3" i="62"/>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<sst xmlns="http://schemas.openxmlformats.org/spreadsheetml/2006/main" count="10424" uniqueCount="1990">
  <si>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</si>
  <si>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</si>
  <si>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</si>
  <si>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</si>
  <si>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</si>
  <si>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</si>
  <si>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</si>
  <si>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</si>
  <si>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</si>
  <si>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</si>
  <si>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</si>
  <si>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</si>
  <si>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</si>
  <si>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</si>
  <si>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</si>
  <si>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</si>
  <si>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</si>
  <si>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</si>
  <si>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</si>
  <si>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</si>
  <si>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</si>
  <si>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</si>
  <si>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</si>
  <si>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</si>
  <si>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</si>
  <si>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</si>
  <si>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</si>
  <si>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</si>
  <si>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</si>
  <si>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</si>
  <si>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</si>
  <si>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</si>
  <si>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</si>
  <si>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</si>
  <si>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</si>
  <si>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</si>
  <si>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</si>
  <si>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</si>
  <si>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</si>
  <si>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</si>
  <si>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</si>
  <si>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</si>
  <si>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</si>
  <si>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</si>
  <si>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</si>
  <si>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</si>
  <si>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</si>
  <si>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</si>
  <si>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</si>
  <si>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</si>
  <si>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</si>
  <si>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</si>
  <si>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</si>
  <si>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</si>
  <si>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</si>
  <si>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</si>
  <si>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</si>
  <si>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</si>
  <si>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</si>
  <si>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</si>
  <si>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</si>
  <si>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</si>
  <si>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</si>
  <si>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</si>
  <si>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</si>
  <si>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</si>
  <si>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</si>
  <si>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</si>
  <si>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</si>
  <si>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</si>
  <si>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</si>
  <si>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</si>
  <si>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</si>
  <si>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</si>
  <si>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</si>
  <si>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</si>
  <si>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</si>
  <si>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</si>
  <si>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</si>
  <si>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</si>
  <si>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</si>
  <si>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</si>
  <si>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</si>
  <si>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</si>
  <si>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</si>
  <si>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</si>
  <si>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</si>
  <si>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</si>
  <si>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</si>
  <si>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</si>
  <si>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</si>
  <si>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</si>
  <si>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</si>
  <si>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</si>
  <si>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</si>
  <si>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</si>
  <si>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</si>
  <si>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</si>
  <si>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</si>
  <si>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</si>
  <si>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</si>
  <si>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</si>
  <si>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</si>
  <si>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</si>
  <si>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</si>
  <si>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</si>
  <si>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</si>
  <si>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</si>
  <si>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</si>
  <si>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</si>
  <si>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</si>
  <si>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</si>
  <si>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</si>
  <si>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</si>
  <si>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</si>
  <si>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</si>
  <si>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</si>
  <si>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</si>
  <si>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</si>
  <si>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</si>
  <si>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</si>
  <si>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</si>
  <si>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</si>
  <si>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</si>
  <si>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</si>
  <si>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</si>
  <si>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</si>
  <si>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</si>
  <si>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</si>
  <si>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</si>
  <si>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</si>
  <si>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</si>
  <si>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</si>
  <si>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</si>
  <si>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</si>
  <si>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</si>
  <si>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</si>
  <si>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</si>
  <si>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</si>
  <si>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</si>
  <si>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</si>
  <si>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</si>
  <si>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</si>
  <si>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</si>
  <si>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</si>
  <si>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</si>
  <si>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</si>
  <si>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</si>
  <si>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</si>
  <si>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</si>
  <si>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</si>
  <si>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</si>
  <si>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</si>
  <si>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</si>
  <si>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</si>
  <si>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</si>
  <si>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</si>
  <si>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</si>
  <si>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</si>
  <si>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</si>
  <si>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</si>
  <si>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</si>
  <si>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</si>
  <si>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</si>
  <si>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</si>
  <si>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</si>
  <si>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</si>
  <si>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</si>
  <si>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</si>
  <si>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</si>
  <si>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</si>
  <si>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</si>
  <si>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</si>
  <si>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</si>
  <si>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</si>
  <si>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</si>
  <si>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</si>
  <si>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</si>
  <si>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</si>
  <si>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</si>
  <si>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</si>
  <si>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</si>
  <si>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</si>
  <si>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</si>
  <si>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</si>
  <si>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</si>
  <si>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</si>
  <si>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</si>
  <si>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</si>
  <si>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</si>
  <si>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</si>
  <si>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</si>
  <si>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</si>
  <si>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</si>
  <si>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</si>
  <si>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</si>
  <si>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</si>
  <si>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</si>
  <si>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</si>
  <si>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</si>
  <si>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</si>
  <si>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</si>
  <si>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</si>
  <si>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</si>
  <si>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</si>
  <si>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</si>
  <si>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</si>
  <si>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</si>
  <si>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</si>
  <si>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</si>
  <si>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</si>
  <si>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</si>
  <si>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</si>
  <si>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</si>
  <si>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</si>
  <si>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</si>
  <si>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</si>
  <si>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</si>
  <si>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</si>
  <si>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</si>
  <si>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</si>
  <si>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</si>
  <si>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</si>
  <si>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</si>
  <si>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</si>
  <si>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</si>
  <si>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</si>
  <si>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</si>
  <si>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</si>
  <si>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</si>
  <si>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</si>
  <si>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</si>
  <si>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</si>
  <si>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</si>
  <si>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</si>
  <si>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</si>
  <si>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</si>
  <si>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</si>
  <si>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</si>
  <si>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</si>
  <si>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</si>
  <si>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</si>
  <si>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</si>
  <si>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</si>
  <si>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</si>
  <si>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</si>
  <si>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</si>
  <si>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</si>
  <si>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</si>
  <si>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</si>
  <si>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</si>
  <si>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</si>
  <si>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</si>
  <si>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</si>
  <si>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</si>
  <si>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</si>
  <si>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</si>
  <si>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</si>
  <si>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</si>
  <si>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</si>
  <si>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</si>
  <si>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</si>
  <si>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</si>
  <si>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</si>
  <si>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</si>
  <si>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</si>
  <si>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</si>
  <si>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</si>
  <si>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</si>
  <si>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</si>
  <si>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</si>
  <si>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</si>
  <si>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</si>
  <si>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</si>
  <si>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</si>
  <si>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</si>
  <si>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</si>
  <si>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</si>
  <si>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</si>
  <si>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</si>
  <si>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</si>
  <si>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</si>
  <si>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</si>
  <si>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</si>
  <si>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</si>
  <si>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</si>
  <si>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</si>
  <si>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</si>
  <si>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</si>
  <si>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</si>
  <si>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</si>
  <si>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</si>
  <si>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</si>
  <si>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</si>
  <si>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</si>
  <si>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</si>
  <si>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</si>
  <si>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</si>
  <si>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</si>
  <si>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</si>
  <si>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</si>
  <si>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</si>
  <si>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</si>
  <si>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</si>
  <si>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</si>
  <si>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</si>
  <si>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</si>
  <si>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</si>
  <si>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</si>
  <si>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</si>
  <si>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</si>
  <si>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</si>
  <si>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</si>
  <si>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</si>
  <si>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</si>
  <si>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</si>
  <si>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</si>
  <si>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</si>
  <si>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</si>
  <si>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</si>
  <si>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</si>
  <si>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</si>
  <si>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</si>
  <si>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</si>
  <si>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</si>
  <si>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</si>
  <si>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</si>
  <si>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</si>
  <si>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</si>
  <si>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</si>
  <si>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</si>
  <si>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</si>
  <si>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</si>
  <si>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</si>
  <si>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</si>
  <si>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</si>
  <si>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</si>
  <si>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</si>
  <si>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</si>
  <si>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</si>
  <si>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</si>
  <si>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</si>
  <si>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</si>
  <si>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</si>
  <si>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</si>
  <si>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</si>
  <si>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</si>
  <si>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</si>
  <si>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</si>
  <si>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</si>
  <si>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</si>
  <si>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</si>
  <si>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</si>
  <si>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</si>
  <si>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</si>
  <si>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</si>
  <si>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</si>
  <si>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</si>
  <si>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</si>
  <si>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</si>
  <si>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</si>
  <si>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</si>
  <si>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</si>
  <si>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</si>
  <si>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</si>
  <si>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</si>
  <si>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</si>
  <si>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</si>
  <si>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</si>
  <si>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</si>
  <si>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</si>
  <si>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</si>
  <si>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</si>
  <si>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</si>
  <si>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</si>
  <si>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</si>
  <si>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</si>
  <si>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</si>
  <si>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</si>
  <si>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</si>
  <si>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</si>
  <si>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</si>
  <si>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</si>
  <si>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</si>
  <si>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</si>
  <si>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</si>
  <si>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</si>
  <si>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</si>
  <si>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</si>
  <si>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</si>
  <si>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</si>
  <si>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</si>
  <si>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</si>
  <si>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</si>
  <si>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</si>
  <si>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</si>
  <si>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</si>
  <si>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</si>
  <si>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</si>
  <si>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</si>
  <si>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</si>
  <si>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</si>
  <si>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</si>
  <si>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</si>
  <si>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</si>
  <si>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</si>
  <si>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</si>
  <si>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</si>
  <si>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</si>
  <si>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</si>
  <si>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</si>
  <si>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</si>
  <si>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</si>
  <si>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</si>
  <si>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</si>
  <si>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</si>
  <si>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</si>
  <si>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</si>
  <si>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</si>
  <si>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</si>
  <si>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</si>
  <si>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</si>
  <si>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</si>
  <si>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</si>
  <si>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</si>
  <si>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</si>
  <si>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</si>
  <si>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</si>
  <si>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</si>
  <si>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</si>
  <si>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</si>
  <si>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</si>
  <si>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</si>
  <si>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</si>
  <si>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</si>
  <si>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</si>
  <si>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</si>
  <si>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</si>
  <si>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</si>
  <si>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</si>
  <si>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</si>
  <si>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</si>
  <si>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</si>
  <si>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</si>
  <si>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</si>
  <si>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</si>
  <si>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</si>
  <si>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</si>
  <si>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</si>
  <si>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</si>
  <si>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</si>
  <si>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</si>
  <si>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</si>
  <si>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</si>
  <si>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</si>
  <si>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</si>
  <si>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</si>
  <si>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</si>
  <si>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</si>
  <si>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</si>
  <si>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</si>
  <si>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</si>
  <si>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</si>
  <si>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</si>
  <si>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</si>
  <si>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</si>
  <si>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</si>
  <si>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</si>
  <si>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</si>
  <si>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</si>
  <si>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</si>
  <si>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</si>
  <si>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</si>
  <si>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</si>
  <si>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</si>
  <si>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</si>
  <si>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</si>
  <si>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</si>
  <si>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</si>
  <si>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</si>
  <si>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</si>
  <si>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</si>
  <si>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</si>
  <si>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</si>
  <si>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</si>
  <si>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</si>
  <si>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</si>
  <si>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</si>
  <si>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</si>
  <si>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</si>
  <si>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</si>
  <si>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</si>
  <si>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</si>
  <si>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</si>
  <si>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</si>
  <si>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</si>
  <si>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</si>
  <si>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</si>
  <si>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</si>
  <si>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</si>
  <si>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</si>
  <si>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</si>
  <si>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</si>
  <si>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</si>
  <si>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</si>
  <si>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</si>
  <si>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</si>
  <si>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</si>
  <si>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</si>
  <si>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</si>
  <si>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</si>
  <si>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</si>
  <si>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</si>
  <si>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</si>
  <si>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</si>
  <si>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</si>
  <si>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</si>
  <si>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</si>
  <si>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</si>
  <si>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</si>
  <si>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</si>
  <si>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</si>
  <si>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</si>
  <si>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</si>
  <si>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</si>
  <si>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</si>
  <si>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</si>
  <si>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</si>
  <si>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</si>
  <si>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</si>
  <si>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</si>
  <si>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</si>
  <si>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</si>
  <si>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</si>
  <si>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</si>
  <si>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</si>
  <si>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</si>
  <si>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</si>
  <si>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</si>
  <si>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</si>
  <si>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</si>
  <si>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</si>
  <si>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</si>
  <si>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</si>
  <si>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</si>
  <si>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</si>
  <si>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</si>
  <si>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</si>
  <si>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</si>
  <si>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</si>
  <si>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</si>
  <si>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</si>
  <si>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</si>
  <si>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</si>
  <si>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</si>
  <si>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</si>
  <si>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</si>
  <si>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</si>
  <si>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</si>
  <si>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</si>
  <si>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</si>
  <si>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</si>
  <si>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</si>
  <si>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</si>
  <si>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</si>
  <si>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</si>
  <si>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</si>
  <si>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</si>
  <si>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</si>
  <si>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</si>
  <si>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</si>
  <si>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</si>
  <si>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</si>
  <si>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</si>
  <si>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</si>
  <si>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</si>
  <si>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</si>
  <si>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</si>
  <si>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</si>
  <si>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</si>
  <si>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</si>
  <si>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</si>
  <si>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</si>
  <si>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</si>
  <si>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</si>
  <si>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</si>
  <si>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</si>
  <si>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</si>
  <si>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</si>
  <si>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</si>
  <si>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</si>
  <si>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</si>
  <si>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</si>
  <si>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</si>
  <si>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</si>
  <si>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</si>
  <si>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</si>
  <si>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</si>
  <si>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</si>
  <si>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</si>
  <si>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</si>
  <si>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</si>
  <si>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</si>
  <si>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</si>
  <si>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</si>
  <si>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</si>
  <si>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</si>
  <si>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</si>
  <si>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</si>
  <si>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</si>
  <si>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</si>
  <si>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</si>
  <si>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</si>
  <si>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</si>
  <si>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</si>
  <si>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</si>
  <si>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</si>
  <si>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</si>
  <si>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</si>
  <si>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</si>
  <si>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</si>
  <si>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</si>
  <si>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</si>
  <si>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</si>
  <si>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</si>
  <si>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</si>
  <si>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</si>
  <si>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</si>
  <si>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</si>
  <si>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</si>
  <si>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</si>
  <si>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</si>
  <si>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</si>
  <si>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</si>
  <si>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</si>
  <si>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</si>
  <si>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</si>
  <si>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</si>
  <si>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</si>
  <si>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</si>
  <si>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</si>
  <si>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</si>
  <si>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</si>
  <si>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</si>
  <si>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</si>
  <si>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</si>
  <si>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</si>
  <si>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</si>
  <si>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</si>
  <si>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</si>
  <si>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</si>
  <si>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</si>
  <si>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</si>
  <si>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</si>
  <si>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</si>
  <si>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</si>
  <si>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</si>
  <si>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</si>
  <si>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</si>
  <si>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</si>
  <si>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</si>
  <si>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</si>
  <si>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</si>
  <si>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</si>
  <si>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</si>
  <si>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</si>
  <si>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</si>
  <si>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</si>
  <si>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</si>
  <si>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</si>
  <si>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</si>
  <si>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</si>
  <si>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</si>
  <si>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</si>
  <si>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</si>
  <si>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</si>
  <si>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</si>
  <si>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</si>
  <si>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</si>
  <si>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</si>
  <si>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</si>
  <si>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</si>
  <si>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</si>
  <si>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</si>
  <si>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</si>
  <si>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</si>
  <si>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</si>
  <si>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</si>
  <si>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</si>
  <si>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</si>
  <si>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</si>
  <si>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</si>
  <si>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</si>
  <si>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</si>
  <si>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</si>
  <si>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</si>
  <si>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</si>
  <si>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</si>
  <si>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</si>
  <si>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</si>
  <si>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</si>
  <si>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</si>
  <si>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</si>
  <si>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</si>
  <si>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</si>
  <si>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</si>
  <si>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</si>
  <si>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</si>
  <si>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</si>
  <si>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</si>
  <si>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</si>
  <si>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</si>
  <si>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</si>
  <si>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</si>
  <si>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</si>
  <si>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</si>
  <si>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</si>
  <si>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</si>
  <si>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</si>
  <si>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</si>
  <si>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</si>
  <si>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</si>
  <si>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</si>
  <si>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</si>
  <si>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</si>
  <si>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</si>
  <si>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</si>
  <si>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</si>
  <si>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</si>
  <si>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</si>
  <si>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</si>
  <si>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</si>
  <si>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</si>
  <si>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</si>
  <si>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</si>
  <si>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</si>
  <si>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</si>
  <si>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</si>
  <si>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</si>
  <si>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</si>
  <si>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</si>
  <si>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</si>
  <si>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</si>
  <si>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</si>
  <si>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</si>
  <si>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</si>
  <si>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</si>
  <si>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</si>
  <si>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</si>
  <si>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</si>
  <si>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</si>
  <si>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</si>
  <si>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</si>
  <si>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</si>
  <si>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</si>
  <si>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</si>
  <si>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</si>
  <si>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</si>
  <si>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</si>
  <si>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</si>
  <si>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</si>
  <si>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</si>
  <si>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</si>
  <si>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</si>
  <si>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</si>
  <si>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</si>
  <si>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</si>
  <si>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</si>
  <si>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</si>
  <si>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</si>
  <si>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</si>
  <si>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</si>
  <si>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</si>
  <si>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</si>
  <si>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</si>
  <si>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</si>
  <si>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</si>
  <si>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</si>
  <si>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</si>
  <si>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</si>
  <si>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</si>
  <si>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</si>
  <si>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</si>
  <si>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</si>
  <si>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</si>
  <si>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</si>
  <si>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</si>
  <si>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</si>
  <si>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</si>
  <si>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</si>
  <si>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</si>
  <si>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</si>
  <si>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</si>
  <si>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</si>
  <si>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</si>
  <si>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</si>
  <si>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</si>
  <si>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</si>
  <si>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</si>
  <si>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</si>
  <si>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</si>
  <si>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</si>
  <si>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</si>
  <si>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</si>
  <si>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</si>
  <si>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</si>
  <si>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</si>
  <si>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</si>
  <si>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</si>
  <si>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</si>
  <si>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</si>
  <si>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</si>
  <si>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</si>
  <si>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</si>
  <si>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</si>
  <si>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</si>
  <si>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</si>
  <si>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</si>
  <si>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</si>
  <si>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</si>
  <si>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</si>
  <si>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</si>
  <si>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</si>
  <si>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</si>
  <si>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</si>
  <si>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</si>
  <si>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</si>
  <si>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</si>
  <si>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</si>
  <si>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</si>
  <si>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</si>
  <si>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</si>
  <si>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</si>
  <si>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</si>
  <si>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</si>
  <si>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</si>
  <si>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</si>
  <si>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</si>
  <si>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</si>
  <si>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</si>
  <si>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</si>
  <si>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</si>
  <si>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</si>
  <si>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</si>
  <si>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</si>
  <si>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</si>
  <si>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</si>
  <si>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</si>
  <si>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</si>
  <si>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</si>
  <si>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</si>
  <si>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</si>
  <si>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</si>
  <si>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</si>
  <si>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</si>
  <si>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</si>
  <si>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</si>
  <si>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</si>
  <si>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</si>
  <si>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</si>
  <si>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</si>
  <si>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</si>
  <si>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</si>
  <si>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</si>
  <si>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</si>
  <si>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</si>
  <si>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</si>
  <si>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</si>
  <si>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</si>
  <si>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</si>
  <si>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</si>
  <si>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</si>
  <si>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</si>
  <si>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</si>
  <si>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</si>
  <si>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</si>
  <si>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</si>
  <si>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</si>
  <si>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</si>
  <si>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</si>
  <si>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</si>
  <si>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</si>
  <si>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</si>
  <si>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</si>
  <si>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</si>
  <si>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</si>
  <si>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</si>
  <si>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</si>
  <si>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</si>
  <si>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</si>
  <si>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</si>
  <si>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</si>
  <si>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</si>
  <si>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</si>
  <si>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</si>
  <si>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</si>
  <si>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</si>
  <si>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</si>
  <si>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</si>
  <si>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</si>
  <si>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</si>
  <si>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</si>
  <si>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</si>
  <si>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</si>
  <si>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</si>
  <si>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</si>
  <si>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</si>
  <si>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</si>
  <si>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</si>
  <si>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</si>
  <si>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</si>
  <si>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</si>
  <si>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</si>
  <si>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</si>
  <si>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</si>
  <si>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</si>
  <si>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</si>
  <si>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</si>
  <si>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</si>
  <si>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</si>
  <si>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</si>
  <si>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</si>
  <si>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</si>
  <si>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</si>
  <si>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</si>
  <si>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</si>
  <si>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</si>
  <si>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</si>
  <si>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</si>
  <si>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</si>
  <si>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</si>
  <si>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</si>
  <si>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</si>
  <si>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</si>
  <si>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</si>
  <si>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</si>
  <si>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</si>
  <si>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</si>
  <si>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</si>
  <si>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</si>
  <si>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</si>
  <si>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</si>
  <si>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</si>
  <si>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</si>
  <si>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</si>
  <si>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</si>
  <si>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</si>
  <si>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</si>
  <si>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</si>
  <si>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</si>
  <si>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</si>
  <si>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</si>
  <si>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</si>
  <si>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</si>
  <si>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</si>
  <si>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</si>
  <si>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</si>
  <si>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</si>
  <si>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</si>
  <si>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</si>
  <si>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</si>
  <si>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</si>
  <si>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</si>
  <si>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</si>
  <si>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</si>
  <si>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</si>
  <si>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</si>
  <si>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</si>
  <si>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</si>
  <si>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</si>
  <si>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</si>
  <si>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</si>
  <si>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</si>
  <si>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</si>
  <si>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</si>
  <si>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</si>
  <si>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</si>
  <si>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</si>
  <si>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</si>
  <si>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</si>
  <si>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</si>
  <si>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</si>
  <si>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</si>
  <si>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</si>
  <si>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</si>
  <si>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</si>
  <si>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</si>
  <si>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</si>
  <si>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</si>
  <si>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</si>
  <si>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</si>
  <si>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</si>
  <si>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</si>
  <si>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</si>
  <si>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</si>
  <si>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</si>
  <si>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</si>
  <si>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</si>
  <si>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</si>
  <si>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</si>
  <si>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</si>
  <si>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</si>
  <si>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</si>
  <si>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</si>
  <si>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</si>
  <si>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</si>
  <si>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</si>
  <si>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</si>
  <si>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</si>
  <si>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</si>
  <si>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</si>
  <si>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</si>
  <si>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</si>
  <si>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</si>
  <si>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</si>
  <si>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</si>
  <si>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</si>
  <si>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</si>
  <si>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</si>
  <si>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</si>
  <si>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</si>
  <si>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</si>
  <si>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</si>
  <si>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</si>
  <si>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</si>
  <si>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</si>
  <si>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</si>
  <si>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</si>
  <si>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</si>
  <si>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</si>
  <si>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</si>
  <si>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</si>
  <si>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</si>
  <si>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</si>
  <si>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</si>
  <si>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</si>
  <si>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</si>
  <si>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</si>
  <si>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</si>
  <si>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</si>
  <si>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</si>
  <si>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</si>
  <si>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</si>
  <si>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</si>
  <si>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</si>
  <si>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</si>
  <si>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</si>
  <si>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</si>
  <si>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</si>
  <si>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</si>
  <si>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</si>
  <si>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</si>
  <si>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</si>
  <si>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</si>
  <si>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</si>
  <si>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</si>
  <si>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</si>
  <si>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</si>
  <si>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</si>
  <si>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</si>
  <si>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</si>
  <si>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</si>
  <si>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</si>
  <si>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</si>
  <si>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</si>
  <si>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</si>
  <si>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</si>
  <si>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</si>
  <si>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</si>
  <si>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</si>
  <si>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</si>
  <si>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</si>
  <si>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</si>
  <si>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</si>
  <si>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</si>
  <si>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</si>
  <si>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</si>
  <si>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</si>
  <si>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</si>
  <si>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</si>
  <si>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</si>
  <si>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</si>
  <si>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</si>
  <si>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</si>
  <si>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</si>
  <si>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</si>
  <si>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</si>
  <si>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</si>
  <si>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</si>
  <si>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</si>
  <si>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</si>
  <si>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</si>
  <si>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</si>
  <si>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</si>
  <si>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</si>
  <si>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</si>
  <si>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</si>
  <si>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</si>
  <si>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</si>
  <si>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</si>
  <si>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</si>
  <si>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</si>
  <si>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</si>
  <si>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</si>
  <si>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</si>
  <si>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</si>
  <si>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</si>
  <si>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</si>
  <si>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</si>
  <si>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</si>
  <si>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</si>
  <si>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</si>
  <si>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</si>
  <si>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</si>
  <si>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</si>
  <si>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</si>
  <si>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</si>
  <si>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</si>
  <si>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</si>
  <si>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</si>
  <si>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</si>
  <si>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</si>
  <si>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</si>
  <si>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</si>
  <si>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</si>
  <si>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</si>
  <si>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</si>
  <si>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</si>
  <si>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</si>
  <si>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</si>
  <si>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</si>
  <si>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</si>
  <si>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</si>
  <si>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</si>
  <si>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</si>
  <si>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</si>
  <si>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</si>
  <si>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</si>
  <si>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</si>
  <si>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</si>
  <si>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</si>
  <si>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</si>
  <si>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</si>
  <si>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</si>
  <si>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</si>
  <si>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</si>
  <si>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</si>
  <si>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</si>
  <si>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</si>
  <si>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</si>
  <si>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</si>
  <si>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</si>
  <si>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</si>
  <si>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</si>
  <si>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</si>
  <si>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</si>
  <si>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</si>
  <si>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</si>
  <si>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</si>
  <si>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</si>
  <si>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</si>
  <si>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</si>
  <si>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</si>
  <si>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</si>
  <si>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</si>
  <si>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</si>
  <si>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</si>
  <si>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</si>
  <si>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</si>
  <si>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</si>
  <si>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</si>
  <si>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</si>
  <si>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</si>
  <si>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</si>
  <si>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</si>
  <si>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</si>
  <si>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</si>
  <si>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</si>
  <si>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</si>
  <si>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</si>
  <si>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</si>
  <si>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</si>
  <si>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</si>
  <si>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</si>
  <si>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</si>
  <si>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</si>
  <si>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</si>
  <si>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</si>
  <si>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</si>
  <si>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</si>
  <si>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</si>
  <si>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</si>
  <si>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</si>
  <si>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</si>
  <si>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</si>
  <si>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</si>
  <si>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</si>
  <si>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</si>
  <si>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</si>
  <si>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</si>
  <si>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</si>
  <si>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</si>
  <si>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</si>
  <si>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</si>
  <si>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</si>
  <si>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</si>
  <si>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</si>
  <si>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</si>
  <si>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</si>
  <si>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</si>
  <si>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</si>
  <si>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</si>
  <si>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</si>
  <si>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</si>
  <si>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</si>
  <si>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</si>
  <si>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</si>
  <si>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</si>
  <si>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</si>
  <si>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</si>
  <si>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</si>
  <si>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</si>
  <si>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</si>
  <si>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</si>
  <si>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</si>
  <si>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</si>
  <si>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</si>
  <si>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</si>
  <si>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</si>
  <si>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</si>
  <si>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</si>
  <si>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</si>
  <si>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</si>
  <si>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</si>
  <si>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</si>
  <si>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</si>
  <si>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</si>
  <si>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</si>
  <si>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</si>
  <si>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</si>
  <si>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</si>
  <si>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</si>
  <si>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</si>
  <si>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</si>
  <si>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</si>
  <si>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</si>
  <si>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</si>
  <si>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</si>
  <si>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</si>
  <si>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</si>
  <si>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</si>
  <si>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</si>
  <si>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</si>
  <si>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</si>
  <si>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</si>
  <si>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</si>
  <si>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</si>
  <si>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</si>
  <si>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</si>
  <si>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</si>
  <si>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</si>
  <si>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</si>
  <si>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</si>
  <si>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</si>
  <si>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</si>
  <si>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</si>
  <si>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</si>
  <si>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</si>
  <si>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</si>
  <si>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</si>
  <si>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</si>
  <si>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</si>
  <si>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</si>
  <si>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</si>
  <si>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</si>
  <si>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</si>
  <si>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</si>
  <si>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</si>
  <si>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</si>
  <si>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</si>
  <si>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</si>
  <si>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</si>
  <si>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</si>
  <si>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</si>
  <si>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</si>
  <si>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</si>
  <si>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</si>
  <si>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</si>
  <si>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</si>
  <si>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</si>
  <si>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</si>
  <si>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</si>
  <si>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</si>
  <si>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</si>
  <si>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</si>
  <si>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</si>
  <si>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</si>
  <si>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</si>
  <si>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</si>
  <si>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</si>
  <si>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</si>
  <si>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</si>
  <si>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</si>
  <si>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</si>
  <si>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</si>
  <si>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</si>
  <si>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</si>
  <si>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</si>
  <si>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</si>
  <si>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</si>
  <si>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</si>
  <si>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</si>
  <si>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</si>
  <si>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</si>
  <si>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</si>
  <si>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</si>
  <si>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</si>
  <si>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</si>
  <si>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</si>
  <si>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</si>
  <si>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</si>
  <si>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</si>
  <si>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</si>
  <si>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</si>
  <si>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</si>
  <si>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</si>
  <si>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</si>
  <si>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</si>
  <si>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</si>
  <si>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</si>
  <si>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</si>
  <si>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</si>
  <si>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</si>
  <si>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</si>
  <si>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</si>
  <si>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</si>
  <si>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</si>
  <si>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</si>
  <si>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</si>
  <si>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</si>
  <si>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</si>
  <si>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</si>
  <si>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</si>
  <si>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</si>
  <si>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</si>
  <si>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</si>
  <si>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</si>
  <si>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</si>
  <si>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</si>
  <si>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</si>
  <si>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</si>
  <si>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</si>
  <si>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</si>
  <si>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</si>
  <si>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</si>
  <si>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</si>
  <si>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</si>
  <si>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</si>
  <si>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</si>
  <si>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</si>
  <si>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</si>
  <si>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</si>
  <si>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</si>
  <si>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</si>
  <si>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</si>
  <si>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</si>
  <si>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</si>
  <si>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</si>
  <si>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</si>
  <si>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</si>
  <si>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</si>
  <si>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</si>
  <si>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</si>
  <si>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</si>
  <si>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</si>
  <si>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</si>
  <si>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</si>
  <si>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</si>
  <si>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</si>
  <si>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</si>
  <si>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</si>
  <si>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</si>
  <si>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</si>
  <si>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</si>
  <si>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</si>
  <si>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</si>
  <si>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</si>
  <si>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</si>
  <si>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</si>
  <si>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</si>
  <si>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</si>
  <si>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</si>
  <si>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</si>
  <si>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</si>
  <si>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</si>
  <si>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</si>
  <si>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</si>
  <si>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</si>
  <si>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</si>
  <si>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</si>
  <si>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</si>
  <si>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</si>
  <si>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</si>
  <si>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</si>
  <si>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</si>
  <si>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</si>
  <si>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</si>
  <si>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</si>
  <si>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</si>
  <si>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</si>
  <si>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</si>
  <si>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</si>
  <si>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</si>
  <si>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</si>
  <si>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</si>
  <si>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</si>
  <si>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</si>
  <si>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</si>
  <si>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</si>
  <si>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</si>
  <si>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</si>
  <si>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</si>
  <si>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</si>
  <si>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</si>
  <si>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</si>
  <si>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</si>
  <si>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</si>
  <si>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</si>
  <si>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</si>
  <si>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</si>
  <si>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</si>
  <si>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</si>
  <si>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</si>
  <si>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</si>
  <si>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</si>
  <si>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</si>
  <si>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</si>
  <si>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</si>
  <si>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</si>
  <si>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</si>
  <si>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</si>
  <si>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</si>
  <si>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</si>
  <si>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</si>
  <si>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</si>
  <si>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</si>
  <si>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</si>
  <si>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</si>
  <si>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</si>
  <si>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</si>
  <si>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</si>
  <si>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</si>
  <si>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</si>
  <si>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</si>
  <si>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</si>
  <si>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</si>
  <si>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</si>
  <si>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</si>
  <si>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</si>
  <si>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</si>
  <si>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</si>
  <si>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</si>
  <si>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</si>
  <si>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</si>
  <si>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</si>
  <si>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</si>
  <si>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</si>
  <si>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</si>
  <si>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</si>
  <si>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</si>
  <si>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</si>
  <si>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</si>
  <si>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</si>
  <si>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</si>
  <si>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</si>
  <si>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</si>
  <si>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</si>
  <si>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</si>
  <si>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</si>
  <si>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</si>
  <si>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</si>
  <si>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</si>
  <si>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</si>
  <si>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</si>
  <si>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</si>
  <si>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</si>
  <si>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</si>
  <si>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</si>
  <si>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</si>
  <si>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</si>
  <si>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</si>
  <si>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</si>
  <si>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</si>
  <si>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</si>
  <si>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</si>
  <si>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</si>
  <si>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</si>
  <si>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</si>
  <si>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</si>
  <si>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</si>
  <si>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</si>
  <si>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</si>
  <si>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</si>
  <si>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</si>
  <si>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</si>
  <si>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</si>
  <si>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</si>
  <si>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</si>
  <si>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</si>
  <si>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</si>
  <si>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</si>
  <si>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</si>
  <si>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</si>
  <si>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</si>
  <si>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</si>
  <si>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</si>
  <si>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</si>
  <si>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</si>
  <si>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</si>
  <si>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</si>
  <si>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</si>
  <si>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</si>
  <si>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</si>
  <si>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</si>
  <si>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</si>
  <si>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</si>
  <si>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</si>
  <si>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</si>
  <si>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</si>
  <si>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</si>
  <si>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</si>
  <si>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</si>
  <si>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</si>
  <si>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</si>
  <si>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</si>
  <si>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</si>
  <si>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</si>
  <si>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</si>
  <si>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</si>
  <si>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</si>
  <si>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</si>
  <si>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</si>
  <si>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</si>
  <si>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</si>
  <si>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</si>
  <si>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</si>
  <si>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</si>
  <si>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</si>
  <si>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</si>
  <si>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</si>
  <si>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</si>
  <si>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</si>
  <si>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</si>
  <si>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</si>
  <si>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</si>
  <si>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</si>
  <si>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</si>
  <si>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</si>
  <si>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</si>
  <si>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</si>
  <si>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</si>
  <si>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</si>
  <si>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</si>
  <si>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</si>
  <si>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</si>
  <si>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</si>
  <si>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</si>
  <si>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</si>
  <si>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</si>
  <si>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</si>
  <si>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</si>
  <si>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</si>
  <si>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</si>
  <si>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</si>
  <si>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</si>
  <si>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</si>
  <si>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</si>
  <si>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</si>
  <si>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</si>
  <si>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</si>
  <si>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</si>
  <si>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</si>
  <si>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</si>
  <si>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</si>
  <si>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</si>
  <si>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</si>
  <si>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</si>
  <si>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</si>
  <si>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</si>
  <si>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</si>
  <si>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</si>
  <si>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</si>
  <si>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</si>
  <si>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</si>
  <si>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</si>
  <si>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</si>
  <si>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</si>
  <si>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</si>
  <si>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</si>
  <si>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</si>
  <si>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</si>
  <si>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</si>
  <si>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</si>
  <si>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</si>
  <si>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</si>
  <si>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</si>
  <si>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</si>
  <si>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</si>
  <si>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</si>
  <si>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</si>
  <si>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</si>
  <si>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</si>
  <si>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</si>
  <si>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</si>
  <si>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</si>
  <si>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</si>
  <si>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</si>
  <si>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</si>
  <si>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</si>
  <si>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</si>
  <si>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</si>
  <si>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</si>
  <si>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</si>
  <si>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</si>
  <si>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</si>
  <si>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</si>
  <si>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</si>
  <si>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</si>
  <si>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</si>
  <si>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</si>
  <si>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</si>
  <si>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</si>
  <si>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</si>
  <si>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</si>
  <si>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</si>
  <si>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</si>
  <si>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</si>
  <si>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</si>
  <si>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</si>
  <si>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</si>
  <si>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</si>
  <si>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</si>
  <si>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</si>
  <si>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</si>
  <si>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</si>
  <si>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</si>
  <si>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</si>
  <si>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</si>
  <si>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</si>
  <si>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</si>
  <si>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</si>
  <si>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</si>
  <si>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</si>
  <si>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</si>
  <si>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</si>
  <si>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</si>
  <si>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</si>
  <si>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</si>
  <si>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</si>
  <si>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</si>
  <si>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</si>
  <si>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</si>
  <si>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</si>
  <si>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</si>
  <si>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</si>
  <si>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</si>
  <si>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</si>
  <si>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</si>
  <si>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</si>
  <si>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</si>
  <si>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</si>
  <si>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</si>
  <si>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</si>
  <si>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</si>
  <si>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</si>
  <si>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</si>
  <si>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</si>
  <si>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</si>
  <si>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</si>
  <si>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</si>
  <si>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</si>
  <si>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</si>
  <si>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</si>
  <si>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</si>
  <si>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</si>
  <si>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</si>
  <si>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</si>
  <si>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</si>
  <si>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</si>
  <si>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</si>
  <si>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</si>
  <si>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</si>
  <si>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</si>
  <si>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</si>
  <si>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</si>
  <si>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</si>
  <si>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</si>
  <si>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</si>
  <si>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</si>
  <si>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</si>
  <si>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</si>
  <si>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</si>
  <si>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</si>
  <si>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</si>
  <si>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</si>
  <si>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</si>
  <si>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</si>
  <si>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</si>
  <si>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</si>
  <si>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</si>
  <si>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</si>
  <si>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</si>
  <si>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</si>
  <si>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</si>
  <si>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</si>
  <si>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</si>
  <si>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</si>
  <si>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</si>
  <si>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</si>
  <si>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</si>
  <si>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</si>
  <si>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</si>
  <si>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</si>
  <si>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</si>
  <si>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</si>
  <si>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</si>
  <si>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</si>
  <si>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</si>
  <si>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</si>
  <si>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</si>
  <si>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</si>
  <si>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</si>
  <si>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</si>
  <si>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</si>
  <si>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</si>
  <si>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</si>
  <si>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</si>
  <si>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</si>
  <si>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</si>
  <si>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</si>
  <si>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</si>
  <si>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</si>
  <si>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</si>
  <si>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</si>
  <si>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</si>
  <si>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</si>
  <si>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</si>
  <si>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</si>
  <si>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</si>
  <si>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</si>
  <si>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</si>
  <si>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</si>
  <si>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</si>
  <si>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</si>
  <si>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</si>
  <si>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</si>
  <si>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</si>
  <si>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</si>
  <si>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</si>
  <si>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</si>
  <si>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</si>
  <si>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</si>
  <si>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</si>
  <si>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</si>
  <si>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</si>
  <si>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</si>
  <si>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</si>
  <si>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</si>
  <si>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</si>
  <si>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</si>
  <si>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</si>
  <si>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</si>
  <si>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</si>
  <si>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</si>
  <si>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</si>
  <si>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</si>
  <si>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</si>
  <si>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</si>
  <si>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</si>
  <si>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</si>
  <si>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</si>
  <si>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</si>
  <si>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</si>
  <si>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</si>
  <si>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</si>
  <si>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</si>
  <si>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</si>
  <si>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</si>
  <si>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</si>
  <si>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</si>
  <si>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</si>
  <si>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</si>
  <si>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</si>
  <si>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</si>
  <si>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</si>
  <si>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</si>
  <si>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</si>
  <si>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</si>
  <si>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</si>
  <si>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</si>
  <si>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</si>
  <si>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</si>
  <si>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</si>
  <si>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</si>
  <si>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</si>
  <si>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</si>
  <si>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</si>
  <si>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</si>
  <si>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</si>
  <si>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</si>
  <si>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</si>
  <si>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</si>
  <si>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</si>
  <si>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</si>
  <si>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</si>
  <si>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</si>
  <si>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</si>
  <si>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</si>
  <si>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</si>
  <si>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</si>
  <si>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</si>
  <si>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</si>
  <si>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</si>
  <si>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</si>
  <si>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</si>
  <si>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</si>
  <si>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</si>
  <si>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</si>
  <si>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</si>
  <si>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</si>
  <si>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</si>
  <si>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</si>
  <si>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</si>
  <si>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</si>
  <si>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</si>
  <si>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</si>
  <si>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</si>
  <si>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</si>
  <si>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</si>
  <si>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</si>
  <si>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</si>
  <si>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</si>
  <si>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</si>
  <si>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</si>
  <si>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</si>
  <si>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</si>
  <si>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</si>
  <si>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</si>
  <si>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</si>
  <si>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</si>
  <si>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</si>
  <si>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</si>
  <si>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</si>
  <si>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</si>
  <si>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Ere WIP LO: 1/2</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</si>
  <si>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</si>
  <si>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</si>
  <si>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</si>
  <si>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</si>
  <si>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</si>
  <si>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</si>
  <si>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</si>
  <si>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</si>
  <si>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</si>
  <si>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</si>
  <si>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</si>
  <si>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</si>
  <si>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</si>
  <si>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</si>
  <si>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</si>
  <si>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</si>
  <si>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</si>
  <si>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</si>
  <si>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</si>
  <si>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</si>
  <si>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</si>
  <si>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</si>
  <si>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</si>
  <si>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</si>
  <si>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</si>
  <si>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</si>
  <si>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</si>
  <si>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</si>
  <si>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</si>
  <si>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</si>
  <si>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</si>
  <si>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</si>
  <si>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</si>
  <si>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</si>
  <si>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</si>
  <si>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</si>
  <si>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</si>
  <si>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</si>
  <si>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</si>
  <si>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</si>
  <si>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</si>
  <si>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</si>
  <si>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</si>
  <si>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</si>
  <si>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</si>
  <si>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</si>
  <si>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</si>
  <si>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</si>
  <si>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</si>
  <si>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</si>
  <si>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</si>
  <si>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</si>
  <si>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</si>
  <si>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</si>
  <si>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</si>
  <si>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</si>
  <si>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</si>
  <si>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</si>
  <si>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</si>
  <si>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</si>
  <si>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</si>
  <si>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</si>
  <si>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</si>
  <si>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</si>
  <si>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</si>
  <si>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</si>
  <si>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</si>
  <si>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</si>
  <si>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</si>
  <si>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</si>
  <si>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</si>
  <si>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</si>
  <si>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</si>
  <si>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</si>
  <si>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</si>
  <si>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</si>
  <si>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</si>
  <si>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</si>
  <si>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</si>
  <si>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</si>
  <si>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</si>
  <si>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</si>
  <si>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</si>
  <si>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</si>
  <si>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</si>
  <si>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</si>
  <si>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</si>
  <si>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</si>
  <si>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</si>
  <si>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</si>
  <si>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</si>
  <si>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</si>
  <si>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</si>
  <si>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</si>
  <si>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</si>
  <si>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</si>
  <si>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</si>
  <si>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</si>
  <si>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</si>
  <si>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</si>
  <si>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</si>
  <si>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</si>
  <si>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</si>
  <si>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</si>
  <si>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</si>
  <si>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</si>
  <si>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</si>
  <si>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</si>
  <si>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</si>
  <si>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</si>
  <si>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</si>
  <si>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</si>
  <si>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</si>
  <si>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</si>
  <si>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</si>
  <si>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</si>
  <si>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</si>
  <si>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</si>
  <si>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</si>
  <si>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</si>
  <si>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</si>
  <si>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</si>
  <si>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</si>
  <si>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</si>
  <si>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</si>
  <si>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</si>
  <si>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1/2 (LO) –WIP</t>
  </si>
  <si>
    <t>Excavation Complete</t>
  </si>
  <si>
    <t>FDN WIP LO : 7/0, 3/2, 3/3, 3/4</t>
  </si>
  <si>
    <t xml:space="preserve">4/5 &amp;  4/4  (LI) (ROW) and 3/2,3/3, 3/4 &amp; 7/0 (LO) WIP </t>
  </si>
  <si>
    <t>Prop set</t>
  </si>
  <si>
    <t>Excavetion Next : Work Resume after clear ROW</t>
  </si>
  <si>
    <t>PCC Next: Work Resume after clear ROW</t>
  </si>
  <si>
    <t>FDN WIP LI : 4/5, 4/4 ROW</t>
  </si>
  <si>
    <t>Excavetion Work delay due to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</si>
</sst>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75">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3" fillId="0" borderId="42" xfId="21" applyFont="1" applyBorder="1" applyAlignment="1">
      <alignment horizontal="center" vertical="center"/>
    </xf>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3" fillId="0" borderId="2" xfId="0" applyFont="1" applyBorder="1" applyAlignment="1">
      <alignment vertical="center"/>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 fillId="0" borderId="2" xfId="0" applyFont="1" applyBorder="1"/>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243" fillId="5" borderId="2" xfId="0" applyFont="1" applyFill="1" applyBorder="1" applyAlignment="1" applyProtection="1">
      <alignment vertical="center" wrapText="1"/>
      <protection hidden="1"/>
    </xf>
    <xf numFmtId="0" fontId="1" fillId="0" borderId="2" xfId="0" applyFont="1" applyBorder="1"/>
    <xf numFmtId="0" fontId="1" fillId="0" borderId="2" xfId="0" applyFont="1" applyBorder="1" applyAlignment="1">
      <alignment wrapText="1"/>
    </xf>
    <xf numFmtId="0" fontId="1" fillId="0" borderId="2" xfId="0" applyFont="1" applyBorder="1" applyAlignment="1">
      <alignmen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1" zoomScale="70" zoomScaleNormal="70" workbookViewId="0">
      <selection activeCell="S8" sqref="S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5">
      <c r="A1" s="1017"/>
      <c r="B1" s="1235"/>
      <c r="C1" s="1235"/>
      <c r="D1" s="1235"/>
      <c r="E1" s="1235"/>
      <c r="F1" s="1235"/>
      <c r="G1" s="1235"/>
      <c r="H1" s="1235"/>
      <c r="I1" s="1235"/>
      <c r="J1" s="1235"/>
      <c r="K1" s="1235"/>
      <c r="L1" s="1235"/>
      <c r="M1" s="1018"/>
    </row>
    <row r="2" spans="1:15">
      <c r="A2" s="1017"/>
      <c r="B2" s="1235"/>
      <c r="C2" s="1235"/>
      <c r="D2" s="1235"/>
      <c r="E2" s="1235"/>
      <c r="F2" s="1235"/>
      <c r="G2" s="1235"/>
      <c r="H2" s="1235"/>
      <c r="I2" s="1235"/>
      <c r="J2" s="1235"/>
      <c r="K2" s="1235"/>
      <c r="L2" s="1235"/>
      <c r="M2" s="1018"/>
    </row>
    <row r="3" spans="1:15" ht="24.6">
      <c r="A3" s="1236"/>
      <c r="B3" s="1236"/>
      <c r="C3" s="350" t="s">
        <v>0</v>
      </c>
      <c r="D3" s="1237" t="s">
        <v>1</v>
      </c>
      <c r="E3" s="1237"/>
      <c r="F3" s="1237"/>
      <c r="G3" s="1237"/>
      <c r="H3" s="1237"/>
      <c r="I3" s="1237"/>
      <c r="J3" s="1237"/>
      <c r="K3" s="1237"/>
      <c r="L3" s="1237"/>
      <c r="M3" s="355">
        <f ca="1">NOW()</f>
        <v>46126.762187384258</v>
      </c>
    </row>
    <row r="4" spans="1:15">
      <c r="A4" s="351" t="s">
        <v>2</v>
      </c>
      <c r="B4" s="351"/>
      <c r="C4" s="352">
        <v>45632</v>
      </c>
      <c r="D4" s="1238" t="s">
        <v>1845</v>
      </c>
      <c r="E4" s="1238"/>
      <c r="F4" s="1238"/>
      <c r="G4" s="1238"/>
      <c r="H4" s="1238"/>
      <c r="I4" s="1238"/>
      <c r="J4" s="1238"/>
      <c r="K4" s="1238"/>
      <c r="L4" s="1238"/>
      <c r="M4" s="1238"/>
    </row>
    <row r="5" spans="1:15">
      <c r="A5" s="351" t="s">
        <v>4</v>
      </c>
      <c r="B5" s="351"/>
      <c r="C5" s="352">
        <v>46178</v>
      </c>
      <c r="D5" s="1238"/>
      <c r="E5" s="1238"/>
      <c r="F5" s="1238"/>
      <c r="G5" s="1238"/>
      <c r="H5" s="1238"/>
      <c r="I5" s="1238"/>
      <c r="J5" s="1238"/>
      <c r="K5" s="1238"/>
      <c r="L5" s="1238"/>
      <c r="M5" s="1238"/>
    </row>
    <row r="6" spans="1:15" ht="19.2">
      <c r="A6" s="351" t="s">
        <v>5</v>
      </c>
      <c r="B6" s="351"/>
      <c r="C6" s="352"/>
      <c r="D6" s="1019" t="s">
        <v>6</v>
      </c>
      <c r="E6" s="1020"/>
      <c r="F6" s="1020"/>
      <c r="G6" s="1018"/>
      <c r="H6" s="1018"/>
      <c r="I6" s="1018"/>
      <c r="J6" s="1018"/>
      <c r="K6" s="1018"/>
      <c r="L6" s="1018"/>
      <c r="M6" s="1018"/>
    </row>
    <row r="7" spans="1:15" ht="19.2">
      <c r="A7" s="351" t="s">
        <v>7</v>
      </c>
      <c r="B7" s="351"/>
      <c r="C7" s="353"/>
      <c r="D7" s="1019" t="s">
        <v>8</v>
      </c>
      <c r="E7" s="1020"/>
      <c r="F7" s="1020"/>
      <c r="G7" s="1018"/>
      <c r="H7" s="1018"/>
      <c r="I7" s="1018"/>
      <c r="J7" s="1018"/>
      <c r="K7" s="1018"/>
      <c r="L7" s="1018"/>
      <c r="M7" s="1018"/>
    </row>
    <row r="8" spans="1:15" ht="19.2">
      <c r="A8" s="351" t="s">
        <v>9</v>
      </c>
      <c r="B8" s="351"/>
      <c r="C8" s="353"/>
      <c r="D8" s="1019" t="s">
        <v>10</v>
      </c>
      <c r="E8" s="1020"/>
      <c r="F8" s="1020"/>
      <c r="G8" s="1018"/>
      <c r="H8" s="1018"/>
      <c r="I8" s="1018"/>
      <c r="J8" s="1018"/>
      <c r="K8" s="1018"/>
      <c r="L8" s="1018"/>
      <c r="M8" s="1018"/>
    </row>
    <row r="9" spans="1:15" ht="15.6">
      <c r="A9" s="1239" t="s">
        <v>11</v>
      </c>
      <c r="B9" s="1239"/>
      <c r="C9" s="1239"/>
      <c r="D9" s="1239"/>
      <c r="E9" s="1239"/>
      <c r="F9" s="1239"/>
      <c r="G9" s="1239"/>
      <c r="H9" s="1239"/>
      <c r="I9" s="1239"/>
      <c r="J9" s="1239"/>
      <c r="K9" s="1239"/>
      <c r="L9" s="1239"/>
      <c r="M9" s="356">
        <f ca="1">M3</f>
        <v>46126.762187384258</v>
      </c>
    </row>
    <row r="10" spans="1:15" ht="78.45" customHeight="1">
      <c r="A10" s="1229" t="s">
        <v>12</v>
      </c>
      <c r="B10" s="1229" t="s">
        <v>13</v>
      </c>
      <c r="C10" s="1229" t="s">
        <v>14</v>
      </c>
      <c r="D10" s="1229" t="s">
        <v>15</v>
      </c>
      <c r="E10" s="1229" t="s">
        <v>16</v>
      </c>
      <c r="F10" s="1229" t="s">
        <v>1849</v>
      </c>
      <c r="G10" s="1229" t="s">
        <v>1850</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40.799999999999997">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0.799999999999997">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3</v>
      </c>
      <c r="H15" s="846">
        <v>5</v>
      </c>
      <c r="I15" s="846">
        <v>0</v>
      </c>
      <c r="J15" s="845">
        <f>SUM(E15+G15)</f>
        <v>18</v>
      </c>
      <c r="K15" s="845">
        <f t="shared" ref="K15:K23" si="0">D15-J15</f>
        <v>25</v>
      </c>
      <c r="L15" s="846">
        <v>2</v>
      </c>
      <c r="M15" s="1771" t="s">
        <v>1984</v>
      </c>
    </row>
    <row r="16" spans="1:15" ht="21">
      <c r="A16" s="836" t="s">
        <v>29</v>
      </c>
      <c r="B16" s="837" t="s">
        <v>32</v>
      </c>
      <c r="C16" s="841">
        <v>43</v>
      </c>
      <c r="D16" s="845">
        <v>43</v>
      </c>
      <c r="E16" s="845">
        <v>3</v>
      </c>
      <c r="F16" s="841">
        <v>0</v>
      </c>
      <c r="G16" s="846">
        <v>0</v>
      </c>
      <c r="H16" s="841"/>
      <c r="I16" s="841">
        <v>0</v>
      </c>
      <c r="J16" s="845">
        <f>SUM(E16+G16)</f>
        <v>3</v>
      </c>
      <c r="K16" s="847">
        <f t="shared" si="0"/>
        <v>40</v>
      </c>
      <c r="L16" s="841"/>
      <c r="M16" s="1233"/>
    </row>
    <row r="17" spans="1:17" ht="40.799999999999997">
      <c r="A17" s="843" t="s">
        <v>31</v>
      </c>
      <c r="B17" s="844" t="s">
        <v>33</v>
      </c>
      <c r="C17" s="841">
        <v>43</v>
      </c>
      <c r="D17" s="845">
        <v>43</v>
      </c>
      <c r="E17" s="845">
        <v>0</v>
      </c>
      <c r="F17" s="845">
        <v>7</v>
      </c>
      <c r="G17" s="846">
        <v>1</v>
      </c>
      <c r="H17" s="845">
        <v>1</v>
      </c>
      <c r="I17" s="845">
        <v>0</v>
      </c>
      <c r="J17" s="845">
        <f>SUM(E17+G17)</f>
        <v>1</v>
      </c>
      <c r="K17" s="845">
        <f t="shared" si="0"/>
        <v>42</v>
      </c>
      <c r="L17" s="845">
        <v>1</v>
      </c>
      <c r="M17" s="1233" t="s">
        <v>1981</v>
      </c>
    </row>
    <row r="18" spans="1:17" ht="40.799999999999997">
      <c r="A18" s="836" t="s">
        <v>1618</v>
      </c>
      <c r="B18" s="837" t="s">
        <v>34</v>
      </c>
      <c r="C18" s="841">
        <v>43</v>
      </c>
      <c r="D18" s="845">
        <v>43</v>
      </c>
      <c r="E18" s="841"/>
      <c r="F18" s="841"/>
      <c r="G18" s="841"/>
      <c r="H18" s="841"/>
      <c r="I18" s="841"/>
      <c r="J18" s="841">
        <f>E18+G18</f>
        <v>0</v>
      </c>
      <c r="K18" s="847">
        <f t="shared" si="0"/>
        <v>43</v>
      </c>
      <c r="L18" s="841"/>
      <c r="M18" s="1232"/>
    </row>
    <row r="19" spans="1:17" ht="20.399999999999999">
      <c r="A19" s="836" t="s">
        <v>1619</v>
      </c>
      <c r="B19" s="837" t="s">
        <v>35</v>
      </c>
      <c r="C19" s="841"/>
      <c r="D19" s="841"/>
      <c r="E19" s="841"/>
      <c r="F19" s="841"/>
      <c r="G19" s="841"/>
      <c r="H19" s="841"/>
      <c r="I19" s="848"/>
      <c r="J19" s="841"/>
      <c r="K19" s="847">
        <f t="shared" si="0"/>
        <v>0</v>
      </c>
      <c r="L19" s="841"/>
      <c r="M19" s="1052"/>
      <c r="Q19" t="s">
        <v>1784</v>
      </c>
    </row>
    <row r="20" spans="1:17" ht="20.399999999999999">
      <c r="A20" s="843" t="s">
        <v>36</v>
      </c>
      <c r="B20" s="844" t="s">
        <v>37</v>
      </c>
      <c r="C20" s="838">
        <v>15.478</v>
      </c>
      <c r="D20" s="838">
        <v>15.478</v>
      </c>
      <c r="E20" s="849">
        <v>0</v>
      </c>
      <c r="F20" s="849"/>
      <c r="G20" s="849"/>
      <c r="H20" s="849"/>
      <c r="I20" s="849"/>
      <c r="J20" s="849">
        <f>E20+G20</f>
        <v>0</v>
      </c>
      <c r="K20" s="849">
        <f t="shared" si="0"/>
        <v>15.478</v>
      </c>
      <c r="L20" s="849"/>
      <c r="M20" s="1059"/>
    </row>
    <row r="21" spans="1:17" ht="20.399999999999999">
      <c r="A21" s="843" t="s">
        <v>23</v>
      </c>
      <c r="B21" s="844" t="s">
        <v>38</v>
      </c>
      <c r="C21" s="838">
        <v>15.478</v>
      </c>
      <c r="D21" s="838">
        <v>15.478</v>
      </c>
      <c r="E21" s="849">
        <v>0</v>
      </c>
      <c r="F21" s="849"/>
      <c r="G21" s="849"/>
      <c r="H21" s="849"/>
      <c r="I21" s="849"/>
      <c r="J21" s="849">
        <f>E21+G21</f>
        <v>0</v>
      </c>
      <c r="K21" s="849">
        <f t="shared" si="0"/>
        <v>15.478</v>
      </c>
      <c r="L21" s="849"/>
      <c r="M21" s="850"/>
    </row>
    <row r="22" spans="1:17" ht="40.799999999999997">
      <c r="A22" s="836" t="s">
        <v>39</v>
      </c>
      <c r="B22" s="837" t="s">
        <v>40</v>
      </c>
      <c r="C22" s="838">
        <v>15.478</v>
      </c>
      <c r="D22" s="838">
        <v>15.478</v>
      </c>
      <c r="E22" s="838">
        <v>0</v>
      </c>
      <c r="F22" s="838"/>
      <c r="G22" s="838"/>
      <c r="H22" s="838"/>
      <c r="I22" s="838"/>
      <c r="J22" s="838">
        <f>E22+G22</f>
        <v>0</v>
      </c>
      <c r="K22" s="851">
        <f t="shared" si="0"/>
        <v>15.478</v>
      </c>
      <c r="L22" s="838"/>
      <c r="M22" s="838"/>
    </row>
    <row r="23" spans="1:17" ht="21">
      <c r="A23" s="1022"/>
      <c r="B23" s="1022"/>
      <c r="C23" s="1022"/>
      <c r="D23" s="1022"/>
      <c r="E23" s="1022"/>
      <c r="F23" s="1022"/>
      <c r="G23" s="1022"/>
      <c r="H23" s="1022"/>
      <c r="I23" s="1022"/>
      <c r="J23" s="1022"/>
      <c r="K23" s="1023">
        <f t="shared" si="0"/>
        <v>0</v>
      </c>
      <c r="L23" s="1022"/>
      <c r="M23" s="1022"/>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4" t="s">
        <v>47</v>
      </c>
      <c r="B1" s="1255"/>
      <c r="C1" s="1255"/>
      <c r="D1" s="1255"/>
      <c r="E1" s="1255"/>
      <c r="F1" s="1255"/>
      <c r="G1" s="1255"/>
      <c r="H1" s="1255"/>
      <c r="I1" s="1255"/>
      <c r="J1" s="1255"/>
      <c r="K1" s="1255"/>
      <c r="L1" s="1255"/>
      <c r="M1" s="1255"/>
      <c r="N1" s="1255"/>
      <c r="O1" s="1255"/>
      <c r="P1" s="1255"/>
      <c r="Q1" s="1255"/>
      <c r="R1" s="1255"/>
      <c r="S1" s="1256"/>
    </row>
    <row r="2" spans="1:19" ht="15.6">
      <c r="A2" s="1257" t="s">
        <v>48</v>
      </c>
      <c r="B2" s="1258"/>
      <c r="C2" s="1258"/>
      <c r="D2" s="1258"/>
      <c r="E2" s="1258"/>
      <c r="F2" s="1258"/>
      <c r="G2" s="1258"/>
      <c r="H2" s="1258"/>
      <c r="I2" s="1258"/>
      <c r="J2" s="1258"/>
      <c r="K2" s="1258"/>
      <c r="L2" s="1258"/>
      <c r="M2" s="1258"/>
      <c r="N2" s="1258"/>
      <c r="O2" s="1258"/>
      <c r="P2" s="1258"/>
      <c r="Q2" s="1258"/>
      <c r="R2" s="1258"/>
      <c r="S2" s="1259"/>
    </row>
    <row r="3" spans="1:19" ht="15.6">
      <c r="A3" s="1257" t="s">
        <v>49</v>
      </c>
      <c r="B3" s="1258"/>
      <c r="C3" s="1258"/>
      <c r="D3" s="1258"/>
      <c r="E3" s="1258"/>
      <c r="F3" s="1258"/>
      <c r="G3" s="1258"/>
      <c r="H3" s="1258"/>
      <c r="I3" s="1258"/>
      <c r="J3" s="1258"/>
      <c r="K3" s="1258"/>
      <c r="L3" s="1258"/>
      <c r="M3" s="1258"/>
      <c r="N3" s="1258"/>
      <c r="O3" s="1258"/>
      <c r="P3" s="1258"/>
      <c r="Q3" s="1258"/>
      <c r="R3" s="1258"/>
      <c r="S3" s="1259"/>
    </row>
    <row r="4" spans="1:19" ht="18">
      <c r="A4" s="1260" t="s">
        <v>50</v>
      </c>
      <c r="B4" s="1261"/>
      <c r="C4" s="1261"/>
      <c r="D4" s="1261"/>
      <c r="E4" s="1261"/>
      <c r="F4" s="1261"/>
      <c r="G4" s="1261"/>
      <c r="H4" s="1261"/>
      <c r="I4" s="1261"/>
      <c r="J4" s="1261"/>
      <c r="K4" s="1261"/>
      <c r="L4" s="1261"/>
      <c r="M4" s="1261"/>
      <c r="N4" s="1261"/>
      <c r="O4" s="1261"/>
      <c r="P4" s="1261"/>
      <c r="Q4" s="1261"/>
      <c r="R4" s="1261"/>
      <c r="S4" s="1262"/>
    </row>
    <row r="5" spans="1:19" ht="28.8" hidden="1">
      <c r="A5" s="345" t="s">
        <v>51</v>
      </c>
      <c r="B5" s="345" t="s">
        <v>52</v>
      </c>
      <c r="C5" s="345" t="s">
        <v>53</v>
      </c>
      <c r="D5" s="345" t="s">
        <v>54</v>
      </c>
      <c r="E5" s="345" t="s">
        <v>55</v>
      </c>
      <c r="F5" s="345" t="s">
        <v>20</v>
      </c>
    </row>
    <row r="6" spans="1:19" hidden="1">
      <c r="A6" s="76">
        <v>1</v>
      </c>
      <c r="B6" s="76" t="s">
        <v>56</v>
      </c>
      <c r="C6" s="76">
        <v>2.653</v>
      </c>
      <c r="D6" s="1263">
        <v>45684</v>
      </c>
      <c r="E6" s="1263">
        <v>45691</v>
      </c>
      <c r="F6" s="76" t="s">
        <v>57</v>
      </c>
    </row>
    <row r="7" spans="1:19" hidden="1">
      <c r="A7" s="76">
        <f>A6+1</f>
        <v>2</v>
      </c>
      <c r="B7" s="76" t="s">
        <v>58</v>
      </c>
      <c r="C7" s="76">
        <v>5.31</v>
      </c>
      <c r="D7" s="1264"/>
      <c r="E7" s="1264"/>
      <c r="F7" s="76" t="s">
        <v>57</v>
      </c>
    </row>
    <row r="8" spans="1:19" ht="43.2"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8.8"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63">
        <v>45715</v>
      </c>
      <c r="F11" s="76" t="s">
        <v>57</v>
      </c>
    </row>
    <row r="12" spans="1:19" hidden="1">
      <c r="A12" s="76">
        <f>A11+1</f>
        <v>7</v>
      </c>
      <c r="B12" s="76" t="s">
        <v>66</v>
      </c>
      <c r="C12" s="76">
        <v>2.09</v>
      </c>
      <c r="D12" s="483">
        <v>45713</v>
      </c>
      <c r="E12" s="1265"/>
      <c r="F12" s="76" t="s">
        <v>57</v>
      </c>
    </row>
    <row r="13" spans="1:19" hidden="1">
      <c r="A13" s="76">
        <f t="shared" si="0"/>
        <v>8</v>
      </c>
      <c r="B13" s="76" t="s">
        <v>67</v>
      </c>
      <c r="C13" s="76">
        <v>3.8929999999999998</v>
      </c>
      <c r="D13" s="483">
        <v>45713</v>
      </c>
      <c r="E13" s="1265"/>
      <c r="F13" s="76" t="s">
        <v>57</v>
      </c>
    </row>
    <row r="14" spans="1:19" hidden="1">
      <c r="A14" s="76">
        <f t="shared" si="0"/>
        <v>9</v>
      </c>
      <c r="B14" s="76" t="s">
        <v>68</v>
      </c>
      <c r="C14" s="76">
        <v>6.9710000000000001</v>
      </c>
      <c r="D14" s="483">
        <v>45713</v>
      </c>
      <c r="E14" s="1266"/>
      <c r="F14" s="76" t="s">
        <v>57</v>
      </c>
    </row>
    <row r="15" spans="1:19" hidden="1">
      <c r="A15" s="76">
        <f t="shared" si="0"/>
        <v>10</v>
      </c>
      <c r="B15" s="76" t="s">
        <v>69</v>
      </c>
      <c r="C15" s="76">
        <v>9.4949999999999992</v>
      </c>
      <c r="D15" s="483">
        <v>45721</v>
      </c>
      <c r="E15" s="480">
        <v>45722</v>
      </c>
      <c r="F15" s="76" t="s">
        <v>57</v>
      </c>
    </row>
    <row r="16" spans="1:19" ht="57.6"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 hidden="1">
      <c r="A22" s="76">
        <f t="shared" si="0"/>
        <v>17</v>
      </c>
      <c r="B22" s="76" t="s">
        <v>1074</v>
      </c>
      <c r="C22" s="76">
        <v>10.724</v>
      </c>
      <c r="D22" s="747" t="s">
        <v>1288</v>
      </c>
      <c r="E22" s="76"/>
      <c r="F22" s="76" t="s">
        <v>64</v>
      </c>
      <c r="G22" s="744" t="s">
        <v>1121</v>
      </c>
    </row>
    <row r="23" spans="1:7" ht="56.5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2"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8.8"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67" t="s">
        <v>1120</v>
      </c>
      <c r="B63" s="1267"/>
      <c r="C63" s="346"/>
      <c r="D63" s="346">
        <f>SUM(D45:D61)</f>
        <v>151.91599999999997</v>
      </c>
      <c r="E63" s="346"/>
      <c r="F63" s="346"/>
      <c r="G63" s="346">
        <f>SUM(G45:G62)</f>
        <v>97.59</v>
      </c>
    </row>
    <row r="64" spans="1:7" hidden="1">
      <c r="A64" s="408"/>
      <c r="B64" s="408"/>
      <c r="C64" s="346"/>
      <c r="D64" s="346"/>
      <c r="E64" s="346"/>
      <c r="F64" s="346"/>
      <c r="G64" s="346"/>
    </row>
    <row r="65" spans="1:7">
      <c r="A65" s="1268"/>
      <c r="B65" s="1269"/>
      <c r="C65" s="1269"/>
      <c r="D65" s="1269"/>
      <c r="E65" s="1269"/>
      <c r="F65" s="1269"/>
      <c r="G65" s="1270"/>
    </row>
    <row r="66" spans="1:7" ht="15.6">
      <c r="A66" s="753"/>
      <c r="B66" s="753"/>
      <c r="C66" s="1271" t="s">
        <v>1314</v>
      </c>
      <c r="D66" s="1271"/>
      <c r="E66" s="1271"/>
      <c r="F66" s="1271"/>
      <c r="G66" s="1271"/>
    </row>
    <row r="67" spans="1:7" ht="28.8">
      <c r="A67" s="754" t="s">
        <v>1477</v>
      </c>
      <c r="B67" s="755" t="s">
        <v>1315</v>
      </c>
      <c r="C67" s="755" t="s">
        <v>1317</v>
      </c>
      <c r="D67" s="755" t="s">
        <v>1318</v>
      </c>
      <c r="E67" s="755" t="s">
        <v>1319</v>
      </c>
      <c r="F67" s="755" t="s">
        <v>1320</v>
      </c>
      <c r="G67" s="754" t="s">
        <v>20</v>
      </c>
    </row>
    <row r="68" spans="1:7" ht="27.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 customHeight="1">
      <c r="A70" s="756">
        <f>A69+1</f>
        <v>3</v>
      </c>
      <c r="B70" s="761"/>
      <c r="C70" s="577" t="s">
        <v>1324</v>
      </c>
      <c r="D70" s="764">
        <v>19.57</v>
      </c>
      <c r="E70" s="765" t="s">
        <v>1325</v>
      </c>
      <c r="F70" s="765"/>
      <c r="G70" s="763" t="s">
        <v>57</v>
      </c>
    </row>
    <row r="71" spans="1:7" ht="27.6" customHeight="1">
      <c r="A71" s="756">
        <f>A70+1</f>
        <v>4</v>
      </c>
      <c r="B71" s="766" t="s">
        <v>1031</v>
      </c>
      <c r="C71" s="761" t="s">
        <v>1434</v>
      </c>
      <c r="D71" s="756">
        <v>2.6179999999999999</v>
      </c>
      <c r="E71" s="756"/>
      <c r="F71" s="765" t="s">
        <v>1325</v>
      </c>
      <c r="G71" s="763" t="s">
        <v>1436</v>
      </c>
    </row>
    <row r="72" spans="1:7" ht="23.5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72"/>
      <c r="C76" s="577" t="s">
        <v>1334</v>
      </c>
      <c r="D76" s="756">
        <v>7.9619999999999997</v>
      </c>
      <c r="E76" s="765" t="s">
        <v>1480</v>
      </c>
      <c r="F76" s="756"/>
      <c r="G76" s="763" t="s">
        <v>57</v>
      </c>
    </row>
    <row r="77" spans="1:7">
      <c r="A77" s="756">
        <f t="shared" si="2"/>
        <v>10</v>
      </c>
      <c r="B77" s="1273"/>
      <c r="C77" s="577" t="s">
        <v>1336</v>
      </c>
      <c r="D77" s="756">
        <v>19.567</v>
      </c>
      <c r="E77" s="765" t="s">
        <v>1480</v>
      </c>
      <c r="F77" s="756"/>
      <c r="G77" s="763" t="s">
        <v>57</v>
      </c>
    </row>
    <row r="78" spans="1:7">
      <c r="A78" s="756">
        <f t="shared" si="2"/>
        <v>11</v>
      </c>
      <c r="B78" s="1273"/>
      <c r="C78" s="577" t="s">
        <v>1337</v>
      </c>
      <c r="D78" s="756">
        <v>20.273</v>
      </c>
      <c r="E78" s="765" t="s">
        <v>1480</v>
      </c>
      <c r="F78" s="756"/>
      <c r="G78" s="763" t="s">
        <v>57</v>
      </c>
    </row>
    <row r="79" spans="1:7">
      <c r="A79" s="756">
        <f t="shared" si="2"/>
        <v>12</v>
      </c>
      <c r="B79" s="1273"/>
      <c r="C79" s="577" t="s">
        <v>1338</v>
      </c>
      <c r="D79" s="756">
        <v>3.0840000000000001</v>
      </c>
      <c r="E79" s="765" t="s">
        <v>1480</v>
      </c>
      <c r="F79" s="756"/>
      <c r="G79" s="763" t="s">
        <v>57</v>
      </c>
    </row>
    <row r="80" spans="1:7">
      <c r="A80" s="756">
        <f t="shared" si="2"/>
        <v>13</v>
      </c>
      <c r="B80" s="1273"/>
      <c r="C80" s="577" t="s">
        <v>1339</v>
      </c>
      <c r="D80" s="756">
        <v>14.119</v>
      </c>
      <c r="E80" s="765" t="s">
        <v>1480</v>
      </c>
      <c r="F80" s="756"/>
      <c r="G80" s="763" t="s">
        <v>57</v>
      </c>
    </row>
    <row r="81" spans="1:7">
      <c r="A81" s="756">
        <f t="shared" si="2"/>
        <v>14</v>
      </c>
      <c r="B81" s="1273"/>
      <c r="C81" s="577" t="s">
        <v>1340</v>
      </c>
      <c r="D81" s="756">
        <v>9.4949999999999992</v>
      </c>
      <c r="E81" s="765" t="s">
        <v>1480</v>
      </c>
      <c r="F81" s="756"/>
      <c r="G81" s="763" t="s">
        <v>57</v>
      </c>
    </row>
    <row r="82" spans="1:7">
      <c r="A82" s="756">
        <f t="shared" si="2"/>
        <v>15</v>
      </c>
      <c r="B82" s="127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49"/>
      <c r="B89" s="1250"/>
      <c r="C89" s="754" t="s">
        <v>1353</v>
      </c>
      <c r="D89" s="754">
        <f>SUM(D68:D88)</f>
        <v>187.99599999999998</v>
      </c>
      <c r="E89" s="1251"/>
      <c r="F89" s="1252"/>
      <c r="G89" s="1253"/>
    </row>
    <row r="90" spans="1:7">
      <c r="A90" s="1246"/>
      <c r="B90" s="1246"/>
      <c r="C90" s="1246"/>
      <c r="D90" s="1246"/>
      <c r="E90" s="1246"/>
      <c r="F90" s="1246"/>
      <c r="G90" s="1246"/>
    </row>
    <row r="91" spans="1:7" hidden="1">
      <c r="A91" s="777"/>
      <c r="B91" s="778"/>
      <c r="C91" s="778"/>
      <c r="D91" s="779"/>
      <c r="E91" s="780">
        <v>2.6179999999999999</v>
      </c>
      <c r="F91" s="781" t="s">
        <v>1352</v>
      </c>
      <c r="G91" s="777"/>
    </row>
    <row r="92" spans="1:7" ht="18">
      <c r="A92" s="1247" t="s">
        <v>1353</v>
      </c>
      <c r="B92" s="1247"/>
      <c r="C92" s="1247"/>
      <c r="D92" s="1247"/>
      <c r="E92" s="782">
        <f>D89</f>
        <v>187.99599999999998</v>
      </c>
      <c r="F92" s="778"/>
      <c r="G92" s="777"/>
    </row>
    <row r="93" spans="1:7" ht="18">
      <c r="A93" s="1247" t="s">
        <v>1488</v>
      </c>
      <c r="B93" s="1247"/>
      <c r="C93" s="1247"/>
      <c r="D93" s="1247"/>
      <c r="E93" s="783">
        <f>E92-E96</f>
        <v>156.04</v>
      </c>
      <c r="F93" s="778"/>
      <c r="G93" s="777"/>
    </row>
    <row r="94" spans="1:7" ht="18">
      <c r="A94" s="1247" t="s">
        <v>1489</v>
      </c>
      <c r="B94" s="1247"/>
      <c r="C94" s="1247"/>
      <c r="D94" s="1247"/>
      <c r="E94" s="784">
        <f>E93-E95</f>
        <v>152.46299999999999</v>
      </c>
      <c r="F94" s="778"/>
      <c r="G94" s="777"/>
    </row>
    <row r="95" spans="1:7" ht="18">
      <c r="A95" s="1248" t="s">
        <v>1490</v>
      </c>
      <c r="B95" s="1248"/>
      <c r="C95" s="1248"/>
      <c r="D95" s="1248"/>
      <c r="E95" s="785">
        <v>3.577</v>
      </c>
      <c r="F95" s="778"/>
      <c r="G95" s="777"/>
    </row>
    <row r="96" spans="1:7" ht="18">
      <c r="A96" s="1247" t="s">
        <v>1491</v>
      </c>
      <c r="B96" s="1247"/>
      <c r="C96" s="1247"/>
      <c r="D96" s="1247"/>
      <c r="E96" s="784">
        <v>31.956</v>
      </c>
      <c r="F96" s="778"/>
      <c r="G96" s="777"/>
    </row>
    <row r="98" spans="2:7" ht="15" thickBot="1">
      <c r="B98" s="1240" t="s">
        <v>1314</v>
      </c>
      <c r="C98" s="1241"/>
      <c r="D98" s="1241"/>
      <c r="E98" s="1241"/>
      <c r="F98" s="1241"/>
      <c r="G98" s="1241"/>
    </row>
    <row r="99" spans="2:7" ht="29.4" thickBot="1">
      <c r="B99" s="550" t="s">
        <v>1316</v>
      </c>
      <c r="C99" s="551" t="s">
        <v>1317</v>
      </c>
      <c r="D99" s="551" t="s">
        <v>1318</v>
      </c>
      <c r="E99" s="551" t="s">
        <v>57</v>
      </c>
      <c r="F99" s="551" t="s">
        <v>1363</v>
      </c>
      <c r="G99" s="551" t="s">
        <v>20</v>
      </c>
    </row>
    <row r="100" spans="2:7" ht="29.4"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3.8" thickBot="1">
      <c r="B102" s="552">
        <v>3</v>
      </c>
      <c r="C102" s="553" t="s">
        <v>1327</v>
      </c>
      <c r="D102" s="554">
        <v>20.811</v>
      </c>
      <c r="E102" s="554"/>
      <c r="F102" s="555" t="s">
        <v>1364</v>
      </c>
      <c r="G102" s="556" t="s">
        <v>1368</v>
      </c>
    </row>
    <row r="103" spans="2:7" ht="29.4" thickBot="1">
      <c r="B103" s="1242">
        <v>4</v>
      </c>
      <c r="C103" s="553" t="s">
        <v>1369</v>
      </c>
      <c r="D103" s="1244">
        <v>10.894</v>
      </c>
      <c r="E103" s="554"/>
      <c r="F103" s="555" t="s">
        <v>1366</v>
      </c>
      <c r="G103" s="556" t="s">
        <v>1370</v>
      </c>
    </row>
    <row r="104" spans="2:7" ht="29.4" thickBot="1">
      <c r="B104" s="1243"/>
      <c r="C104" s="553" t="s">
        <v>1371</v>
      </c>
      <c r="D104" s="1245"/>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8.2"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5" t="s">
        <v>47</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7"/>
    </row>
    <row r="2" spans="1:31" ht="15.6">
      <c r="A2" s="1278" t="s">
        <v>48</v>
      </c>
      <c r="B2" s="1279"/>
      <c r="C2" s="1279"/>
      <c r="D2" s="1279"/>
      <c r="E2" s="1279"/>
      <c r="F2" s="1279"/>
      <c r="G2" s="1279"/>
      <c r="H2" s="1279"/>
      <c r="I2" s="1279"/>
      <c r="J2" s="1279"/>
      <c r="K2" s="1279"/>
      <c r="L2" s="1279"/>
      <c r="M2" s="1279"/>
      <c r="N2" s="1279"/>
      <c r="O2" s="1279"/>
      <c r="P2" s="1279"/>
      <c r="Q2" s="1279"/>
      <c r="R2" s="1279"/>
      <c r="S2" s="1279"/>
      <c r="T2" s="1279"/>
      <c r="U2" s="1279"/>
      <c r="V2" s="1279"/>
      <c r="W2" s="1279"/>
      <c r="X2" s="1279"/>
      <c r="Y2" s="1279"/>
      <c r="Z2" s="1279"/>
      <c r="AA2" s="1279"/>
      <c r="AB2" s="1279"/>
      <c r="AC2" s="1279"/>
      <c r="AD2" s="1279"/>
      <c r="AE2" s="1280"/>
    </row>
    <row r="3" spans="1:31" ht="15.6">
      <c r="A3" s="1281" t="s">
        <v>49</v>
      </c>
      <c r="B3" s="1282"/>
      <c r="C3" s="1282"/>
      <c r="D3" s="1282"/>
      <c r="E3" s="1282"/>
      <c r="F3" s="1282"/>
      <c r="G3" s="1282"/>
      <c r="H3" s="1282"/>
      <c r="I3" s="1282"/>
      <c r="J3" s="1282"/>
      <c r="K3" s="1282"/>
      <c r="L3" s="1282"/>
      <c r="M3" s="1282"/>
      <c r="N3" s="1282"/>
      <c r="O3" s="1282"/>
      <c r="P3" s="1282"/>
      <c r="Q3" s="1282"/>
      <c r="R3" s="1282"/>
      <c r="S3" s="1282"/>
      <c r="T3" s="1282"/>
      <c r="U3" s="1282"/>
      <c r="V3" s="1282"/>
      <c r="W3" s="1282"/>
      <c r="X3" s="1282"/>
      <c r="Y3" s="1282"/>
      <c r="Z3" s="1282"/>
      <c r="AA3" s="1282"/>
      <c r="AB3" s="1282"/>
      <c r="AC3" s="1282"/>
      <c r="AD3" s="1282"/>
      <c r="AE3" s="1283"/>
    </row>
    <row r="4" spans="1:31" ht="18">
      <c r="A4" s="1284" t="s">
        <v>50</v>
      </c>
      <c r="B4" s="1285"/>
      <c r="C4" s="1285"/>
      <c r="D4" s="1285"/>
      <c r="E4" s="1285"/>
      <c r="F4" s="1285"/>
      <c r="G4" s="1285"/>
      <c r="H4" s="1285"/>
      <c r="I4" s="1285"/>
      <c r="J4" s="1285"/>
      <c r="K4" s="1285"/>
      <c r="L4" s="1285"/>
      <c r="M4" s="1285"/>
      <c r="N4" s="1285"/>
      <c r="O4" s="1285"/>
      <c r="P4" s="1285"/>
      <c r="Q4" s="1285"/>
      <c r="R4" s="1285"/>
      <c r="S4" s="1285"/>
      <c r="T4" s="1285"/>
      <c r="U4" s="1285"/>
      <c r="V4" s="1285"/>
      <c r="W4" s="1285"/>
      <c r="X4" s="1285"/>
      <c r="Y4" s="1285"/>
      <c r="Z4" s="1285"/>
      <c r="AA4" s="1285"/>
      <c r="AB4" s="1285"/>
      <c r="AC4" s="1285"/>
      <c r="AD4" s="1285"/>
      <c r="AE4" s="1286"/>
    </row>
    <row r="5" spans="1:31" ht="28.8" hidden="1">
      <c r="A5" s="345" t="s">
        <v>51</v>
      </c>
      <c r="B5" s="345" t="s">
        <v>52</v>
      </c>
      <c r="C5" s="345" t="s">
        <v>53</v>
      </c>
      <c r="D5" s="345" t="s">
        <v>54</v>
      </c>
      <c r="E5" s="345" t="s">
        <v>55</v>
      </c>
      <c r="F5" s="345" t="s">
        <v>20</v>
      </c>
    </row>
    <row r="6" spans="1:31" hidden="1">
      <c r="A6" s="76">
        <v>1</v>
      </c>
      <c r="B6" s="76" t="s">
        <v>56</v>
      </c>
      <c r="C6" s="76">
        <v>2.653</v>
      </c>
      <c r="D6" s="1263">
        <v>45684</v>
      </c>
      <c r="E6" s="1263">
        <v>45691</v>
      </c>
      <c r="F6" s="76" t="s">
        <v>57</v>
      </c>
    </row>
    <row r="7" spans="1:31" hidden="1">
      <c r="A7" s="76">
        <f>A6+1</f>
        <v>2</v>
      </c>
      <c r="B7" s="76" t="s">
        <v>58</v>
      </c>
      <c r="C7" s="76">
        <v>5.31</v>
      </c>
      <c r="D7" s="1266"/>
      <c r="E7" s="1266"/>
      <c r="F7" s="76" t="s">
        <v>57</v>
      </c>
    </row>
    <row r="8" spans="1:31" ht="43.2"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8.8"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63">
        <v>45715</v>
      </c>
      <c r="F11" s="76" t="s">
        <v>57</v>
      </c>
      <c r="H11" s="496"/>
      <c r="I11" s="76"/>
      <c r="J11" s="349"/>
      <c r="K11" s="76"/>
      <c r="L11" s="76"/>
      <c r="M11" s="76"/>
    </row>
    <row r="12" spans="1:31" hidden="1">
      <c r="A12" s="76">
        <f>A11+1</f>
        <v>7</v>
      </c>
      <c r="B12" s="76" t="s">
        <v>66</v>
      </c>
      <c r="C12" s="76">
        <v>2.09</v>
      </c>
      <c r="D12" s="483">
        <v>45713</v>
      </c>
      <c r="E12" s="1265"/>
      <c r="F12" s="76" t="s">
        <v>57</v>
      </c>
    </row>
    <row r="13" spans="1:31" hidden="1">
      <c r="A13" s="76">
        <f t="shared" si="0"/>
        <v>8</v>
      </c>
      <c r="B13" s="76" t="s">
        <v>67</v>
      </c>
      <c r="C13" s="76">
        <v>3.8929999999999998</v>
      </c>
      <c r="D13" s="483">
        <v>45713</v>
      </c>
      <c r="E13" s="1265"/>
      <c r="F13" s="76" t="s">
        <v>57</v>
      </c>
    </row>
    <row r="14" spans="1:31" hidden="1">
      <c r="A14" s="76">
        <f t="shared" si="0"/>
        <v>9</v>
      </c>
      <c r="B14" s="76" t="s">
        <v>68</v>
      </c>
      <c r="C14" s="76">
        <v>6.9710000000000001</v>
      </c>
      <c r="D14" s="483">
        <v>45713</v>
      </c>
      <c r="E14" s="1266"/>
      <c r="F14" s="76" t="s">
        <v>57</v>
      </c>
    </row>
    <row r="15" spans="1:31" hidden="1">
      <c r="A15" s="76">
        <f t="shared" si="0"/>
        <v>10</v>
      </c>
      <c r="B15" s="76" t="s">
        <v>69</v>
      </c>
      <c r="C15" s="76">
        <v>9.4949999999999992</v>
      </c>
      <c r="D15" s="483">
        <v>45721</v>
      </c>
      <c r="E15" s="480">
        <v>45722</v>
      </c>
      <c r="F15" s="76" t="s">
        <v>57</v>
      </c>
    </row>
    <row r="16" spans="1:31" ht="43.2"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87"/>
    </row>
    <row r="19" spans="1:14" hidden="1">
      <c r="A19" s="76">
        <f t="shared" si="0"/>
        <v>14</v>
      </c>
      <c r="B19" s="511" t="s">
        <v>1078</v>
      </c>
      <c r="C19" s="76">
        <v>1.6559999999999999</v>
      </c>
      <c r="D19" s="76"/>
      <c r="E19" s="76"/>
      <c r="F19" s="504" t="s">
        <v>64</v>
      </c>
      <c r="G19" s="348"/>
      <c r="H19" s="1287"/>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7.6" hidden="1">
      <c r="A22" s="76">
        <f t="shared" si="0"/>
        <v>17</v>
      </c>
      <c r="B22" s="76" t="s">
        <v>1074</v>
      </c>
      <c r="C22" s="76">
        <v>10.724</v>
      </c>
      <c r="D22" s="517" t="s">
        <v>1288</v>
      </c>
      <c r="E22" s="76"/>
      <c r="F22" s="76" t="s">
        <v>64</v>
      </c>
      <c r="G22" s="485" t="s">
        <v>1121</v>
      </c>
    </row>
    <row r="23" spans="1:14" ht="56.5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8.8"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8.8"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68" t="s">
        <v>1120</v>
      </c>
      <c r="B63" s="127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1" t="s">
        <v>1314</v>
      </c>
      <c r="D66" s="1292"/>
      <c r="E66" s="1292"/>
      <c r="F66" s="1292"/>
      <c r="G66" s="1293"/>
      <c r="H66" s="310"/>
    </row>
    <row r="67" spans="1:9" ht="43.2">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45" customHeight="1">
      <c r="A70" s="331" t="s">
        <v>1025</v>
      </c>
      <c r="B70" s="521">
        <f>B69+1</f>
        <v>3</v>
      </c>
      <c r="C70" s="331" t="s">
        <v>1324</v>
      </c>
      <c r="D70" s="546">
        <v>19.57</v>
      </c>
      <c r="E70" s="521"/>
      <c r="F70" s="531" t="s">
        <v>1325</v>
      </c>
      <c r="G70" s="532" t="s">
        <v>57</v>
      </c>
      <c r="H70" s="498" t="s">
        <v>1326</v>
      </c>
    </row>
    <row r="71" spans="1:9" ht="27.45" customHeight="1">
      <c r="A71" s="331"/>
      <c r="B71" s="521">
        <f>B70+1</f>
        <v>4</v>
      </c>
      <c r="C71" s="331" t="s">
        <v>1434</v>
      </c>
      <c r="D71" s="521">
        <v>2.6179999999999999</v>
      </c>
      <c r="E71" s="521"/>
      <c r="F71" s="531"/>
      <c r="G71" s="597" t="s">
        <v>1436</v>
      </c>
      <c r="H71" s="498"/>
    </row>
    <row r="72" spans="1:9" ht="41.4">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8.8">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8.8">
      <c r="A76" s="1288" t="s">
        <v>1025</v>
      </c>
      <c r="B76" s="521">
        <f t="shared" si="2"/>
        <v>9</v>
      </c>
      <c r="C76" s="331" t="s">
        <v>1334</v>
      </c>
      <c r="D76" s="546">
        <v>7.9619999999999997</v>
      </c>
      <c r="E76" s="531">
        <v>45691</v>
      </c>
      <c r="F76" s="521"/>
      <c r="G76" s="532" t="s">
        <v>57</v>
      </c>
      <c r="H76" s="537" t="s">
        <v>1335</v>
      </c>
    </row>
    <row r="77" spans="1:9">
      <c r="A77" s="1289"/>
      <c r="B77" s="521">
        <f t="shared" si="2"/>
        <v>10</v>
      </c>
      <c r="C77" s="331" t="s">
        <v>1336</v>
      </c>
      <c r="D77" s="546">
        <v>19.567</v>
      </c>
      <c r="E77" s="531">
        <v>45713</v>
      </c>
      <c r="F77" s="521"/>
      <c r="G77" s="532" t="s">
        <v>57</v>
      </c>
      <c r="H77" s="537"/>
    </row>
    <row r="78" spans="1:9">
      <c r="A78" s="1289"/>
      <c r="B78" s="521">
        <f t="shared" si="2"/>
        <v>11</v>
      </c>
      <c r="C78" s="331" t="s">
        <v>1337</v>
      </c>
      <c r="D78" s="546">
        <v>20.273</v>
      </c>
      <c r="E78" s="531">
        <v>45691</v>
      </c>
      <c r="F78" s="521"/>
      <c r="G78" s="532" t="s">
        <v>57</v>
      </c>
      <c r="H78" s="537"/>
    </row>
    <row r="79" spans="1:9">
      <c r="A79" s="1289"/>
      <c r="B79" s="521">
        <f t="shared" si="2"/>
        <v>12</v>
      </c>
      <c r="C79" s="331" t="s">
        <v>1338</v>
      </c>
      <c r="D79" s="546">
        <v>3.0840000000000001</v>
      </c>
      <c r="E79" s="531">
        <v>45712</v>
      </c>
      <c r="F79" s="521"/>
      <c r="G79" s="532" t="s">
        <v>57</v>
      </c>
      <c r="H79" s="537"/>
    </row>
    <row r="80" spans="1:9">
      <c r="A80" s="1289"/>
      <c r="B80" s="521">
        <f t="shared" si="2"/>
        <v>13</v>
      </c>
      <c r="C80" s="331" t="s">
        <v>1339</v>
      </c>
      <c r="D80" s="546">
        <v>14.119</v>
      </c>
      <c r="E80" s="531">
        <v>45715</v>
      </c>
      <c r="F80" s="521"/>
      <c r="G80" s="532" t="s">
        <v>57</v>
      </c>
      <c r="H80" s="537"/>
    </row>
    <row r="81" spans="1:8">
      <c r="A81" s="1289"/>
      <c r="B81" s="521">
        <f t="shared" si="2"/>
        <v>14</v>
      </c>
      <c r="C81" s="331" t="s">
        <v>1340</v>
      </c>
      <c r="D81" s="546">
        <v>9.4949999999999992</v>
      </c>
      <c r="E81" s="531">
        <v>45722</v>
      </c>
      <c r="F81" s="521"/>
      <c r="G81" s="532" t="s">
        <v>57</v>
      </c>
      <c r="H81" s="537"/>
    </row>
    <row r="82" spans="1:8">
      <c r="A82" s="1290"/>
      <c r="B82" s="521">
        <f t="shared" si="2"/>
        <v>15</v>
      </c>
      <c r="C82" s="331" t="s">
        <v>1341</v>
      </c>
      <c r="D82" s="546">
        <v>8.6940000000000008</v>
      </c>
      <c r="E82" s="531">
        <v>45763</v>
      </c>
      <c r="F82" s="521"/>
      <c r="G82" s="532" t="s">
        <v>57</v>
      </c>
      <c r="H82" s="537"/>
    </row>
    <row r="83" spans="1:8" ht="28.8">
      <c r="A83" s="331" t="s">
        <v>1025</v>
      </c>
      <c r="B83" s="521">
        <f t="shared" si="2"/>
        <v>16</v>
      </c>
      <c r="C83" s="577" t="s">
        <v>1362</v>
      </c>
      <c r="D83" s="572">
        <v>12.558999999999999</v>
      </c>
      <c r="E83" s="531"/>
      <c r="F83" s="531" t="s">
        <v>1325</v>
      </c>
      <c r="G83" s="532" t="s">
        <v>57</v>
      </c>
      <c r="H83" s="498" t="s">
        <v>1343</v>
      </c>
    </row>
    <row r="84" spans="1:8" ht="28.8">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8.8">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40" t="s">
        <v>1314</v>
      </c>
      <c r="C95" s="1241"/>
      <c r="D95" s="1241"/>
      <c r="E95" s="1241"/>
      <c r="F95" s="1241"/>
      <c r="G95" s="1241"/>
    </row>
    <row r="96" spans="1:8" ht="15" hidden="1" customHeight="1" thickBot="1">
      <c r="B96" s="550" t="s">
        <v>1316</v>
      </c>
      <c r="C96" s="551" t="s">
        <v>1317</v>
      </c>
      <c r="D96" s="551" t="s">
        <v>1318</v>
      </c>
      <c r="E96" s="551" t="s">
        <v>57</v>
      </c>
      <c r="F96" s="551" t="s">
        <v>1363</v>
      </c>
      <c r="G96" s="551" t="s">
        <v>20</v>
      </c>
    </row>
    <row r="97" spans="2:7" ht="29.5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3.95" hidden="1" customHeight="1" thickBot="1">
      <c r="B99" s="552">
        <v>3</v>
      </c>
      <c r="C99" s="553" t="s">
        <v>1327</v>
      </c>
      <c r="D99" s="554">
        <v>20.811</v>
      </c>
      <c r="E99" s="554"/>
      <c r="F99" s="555" t="s">
        <v>1364</v>
      </c>
      <c r="G99" s="556" t="s">
        <v>1368</v>
      </c>
    </row>
    <row r="100" spans="2:7" ht="29.55" hidden="1" customHeight="1" thickBot="1">
      <c r="B100" s="1242">
        <v>4</v>
      </c>
      <c r="C100" s="553" t="s">
        <v>1369</v>
      </c>
      <c r="D100" s="1244">
        <v>10.894</v>
      </c>
      <c r="E100" s="554"/>
      <c r="F100" s="555" t="s">
        <v>1366</v>
      </c>
      <c r="G100" s="556" t="s">
        <v>1370</v>
      </c>
    </row>
    <row r="101" spans="2:7" ht="29.55" hidden="1" customHeight="1" thickBot="1">
      <c r="B101" s="1243"/>
      <c r="C101" s="553" t="s">
        <v>1371</v>
      </c>
      <c r="D101" s="1245"/>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5" hidden="1" customHeight="1" thickBot="1">
      <c r="B114" s="552">
        <v>17</v>
      </c>
      <c r="C114" s="553" t="s">
        <v>1349</v>
      </c>
      <c r="D114" s="554">
        <v>2.4740000000000002</v>
      </c>
      <c r="E114" s="557">
        <v>45765</v>
      </c>
      <c r="F114" s="555" t="s">
        <v>1374</v>
      </c>
      <c r="G114" s="554" t="s">
        <v>1375</v>
      </c>
    </row>
    <row r="115" spans="2:7" ht="14.5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4"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3.8" thickBot="1">
      <c r="A5" s="568" t="s">
        <v>1389</v>
      </c>
      <c r="B5" s="569" t="s">
        <v>1390</v>
      </c>
      <c r="C5" s="570">
        <v>45824</v>
      </c>
      <c r="D5" s="571" t="s">
        <v>1387</v>
      </c>
      <c r="E5" s="571" t="s">
        <v>1391</v>
      </c>
    </row>
    <row r="6" spans="1:5" ht="15" thickBot="1">
      <c r="A6" s="564">
        <v>2</v>
      </c>
      <c r="B6" s="565" t="s">
        <v>1314</v>
      </c>
      <c r="C6" s="566"/>
      <c r="D6" s="566"/>
      <c r="E6" s="566"/>
    </row>
    <row r="7" spans="1:5" ht="29.4"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4"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4" thickBot="1">
      <c r="A13" s="564" t="s">
        <v>1389</v>
      </c>
      <c r="B13" s="556" t="s">
        <v>1401</v>
      </c>
      <c r="C13" s="566" t="s">
        <v>1402</v>
      </c>
      <c r="D13" s="566" t="s">
        <v>1387</v>
      </c>
      <c r="E13" s="566" t="s">
        <v>1396</v>
      </c>
    </row>
    <row r="14" spans="1:5" ht="29.4" thickBot="1">
      <c r="A14" s="564" t="s">
        <v>1403</v>
      </c>
      <c r="B14" s="556" t="s">
        <v>1404</v>
      </c>
      <c r="C14" s="566" t="s">
        <v>1405</v>
      </c>
      <c r="D14" s="566" t="s">
        <v>1393</v>
      </c>
      <c r="E14" s="566" t="s">
        <v>1396</v>
      </c>
    </row>
    <row r="15" spans="1:5" ht="29.4" thickBot="1">
      <c r="A15" s="564" t="s">
        <v>1406</v>
      </c>
      <c r="B15" s="556" t="s">
        <v>1407</v>
      </c>
      <c r="C15" s="567">
        <v>45828</v>
      </c>
      <c r="D15" s="566" t="s">
        <v>1383</v>
      </c>
      <c r="E15" s="566" t="s">
        <v>1396</v>
      </c>
    </row>
    <row r="16" spans="1:5" ht="29.4" thickBot="1">
      <c r="A16" s="564" t="s">
        <v>1408</v>
      </c>
      <c r="B16" s="556" t="s">
        <v>1409</v>
      </c>
      <c r="C16" s="567">
        <v>45828</v>
      </c>
      <c r="D16" s="566" t="s">
        <v>1366</v>
      </c>
      <c r="E16" s="566" t="s">
        <v>1396</v>
      </c>
    </row>
    <row r="17" spans="1:5" ht="43.8" thickBot="1">
      <c r="A17" s="564">
        <v>4</v>
      </c>
      <c r="B17" s="556" t="s">
        <v>1410</v>
      </c>
      <c r="C17" s="567">
        <v>45820</v>
      </c>
      <c r="D17" s="566" t="s">
        <v>1387</v>
      </c>
      <c r="E17" s="566" t="s">
        <v>1396</v>
      </c>
    </row>
    <row r="18" spans="1:5" ht="43.8" thickBot="1">
      <c r="A18" s="564">
        <v>5</v>
      </c>
      <c r="B18" s="556" t="s">
        <v>1411</v>
      </c>
      <c r="C18" s="567">
        <v>45838</v>
      </c>
      <c r="D18" s="566" t="s">
        <v>1393</v>
      </c>
      <c r="E18" s="566" t="s">
        <v>1412</v>
      </c>
    </row>
    <row r="19" spans="1:5" ht="43.8" thickBot="1">
      <c r="A19" s="564">
        <v>6</v>
      </c>
      <c r="B19" s="556" t="s">
        <v>1413</v>
      </c>
      <c r="C19" s="566" t="s">
        <v>1402</v>
      </c>
      <c r="D19" s="566" t="s">
        <v>1387</v>
      </c>
      <c r="E19" s="566" t="s">
        <v>1396</v>
      </c>
    </row>
    <row r="20" spans="1:5" ht="58.2" thickBot="1">
      <c r="A20" s="564">
        <v>7</v>
      </c>
      <c r="B20" s="556" t="s">
        <v>1414</v>
      </c>
      <c r="C20" s="566" t="s">
        <v>1402</v>
      </c>
      <c r="D20" s="566" t="s">
        <v>1387</v>
      </c>
      <c r="E20" s="566" t="s">
        <v>1415</v>
      </c>
    </row>
    <row r="21" spans="1:5" ht="29.4" thickBot="1">
      <c r="A21" s="564">
        <v>8</v>
      </c>
      <c r="B21" s="556" t="s">
        <v>1416</v>
      </c>
      <c r="C21" s="567">
        <v>45838</v>
      </c>
      <c r="D21" s="566" t="s">
        <v>1387</v>
      </c>
      <c r="E21" s="566" t="s">
        <v>1065</v>
      </c>
    </row>
    <row r="22" spans="1:5" ht="15" thickBot="1">
      <c r="A22" s="564">
        <v>9</v>
      </c>
      <c r="B22" s="565" t="s">
        <v>1417</v>
      </c>
      <c r="C22" s="566"/>
      <c r="D22" s="566"/>
      <c r="E22" s="566"/>
    </row>
    <row r="23" spans="1:5" ht="29.4" thickBot="1">
      <c r="A23" s="564" t="s">
        <v>1381</v>
      </c>
      <c r="B23" s="556" t="s">
        <v>1418</v>
      </c>
      <c r="C23" s="566" t="s">
        <v>1405</v>
      </c>
      <c r="D23" s="566" t="s">
        <v>1387</v>
      </c>
      <c r="E23" s="566" t="s">
        <v>1065</v>
      </c>
    </row>
    <row r="24" spans="1:5" ht="29.4" thickBot="1">
      <c r="A24" s="564" t="s">
        <v>1385</v>
      </c>
      <c r="B24" s="556" t="s">
        <v>1419</v>
      </c>
      <c r="C24" s="566" t="s">
        <v>1065</v>
      </c>
      <c r="D24" s="566" t="s">
        <v>1387</v>
      </c>
      <c r="E24" s="566" t="s">
        <v>1065</v>
      </c>
    </row>
    <row r="25" spans="1:5" ht="43.8" thickBot="1">
      <c r="A25" s="564" t="s">
        <v>1389</v>
      </c>
      <c r="B25" s="556" t="s">
        <v>1420</v>
      </c>
      <c r="C25" s="566" t="s">
        <v>1402</v>
      </c>
      <c r="D25" s="566" t="s">
        <v>1393</v>
      </c>
      <c r="E25" s="566" t="s">
        <v>1421</v>
      </c>
    </row>
    <row r="26" spans="1:5" ht="29.4" thickBot="1">
      <c r="A26" s="564" t="s">
        <v>1403</v>
      </c>
      <c r="B26" s="556" t="s">
        <v>1422</v>
      </c>
      <c r="C26" s="567">
        <v>45821</v>
      </c>
      <c r="D26" s="566" t="s">
        <v>1387</v>
      </c>
      <c r="E26" s="566" t="s">
        <v>1396</v>
      </c>
    </row>
    <row r="27" spans="1:5" ht="29.4" thickBot="1">
      <c r="A27" s="564">
        <v>10</v>
      </c>
      <c r="B27" s="556" t="s">
        <v>1423</v>
      </c>
      <c r="C27" s="567">
        <v>45826</v>
      </c>
      <c r="D27" s="566" t="s">
        <v>1387</v>
      </c>
      <c r="E27" s="566" t="s">
        <v>1424</v>
      </c>
    </row>
    <row r="28" spans="1:5" ht="29.4" thickBot="1">
      <c r="A28" s="564">
        <v>11</v>
      </c>
      <c r="B28" s="556" t="s">
        <v>1425</v>
      </c>
      <c r="C28" s="567">
        <v>45824</v>
      </c>
      <c r="D28" s="566" t="s">
        <v>1387</v>
      </c>
      <c r="E28" s="566" t="s">
        <v>1426</v>
      </c>
    </row>
    <row r="29" spans="1:5" ht="29.4" thickBot="1">
      <c r="A29" s="564">
        <v>12</v>
      </c>
      <c r="B29" s="556" t="s">
        <v>1427</v>
      </c>
      <c r="C29" s="567">
        <v>45930</v>
      </c>
      <c r="D29" s="566" t="s">
        <v>1383</v>
      </c>
      <c r="E29" s="566" t="s">
        <v>1428</v>
      </c>
    </row>
    <row r="30" spans="1:5" ht="58.2"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8.8">
      <c r="C16" s="873" t="s">
        <v>1553</v>
      </c>
      <c r="D16" s="408" t="s">
        <v>1317</v>
      </c>
      <c r="E16" s="408" t="s">
        <v>1318</v>
      </c>
      <c r="F16" s="1294" t="s">
        <v>1605</v>
      </c>
    </row>
    <row r="17" spans="3:6">
      <c r="C17" s="873"/>
      <c r="D17" s="408" t="s">
        <v>1603</v>
      </c>
      <c r="E17" s="408">
        <f>7584/1000</f>
        <v>7.5839999999999996</v>
      </c>
      <c r="F17" s="1294"/>
    </row>
    <row r="18" spans="3:6">
      <c r="C18" s="873"/>
      <c r="D18" s="877" t="s">
        <v>1604</v>
      </c>
      <c r="E18" s="408">
        <f>6951/1000</f>
        <v>6.9509999999999996</v>
      </c>
      <c r="F18" s="1294"/>
    </row>
    <row r="19" spans="3:6" ht="1.05" customHeight="1">
      <c r="C19" s="310"/>
      <c r="D19" s="875" t="s">
        <v>1353</v>
      </c>
      <c r="E19" s="347">
        <f>SUM(E17:E18)</f>
        <v>14.535</v>
      </c>
      <c r="F19" s="1294"/>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181</v>
      </c>
      <c r="C1" s="317"/>
      <c r="D1" s="316"/>
      <c r="E1" s="317"/>
      <c r="F1" s="317"/>
      <c r="G1" s="317"/>
      <c r="H1" s="316"/>
      <c r="I1" s="316"/>
      <c r="J1" s="57">
        <f>SUBTOTAL(3,J5:J24)</f>
        <v>18</v>
      </c>
      <c r="K1" s="316"/>
      <c r="L1" s="316"/>
    </row>
    <row r="2" spans="2:12">
      <c r="B2" s="1295" t="s">
        <v>166</v>
      </c>
      <c r="C2" s="1295" t="s">
        <v>167</v>
      </c>
      <c r="D2" s="1297" t="s">
        <v>182</v>
      </c>
      <c r="E2" s="1295" t="s">
        <v>168</v>
      </c>
      <c r="F2" s="1296" t="s">
        <v>183</v>
      </c>
      <c r="G2" s="1295" t="s">
        <v>184</v>
      </c>
      <c r="H2" s="1295"/>
      <c r="I2" s="1295"/>
      <c r="J2" s="1295"/>
      <c r="K2" s="1295"/>
      <c r="L2" s="316"/>
    </row>
    <row r="3" spans="2:12" ht="27.6">
      <c r="B3" s="1296"/>
      <c r="C3" s="1296"/>
      <c r="D3" s="1297"/>
      <c r="E3" s="1296"/>
      <c r="F3" s="1298"/>
      <c r="G3" s="1296"/>
      <c r="H3" s="312" t="s">
        <v>185</v>
      </c>
      <c r="I3" s="312" t="s">
        <v>171</v>
      </c>
      <c r="J3" s="311" t="s">
        <v>186</v>
      </c>
      <c r="K3" s="311" t="s">
        <v>187</v>
      </c>
      <c r="L3" s="311" t="s">
        <v>20</v>
      </c>
    </row>
    <row r="4" spans="2:12" ht="41.4">
      <c r="B4" s="318">
        <v>1</v>
      </c>
      <c r="C4" s="309" t="s">
        <v>188</v>
      </c>
      <c r="D4" s="309" t="s">
        <v>188</v>
      </c>
      <c r="E4" s="309" t="s">
        <v>149</v>
      </c>
      <c r="F4" s="309"/>
      <c r="G4" s="309" t="s">
        <v>173</v>
      </c>
      <c r="H4" s="313">
        <v>45665</v>
      </c>
      <c r="I4" s="313">
        <v>45674</v>
      </c>
      <c r="J4" s="309" t="s">
        <v>189</v>
      </c>
      <c r="K4" s="338">
        <v>45674</v>
      </c>
      <c r="L4" s="339" t="s">
        <v>72</v>
      </c>
    </row>
    <row r="5" spans="2:12" ht="41.4">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41.4">
      <c r="B9" s="320">
        <f t="shared" si="0"/>
        <v>6</v>
      </c>
      <c r="C9" s="321" t="s">
        <v>176</v>
      </c>
      <c r="D9" s="322"/>
      <c r="E9" s="309" t="s">
        <v>146</v>
      </c>
      <c r="F9" s="320"/>
      <c r="G9" s="309" t="s">
        <v>173</v>
      </c>
      <c r="H9" s="313">
        <v>45686</v>
      </c>
      <c r="I9" s="313">
        <v>45693</v>
      </c>
      <c r="J9" s="309" t="s">
        <v>198</v>
      </c>
      <c r="K9" s="341"/>
      <c r="L9" s="339" t="s">
        <v>174</v>
      </c>
    </row>
    <row r="10" spans="2:12" ht="41.4">
      <c r="B10" s="320">
        <f t="shared" si="0"/>
        <v>7</v>
      </c>
      <c r="C10" s="321" t="s">
        <v>177</v>
      </c>
      <c r="D10" s="322"/>
      <c r="E10" s="309" t="s">
        <v>149</v>
      </c>
      <c r="F10" s="320"/>
      <c r="G10" s="309" t="s">
        <v>173</v>
      </c>
      <c r="H10" s="313">
        <v>45691</v>
      </c>
      <c r="I10" s="313">
        <v>45698</v>
      </c>
      <c r="J10" s="309" t="s">
        <v>198</v>
      </c>
      <c r="K10" s="341"/>
      <c r="L10" s="339" t="s">
        <v>197</v>
      </c>
    </row>
    <row r="11" spans="2:12" ht="41.4">
      <c r="B11" s="320">
        <f t="shared" si="0"/>
        <v>8</v>
      </c>
      <c r="C11" s="321" t="s">
        <v>199</v>
      </c>
      <c r="D11" s="322"/>
      <c r="E11" s="309" t="s">
        <v>146</v>
      </c>
      <c r="F11" s="320"/>
      <c r="G11" s="309" t="s">
        <v>173</v>
      </c>
      <c r="H11" s="313">
        <v>45697</v>
      </c>
      <c r="I11" s="313">
        <v>45705</v>
      </c>
      <c r="J11" s="309" t="s">
        <v>198</v>
      </c>
      <c r="K11" s="341"/>
      <c r="L11" s="339" t="s">
        <v>197</v>
      </c>
    </row>
    <row r="12" spans="2:12" ht="41.4">
      <c r="B12" s="320">
        <f t="shared" si="0"/>
        <v>9</v>
      </c>
      <c r="C12" s="321" t="s">
        <v>200</v>
      </c>
      <c r="D12" s="322"/>
      <c r="E12" s="309" t="s">
        <v>146</v>
      </c>
      <c r="F12" s="320"/>
      <c r="G12" s="309" t="s">
        <v>173</v>
      </c>
      <c r="H12" s="313">
        <v>45700</v>
      </c>
      <c r="I12" s="313">
        <v>45706</v>
      </c>
      <c r="J12" s="309" t="s">
        <v>198</v>
      </c>
      <c r="K12" s="341"/>
      <c r="L12" s="339" t="s">
        <v>197</v>
      </c>
    </row>
    <row r="13" spans="2:12" ht="41.4">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41.4">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41.4">
      <c r="B18" s="320">
        <f t="shared" si="0"/>
        <v>15</v>
      </c>
      <c r="C18" s="321" t="s">
        <v>207</v>
      </c>
      <c r="D18" s="322"/>
      <c r="E18" s="309" t="s">
        <v>146</v>
      </c>
      <c r="F18" s="320"/>
      <c r="G18" s="309" t="s">
        <v>173</v>
      </c>
      <c r="H18" s="313">
        <v>45698</v>
      </c>
      <c r="I18" s="340"/>
      <c r="J18" s="309" t="s">
        <v>208</v>
      </c>
      <c r="K18" s="341"/>
      <c r="L18" s="342" t="s">
        <v>209</v>
      </c>
    </row>
    <row r="19" spans="2:12" ht="41.4">
      <c r="B19" s="320">
        <f t="shared" si="0"/>
        <v>16</v>
      </c>
      <c r="C19" s="321" t="s">
        <v>210</v>
      </c>
      <c r="D19" s="322"/>
      <c r="E19" s="309" t="s">
        <v>211</v>
      </c>
      <c r="F19" s="320"/>
      <c r="G19" s="309" t="s">
        <v>173</v>
      </c>
      <c r="H19" s="313">
        <v>45705</v>
      </c>
      <c r="I19" s="340"/>
      <c r="J19" s="309" t="s">
        <v>212</v>
      </c>
      <c r="K19" s="341"/>
      <c r="L19" s="342" t="s">
        <v>213</v>
      </c>
    </row>
    <row r="20" spans="2:12" ht="41.4">
      <c r="B20" s="320">
        <f t="shared" si="0"/>
        <v>17</v>
      </c>
      <c r="C20" s="321" t="s">
        <v>214</v>
      </c>
      <c r="D20" s="322"/>
      <c r="E20" s="309" t="s">
        <v>211</v>
      </c>
      <c r="F20" s="320"/>
      <c r="G20" s="309" t="s">
        <v>173</v>
      </c>
      <c r="H20" s="313">
        <v>45705</v>
      </c>
      <c r="I20" s="340"/>
      <c r="J20" s="309" t="s">
        <v>198</v>
      </c>
      <c r="K20" s="341"/>
      <c r="L20" s="342" t="s">
        <v>215</v>
      </c>
    </row>
    <row r="21" spans="2:12" ht="41.4">
      <c r="B21" s="320">
        <f t="shared" si="0"/>
        <v>18</v>
      </c>
      <c r="C21" s="321" t="s">
        <v>216</v>
      </c>
      <c r="D21" s="322"/>
      <c r="E21" s="309" t="s">
        <v>211</v>
      </c>
      <c r="F21" s="320"/>
      <c r="G21" s="309" t="s">
        <v>173</v>
      </c>
      <c r="H21" s="313">
        <v>45705</v>
      </c>
      <c r="I21" s="340"/>
      <c r="J21" s="309" t="s">
        <v>217</v>
      </c>
      <c r="K21" s="341"/>
      <c r="L21" s="342" t="s">
        <v>215</v>
      </c>
    </row>
    <row r="22" spans="2:12" ht="41.4">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12" t="s">
        <v>261</v>
      </c>
      <c r="C1" s="1313"/>
      <c r="D1" s="1313"/>
      <c r="E1" s="1313"/>
      <c r="F1" s="1313"/>
      <c r="G1" s="1313"/>
      <c r="H1" s="1313"/>
      <c r="I1" s="1313"/>
      <c r="J1" s="1313"/>
      <c r="K1" s="1313"/>
      <c r="L1" s="1313"/>
      <c r="M1" s="1313"/>
      <c r="N1" s="1313"/>
      <c r="O1" s="1313"/>
      <c r="P1" s="1313"/>
      <c r="Q1" s="1313"/>
      <c r="R1" s="1313"/>
      <c r="S1" s="1313"/>
      <c r="T1" s="1313"/>
      <c r="U1" s="1314"/>
      <c r="V1" s="166"/>
    </row>
    <row r="2" spans="1:22">
      <c r="A2" s="1315" t="s">
        <v>262</v>
      </c>
      <c r="B2" s="1316"/>
      <c r="C2" s="1316"/>
      <c r="D2" s="1316"/>
      <c r="E2" s="1316"/>
      <c r="F2" s="1316"/>
      <c r="G2" s="1316"/>
      <c r="H2" s="1316"/>
      <c r="I2" s="1316"/>
      <c r="J2" s="1316"/>
      <c r="K2" s="1316"/>
      <c r="L2" s="1316"/>
      <c r="M2" s="1316"/>
      <c r="N2" s="1316"/>
      <c r="O2" s="1316"/>
      <c r="P2" s="1316"/>
      <c r="Q2" s="1316"/>
      <c r="R2" s="1316"/>
      <c r="S2" s="1316"/>
      <c r="T2" s="131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6" t="s">
        <v>263</v>
      </c>
      <c r="B4" s="1307"/>
      <c r="C4" s="127"/>
      <c r="D4" s="1308" t="s">
        <v>264</v>
      </c>
      <c r="E4" s="1309"/>
      <c r="F4" s="1301" t="s">
        <v>265</v>
      </c>
      <c r="G4" s="1302" t="s">
        <v>266</v>
      </c>
      <c r="H4" s="1302" t="s">
        <v>267</v>
      </c>
      <c r="I4" s="1302"/>
      <c r="J4" s="1302"/>
      <c r="K4" s="128" t="s">
        <v>268</v>
      </c>
      <c r="L4" s="1318" t="s">
        <v>269</v>
      </c>
      <c r="M4" s="1319"/>
      <c r="N4" s="1320"/>
      <c r="O4" s="1302" t="s">
        <v>270</v>
      </c>
      <c r="P4" s="1302"/>
      <c r="Q4" s="1302"/>
      <c r="R4" s="1321"/>
      <c r="S4" s="1321"/>
      <c r="T4" s="1321"/>
      <c r="U4" s="264"/>
    </row>
    <row r="5" spans="1:22">
      <c r="A5" s="1306"/>
      <c r="B5" s="1307"/>
      <c r="C5" s="127"/>
      <c r="D5" s="1310"/>
      <c r="E5" s="1311"/>
      <c r="F5" s="1301"/>
      <c r="G5" s="130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299"/>
      <c r="E6" s="130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03"/>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04"/>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0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12" t="s">
        <v>261</v>
      </c>
      <c r="D2" s="1313"/>
      <c r="E2" s="1313"/>
      <c r="F2" s="1313"/>
      <c r="G2" s="1313"/>
      <c r="H2" s="1313"/>
      <c r="I2" s="1313"/>
      <c r="J2" s="1313"/>
      <c r="K2" s="1313"/>
      <c r="L2" s="1313"/>
      <c r="M2" s="1313"/>
      <c r="N2" s="1313"/>
      <c r="O2" s="1313"/>
      <c r="P2" s="1313"/>
      <c r="Q2" s="1313"/>
      <c r="R2" s="1313"/>
      <c r="S2" s="1313"/>
      <c r="T2" s="1313"/>
      <c r="U2" s="1313"/>
      <c r="V2" s="1314"/>
      <c r="W2" s="264"/>
    </row>
    <row r="3" spans="1:31" ht="13.8">
      <c r="B3" s="247"/>
      <c r="C3" s="1336" t="s">
        <v>262</v>
      </c>
      <c r="D3" s="1337"/>
      <c r="E3" s="1337"/>
      <c r="F3" s="1337"/>
      <c r="G3" s="1337"/>
      <c r="H3" s="1337"/>
      <c r="I3" s="1337"/>
      <c r="J3" s="1337"/>
      <c r="K3" s="1337"/>
      <c r="L3" s="1337"/>
      <c r="M3" s="1337"/>
      <c r="N3" s="1337"/>
      <c r="O3" s="1337"/>
      <c r="P3" s="1337"/>
      <c r="Q3" s="1337"/>
      <c r="R3" s="1337"/>
      <c r="S3" s="1337"/>
      <c r="T3" s="1337"/>
      <c r="U3" s="1337"/>
      <c r="V3" s="1338"/>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7" t="s">
        <v>263</v>
      </c>
      <c r="D5" s="1307"/>
      <c r="E5" s="127"/>
      <c r="F5" s="1308" t="s">
        <v>264</v>
      </c>
      <c r="G5" s="1309"/>
      <c r="H5" s="1301" t="s">
        <v>265</v>
      </c>
      <c r="I5" s="1302" t="s">
        <v>266</v>
      </c>
      <c r="J5" s="1302" t="s">
        <v>267</v>
      </c>
      <c r="K5" s="1302"/>
      <c r="L5" s="1302"/>
      <c r="M5" s="128" t="s">
        <v>268</v>
      </c>
      <c r="N5" s="1318" t="s">
        <v>269</v>
      </c>
      <c r="O5" s="1319"/>
      <c r="P5" s="1320"/>
      <c r="Q5" s="1302" t="s">
        <v>270</v>
      </c>
      <c r="R5" s="1302"/>
      <c r="S5" s="1302"/>
      <c r="T5" s="1321"/>
      <c r="U5" s="1321"/>
      <c r="V5" s="1321"/>
      <c r="W5" s="264"/>
    </row>
    <row r="6" spans="1:31" ht="13.8">
      <c r="B6" s="247"/>
      <c r="C6" s="1307"/>
      <c r="D6" s="1307"/>
      <c r="E6" s="127"/>
      <c r="F6" s="1310"/>
      <c r="G6" s="1311"/>
      <c r="H6" s="1301"/>
      <c r="I6" s="130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05" customHeight="1">
      <c r="B7" s="247"/>
      <c r="C7" s="127"/>
      <c r="D7" s="127"/>
      <c r="E7" s="127"/>
      <c r="F7" s="1299"/>
      <c r="G7" s="130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477</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c r="B187" s="132"/>
      <c r="G187" s="160" t="s">
        <v>294</v>
      </c>
      <c r="I187" s="144"/>
      <c r="K187" s="1325" t="s">
        <v>666</v>
      </c>
      <c r="L187" s="1326"/>
      <c r="M187" s="1326"/>
      <c r="N187" s="1326"/>
      <c r="O187" s="1326"/>
      <c r="P187" s="1326"/>
      <c r="Q187" s="1326"/>
      <c r="R187" s="1326"/>
      <c r="S187" s="1326"/>
      <c r="T187" s="1326"/>
      <c r="U187" s="133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25" t="s">
        <v>666</v>
      </c>
      <c r="D196" s="1326"/>
      <c r="E196" s="1326"/>
      <c r="F196" s="1326"/>
      <c r="G196" s="1326"/>
      <c r="H196" s="1326"/>
      <c r="I196" s="1326"/>
      <c r="J196" s="1326"/>
      <c r="K196" s="1326"/>
      <c r="L196" s="1326"/>
      <c r="M196" s="1326"/>
      <c r="N196" s="1326"/>
      <c r="O196" s="1326"/>
      <c r="P196" s="1326"/>
      <c r="Q196" s="1326"/>
      <c r="R196" s="1326"/>
      <c r="S196" s="1326"/>
      <c r="T196" s="1326"/>
      <c r="U196" s="133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25" t="s">
        <v>666</v>
      </c>
      <c r="D204" s="1326"/>
      <c r="E204" s="1326"/>
      <c r="F204" s="1326"/>
      <c r="G204" s="1326"/>
      <c r="H204" s="1326"/>
      <c r="I204" s="1326"/>
      <c r="J204" s="1326"/>
      <c r="K204" s="1326"/>
      <c r="L204" s="1326"/>
      <c r="M204" s="1326"/>
      <c r="N204" s="1326"/>
      <c r="O204" s="1326"/>
      <c r="P204" s="1326"/>
      <c r="Q204" s="1326"/>
      <c r="R204" s="1326"/>
      <c r="S204" s="1326"/>
      <c r="T204" s="1326"/>
      <c r="U204" s="133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25" t="s">
        <v>666</v>
      </c>
      <c r="D213" s="1326"/>
      <c r="E213" s="1326"/>
      <c r="F213" s="1326"/>
      <c r="G213" s="1326"/>
      <c r="H213" s="1326"/>
      <c r="I213" s="1326"/>
      <c r="J213" s="1326"/>
      <c r="K213" s="1326"/>
      <c r="L213" s="1326"/>
      <c r="M213" s="1326"/>
      <c r="N213" s="1326"/>
      <c r="O213" s="1326"/>
      <c r="P213" s="1326"/>
      <c r="Q213" s="1326"/>
      <c r="R213" s="1326"/>
      <c r="S213" s="1326"/>
      <c r="T213" s="1326"/>
      <c r="U213" s="133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22" t="s">
        <v>666</v>
      </c>
      <c r="D221" s="1323"/>
      <c r="E221" s="1323"/>
      <c r="F221" s="1323"/>
      <c r="G221" s="1323"/>
      <c r="H221" s="1323"/>
      <c r="I221" s="1323"/>
      <c r="J221" s="1323"/>
      <c r="K221" s="1323"/>
      <c r="L221" s="1323"/>
      <c r="M221" s="1323"/>
      <c r="N221" s="1323"/>
      <c r="O221" s="1323"/>
      <c r="P221" s="1323"/>
      <c r="Q221" s="1323"/>
      <c r="R221" s="1323"/>
      <c r="S221" s="1323"/>
      <c r="T221" s="1323"/>
      <c r="U221" s="132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25" t="s">
        <v>666</v>
      </c>
      <c r="D229" s="1326"/>
      <c r="E229" s="1326"/>
      <c r="F229" s="132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c r="B237" s="132"/>
      <c r="C237" s="144"/>
      <c r="E237" s="145"/>
      <c r="G237" s="145"/>
      <c r="I237" s="144"/>
      <c r="K237" s="160" t="s">
        <v>329</v>
      </c>
      <c r="M237" s="145"/>
      <c r="O237" s="144"/>
      <c r="Q237" s="282" t="s">
        <v>338</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c r="B271" s="132"/>
      <c r="C271" s="144"/>
      <c r="E271" s="145"/>
      <c r="G271" s="145"/>
      <c r="I271" s="144"/>
      <c r="K271" s="1327" t="s">
        <v>676</v>
      </c>
      <c r="L271" s="1328"/>
      <c r="M271" s="1328"/>
      <c r="N271" s="1328"/>
      <c r="O271" s="1328"/>
      <c r="P271" s="1328"/>
      <c r="Q271" s="1328"/>
      <c r="R271" s="1328"/>
      <c r="S271" s="1328"/>
      <c r="T271" s="1328"/>
      <c r="U271" s="132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8.8">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7.6">
      <c r="B422" s="209"/>
      <c r="F422" s="286" t="s">
        <v>815</v>
      </c>
      <c r="G422" s="57">
        <v>4</v>
      </c>
      <c r="H422" s="57">
        <v>3</v>
      </c>
      <c r="I422" s="57"/>
      <c r="J422" s="57"/>
      <c r="K422" s="57"/>
      <c r="L422" s="57">
        <v>2</v>
      </c>
      <c r="M422" s="57">
        <v>1</v>
      </c>
      <c r="N422" s="57">
        <f>SUM(G422:M422)</f>
        <v>10</v>
      </c>
      <c r="O422" s="1333"/>
      <c r="W422" s="265"/>
      <c r="X422" s="291">
        <v>13</v>
      </c>
      <c r="Y422" s="206" t="s">
        <v>816</v>
      </c>
      <c r="Z422" s="291"/>
      <c r="AA422" s="206" t="s">
        <v>817</v>
      </c>
      <c r="AB422" s="206"/>
      <c r="AC422" s="295" t="s">
        <v>818</v>
      </c>
      <c r="AD422" s="206"/>
    </row>
    <row r="423" spans="2:32" ht="27.6">
      <c r="B423" s="209"/>
      <c r="F423" s="286" t="s">
        <v>819</v>
      </c>
      <c r="G423" s="57"/>
      <c r="H423" s="57"/>
      <c r="I423" s="57"/>
      <c r="J423" s="57"/>
      <c r="K423" s="57"/>
      <c r="L423" s="57"/>
      <c r="M423" s="57"/>
      <c r="N423" s="57"/>
      <c r="O423" s="1334"/>
      <c r="W423" s="265"/>
      <c r="X423" s="291"/>
      <c r="Y423" s="291"/>
      <c r="Z423" s="291"/>
      <c r="AA423" s="291"/>
      <c r="AB423" s="294"/>
      <c r="AC423" s="294"/>
      <c r="AD423" s="206"/>
    </row>
    <row r="424" spans="2:32" ht="14.4">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idden="1">
      <c r="B427" s="209"/>
      <c r="F427" s="205" t="s">
        <v>442</v>
      </c>
      <c r="G427" s="206"/>
      <c r="H427" s="206"/>
      <c r="I427" s="206"/>
      <c r="J427" s="206"/>
      <c r="K427" s="206"/>
      <c r="L427" s="206"/>
      <c r="M427" s="228"/>
      <c r="N427" s="206"/>
      <c r="O427" s="1303"/>
      <c r="W427" s="265"/>
      <c r="X427" s="291"/>
      <c r="Y427" s="291"/>
      <c r="Z427" s="291"/>
      <c r="AA427" s="291"/>
      <c r="AB427" s="294"/>
      <c r="AC427" s="294"/>
      <c r="AD427" s="206"/>
    </row>
    <row r="428" spans="2:32" hidden="1">
      <c r="B428" s="209"/>
      <c r="F428" s="205" t="s">
        <v>443</v>
      </c>
      <c r="G428" s="206"/>
      <c r="H428" s="206"/>
      <c r="I428" s="206"/>
      <c r="J428" s="206"/>
      <c r="K428" s="206"/>
      <c r="L428" s="206"/>
      <c r="M428" s="206"/>
      <c r="N428" s="206"/>
      <c r="O428" s="1304"/>
      <c r="Q428" s="229"/>
      <c r="W428" s="265"/>
      <c r="X428" s="291"/>
      <c r="Y428" s="291"/>
      <c r="Z428" s="291"/>
      <c r="AA428" s="291"/>
      <c r="AB428" s="294"/>
      <c r="AC428" s="294"/>
      <c r="AD428" s="206"/>
    </row>
    <row r="429" spans="2:32" hidden="1">
      <c r="B429" s="209"/>
      <c r="F429" s="205" t="s">
        <v>444</v>
      </c>
      <c r="G429" s="206"/>
      <c r="H429" s="206"/>
      <c r="I429" s="206"/>
      <c r="J429" s="206"/>
      <c r="K429" s="206"/>
      <c r="L429" s="206"/>
      <c r="M429" s="206"/>
      <c r="N429" s="206"/>
      <c r="O429" s="130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30"/>
      <c r="C432" s="1331"/>
      <c r="D432" s="1331"/>
      <c r="E432" s="1331"/>
      <c r="F432" s="1331"/>
      <c r="G432" s="1331"/>
      <c r="H432" s="1331"/>
      <c r="I432" s="1331"/>
      <c r="J432" s="1331"/>
      <c r="K432" s="1331"/>
      <c r="L432" s="1331"/>
      <c r="M432" s="1331"/>
      <c r="N432" s="1331"/>
      <c r="O432" s="1331"/>
      <c r="P432" s="1331"/>
      <c r="Q432" s="1331"/>
      <c r="R432" s="1331"/>
      <c r="S432" s="1331"/>
      <c r="T432" s="1331"/>
      <c r="U432" s="1331"/>
      <c r="V432" s="1331"/>
      <c r="W432" s="1332"/>
    </row>
    <row r="433" spans="2:23">
      <c r="B433" s="209"/>
      <c r="W433" s="236"/>
    </row>
    <row r="434" spans="2:23">
      <c r="B434" s="209"/>
      <c r="E434" s="210"/>
      <c r="F434" s="210"/>
      <c r="G434" s="210"/>
      <c r="H434" s="210"/>
      <c r="I434" s="210"/>
      <c r="J434" s="210" t="s">
        <v>445</v>
      </c>
      <c r="K434" s="210"/>
      <c r="L434" s="210"/>
      <c r="W434" s="236"/>
    </row>
    <row r="435" spans="2:2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4" t="s">
        <v>47</v>
      </c>
      <c r="B1" s="1255"/>
      <c r="C1" s="1255"/>
      <c r="D1" s="1255"/>
      <c r="E1" s="1255"/>
      <c r="F1" s="1255"/>
      <c r="G1" s="1255"/>
      <c r="H1" s="1255"/>
      <c r="I1" s="1255"/>
      <c r="J1" s="1255"/>
      <c r="K1" s="1255"/>
      <c r="L1" s="1255"/>
      <c r="M1" s="1255"/>
      <c r="N1" s="1255"/>
      <c r="O1" s="1255"/>
      <c r="P1" s="1255"/>
      <c r="Q1" s="1255"/>
      <c r="R1" s="1255"/>
      <c r="S1" s="1255"/>
      <c r="T1" s="1255"/>
      <c r="U1" s="1255"/>
      <c r="V1" s="1255"/>
      <c r="W1" s="1255"/>
      <c r="X1" s="1256"/>
    </row>
    <row r="2" spans="1:24" ht="15.6">
      <c r="A2" s="1257" t="s">
        <v>48</v>
      </c>
      <c r="B2" s="1258"/>
      <c r="C2" s="1258"/>
      <c r="D2" s="1258"/>
      <c r="E2" s="1258"/>
      <c r="F2" s="1258"/>
      <c r="G2" s="1258"/>
      <c r="H2" s="1258"/>
      <c r="I2" s="1258"/>
      <c r="J2" s="1258"/>
      <c r="K2" s="1258"/>
      <c r="L2" s="1258"/>
      <c r="M2" s="1258"/>
      <c r="N2" s="1258"/>
      <c r="O2" s="1258"/>
      <c r="P2" s="1258"/>
      <c r="Q2" s="1258"/>
      <c r="R2" s="1258"/>
      <c r="S2" s="1258"/>
      <c r="T2" s="1258"/>
      <c r="U2" s="1258"/>
      <c r="V2" s="1258"/>
      <c r="W2" s="1258"/>
      <c r="X2" s="1259"/>
    </row>
    <row r="3" spans="1:24" ht="15.6">
      <c r="A3" s="1257" t="s">
        <v>49</v>
      </c>
      <c r="B3" s="1258"/>
      <c r="C3" s="1258"/>
      <c r="D3" s="1258"/>
      <c r="E3" s="1258"/>
      <c r="F3" s="1258"/>
      <c r="G3" s="1258"/>
      <c r="H3" s="1258"/>
      <c r="I3" s="1258"/>
      <c r="J3" s="1258"/>
      <c r="K3" s="1258"/>
      <c r="L3" s="1258"/>
      <c r="M3" s="1258"/>
      <c r="N3" s="1258"/>
      <c r="O3" s="1258"/>
      <c r="P3" s="1258"/>
      <c r="Q3" s="1258"/>
      <c r="R3" s="1258"/>
      <c r="S3" s="1258"/>
      <c r="T3" s="1258"/>
      <c r="U3" s="1258"/>
      <c r="V3" s="1258"/>
      <c r="W3" s="1258"/>
      <c r="X3" s="1259"/>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05" customHeight="1">
      <c r="A7" s="1295" t="s">
        <v>166</v>
      </c>
      <c r="B7" s="1295" t="s">
        <v>167</v>
      </c>
      <c r="C7" s="1297" t="s">
        <v>182</v>
      </c>
      <c r="D7" s="1295" t="s">
        <v>168</v>
      </c>
      <c r="E7" s="1296" t="s">
        <v>227</v>
      </c>
      <c r="F7" s="1296" t="s">
        <v>228</v>
      </c>
      <c r="G7" s="1296" t="s">
        <v>229</v>
      </c>
    </row>
    <row r="8" spans="1:24">
      <c r="A8" s="1296"/>
      <c r="B8" s="1296"/>
      <c r="C8" s="1297"/>
      <c r="D8" s="1296"/>
      <c r="E8" s="1298"/>
      <c r="F8" s="1298"/>
      <c r="G8" s="1298"/>
    </row>
    <row r="9" spans="1:24" ht="14.4">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6">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4"/>
  <cols>
    <col min="24" max="24" width="11.44140625" bestFit="1" customWidth="1"/>
    <col min="25" max="25" width="13.77734375" bestFit="1" customWidth="1"/>
    <col min="26" max="26" width="24.6640625" bestFit="1" customWidth="1"/>
  </cols>
  <sheetData>
    <row r="1" spans="1:26" ht="18">
      <c r="A1" s="1373"/>
      <c r="B1" s="1373"/>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row>
    <row r="2" spans="1:26" ht="18">
      <c r="A2" s="1374" t="s">
        <v>1855</v>
      </c>
      <c r="B2" s="1374"/>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row>
    <row r="3" spans="1:26" ht="18">
      <c r="A3" s="1375" t="s">
        <v>1856</v>
      </c>
      <c r="B3" s="1375"/>
      <c r="C3" s="1375"/>
      <c r="D3" s="1375"/>
      <c r="E3" s="1375"/>
      <c r="F3" s="1375"/>
      <c r="G3" s="1375"/>
      <c r="H3" s="1375"/>
      <c r="I3" s="1375"/>
      <c r="J3" s="1375"/>
      <c r="K3" s="1375"/>
      <c r="L3" s="1375"/>
      <c r="M3" s="1375"/>
      <c r="N3" s="1375"/>
      <c r="O3" s="1375"/>
      <c r="P3" s="1375"/>
      <c r="Q3" s="1375"/>
      <c r="R3" s="1375"/>
      <c r="S3" s="1375"/>
      <c r="T3" s="1375"/>
      <c r="U3" s="1375"/>
      <c r="V3" s="1375"/>
      <c r="W3" s="1375"/>
      <c r="X3" s="1375"/>
      <c r="Y3" s="1375"/>
      <c r="Z3" s="1375"/>
    </row>
    <row r="4" spans="1:26" ht="18">
      <c r="A4" s="1376" t="s">
        <v>1935</v>
      </c>
      <c r="B4" s="1376"/>
      <c r="C4" s="1376"/>
      <c r="D4" s="1376"/>
      <c r="E4" s="1376"/>
      <c r="F4" s="1376"/>
      <c r="G4" s="1376"/>
      <c r="H4" s="1376"/>
      <c r="I4" s="1376"/>
      <c r="J4" s="1376"/>
      <c r="K4" s="1376"/>
      <c r="L4" s="1376"/>
      <c r="M4" s="1376"/>
      <c r="N4" s="1376"/>
      <c r="O4" s="1376"/>
      <c r="P4" s="1376"/>
      <c r="Q4" s="1376"/>
      <c r="R4" s="1376"/>
      <c r="S4" s="1376"/>
      <c r="T4" s="1376"/>
      <c r="U4" s="1376"/>
      <c r="V4" s="1376"/>
      <c r="W4" s="1376"/>
      <c r="X4" s="1376"/>
      <c r="Y4" s="1376"/>
      <c r="Z4" s="1376"/>
    </row>
    <row r="5" spans="1:26" ht="18">
      <c r="A5" s="1374" t="s">
        <v>1936</v>
      </c>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row>
    <row r="6" spans="1:26" ht="21">
      <c r="A6" s="1371" t="s">
        <v>836</v>
      </c>
      <c r="B6" s="1371"/>
      <c r="C6" s="1371"/>
      <c r="D6" s="1371"/>
      <c r="E6" s="1371"/>
      <c r="F6" s="1371"/>
      <c r="G6" s="1372" t="s">
        <v>1860</v>
      </c>
      <c r="H6" s="1372"/>
      <c r="I6" s="1372"/>
      <c r="J6" s="1372"/>
      <c r="K6" s="1372"/>
      <c r="L6" s="1372"/>
      <c r="M6" s="1372"/>
      <c r="N6" s="1372"/>
      <c r="O6" s="1372"/>
      <c r="P6" s="1372"/>
      <c r="Q6" s="1372"/>
      <c r="R6" s="1372"/>
      <c r="S6" s="1372"/>
      <c r="T6" s="1372"/>
      <c r="U6" s="1372"/>
      <c r="V6" s="1372"/>
      <c r="W6" s="1372"/>
      <c r="X6" s="1372"/>
      <c r="Y6" s="1372"/>
      <c r="Z6" s="1372"/>
    </row>
    <row r="7" spans="1:26">
      <c r="A7" s="1368" t="s">
        <v>838</v>
      </c>
      <c r="B7" s="1369" t="s">
        <v>839</v>
      </c>
      <c r="C7" s="1368" t="s">
        <v>75</v>
      </c>
      <c r="D7" s="1369" t="s">
        <v>1861</v>
      </c>
      <c r="E7" s="1370" t="s">
        <v>1862</v>
      </c>
      <c r="F7" s="1368" t="s">
        <v>1863</v>
      </c>
      <c r="G7" s="1364" t="s">
        <v>1864</v>
      </c>
      <c r="H7" s="1364" t="s">
        <v>1865</v>
      </c>
      <c r="I7" s="1364" t="s">
        <v>1866</v>
      </c>
      <c r="J7" s="1364" t="s">
        <v>1867</v>
      </c>
      <c r="K7" s="1364" t="s">
        <v>1868</v>
      </c>
      <c r="L7" s="1364" t="s">
        <v>52</v>
      </c>
      <c r="M7" s="1364" t="s">
        <v>1869</v>
      </c>
      <c r="N7" s="1364" t="s">
        <v>1870</v>
      </c>
      <c r="O7" s="1364" t="s">
        <v>1871</v>
      </c>
      <c r="P7" s="1367" t="s">
        <v>1872</v>
      </c>
      <c r="Q7" s="1364" t="s">
        <v>1873</v>
      </c>
      <c r="R7" s="1364" t="s">
        <v>1874</v>
      </c>
      <c r="S7" s="1364"/>
      <c r="T7" s="1364"/>
      <c r="U7" s="1364" t="s">
        <v>1875</v>
      </c>
      <c r="V7" s="1364"/>
      <c r="W7" s="1364"/>
      <c r="X7" s="1365" t="s">
        <v>1876</v>
      </c>
      <c r="Y7" s="1365"/>
      <c r="Z7" s="1366" t="s">
        <v>1877</v>
      </c>
    </row>
    <row r="8" spans="1:26" ht="26.4">
      <c r="A8" s="1368"/>
      <c r="B8" s="1369"/>
      <c r="C8" s="1368"/>
      <c r="D8" s="1369"/>
      <c r="E8" s="1370"/>
      <c r="F8" s="1368"/>
      <c r="G8" s="1364"/>
      <c r="H8" s="1364"/>
      <c r="I8" s="1364"/>
      <c r="J8" s="1364"/>
      <c r="K8" s="1364"/>
      <c r="L8" s="1364"/>
      <c r="M8" s="1364"/>
      <c r="N8" s="1364"/>
      <c r="O8" s="1364"/>
      <c r="P8" s="1367"/>
      <c r="Q8" s="1364"/>
      <c r="R8" s="1205" t="s">
        <v>851</v>
      </c>
      <c r="S8" s="1205" t="s">
        <v>852</v>
      </c>
      <c r="T8" s="1205" t="s">
        <v>444</v>
      </c>
      <c r="U8" s="1205" t="s">
        <v>851</v>
      </c>
      <c r="V8" s="1205" t="s">
        <v>852</v>
      </c>
      <c r="W8" s="1205" t="s">
        <v>444</v>
      </c>
      <c r="X8" s="1207" t="s">
        <v>1878</v>
      </c>
      <c r="Y8" s="1207" t="s">
        <v>1879</v>
      </c>
      <c r="Z8" s="1366"/>
    </row>
    <row r="9" spans="1:26">
      <c r="A9" s="354">
        <v>1</v>
      </c>
      <c r="B9" s="318" t="s">
        <v>1814</v>
      </c>
      <c r="C9" s="318" t="s">
        <v>1814</v>
      </c>
      <c r="D9" s="1223" t="s">
        <v>1880</v>
      </c>
      <c r="E9" s="521"/>
      <c r="F9" s="1363">
        <f>E10</f>
        <v>174.26300000000001</v>
      </c>
      <c r="G9" s="354">
        <v>1</v>
      </c>
      <c r="H9" s="318" t="s">
        <v>1937</v>
      </c>
      <c r="I9" s="318" t="s">
        <v>1814</v>
      </c>
      <c r="J9" s="1223">
        <v>46.3</v>
      </c>
      <c r="K9" s="521"/>
      <c r="L9" s="1363">
        <f>K10</f>
        <v>143.31200000000001</v>
      </c>
      <c r="M9" s="521">
        <v>0</v>
      </c>
      <c r="N9" s="1210">
        <v>253.45500000000001</v>
      </c>
      <c r="O9" s="521" t="s">
        <v>1880</v>
      </c>
      <c r="P9" s="1210">
        <f>K10</f>
        <v>143.31200000000001</v>
      </c>
      <c r="Q9" s="1210">
        <v>73</v>
      </c>
      <c r="R9" s="521">
        <v>0</v>
      </c>
      <c r="S9" s="521">
        <v>75</v>
      </c>
      <c r="T9" s="521">
        <v>75</v>
      </c>
      <c r="U9" s="521">
        <v>0</v>
      </c>
      <c r="V9" s="521">
        <v>75</v>
      </c>
      <c r="W9" s="521">
        <v>75</v>
      </c>
      <c r="X9" s="1224">
        <v>723713</v>
      </c>
      <c r="Y9" s="1224">
        <v>2905256</v>
      </c>
      <c r="Z9" s="1214" t="s">
        <v>1927</v>
      </c>
    </row>
    <row r="10" spans="1:26" ht="26.4">
      <c r="A10" s="354"/>
      <c r="B10" s="318"/>
      <c r="C10" s="318"/>
      <c r="D10" s="1223"/>
      <c r="E10" s="1210">
        <v>174.26300000000001</v>
      </c>
      <c r="F10" s="1363"/>
      <c r="G10" s="354"/>
      <c r="H10" s="318"/>
      <c r="I10" s="318"/>
      <c r="J10" s="1223"/>
      <c r="K10" s="1210">
        <v>143.31200000000001</v>
      </c>
      <c r="L10" s="1363"/>
      <c r="M10" s="1225" t="s">
        <v>1938</v>
      </c>
      <c r="N10" s="1210"/>
      <c r="O10" s="521"/>
      <c r="P10" s="1210"/>
      <c r="Q10" s="1226"/>
      <c r="R10" s="1226"/>
      <c r="S10" s="1226"/>
      <c r="T10" s="1226"/>
      <c r="U10" s="1226"/>
      <c r="V10" s="1226"/>
      <c r="W10" s="1226"/>
      <c r="X10" s="1226"/>
      <c r="Y10" s="1226"/>
      <c r="Z10" s="1214" t="s">
        <v>1939</v>
      </c>
    </row>
    <row r="11" spans="1:26">
      <c r="A11" s="354">
        <v>2</v>
      </c>
      <c r="B11" s="318" t="s">
        <v>1882</v>
      </c>
      <c r="C11" s="318" t="s">
        <v>1821</v>
      </c>
      <c r="D11" s="521" t="s">
        <v>1940</v>
      </c>
      <c r="E11" s="1210"/>
      <c r="F11" s="1363">
        <f>SUM(E12:E28)</f>
        <v>2912.04</v>
      </c>
      <c r="G11" s="354">
        <v>2</v>
      </c>
      <c r="H11" s="318" t="s">
        <v>1882</v>
      </c>
      <c r="I11" s="318" t="s">
        <v>1821</v>
      </c>
      <c r="J11" s="1223">
        <v>73.75</v>
      </c>
      <c r="K11" s="1210"/>
      <c r="L11" s="1363">
        <f>SUM(K12:K28)</f>
        <v>3083.3430000000003</v>
      </c>
      <c r="M11" s="1210">
        <f>K10+M9</f>
        <v>143.31200000000001</v>
      </c>
      <c r="N11" s="1210">
        <v>256.06200000000001</v>
      </c>
      <c r="O11" s="521" t="s">
        <v>1941</v>
      </c>
      <c r="P11" s="1210">
        <f>K12+K10</f>
        <v>527.00199999999995</v>
      </c>
      <c r="Q11" s="1212">
        <v>265</v>
      </c>
      <c r="R11" s="521">
        <v>134</v>
      </c>
      <c r="S11" s="521">
        <v>252</v>
      </c>
      <c r="T11" s="540">
        <v>386</v>
      </c>
      <c r="U11" s="521">
        <v>129</v>
      </c>
      <c r="V11" s="521">
        <v>230</v>
      </c>
      <c r="W11" s="540">
        <v>358</v>
      </c>
      <c r="X11" s="776">
        <v>723824.35</v>
      </c>
      <c r="Y11" s="776">
        <v>2905166.3470000001</v>
      </c>
      <c r="Z11" s="1227" t="s">
        <v>1942</v>
      </c>
    </row>
    <row r="12" spans="1:26">
      <c r="A12" s="354"/>
      <c r="B12" s="318"/>
      <c r="C12" s="318"/>
      <c r="D12" s="521"/>
      <c r="E12" s="1210">
        <v>325</v>
      </c>
      <c r="F12" s="1363"/>
      <c r="G12" s="354"/>
      <c r="H12" s="318"/>
      <c r="I12" s="318"/>
      <c r="J12" s="1223"/>
      <c r="K12" s="1210">
        <v>383.69</v>
      </c>
      <c r="L12" s="1363"/>
      <c r="M12" s="521"/>
      <c r="N12" s="1210"/>
      <c r="O12" s="521"/>
      <c r="P12" s="1210"/>
      <c r="Q12" s="1210"/>
      <c r="R12" s="521"/>
      <c r="S12" s="521"/>
      <c r="T12" s="540"/>
      <c r="U12" s="521"/>
      <c r="V12" s="521"/>
      <c r="W12" s="540"/>
      <c r="X12" s="776"/>
      <c r="Y12" s="776"/>
      <c r="Z12" s="1214" t="s">
        <v>1943</v>
      </c>
    </row>
    <row r="13" spans="1:26">
      <c r="A13" s="354">
        <v>3</v>
      </c>
      <c r="B13" s="318" t="s">
        <v>1944</v>
      </c>
      <c r="C13" s="318" t="s">
        <v>1899</v>
      </c>
      <c r="D13" s="521" t="s">
        <v>1880</v>
      </c>
      <c r="E13" s="1210"/>
      <c r="F13" s="1363"/>
      <c r="G13" s="354">
        <v>3</v>
      </c>
      <c r="H13" s="318" t="s">
        <v>1944</v>
      </c>
      <c r="I13" s="318" t="s">
        <v>1822</v>
      </c>
      <c r="J13" s="1223">
        <v>68.95</v>
      </c>
      <c r="K13" s="1210"/>
      <c r="L13" s="1363"/>
      <c r="M13" s="1210">
        <f>K12+M11</f>
        <v>527.00199999999995</v>
      </c>
      <c r="N13" s="1210">
        <v>252.393</v>
      </c>
      <c r="O13" s="521" t="s">
        <v>1880</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63"/>
      <c r="G14" s="354"/>
      <c r="H14" s="318"/>
      <c r="I14" s="318"/>
      <c r="J14" s="1223"/>
      <c r="K14" s="1210">
        <v>317.33600000000001</v>
      </c>
      <c r="L14" s="1363"/>
      <c r="M14" s="521"/>
      <c r="N14" s="1210"/>
      <c r="O14" s="521"/>
      <c r="P14" s="1210"/>
      <c r="Q14" s="1212"/>
      <c r="R14" s="521"/>
      <c r="S14" s="521"/>
      <c r="T14" s="540"/>
      <c r="U14" s="521"/>
      <c r="V14" s="521"/>
      <c r="W14" s="540"/>
      <c r="X14" s="776"/>
      <c r="Y14" s="776"/>
      <c r="Z14" s="1214" t="s">
        <v>1945</v>
      </c>
    </row>
    <row r="15" spans="1:26">
      <c r="A15" s="354">
        <v>4</v>
      </c>
      <c r="B15" s="318" t="s">
        <v>1946</v>
      </c>
      <c r="C15" s="318" t="s">
        <v>1822</v>
      </c>
      <c r="D15" s="521" t="s">
        <v>1880</v>
      </c>
      <c r="E15" s="1210"/>
      <c r="F15" s="1363"/>
      <c r="G15" s="354">
        <v>4</v>
      </c>
      <c r="H15" s="318" t="s">
        <v>1946</v>
      </c>
      <c r="I15" s="318" t="s">
        <v>1822</v>
      </c>
      <c r="J15" s="1223">
        <v>68.95</v>
      </c>
      <c r="K15" s="1210"/>
      <c r="L15" s="1363"/>
      <c r="M15" s="1210">
        <f t="shared" ref="M15" si="0">K14+M13</f>
        <v>844.33799999999997</v>
      </c>
      <c r="N15" s="1210">
        <v>252.922</v>
      </c>
      <c r="O15" s="521" t="s">
        <v>1880</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63"/>
      <c r="G16" s="354"/>
      <c r="H16" s="318"/>
      <c r="I16" s="318"/>
      <c r="J16" s="1223"/>
      <c r="K16" s="1210">
        <v>296.58999999999997</v>
      </c>
      <c r="L16" s="1363"/>
      <c r="M16" s="521"/>
      <c r="N16" s="1210"/>
      <c r="O16" s="521"/>
      <c r="P16" s="1210"/>
      <c r="Q16" s="1212"/>
      <c r="R16" s="521"/>
      <c r="S16" s="521"/>
      <c r="T16" s="540"/>
      <c r="U16" s="521"/>
      <c r="V16" s="521"/>
      <c r="W16" s="540"/>
      <c r="X16" s="776"/>
      <c r="Y16" s="776"/>
      <c r="Z16" s="1214"/>
    </row>
    <row r="17" spans="1:26">
      <c r="A17" s="354">
        <v>5</v>
      </c>
      <c r="B17" s="318" t="s">
        <v>1947</v>
      </c>
      <c r="C17" s="318" t="s">
        <v>1822</v>
      </c>
      <c r="D17" s="521" t="s">
        <v>1948</v>
      </c>
      <c r="E17" s="1210"/>
      <c r="F17" s="1363"/>
      <c r="G17" s="354">
        <v>5</v>
      </c>
      <c r="H17" s="318" t="s">
        <v>1251</v>
      </c>
      <c r="I17" s="318" t="s">
        <v>1823</v>
      </c>
      <c r="J17" s="1223">
        <v>70.75</v>
      </c>
      <c r="K17" s="1210"/>
      <c r="L17" s="1363"/>
      <c r="M17" s="1210">
        <f t="shared" ref="M17" si="1">K16+M15</f>
        <v>1140.9279999999999</v>
      </c>
      <c r="N17" s="1210">
        <v>252.91200000000001</v>
      </c>
      <c r="O17" s="521" t="s">
        <v>1949</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63"/>
      <c r="G18" s="354"/>
      <c r="H18" s="318"/>
      <c r="I18" s="318"/>
      <c r="J18" s="1223"/>
      <c r="K18" s="1210">
        <v>367.23899999999998</v>
      </c>
      <c r="L18" s="1363"/>
      <c r="M18" s="521"/>
      <c r="N18" s="1210"/>
      <c r="O18" s="521"/>
      <c r="P18" s="1210"/>
      <c r="Q18" s="1212"/>
      <c r="R18" s="521"/>
      <c r="S18" s="521"/>
      <c r="T18" s="540"/>
      <c r="U18" s="521"/>
      <c r="V18" s="521"/>
      <c r="W18" s="540"/>
      <c r="X18" s="776"/>
      <c r="Y18" s="776"/>
      <c r="Z18" s="1214"/>
    </row>
    <row r="19" spans="1:26">
      <c r="A19" s="354">
        <v>6</v>
      </c>
      <c r="B19" s="318" t="s">
        <v>1950</v>
      </c>
      <c r="C19" s="318" t="s">
        <v>146</v>
      </c>
      <c r="D19" s="521" t="s">
        <v>1880</v>
      </c>
      <c r="E19" s="1210"/>
      <c r="F19" s="1363"/>
      <c r="G19" s="354">
        <v>6</v>
      </c>
      <c r="H19" s="318" t="s">
        <v>1703</v>
      </c>
      <c r="I19" s="318" t="s">
        <v>146</v>
      </c>
      <c r="J19" s="1223">
        <v>71.95</v>
      </c>
      <c r="K19" s="1210"/>
      <c r="L19" s="1363"/>
      <c r="M19" s="1210">
        <f t="shared" ref="M19" si="2">K18+M17</f>
        <v>1508.1669999999999</v>
      </c>
      <c r="N19" s="1210">
        <v>251.73500000000001</v>
      </c>
      <c r="O19" s="521" t="s">
        <v>1880</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63"/>
      <c r="G20" s="354"/>
      <c r="H20" s="318"/>
      <c r="I20" s="318"/>
      <c r="J20" s="1223"/>
      <c r="K20" s="1210">
        <v>343.26799999999997</v>
      </c>
      <c r="L20" s="1363"/>
      <c r="M20" s="521"/>
      <c r="N20" s="1210"/>
      <c r="O20" s="521"/>
      <c r="P20" s="1210"/>
      <c r="Q20" s="1212"/>
      <c r="R20" s="521"/>
      <c r="S20" s="521"/>
      <c r="T20" s="540"/>
      <c r="U20" s="521"/>
      <c r="V20" s="521"/>
      <c r="W20" s="540"/>
      <c r="X20" s="776"/>
      <c r="Y20" s="776"/>
      <c r="Z20" s="1214" t="s">
        <v>454</v>
      </c>
    </row>
    <row r="21" spans="1:26">
      <c r="A21" s="354">
        <v>7</v>
      </c>
      <c r="B21" s="318" t="s">
        <v>1951</v>
      </c>
      <c r="C21" s="318" t="s">
        <v>1822</v>
      </c>
      <c r="D21" s="521" t="s">
        <v>1880</v>
      </c>
      <c r="E21" s="1210"/>
      <c r="F21" s="1363"/>
      <c r="G21" s="354">
        <v>7</v>
      </c>
      <c r="H21" s="318" t="s">
        <v>1817</v>
      </c>
      <c r="I21" s="318" t="s">
        <v>1822</v>
      </c>
      <c r="J21" s="1223">
        <v>68.95</v>
      </c>
      <c r="K21" s="1210"/>
      <c r="L21" s="1363"/>
      <c r="M21" s="1210">
        <f t="shared" ref="M21" si="3">K20+M19</f>
        <v>1851.4349999999999</v>
      </c>
      <c r="N21" s="1210">
        <v>252.173</v>
      </c>
      <c r="O21" s="521" t="s">
        <v>1880</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63"/>
      <c r="G22" s="354"/>
      <c r="H22" s="318"/>
      <c r="I22" s="318"/>
      <c r="J22" s="1223"/>
      <c r="K22" s="1210">
        <v>298.71199999999999</v>
      </c>
      <c r="L22" s="1363"/>
      <c r="M22" s="521"/>
      <c r="N22" s="1210"/>
      <c r="O22" s="521"/>
      <c r="P22" s="1210"/>
      <c r="Q22" s="1212"/>
      <c r="R22" s="521"/>
      <c r="S22" s="521"/>
      <c r="T22" s="540"/>
      <c r="U22" s="521"/>
      <c r="V22" s="521"/>
      <c r="W22" s="540"/>
      <c r="X22" s="776"/>
      <c r="Y22" s="776"/>
      <c r="Z22" s="1214" t="s">
        <v>1952</v>
      </c>
    </row>
    <row r="23" spans="1:26">
      <c r="A23" s="354">
        <v>8</v>
      </c>
      <c r="B23" s="318" t="s">
        <v>1953</v>
      </c>
      <c r="C23" s="318" t="s">
        <v>1899</v>
      </c>
      <c r="D23" s="521" t="s">
        <v>1954</v>
      </c>
      <c r="E23" s="1210"/>
      <c r="F23" s="1363"/>
      <c r="G23" s="354">
        <v>8</v>
      </c>
      <c r="H23" s="318" t="s">
        <v>1818</v>
      </c>
      <c r="I23" s="318" t="s">
        <v>146</v>
      </c>
      <c r="J23" s="1223">
        <v>71.95</v>
      </c>
      <c r="K23" s="1210"/>
      <c r="L23" s="1363"/>
      <c r="M23" s="1210">
        <f t="shared" ref="M23" si="4">K22+M21</f>
        <v>2150.1469999999999</v>
      </c>
      <c r="N23" s="1210">
        <v>251.524</v>
      </c>
      <c r="O23" s="521" t="s">
        <v>1880</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63"/>
      <c r="G24" s="354"/>
      <c r="H24" s="318"/>
      <c r="I24" s="318"/>
      <c r="J24" s="1223"/>
      <c r="K24" s="1210">
        <v>384.29899999999998</v>
      </c>
      <c r="L24" s="1363"/>
      <c r="M24" s="521"/>
      <c r="N24" s="1210"/>
      <c r="O24" s="521"/>
      <c r="P24" s="1210"/>
      <c r="Q24" s="1212"/>
      <c r="R24" s="521"/>
      <c r="S24" s="521"/>
      <c r="T24" s="540"/>
      <c r="U24" s="521"/>
      <c r="V24" s="521"/>
      <c r="W24" s="540"/>
      <c r="X24" s="776"/>
      <c r="Y24" s="776"/>
      <c r="Z24" s="1214" t="s">
        <v>1955</v>
      </c>
    </row>
    <row r="25" spans="1:26">
      <c r="A25" s="354">
        <v>9</v>
      </c>
      <c r="B25" s="318" t="s">
        <v>1956</v>
      </c>
      <c r="C25" s="318" t="s">
        <v>1822</v>
      </c>
      <c r="D25" s="521" t="s">
        <v>1880</v>
      </c>
      <c r="E25" s="1210"/>
      <c r="F25" s="1363"/>
      <c r="G25" s="354">
        <v>9</v>
      </c>
      <c r="H25" s="318" t="s">
        <v>1819</v>
      </c>
      <c r="I25" s="318" t="s">
        <v>149</v>
      </c>
      <c r="J25" s="1223">
        <v>74.95</v>
      </c>
      <c r="K25" s="1210"/>
      <c r="L25" s="1363"/>
      <c r="M25" s="1210">
        <f t="shared" ref="M25" si="5">K24+M23</f>
        <v>2534.4459999999999</v>
      </c>
      <c r="N25" s="1210">
        <v>249.74600000000001</v>
      </c>
      <c r="O25" s="521" t="s">
        <v>1880</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63"/>
      <c r="G26" s="354"/>
      <c r="H26" s="318"/>
      <c r="I26" s="318"/>
      <c r="J26" s="1223"/>
      <c r="K26" s="1210">
        <v>356.09899999999999</v>
      </c>
      <c r="L26" s="1363"/>
      <c r="M26" s="521"/>
      <c r="N26" s="1210"/>
      <c r="O26" s="521"/>
      <c r="P26" s="1210"/>
      <c r="Q26" s="1212"/>
      <c r="R26" s="521"/>
      <c r="S26" s="521"/>
      <c r="T26" s="540"/>
      <c r="U26" s="521"/>
      <c r="V26" s="521"/>
      <c r="W26" s="540"/>
      <c r="X26" s="776"/>
      <c r="Y26" s="776"/>
      <c r="Z26" s="1214" t="s">
        <v>454</v>
      </c>
    </row>
    <row r="27" spans="1:26">
      <c r="A27" s="354">
        <v>10</v>
      </c>
      <c r="B27" s="318" t="s">
        <v>1957</v>
      </c>
      <c r="C27" s="318" t="s">
        <v>1899</v>
      </c>
      <c r="D27" s="521" t="s">
        <v>1880</v>
      </c>
      <c r="E27" s="1210"/>
      <c r="F27" s="1363"/>
      <c r="G27" s="354">
        <v>10</v>
      </c>
      <c r="H27" s="318" t="s">
        <v>1820</v>
      </c>
      <c r="I27" s="318" t="s">
        <v>1822</v>
      </c>
      <c r="J27" s="1223">
        <v>68.95</v>
      </c>
      <c r="K27" s="1210"/>
      <c r="L27" s="1363"/>
      <c r="M27" s="1210">
        <f t="shared" ref="M27" si="6">K26+M25</f>
        <v>2890.5450000000001</v>
      </c>
      <c r="N27" s="1210">
        <v>247.22300000000001</v>
      </c>
      <c r="O27" s="521" t="s">
        <v>1880</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63"/>
      <c r="G28" s="354"/>
      <c r="H28" s="318"/>
      <c r="I28" s="318"/>
      <c r="J28" s="1223"/>
      <c r="K28" s="1210">
        <v>336.11</v>
      </c>
      <c r="L28" s="1363"/>
      <c r="M28" s="521"/>
      <c r="N28" s="1210"/>
      <c r="O28" s="521"/>
      <c r="P28" s="1210"/>
      <c r="Q28" s="1212"/>
      <c r="R28" s="521"/>
      <c r="S28" s="521"/>
      <c r="T28" s="540"/>
      <c r="U28" s="521"/>
      <c r="V28" s="521"/>
      <c r="W28" s="540"/>
      <c r="X28" s="776"/>
      <c r="Y28" s="776"/>
      <c r="Z28" s="1214" t="s">
        <v>454</v>
      </c>
    </row>
    <row r="29" spans="1:26">
      <c r="A29" s="354">
        <v>11</v>
      </c>
      <c r="B29" s="318" t="s">
        <v>1885</v>
      </c>
      <c r="C29" s="318" t="s">
        <v>1806</v>
      </c>
      <c r="D29" s="521" t="s">
        <v>1958</v>
      </c>
      <c r="E29" s="1210"/>
      <c r="F29" s="1363">
        <f>SUM(E30:E32)</f>
        <v>572.31700000000001</v>
      </c>
      <c r="G29" s="354">
        <v>11</v>
      </c>
      <c r="H29" s="318" t="s">
        <v>1888</v>
      </c>
      <c r="I29" s="318" t="s">
        <v>1823</v>
      </c>
      <c r="J29" s="1223">
        <v>70.75</v>
      </c>
      <c r="K29" s="1210"/>
      <c r="L29" s="1363">
        <f>SUM(K30:K32)</f>
        <v>833.54099999999994</v>
      </c>
      <c r="M29" s="1210">
        <f t="shared" ref="M29" si="7">K28+M27</f>
        <v>3226.6550000000002</v>
      </c>
      <c r="N29" s="1210">
        <v>245.67599999999999</v>
      </c>
      <c r="O29" s="521" t="s">
        <v>1959</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63"/>
      <c r="G30" s="354"/>
      <c r="H30" s="318"/>
      <c r="I30" s="318"/>
      <c r="J30" s="1223"/>
      <c r="K30" s="1210">
        <v>416.12400000000002</v>
      </c>
      <c r="L30" s="1363"/>
      <c r="M30" s="521"/>
      <c r="N30" s="1210"/>
      <c r="O30" s="521"/>
      <c r="P30" s="1210"/>
      <c r="Q30" s="1212"/>
      <c r="R30" s="521"/>
      <c r="S30" s="521"/>
      <c r="T30" s="540"/>
      <c r="U30" s="521"/>
      <c r="V30" s="521"/>
      <c r="W30" s="540"/>
      <c r="X30" s="776"/>
      <c r="Y30" s="776"/>
      <c r="Z30" s="1214"/>
    </row>
    <row r="31" spans="1:26">
      <c r="A31" s="354">
        <v>12</v>
      </c>
      <c r="B31" s="318" t="s">
        <v>1960</v>
      </c>
      <c r="C31" s="318" t="s">
        <v>1822</v>
      </c>
      <c r="D31" s="521" t="s">
        <v>1880</v>
      </c>
      <c r="E31" s="1210"/>
      <c r="F31" s="1363"/>
      <c r="G31" s="354">
        <v>12</v>
      </c>
      <c r="H31" s="318" t="s">
        <v>486</v>
      </c>
      <c r="I31" s="318" t="s">
        <v>149</v>
      </c>
      <c r="J31" s="1223">
        <v>74.95</v>
      </c>
      <c r="K31" s="1210"/>
      <c r="L31" s="1363"/>
      <c r="M31" s="1210">
        <f t="shared" ref="M31" si="8">K30+M29</f>
        <v>3642.7790000000005</v>
      </c>
      <c r="N31" s="1210">
        <v>244.995</v>
      </c>
      <c r="O31" s="521" t="s">
        <v>1880</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63"/>
      <c r="G32" s="354"/>
      <c r="H32" s="318"/>
      <c r="I32" s="318"/>
      <c r="J32" s="1223"/>
      <c r="K32" s="1210">
        <v>417.41699999999997</v>
      </c>
      <c r="L32" s="1363"/>
      <c r="M32" s="521"/>
      <c r="N32" s="1210"/>
      <c r="O32" s="521"/>
      <c r="P32" s="1210"/>
      <c r="Q32" s="1212"/>
      <c r="R32" s="521"/>
      <c r="S32" s="521"/>
      <c r="T32" s="540"/>
      <c r="U32" s="521"/>
      <c r="V32" s="521"/>
      <c r="W32" s="540"/>
      <c r="X32" s="776"/>
      <c r="Y32" s="776"/>
      <c r="Z32" s="1214" t="s">
        <v>1961</v>
      </c>
    </row>
    <row r="33" spans="1:26">
      <c r="A33" s="354">
        <v>13</v>
      </c>
      <c r="B33" s="318" t="s">
        <v>1888</v>
      </c>
      <c r="C33" s="318" t="s">
        <v>1823</v>
      </c>
      <c r="D33" s="521" t="s">
        <v>1962</v>
      </c>
      <c r="E33" s="1210"/>
      <c r="F33" s="1363">
        <f>SUM(E34:E40)</f>
        <v>1510.095</v>
      </c>
      <c r="G33" s="354">
        <v>13</v>
      </c>
      <c r="H33" s="318" t="s">
        <v>1963</v>
      </c>
      <c r="I33" s="318" t="s">
        <v>146</v>
      </c>
      <c r="J33" s="1223">
        <v>71.95</v>
      </c>
      <c r="K33" s="1210"/>
      <c r="L33" s="1363">
        <f>SUM(K34:K40)</f>
        <v>1536.038</v>
      </c>
      <c r="M33" s="1210">
        <f t="shared" ref="M33" si="9">K32+M31</f>
        <v>4060.1960000000004</v>
      </c>
      <c r="N33" s="1210">
        <v>248.94499999999999</v>
      </c>
      <c r="O33" s="521" t="s">
        <v>1880</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63"/>
      <c r="G34" s="354"/>
      <c r="H34" s="318"/>
      <c r="I34" s="318"/>
      <c r="J34" s="1223"/>
      <c r="K34" s="1210">
        <v>397.738</v>
      </c>
      <c r="L34" s="1363"/>
      <c r="M34" s="521"/>
      <c r="N34" s="1210"/>
      <c r="O34" s="521"/>
      <c r="P34" s="1210"/>
      <c r="Q34" s="1212"/>
      <c r="R34" s="521"/>
      <c r="S34" s="521"/>
      <c r="T34" s="540"/>
      <c r="U34" s="521"/>
      <c r="V34" s="521"/>
      <c r="W34" s="540"/>
      <c r="X34" s="776"/>
      <c r="Y34" s="776"/>
      <c r="Z34" s="1214"/>
    </row>
    <row r="35" spans="1:26">
      <c r="A35" s="354">
        <v>14</v>
      </c>
      <c r="B35" s="318" t="s">
        <v>486</v>
      </c>
      <c r="C35" s="318" t="s">
        <v>146</v>
      </c>
      <c r="D35" s="521" t="s">
        <v>1880</v>
      </c>
      <c r="E35" s="1210"/>
      <c r="F35" s="1363"/>
      <c r="G35" s="354">
        <v>14</v>
      </c>
      <c r="H35" s="318" t="s">
        <v>1964</v>
      </c>
      <c r="I35" s="318" t="s">
        <v>149</v>
      </c>
      <c r="J35" s="1223">
        <v>74.95</v>
      </c>
      <c r="K35" s="1210"/>
      <c r="L35" s="1363"/>
      <c r="M35" s="1210">
        <f t="shared" ref="M35" si="10">K34+M33</f>
        <v>4457.9340000000002</v>
      </c>
      <c r="N35" s="1210">
        <v>250.87100000000001</v>
      </c>
      <c r="O35" s="521" t="s">
        <v>1880</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63"/>
      <c r="G36" s="354"/>
      <c r="H36" s="318"/>
      <c r="I36" s="318"/>
      <c r="J36" s="1223"/>
      <c r="K36" s="1210">
        <v>416.49</v>
      </c>
      <c r="L36" s="1363"/>
      <c r="M36" s="521"/>
      <c r="N36" s="1210"/>
      <c r="O36" s="521"/>
      <c r="P36" s="1210"/>
      <c r="Q36" s="1212"/>
      <c r="R36" s="521"/>
      <c r="S36" s="521"/>
      <c r="T36" s="540"/>
      <c r="U36" s="521"/>
      <c r="V36" s="521"/>
      <c r="W36" s="540"/>
      <c r="X36" s="776"/>
      <c r="Y36" s="776"/>
      <c r="Z36" s="1214" t="s">
        <v>1965</v>
      </c>
    </row>
    <row r="37" spans="1:26">
      <c r="A37" s="354">
        <v>15</v>
      </c>
      <c r="B37" s="318" t="s">
        <v>1963</v>
      </c>
      <c r="C37" s="318" t="s">
        <v>146</v>
      </c>
      <c r="D37" s="521" t="s">
        <v>1880</v>
      </c>
      <c r="E37" s="1210"/>
      <c r="F37" s="1363"/>
      <c r="G37" s="354">
        <v>15</v>
      </c>
      <c r="H37" s="318" t="s">
        <v>489</v>
      </c>
      <c r="I37" s="318" t="s">
        <v>146</v>
      </c>
      <c r="J37" s="1223">
        <v>71.95</v>
      </c>
      <c r="K37" s="1210"/>
      <c r="L37" s="1363"/>
      <c r="M37" s="1210">
        <f t="shared" ref="M37" si="11">K36+M35</f>
        <v>4874.424</v>
      </c>
      <c r="N37" s="1210">
        <v>249.994</v>
      </c>
      <c r="O37" s="521" t="s">
        <v>1880</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63"/>
      <c r="G38" s="354"/>
      <c r="H38" s="318"/>
      <c r="I38" s="318"/>
      <c r="J38" s="1223"/>
      <c r="K38" s="1210">
        <v>354.65699999999998</v>
      </c>
      <c r="L38" s="1363"/>
      <c r="M38" s="521"/>
      <c r="N38" s="1210"/>
      <c r="O38" s="521"/>
      <c r="P38" s="1210"/>
      <c r="Q38" s="1212"/>
      <c r="R38" s="521"/>
      <c r="S38" s="521"/>
      <c r="T38" s="540"/>
      <c r="U38" s="521"/>
      <c r="V38" s="521"/>
      <c r="W38" s="540"/>
      <c r="X38" s="776"/>
      <c r="Y38" s="776"/>
      <c r="Z38" s="1214" t="s">
        <v>1966</v>
      </c>
    </row>
    <row r="39" spans="1:26">
      <c r="A39" s="354">
        <v>16</v>
      </c>
      <c r="B39" s="318" t="s">
        <v>1964</v>
      </c>
      <c r="C39" s="318" t="s">
        <v>149</v>
      </c>
      <c r="D39" s="521" t="s">
        <v>1880</v>
      </c>
      <c r="E39" s="1210"/>
      <c r="F39" s="1363"/>
      <c r="G39" s="354">
        <v>16</v>
      </c>
      <c r="H39" s="318" t="s">
        <v>490</v>
      </c>
      <c r="I39" s="318" t="s">
        <v>1822</v>
      </c>
      <c r="J39" s="1223">
        <v>68.95</v>
      </c>
      <c r="K39" s="1210"/>
      <c r="L39" s="1363"/>
      <c r="M39" s="1210">
        <f t="shared" ref="M39" si="12">K38+M37</f>
        <v>5229.0810000000001</v>
      </c>
      <c r="N39" s="1210">
        <v>249.31100000000001</v>
      </c>
      <c r="O39" s="521" t="s">
        <v>1880</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63"/>
      <c r="G40" s="354"/>
      <c r="H40" s="318"/>
      <c r="I40" s="318"/>
      <c r="J40" s="1223"/>
      <c r="K40" s="1210">
        <v>367.15300000000002</v>
      </c>
      <c r="L40" s="1363"/>
      <c r="M40" s="521"/>
      <c r="N40" s="1210"/>
      <c r="O40" s="521"/>
      <c r="P40" s="1210"/>
      <c r="Q40" s="1212"/>
      <c r="R40" s="521"/>
      <c r="S40" s="521"/>
      <c r="T40" s="540"/>
      <c r="U40" s="521"/>
      <c r="V40" s="521"/>
      <c r="W40" s="540"/>
      <c r="X40" s="776"/>
      <c r="Y40" s="776"/>
      <c r="Z40" s="1214"/>
    </row>
    <row r="41" spans="1:26">
      <c r="A41" s="354">
        <v>17</v>
      </c>
      <c r="B41" s="318" t="s">
        <v>1892</v>
      </c>
      <c r="C41" s="318" t="s">
        <v>1807</v>
      </c>
      <c r="D41" s="521" t="s">
        <v>1967</v>
      </c>
      <c r="E41" s="1210"/>
      <c r="F41" s="1363">
        <f>SUM(E42:E48)</f>
        <v>1528.0519999999999</v>
      </c>
      <c r="G41" s="354">
        <v>17</v>
      </c>
      <c r="H41" s="318" t="s">
        <v>1892</v>
      </c>
      <c r="I41" s="318" t="s">
        <v>1806</v>
      </c>
      <c r="J41" s="1223">
        <v>70.75</v>
      </c>
      <c r="K41" s="1210"/>
      <c r="L41" s="1363">
        <f>SUM(K42:K48)</f>
        <v>1407.307</v>
      </c>
      <c r="M41" s="1210">
        <f t="shared" ref="M41" si="13">K40+M39</f>
        <v>5596.2340000000004</v>
      </c>
      <c r="N41" s="1210">
        <v>246.196</v>
      </c>
      <c r="O41" s="521" t="s">
        <v>1968</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63"/>
      <c r="G42" s="354"/>
      <c r="H42" s="318"/>
      <c r="I42" s="318"/>
      <c r="J42" s="1223"/>
      <c r="K42" s="1210">
        <v>361.858</v>
      </c>
      <c r="L42" s="1363"/>
      <c r="M42" s="521"/>
      <c r="N42" s="1210"/>
      <c r="O42" s="521"/>
      <c r="P42" s="1210"/>
      <c r="Q42" s="1212"/>
      <c r="R42" s="521"/>
      <c r="S42" s="521"/>
      <c r="T42" s="540"/>
      <c r="U42" s="521"/>
      <c r="V42" s="521"/>
      <c r="W42" s="540"/>
      <c r="X42" s="776"/>
      <c r="Y42" s="776"/>
      <c r="Z42" s="1214"/>
    </row>
    <row r="43" spans="1:26">
      <c r="A43" s="354">
        <v>18</v>
      </c>
      <c r="B43" s="318" t="s">
        <v>1896</v>
      </c>
      <c r="C43" s="318" t="s">
        <v>149</v>
      </c>
      <c r="D43" s="521" t="s">
        <v>1880</v>
      </c>
      <c r="E43" s="1210"/>
      <c r="F43" s="1363"/>
      <c r="G43" s="354">
        <v>18</v>
      </c>
      <c r="H43" s="318" t="s">
        <v>1896</v>
      </c>
      <c r="I43" s="318" t="s">
        <v>146</v>
      </c>
      <c r="J43" s="1223">
        <v>71.95</v>
      </c>
      <c r="K43" s="1210"/>
      <c r="L43" s="1363"/>
      <c r="M43" s="1210">
        <f t="shared" ref="M43" si="14">K42+M41</f>
        <v>5958.0920000000006</v>
      </c>
      <c r="N43" s="1210">
        <v>247.017</v>
      </c>
      <c r="O43" s="521" t="s">
        <v>1880</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63"/>
      <c r="G44" s="354"/>
      <c r="H44" s="318"/>
      <c r="I44" s="318"/>
      <c r="J44" s="1223"/>
      <c r="K44" s="1210">
        <v>361.72899999999998</v>
      </c>
      <c r="L44" s="1363"/>
      <c r="M44" s="521"/>
      <c r="N44" s="1210"/>
      <c r="O44" s="521"/>
      <c r="P44" s="1210"/>
      <c r="Q44" s="1212"/>
      <c r="R44" s="521"/>
      <c r="S44" s="521"/>
      <c r="T44" s="540"/>
      <c r="U44" s="521"/>
      <c r="V44" s="521"/>
      <c r="W44" s="540"/>
      <c r="X44" s="776"/>
      <c r="Y44" s="776"/>
      <c r="Z44" s="1214"/>
    </row>
    <row r="45" spans="1:26">
      <c r="A45" s="354">
        <v>19</v>
      </c>
      <c r="B45" s="318" t="s">
        <v>1898</v>
      </c>
      <c r="C45" s="318" t="s">
        <v>146</v>
      </c>
      <c r="D45" s="521" t="s">
        <v>1969</v>
      </c>
      <c r="E45" s="1210"/>
      <c r="F45" s="1363"/>
      <c r="G45" s="354">
        <v>19</v>
      </c>
      <c r="H45" s="318" t="s">
        <v>1898</v>
      </c>
      <c r="I45" s="318" t="s">
        <v>146</v>
      </c>
      <c r="J45" s="1223">
        <v>71.95</v>
      </c>
      <c r="K45" s="1210"/>
      <c r="L45" s="1363"/>
      <c r="M45" s="1210">
        <f t="shared" ref="M45" si="15">K44+M43</f>
        <v>6319.8210000000008</v>
      </c>
      <c r="N45" s="1210">
        <v>247.66900000000001</v>
      </c>
      <c r="O45" s="521" t="s">
        <v>1880</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63"/>
      <c r="G46" s="354"/>
      <c r="H46" s="318"/>
      <c r="I46" s="318"/>
      <c r="J46" s="1223"/>
      <c r="K46" s="1210">
        <v>364.96699999999998</v>
      </c>
      <c r="L46" s="1363"/>
      <c r="M46" s="521"/>
      <c r="N46" s="1210"/>
      <c r="O46" s="521"/>
      <c r="P46" s="1210"/>
      <c r="Q46" s="1212"/>
      <c r="R46" s="521"/>
      <c r="S46" s="521"/>
      <c r="T46" s="540"/>
      <c r="U46" s="521"/>
      <c r="V46" s="521"/>
      <c r="W46" s="540"/>
      <c r="X46" s="776"/>
      <c r="Y46" s="776"/>
      <c r="Z46" s="1214"/>
    </row>
    <row r="47" spans="1:26">
      <c r="A47" s="354">
        <v>20</v>
      </c>
      <c r="B47" s="318" t="s">
        <v>1902</v>
      </c>
      <c r="C47" s="318" t="s">
        <v>146</v>
      </c>
      <c r="D47" s="521" t="s">
        <v>1880</v>
      </c>
      <c r="E47" s="1210"/>
      <c r="F47" s="1363"/>
      <c r="G47" s="354">
        <v>20</v>
      </c>
      <c r="H47" s="318" t="s">
        <v>1902</v>
      </c>
      <c r="I47" s="318" t="s">
        <v>146</v>
      </c>
      <c r="J47" s="1223">
        <v>71.95</v>
      </c>
      <c r="K47" s="1210"/>
      <c r="L47" s="1363"/>
      <c r="M47" s="1210">
        <f t="shared" ref="M47" si="16">K46+M45</f>
        <v>6684.7880000000005</v>
      </c>
      <c r="N47" s="1210">
        <v>247.279</v>
      </c>
      <c r="O47" s="521" t="s">
        <v>1880</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63"/>
      <c r="G48" s="354"/>
      <c r="H48" s="318"/>
      <c r="I48" s="318"/>
      <c r="J48" s="1223"/>
      <c r="K48" s="1210">
        <v>318.75299999999999</v>
      </c>
      <c r="L48" s="1363"/>
      <c r="M48" s="521"/>
      <c r="N48" s="1210"/>
      <c r="O48" s="521"/>
      <c r="P48" s="1210"/>
      <c r="Q48" s="1212"/>
      <c r="R48" s="521"/>
      <c r="S48" s="521"/>
      <c r="T48" s="540"/>
      <c r="U48" s="521"/>
      <c r="V48" s="521"/>
      <c r="W48" s="540"/>
      <c r="X48" s="776"/>
      <c r="Y48" s="776"/>
      <c r="Z48" s="1214"/>
    </row>
    <row r="49" spans="1:26">
      <c r="A49" s="354">
        <v>21</v>
      </c>
      <c r="B49" s="318" t="s">
        <v>1904</v>
      </c>
      <c r="C49" s="318" t="s">
        <v>1933</v>
      </c>
      <c r="D49" s="521" t="s">
        <v>1970</v>
      </c>
      <c r="E49" s="1210"/>
      <c r="F49" s="1363">
        <f>SUM(E50:E52)</f>
        <v>558.38099999999997</v>
      </c>
      <c r="G49" s="354">
        <v>21</v>
      </c>
      <c r="H49" s="318" t="s">
        <v>1904</v>
      </c>
      <c r="I49" s="318" t="s">
        <v>1807</v>
      </c>
      <c r="J49" s="1223">
        <v>70.75</v>
      </c>
      <c r="K49" s="1210"/>
      <c r="L49" s="1363">
        <f>SUM(K50:K52)</f>
        <v>589.17100000000005</v>
      </c>
      <c r="M49" s="1210">
        <f t="shared" ref="M49" si="17">K48+M47</f>
        <v>7003.5410000000002</v>
      </c>
      <c r="N49" s="1210">
        <v>248.732</v>
      </c>
      <c r="O49" s="521" t="s">
        <v>1971</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63"/>
      <c r="G50" s="354"/>
      <c r="H50" s="318"/>
      <c r="I50" s="318"/>
      <c r="J50" s="1223"/>
      <c r="K50" s="1210">
        <v>367.51900000000001</v>
      </c>
      <c r="L50" s="1363"/>
      <c r="M50" s="521"/>
      <c r="N50" s="1210"/>
      <c r="O50" s="521"/>
      <c r="P50" s="1210"/>
      <c r="Q50" s="1212"/>
      <c r="R50" s="521"/>
      <c r="S50" s="521"/>
      <c r="T50" s="540"/>
      <c r="U50" s="521"/>
      <c r="V50" s="521"/>
      <c r="W50" s="540"/>
      <c r="X50" s="776"/>
      <c r="Y50" s="776"/>
      <c r="Z50" s="1214"/>
    </row>
    <row r="51" spans="1:26">
      <c r="A51" s="354">
        <v>22</v>
      </c>
      <c r="B51" s="318" t="s">
        <v>1906</v>
      </c>
      <c r="C51" s="318" t="s">
        <v>1822</v>
      </c>
      <c r="D51" s="521" t="s">
        <v>1880</v>
      </c>
      <c r="E51" s="1210"/>
      <c r="F51" s="1363"/>
      <c r="G51" s="354">
        <v>22</v>
      </c>
      <c r="H51" s="318" t="s">
        <v>1708</v>
      </c>
      <c r="I51" s="318" t="s">
        <v>1811</v>
      </c>
      <c r="J51" s="1223">
        <v>70.75</v>
      </c>
      <c r="K51" s="1210"/>
      <c r="L51" s="1363"/>
      <c r="M51" s="1210">
        <f t="shared" ref="M51" si="18">K50+M49</f>
        <v>7371.06</v>
      </c>
      <c r="N51" s="1210">
        <v>249.744</v>
      </c>
      <c r="O51" s="521" t="s">
        <v>1972</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63"/>
      <c r="G52" s="354"/>
      <c r="H52" s="318"/>
      <c r="I52" s="318"/>
      <c r="J52" s="1223"/>
      <c r="K52" s="1210">
        <v>221.65199999999999</v>
      </c>
      <c r="L52" s="1363"/>
      <c r="M52" s="521"/>
      <c r="N52" s="1210"/>
      <c r="O52" s="521"/>
      <c r="P52" s="1210"/>
      <c r="Q52" s="1212"/>
      <c r="R52" s="521"/>
      <c r="S52" s="521"/>
      <c r="T52" s="540"/>
      <c r="U52" s="521"/>
      <c r="V52" s="521"/>
      <c r="W52" s="540"/>
      <c r="X52" s="776"/>
      <c r="Y52" s="776"/>
      <c r="Z52" s="1214" t="s">
        <v>1973</v>
      </c>
    </row>
    <row r="53" spans="1:26" ht="26.4">
      <c r="A53" s="354">
        <v>23</v>
      </c>
      <c r="B53" s="318" t="s">
        <v>1916</v>
      </c>
      <c r="C53" s="318" t="s">
        <v>1806</v>
      </c>
      <c r="D53" s="521" t="s">
        <v>1974</v>
      </c>
      <c r="E53" s="1210"/>
      <c r="F53" s="1363">
        <f>E54</f>
        <v>137.76900000000001</v>
      </c>
      <c r="G53" s="354">
        <v>23</v>
      </c>
      <c r="H53" s="318" t="s">
        <v>1916</v>
      </c>
      <c r="I53" s="318" t="s">
        <v>1975</v>
      </c>
      <c r="J53" s="1223">
        <v>70.75</v>
      </c>
      <c r="K53" s="1210"/>
      <c r="L53" s="1363">
        <f>K54</f>
        <v>137.76900000000001</v>
      </c>
      <c r="M53" s="1210">
        <f t="shared" ref="M53" si="19">K52+M51</f>
        <v>7592.7120000000004</v>
      </c>
      <c r="N53" s="1210">
        <v>250.066</v>
      </c>
      <c r="O53" s="521" t="s">
        <v>1976</v>
      </c>
      <c r="P53" s="1210">
        <v>359.42099999999999</v>
      </c>
      <c r="Q53" s="1212">
        <v>179.7105</v>
      </c>
      <c r="R53" s="521">
        <v>115</v>
      </c>
      <c r="S53" s="521">
        <v>60</v>
      </c>
      <c r="T53" s="540">
        <v>175</v>
      </c>
      <c r="U53" s="521">
        <v>113</v>
      </c>
      <c r="V53" s="521">
        <v>67</v>
      </c>
      <c r="W53" s="540">
        <v>179</v>
      </c>
      <c r="X53" s="776">
        <v>727486.66</v>
      </c>
      <c r="Y53" s="776">
        <v>2910471.66</v>
      </c>
      <c r="Z53" s="1213" t="s">
        <v>1884</v>
      </c>
    </row>
    <row r="54" spans="1:26">
      <c r="A54" s="354"/>
      <c r="B54" s="318"/>
      <c r="C54" s="318"/>
      <c r="D54" s="521"/>
      <c r="E54" s="1210">
        <v>137.76900000000001</v>
      </c>
      <c r="F54" s="1363"/>
      <c r="G54" s="354"/>
      <c r="H54" s="318"/>
      <c r="I54" s="318"/>
      <c r="J54" s="1223"/>
      <c r="K54" s="1210">
        <v>137.76900000000001</v>
      </c>
      <c r="L54" s="1363"/>
      <c r="M54" s="521"/>
      <c r="N54" s="1210"/>
      <c r="O54" s="521"/>
      <c r="P54" s="1210"/>
      <c r="Q54" s="1212"/>
      <c r="R54" s="521"/>
      <c r="S54" s="521"/>
      <c r="T54" s="540"/>
      <c r="U54" s="521"/>
      <c r="V54" s="521"/>
      <c r="W54" s="540"/>
      <c r="X54" s="776"/>
      <c r="Y54" s="776"/>
      <c r="Z54" s="1214"/>
    </row>
    <row r="55" spans="1:26">
      <c r="A55" s="354">
        <v>24</v>
      </c>
      <c r="B55" s="318" t="s">
        <v>1921</v>
      </c>
      <c r="C55" s="318" t="s">
        <v>1806</v>
      </c>
      <c r="D55" s="521" t="s">
        <v>1977</v>
      </c>
      <c r="E55" s="1210"/>
      <c r="F55" s="1363">
        <f>E56</f>
        <v>191.70500000000001</v>
      </c>
      <c r="G55" s="354">
        <v>24</v>
      </c>
      <c r="H55" s="318" t="s">
        <v>1921</v>
      </c>
      <c r="I55" s="318" t="s">
        <v>1806</v>
      </c>
      <c r="J55" s="1223">
        <v>70.75</v>
      </c>
      <c r="K55" s="1210"/>
      <c r="L55" s="1363">
        <f>K56</f>
        <v>191.70500000000001</v>
      </c>
      <c r="M55" s="1210">
        <f t="shared" ref="M55" si="20">K54+M53</f>
        <v>7730.4810000000007</v>
      </c>
      <c r="N55" s="1210">
        <v>250.46600000000001</v>
      </c>
      <c r="O55" s="521" t="s">
        <v>1977</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63"/>
      <c r="G56" s="354"/>
      <c r="H56" s="318"/>
      <c r="I56" s="318"/>
      <c r="J56" s="1223"/>
      <c r="K56" s="1210">
        <v>191.70500000000001</v>
      </c>
      <c r="L56" s="1363"/>
      <c r="M56" s="521"/>
      <c r="N56" s="1210"/>
      <c r="O56" s="521"/>
      <c r="P56" s="1210"/>
      <c r="Q56" s="1212"/>
      <c r="R56" s="521"/>
      <c r="S56" s="521"/>
      <c r="T56" s="540"/>
      <c r="U56" s="521"/>
      <c r="V56" s="521"/>
      <c r="W56" s="540"/>
      <c r="X56" s="776"/>
      <c r="Y56" s="776"/>
      <c r="Z56" s="1214"/>
    </row>
    <row r="57" spans="1:26" ht="27.6">
      <c r="A57" s="354">
        <v>25</v>
      </c>
      <c r="B57" s="318" t="s">
        <v>1824</v>
      </c>
      <c r="C57" s="318" t="s">
        <v>146</v>
      </c>
      <c r="D57" s="521" t="s">
        <v>1880</v>
      </c>
      <c r="E57" s="1210"/>
      <c r="F57" s="1211"/>
      <c r="G57" s="354">
        <v>25</v>
      </c>
      <c r="H57" s="318" t="s">
        <v>1824</v>
      </c>
      <c r="I57" s="318" t="s">
        <v>146</v>
      </c>
      <c r="J57" s="1223">
        <v>71.86</v>
      </c>
      <c r="K57" s="1210"/>
      <c r="L57" s="1363"/>
      <c r="M57" s="1210">
        <f t="shared" ref="M57" si="21">K56+M55</f>
        <v>7922.1860000000006</v>
      </c>
      <c r="N57" s="1210">
        <v>250.22</v>
      </c>
      <c r="O57" s="521" t="s">
        <v>1880</v>
      </c>
      <c r="P57" s="1210">
        <v>191.70500000000001</v>
      </c>
      <c r="Q57" s="1212">
        <v>95.852500000000006</v>
      </c>
      <c r="R57" s="521">
        <v>0</v>
      </c>
      <c r="S57" s="521">
        <v>88</v>
      </c>
      <c r="T57" s="540">
        <v>88</v>
      </c>
      <c r="U57" s="521">
        <v>0</v>
      </c>
      <c r="V57" s="521">
        <v>93</v>
      </c>
      <c r="W57" s="540">
        <v>93</v>
      </c>
      <c r="X57" s="776">
        <v>727803.821</v>
      </c>
      <c r="Y57" s="776">
        <v>2910513.73</v>
      </c>
      <c r="Z57" s="1213" t="s">
        <v>1881</v>
      </c>
    </row>
    <row r="58" spans="1:26">
      <c r="A58" s="354"/>
      <c r="B58" s="318"/>
      <c r="C58" s="318"/>
      <c r="D58" s="521"/>
      <c r="E58" s="1210"/>
      <c r="F58" s="1211"/>
      <c r="G58" s="354"/>
      <c r="H58" s="318"/>
      <c r="I58" s="318"/>
      <c r="J58" s="540" t="s">
        <v>1928</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48" t="s">
        <v>1929</v>
      </c>
      <c r="H60" s="1348"/>
      <c r="I60" s="1348"/>
      <c r="J60" s="1348"/>
      <c r="K60" s="1348"/>
      <c r="L60" s="1348"/>
      <c r="M60" s="1348"/>
      <c r="N60" s="1348"/>
      <c r="O60" s="1348"/>
      <c r="P60" s="1348"/>
      <c r="Q60" s="1348"/>
      <c r="R60" s="1348"/>
      <c r="S60" s="1348"/>
      <c r="T60" s="1348"/>
      <c r="U60" s="1348"/>
      <c r="V60" s="1348"/>
      <c r="W60" s="1348"/>
      <c r="X60" s="1348"/>
      <c r="Y60" s="1348"/>
      <c r="Z60" s="1348"/>
    </row>
    <row r="61" spans="1:26" ht="21">
      <c r="A61" s="1349" t="s">
        <v>966</v>
      </c>
      <c r="B61" s="1349"/>
      <c r="C61" s="1349"/>
      <c r="D61" s="1349"/>
      <c r="E61" s="1349"/>
      <c r="F61" s="1349"/>
      <c r="G61" s="1350"/>
      <c r="H61" s="1350"/>
      <c r="I61" s="1350"/>
      <c r="J61" s="1350"/>
      <c r="K61" s="1350"/>
      <c r="L61" s="1350"/>
      <c r="M61" s="1350"/>
      <c r="N61" s="1350"/>
      <c r="O61" s="1350"/>
      <c r="P61" s="1350"/>
      <c r="Q61" s="1350"/>
      <c r="R61" s="1350"/>
      <c r="S61" s="1351" t="s">
        <v>967</v>
      </c>
      <c r="T61" s="1351"/>
      <c r="U61" s="1351"/>
      <c r="V61" s="1351"/>
      <c r="W61" s="1351"/>
      <c r="X61" s="1351"/>
      <c r="Y61" s="1351"/>
      <c r="Z61" s="1351"/>
    </row>
    <row r="62" spans="1:26" ht="15.6">
      <c r="A62" s="1352" t="s">
        <v>968</v>
      </c>
      <c r="B62" s="1353"/>
      <c r="C62" s="1353"/>
      <c r="D62" s="1354"/>
      <c r="E62" s="1219" t="s">
        <v>969</v>
      </c>
      <c r="F62" s="1219"/>
      <c r="G62" s="1355" t="s">
        <v>1930</v>
      </c>
      <c r="H62" s="1356"/>
      <c r="I62" s="1357"/>
      <c r="J62" s="1355" t="s">
        <v>970</v>
      </c>
      <c r="K62" s="1356"/>
      <c r="L62" s="1356"/>
      <c r="M62" s="1357"/>
      <c r="N62" s="1358" t="s">
        <v>969</v>
      </c>
      <c r="O62" s="1359"/>
      <c r="P62" s="1359"/>
      <c r="Q62" s="1359"/>
      <c r="R62" s="1360"/>
      <c r="S62" s="1361" t="s">
        <v>969</v>
      </c>
      <c r="T62" s="1361"/>
      <c r="U62" s="1361"/>
      <c r="V62" s="1361"/>
      <c r="W62" s="1361"/>
      <c r="X62" s="1361"/>
      <c r="Y62" s="1362" t="s">
        <v>972</v>
      </c>
      <c r="Z62" s="1362"/>
    </row>
    <row r="63" spans="1:26">
      <c r="A63" s="1339"/>
      <c r="B63" s="1340"/>
      <c r="C63" s="1339"/>
      <c r="D63" s="1345"/>
      <c r="E63" s="1345"/>
      <c r="F63" s="1340"/>
      <c r="G63" s="1339"/>
      <c r="H63" s="1345"/>
      <c r="I63" s="1340"/>
      <c r="J63" s="1339"/>
      <c r="K63" s="1345"/>
      <c r="L63" s="1345"/>
      <c r="M63" s="1340"/>
      <c r="N63" s="1339"/>
      <c r="O63" s="1345"/>
      <c r="P63" s="1345"/>
      <c r="Q63" s="1345"/>
      <c r="R63" s="1340"/>
      <c r="S63" s="1339"/>
      <c r="T63" s="1345"/>
      <c r="U63" s="1345"/>
      <c r="V63" s="1345"/>
      <c r="W63" s="1345"/>
      <c r="X63" s="1340"/>
      <c r="Y63" s="1339"/>
      <c r="Z63" s="1340"/>
    </row>
    <row r="64" spans="1:26">
      <c r="A64" s="1341"/>
      <c r="B64" s="1342"/>
      <c r="C64" s="1341"/>
      <c r="D64" s="1346"/>
      <c r="E64" s="1346"/>
      <c r="F64" s="1342"/>
      <c r="G64" s="1341"/>
      <c r="H64" s="1346"/>
      <c r="I64" s="1342"/>
      <c r="J64" s="1341"/>
      <c r="K64" s="1346"/>
      <c r="L64" s="1346"/>
      <c r="M64" s="1342"/>
      <c r="N64" s="1341"/>
      <c r="O64" s="1346"/>
      <c r="P64" s="1346"/>
      <c r="Q64" s="1346"/>
      <c r="R64" s="1342"/>
      <c r="S64" s="1341"/>
      <c r="T64" s="1346"/>
      <c r="U64" s="1346"/>
      <c r="V64" s="1346"/>
      <c r="W64" s="1346"/>
      <c r="X64" s="1342"/>
      <c r="Y64" s="1341"/>
      <c r="Z64" s="1342"/>
    </row>
    <row r="65" spans="1:26">
      <c r="A65" s="1341"/>
      <c r="B65" s="1342"/>
      <c r="C65" s="1341"/>
      <c r="D65" s="1346"/>
      <c r="E65" s="1346"/>
      <c r="F65" s="1342"/>
      <c r="G65" s="1341"/>
      <c r="H65" s="1346"/>
      <c r="I65" s="1342"/>
      <c r="J65" s="1341"/>
      <c r="K65" s="1346"/>
      <c r="L65" s="1346"/>
      <c r="M65" s="1342"/>
      <c r="N65" s="1341"/>
      <c r="O65" s="1346"/>
      <c r="P65" s="1346"/>
      <c r="Q65" s="1346"/>
      <c r="R65" s="1342"/>
      <c r="S65" s="1341"/>
      <c r="T65" s="1346"/>
      <c r="U65" s="1346"/>
      <c r="V65" s="1346"/>
      <c r="W65" s="1346"/>
      <c r="X65" s="1342"/>
      <c r="Y65" s="1341"/>
      <c r="Z65" s="1342"/>
    </row>
    <row r="66" spans="1:26">
      <c r="A66" s="1341"/>
      <c r="B66" s="1342"/>
      <c r="C66" s="1341"/>
      <c r="D66" s="1346"/>
      <c r="E66" s="1346"/>
      <c r="F66" s="1342"/>
      <c r="G66" s="1341"/>
      <c r="H66" s="1346"/>
      <c r="I66" s="1342"/>
      <c r="J66" s="1341"/>
      <c r="K66" s="1346"/>
      <c r="L66" s="1346"/>
      <c r="M66" s="1342"/>
      <c r="N66" s="1341"/>
      <c r="O66" s="1346"/>
      <c r="P66" s="1346"/>
      <c r="Q66" s="1346"/>
      <c r="R66" s="1342"/>
      <c r="S66" s="1341"/>
      <c r="T66" s="1346"/>
      <c r="U66" s="1346"/>
      <c r="V66" s="1346"/>
      <c r="W66" s="1346"/>
      <c r="X66" s="1342"/>
      <c r="Y66" s="1341"/>
      <c r="Z66" s="1342"/>
    </row>
    <row r="67" spans="1:26">
      <c r="A67" s="1341"/>
      <c r="B67" s="1342"/>
      <c r="C67" s="1341"/>
      <c r="D67" s="1346"/>
      <c r="E67" s="1346"/>
      <c r="F67" s="1342"/>
      <c r="G67" s="1341"/>
      <c r="H67" s="1346"/>
      <c r="I67" s="1342"/>
      <c r="J67" s="1341"/>
      <c r="K67" s="1346"/>
      <c r="L67" s="1346"/>
      <c r="M67" s="1342"/>
      <c r="N67" s="1341"/>
      <c r="O67" s="1346"/>
      <c r="P67" s="1346"/>
      <c r="Q67" s="1346"/>
      <c r="R67" s="1342"/>
      <c r="S67" s="1341"/>
      <c r="T67" s="1346"/>
      <c r="U67" s="1346"/>
      <c r="V67" s="1346"/>
      <c r="W67" s="1346"/>
      <c r="X67" s="1342"/>
      <c r="Y67" s="1341"/>
      <c r="Z67" s="1342"/>
    </row>
    <row r="68" spans="1:26">
      <c r="A68" s="1341"/>
      <c r="B68" s="1342"/>
      <c r="C68" s="1341"/>
      <c r="D68" s="1346"/>
      <c r="E68" s="1346"/>
      <c r="F68" s="1342"/>
      <c r="G68" s="1341"/>
      <c r="H68" s="1346"/>
      <c r="I68" s="1342"/>
      <c r="J68" s="1341"/>
      <c r="K68" s="1346"/>
      <c r="L68" s="1346"/>
      <c r="M68" s="1342"/>
      <c r="N68" s="1341"/>
      <c r="O68" s="1346"/>
      <c r="P68" s="1346"/>
      <c r="Q68" s="1346"/>
      <c r="R68" s="1342"/>
      <c r="S68" s="1341"/>
      <c r="T68" s="1346"/>
      <c r="U68" s="1346"/>
      <c r="V68" s="1346"/>
      <c r="W68" s="1346"/>
      <c r="X68" s="1342"/>
      <c r="Y68" s="1341"/>
      <c r="Z68" s="1342"/>
    </row>
    <row r="69" spans="1:26">
      <c r="A69" s="1343"/>
      <c r="B69" s="1344"/>
      <c r="C69" s="1343"/>
      <c r="D69" s="1347"/>
      <c r="E69" s="1347"/>
      <c r="F69" s="1344"/>
      <c r="G69" s="1343"/>
      <c r="H69" s="1347"/>
      <c r="I69" s="1344"/>
      <c r="J69" s="1343"/>
      <c r="K69" s="1347"/>
      <c r="L69" s="1347"/>
      <c r="M69" s="1344"/>
      <c r="N69" s="1343"/>
      <c r="O69" s="1347"/>
      <c r="P69" s="1347"/>
      <c r="Q69" s="1347"/>
      <c r="R69" s="1344"/>
      <c r="S69" s="1343"/>
      <c r="T69" s="1347"/>
      <c r="U69" s="1347"/>
      <c r="V69" s="1347"/>
      <c r="W69" s="1347"/>
      <c r="X69" s="1344"/>
      <c r="Y69" s="1343"/>
      <c r="Z69" s="1344"/>
    </row>
    <row r="72" spans="1:26" ht="17.399999999999999">
      <c r="K72" s="1220" t="s">
        <v>1978</v>
      </c>
      <c r="L72" s="310"/>
      <c r="M72" s="310"/>
    </row>
    <row r="73" spans="1:26" ht="34.799999999999997">
      <c r="K73" s="1221" t="s">
        <v>75</v>
      </c>
      <c r="L73" s="310"/>
      <c r="M73" s="1221" t="s">
        <v>1979</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1899</v>
      </c>
      <c r="L77" s="310" t="s">
        <v>965</v>
      </c>
      <c r="M77" s="310">
        <f t="shared" si="22"/>
        <v>0</v>
      </c>
    </row>
    <row r="78" spans="1:26">
      <c r="K78" s="310" t="s">
        <v>1822</v>
      </c>
      <c r="L78" s="310" t="s">
        <v>965</v>
      </c>
      <c r="M78" s="310">
        <f t="shared" si="22"/>
        <v>5</v>
      </c>
    </row>
    <row r="79" spans="1:26">
      <c r="K79" s="310" t="s">
        <v>1893</v>
      </c>
      <c r="L79" s="310" t="s">
        <v>965</v>
      </c>
      <c r="M79" s="310">
        <f t="shared" si="22"/>
        <v>0</v>
      </c>
    </row>
    <row r="80" spans="1:26">
      <c r="K80" s="310" t="s">
        <v>1809</v>
      </c>
      <c r="L80" s="310" t="s">
        <v>965</v>
      </c>
      <c r="M80" s="310">
        <f t="shared" si="22"/>
        <v>0</v>
      </c>
      <c r="P80" s="498"/>
      <c r="Q80" s="498"/>
      <c r="R80" s="498"/>
      <c r="S80" s="498"/>
      <c r="T80" s="498"/>
      <c r="U80" s="498"/>
      <c r="V80" s="498"/>
      <c r="W80" s="498"/>
      <c r="X80" s="498"/>
      <c r="Y80" s="498"/>
      <c r="Z80" s="498"/>
    </row>
    <row r="81" spans="9:13">
      <c r="K81" s="310" t="s">
        <v>1933</v>
      </c>
      <c r="L81" s="310" t="s">
        <v>965</v>
      </c>
      <c r="M81" s="310">
        <f t="shared" si="22"/>
        <v>0</v>
      </c>
    </row>
    <row r="82" spans="9:13">
      <c r="K82" s="310" t="s">
        <v>1823</v>
      </c>
      <c r="L82" s="310" t="s">
        <v>965</v>
      </c>
      <c r="M82" s="310">
        <f t="shared" si="22"/>
        <v>2</v>
      </c>
    </row>
    <row r="83" spans="9:13">
      <c r="K83" s="310" t="s">
        <v>1811</v>
      </c>
      <c r="L83" s="310" t="s">
        <v>965</v>
      </c>
      <c r="M83" s="310">
        <f t="shared" si="22"/>
        <v>1</v>
      </c>
    </row>
    <row r="84" spans="9:13">
      <c r="K84" s="310" t="s">
        <v>1810</v>
      </c>
      <c r="L84" s="310" t="s">
        <v>965</v>
      </c>
      <c r="M84" s="310">
        <f t="shared" si="22"/>
        <v>0</v>
      </c>
    </row>
    <row r="85" spans="9:13">
      <c r="I85" s="498"/>
      <c r="K85" s="310" t="s">
        <v>1807</v>
      </c>
      <c r="L85" s="310" t="s">
        <v>965</v>
      </c>
      <c r="M85" s="310">
        <f t="shared" si="22"/>
        <v>1</v>
      </c>
    </row>
    <row r="86" spans="9:13">
      <c r="K86" s="310" t="s">
        <v>1808</v>
      </c>
      <c r="L86" s="310" t="s">
        <v>965</v>
      </c>
      <c r="M86" s="310">
        <f t="shared" si="22"/>
        <v>0</v>
      </c>
    </row>
    <row r="87" spans="9:13">
      <c r="K87" s="310" t="s">
        <v>1975</v>
      </c>
      <c r="L87" s="310" t="s">
        <v>965</v>
      </c>
      <c r="M87" s="310">
        <f>COUNTIF($I$12:$I$57,K87)+2</f>
        <v>3</v>
      </c>
    </row>
    <row r="88" spans="9:13">
      <c r="K88" s="310" t="s">
        <v>1821</v>
      </c>
      <c r="L88" s="310" t="s">
        <v>965</v>
      </c>
      <c r="M88" s="310">
        <f t="shared" si="22"/>
        <v>0</v>
      </c>
    </row>
    <row r="89" spans="9:13" ht="17.399999999999999">
      <c r="K89" s="1220" t="s">
        <v>1934</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409" t="s">
        <v>1855</v>
      </c>
      <c r="B1" s="1409"/>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row>
    <row r="2" spans="1:26" ht="18">
      <c r="A2" s="1374" t="s">
        <v>1856</v>
      </c>
      <c r="B2" s="1374"/>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row>
    <row r="3" spans="1:26" ht="18">
      <c r="A3" s="1410" t="s">
        <v>49</v>
      </c>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row>
    <row r="4" spans="1:26" ht="18">
      <c r="A4" s="1376" t="s">
        <v>1857</v>
      </c>
      <c r="B4" s="1376"/>
      <c r="C4" s="1376"/>
      <c r="D4" s="1376"/>
      <c r="E4" s="1376"/>
      <c r="F4" s="1376"/>
      <c r="G4" s="1376"/>
      <c r="H4" s="1376"/>
      <c r="I4" s="1376"/>
      <c r="J4" s="1376"/>
      <c r="K4" s="1376"/>
      <c r="L4" s="1376"/>
      <c r="M4" s="1376"/>
      <c r="N4" s="1376"/>
      <c r="O4" s="1376"/>
      <c r="P4" s="1376"/>
      <c r="Q4" s="1376"/>
      <c r="R4" s="1376"/>
      <c r="S4" s="1376"/>
      <c r="T4" s="1376"/>
      <c r="U4" s="1376"/>
      <c r="V4" s="1376"/>
      <c r="W4" s="1376"/>
      <c r="X4" s="1376"/>
      <c r="Y4" s="1376"/>
      <c r="Z4" s="1376"/>
    </row>
    <row r="5" spans="1:26" ht="18">
      <c r="A5" s="1374" t="s">
        <v>1858</v>
      </c>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row>
    <row r="6" spans="1:26" ht="21">
      <c r="A6" s="1404" t="s">
        <v>1859</v>
      </c>
      <c r="B6" s="1405"/>
      <c r="C6" s="1405"/>
      <c r="D6" s="1405"/>
      <c r="E6" s="1405"/>
      <c r="F6" s="1406"/>
      <c r="G6" s="1407" t="s">
        <v>1860</v>
      </c>
      <c r="H6" s="1408"/>
      <c r="I6" s="1408"/>
      <c r="J6" s="1408"/>
      <c r="K6" s="1408"/>
      <c r="L6" s="1408"/>
      <c r="M6" s="1408"/>
      <c r="N6" s="1408"/>
      <c r="O6" s="1408"/>
      <c r="P6" s="1408"/>
      <c r="Q6" s="1408"/>
      <c r="R6" s="1408"/>
      <c r="S6" s="1408"/>
      <c r="T6" s="1408"/>
      <c r="U6" s="1408"/>
      <c r="V6" s="1408"/>
      <c r="W6" s="1408"/>
      <c r="X6" s="1408"/>
      <c r="Y6" s="1408"/>
      <c r="Z6" s="1408"/>
    </row>
    <row r="7" spans="1:26">
      <c r="A7" s="1398" t="s">
        <v>838</v>
      </c>
      <c r="B7" s="1400" t="s">
        <v>839</v>
      </c>
      <c r="C7" s="1396" t="s">
        <v>75</v>
      </c>
      <c r="D7" s="1400" t="s">
        <v>1861</v>
      </c>
      <c r="E7" s="1402" t="s">
        <v>1862</v>
      </c>
      <c r="F7" s="1396" t="s">
        <v>1863</v>
      </c>
      <c r="G7" s="1364" t="s">
        <v>1864</v>
      </c>
      <c r="H7" s="1394" t="s">
        <v>1865</v>
      </c>
      <c r="I7" s="1364" t="s">
        <v>1866</v>
      </c>
      <c r="J7" s="1364" t="s">
        <v>1867</v>
      </c>
      <c r="K7" s="1364" t="s">
        <v>1868</v>
      </c>
      <c r="L7" s="1364" t="s">
        <v>52</v>
      </c>
      <c r="M7" s="1364" t="s">
        <v>1869</v>
      </c>
      <c r="N7" s="1364" t="s">
        <v>1870</v>
      </c>
      <c r="O7" s="1364" t="s">
        <v>1871</v>
      </c>
      <c r="P7" s="1367" t="s">
        <v>1872</v>
      </c>
      <c r="Q7" s="1364" t="s">
        <v>1873</v>
      </c>
      <c r="R7" s="1364" t="s">
        <v>1874</v>
      </c>
      <c r="S7" s="1364"/>
      <c r="T7" s="1364"/>
      <c r="U7" s="1364" t="s">
        <v>1875</v>
      </c>
      <c r="V7" s="1364"/>
      <c r="W7" s="1364"/>
      <c r="X7" s="1365" t="s">
        <v>1876</v>
      </c>
      <c r="Y7" s="1365"/>
      <c r="Z7" s="1366" t="s">
        <v>1877</v>
      </c>
    </row>
    <row r="8" spans="1:26" ht="26.4">
      <c r="A8" s="1399"/>
      <c r="B8" s="1401"/>
      <c r="C8" s="1397"/>
      <c r="D8" s="1401"/>
      <c r="E8" s="1403"/>
      <c r="F8" s="1397"/>
      <c r="G8" s="1394"/>
      <c r="H8" s="1395"/>
      <c r="I8" s="1394"/>
      <c r="J8" s="1394"/>
      <c r="K8" s="1394"/>
      <c r="L8" s="1394"/>
      <c r="M8" s="1394"/>
      <c r="N8" s="1394"/>
      <c r="O8" s="1394"/>
      <c r="P8" s="1393"/>
      <c r="Q8" s="1394"/>
      <c r="R8" s="1206" t="s">
        <v>851</v>
      </c>
      <c r="S8" s="1206" t="s">
        <v>852</v>
      </c>
      <c r="T8" s="1206" t="s">
        <v>444</v>
      </c>
      <c r="U8" s="1206" t="s">
        <v>851</v>
      </c>
      <c r="V8" s="1206" t="s">
        <v>852</v>
      </c>
      <c r="W8" s="1206" t="s">
        <v>444</v>
      </c>
      <c r="X8" s="1208" t="s">
        <v>1878</v>
      </c>
      <c r="Y8" s="1209" t="s">
        <v>1879</v>
      </c>
      <c r="Z8" s="1392"/>
    </row>
    <row r="9" spans="1:26" ht="27.6">
      <c r="A9" s="521">
        <v>1</v>
      </c>
      <c r="B9" s="318" t="s">
        <v>1803</v>
      </c>
      <c r="C9" s="318" t="s">
        <v>149</v>
      </c>
      <c r="D9" s="521" t="s">
        <v>1880</v>
      </c>
      <c r="E9" s="1210"/>
      <c r="F9" s="1389">
        <f>E10</f>
        <v>200.23</v>
      </c>
      <c r="G9" s="521">
        <v>1</v>
      </c>
      <c r="H9" s="318" t="s">
        <v>1803</v>
      </c>
      <c r="I9" s="318" t="s">
        <v>149</v>
      </c>
      <c r="J9" s="521">
        <v>74.86</v>
      </c>
      <c r="K9" s="1210"/>
      <c r="L9" s="1363">
        <f>K10</f>
        <v>200.23</v>
      </c>
      <c r="M9" s="1210">
        <v>0</v>
      </c>
      <c r="N9" s="1210">
        <v>249.33</v>
      </c>
      <c r="O9" s="521" t="s">
        <v>1880</v>
      </c>
      <c r="P9" s="1210">
        <v>200.23</v>
      </c>
      <c r="Q9" s="1212">
        <v>100.11499999999999</v>
      </c>
      <c r="R9" s="521">
        <v>0</v>
      </c>
      <c r="S9" s="521">
        <v>137</v>
      </c>
      <c r="T9" s="521">
        <v>137</v>
      </c>
      <c r="U9" s="521">
        <v>0</v>
      </c>
      <c r="V9" s="521">
        <v>115</v>
      </c>
      <c r="W9" s="521">
        <v>115</v>
      </c>
      <c r="X9" s="776">
        <v>726986.39</v>
      </c>
      <c r="Y9" s="776">
        <v>2910572.52</v>
      </c>
      <c r="Z9" s="1213" t="s">
        <v>1881</v>
      </c>
    </row>
    <row r="10" spans="1:26">
      <c r="A10" s="521"/>
      <c r="B10" s="318"/>
      <c r="C10" s="318"/>
      <c r="D10" s="521"/>
      <c r="E10" s="1210">
        <v>200.23</v>
      </c>
      <c r="F10" s="1391"/>
      <c r="G10" s="521"/>
      <c r="H10" s="318"/>
      <c r="I10" s="318"/>
      <c r="J10" s="521"/>
      <c r="K10" s="1210">
        <v>200.23</v>
      </c>
      <c r="L10" s="1363"/>
      <c r="M10" s="521"/>
      <c r="N10" s="1210"/>
      <c r="O10" s="521"/>
      <c r="P10" s="1210"/>
      <c r="Q10" s="1212"/>
      <c r="R10" s="521"/>
      <c r="S10" s="521"/>
      <c r="T10" s="521"/>
      <c r="U10" s="521"/>
      <c r="V10" s="521"/>
      <c r="W10" s="521"/>
      <c r="X10" s="776"/>
      <c r="Y10" s="776"/>
      <c r="Z10" s="1214"/>
    </row>
    <row r="11" spans="1:26" ht="26.4">
      <c r="A11" s="521">
        <v>2</v>
      </c>
      <c r="B11" s="318" t="s">
        <v>1882</v>
      </c>
      <c r="C11" s="318" t="s">
        <v>1806</v>
      </c>
      <c r="D11" s="521" t="s">
        <v>1883</v>
      </c>
      <c r="E11" s="1210"/>
      <c r="F11" s="1389">
        <f>E12</f>
        <v>131.75899999999999</v>
      </c>
      <c r="G11" s="521">
        <v>2</v>
      </c>
      <c r="H11" s="318" t="s">
        <v>1882</v>
      </c>
      <c r="I11" s="318" t="s">
        <v>1806</v>
      </c>
      <c r="J11" s="521">
        <v>70.75</v>
      </c>
      <c r="K11" s="1210"/>
      <c r="L11" s="1363">
        <f>K12</f>
        <v>131.75899999999999</v>
      </c>
      <c r="M11" s="1210">
        <f>M9+K10</f>
        <v>200.23</v>
      </c>
      <c r="N11" s="1210">
        <v>249.33</v>
      </c>
      <c r="O11" s="521" t="s">
        <v>1883</v>
      </c>
      <c r="P11" s="1210">
        <v>331.98899999999998</v>
      </c>
      <c r="Q11" s="1212">
        <v>165.99449999999999</v>
      </c>
      <c r="R11" s="521">
        <v>63</v>
      </c>
      <c r="S11" s="521">
        <v>68</v>
      </c>
      <c r="T11" s="521">
        <v>132</v>
      </c>
      <c r="U11" s="521">
        <v>85</v>
      </c>
      <c r="V11" s="521">
        <v>67</v>
      </c>
      <c r="W11" s="521">
        <v>152</v>
      </c>
      <c r="X11" s="776">
        <v>727186.1</v>
      </c>
      <c r="Y11" s="776">
        <v>2910558.1</v>
      </c>
      <c r="Z11" s="1213" t="s">
        <v>1884</v>
      </c>
    </row>
    <row r="12" spans="1:26">
      <c r="A12" s="521"/>
      <c r="B12" s="318"/>
      <c r="C12" s="318"/>
      <c r="D12" s="521"/>
      <c r="E12" s="1210">
        <v>131.75899999999999</v>
      </c>
      <c r="F12" s="1391"/>
      <c r="G12" s="521"/>
      <c r="H12" s="318"/>
      <c r="I12" s="318"/>
      <c r="J12" s="521"/>
      <c r="K12" s="1210">
        <v>131.75899999999999</v>
      </c>
      <c r="L12" s="1363"/>
      <c r="M12" s="521"/>
      <c r="N12" s="1210"/>
      <c r="O12" s="521"/>
      <c r="P12" s="1210"/>
      <c r="Q12" s="1212"/>
      <c r="R12" s="521"/>
      <c r="S12" s="521"/>
      <c r="T12" s="521"/>
      <c r="U12" s="521"/>
      <c r="V12" s="521"/>
      <c r="W12" s="521"/>
      <c r="X12" s="776"/>
      <c r="Y12" s="776"/>
      <c r="Z12" s="1213"/>
    </row>
    <row r="13" spans="1:26" ht="41.4">
      <c r="A13" s="521">
        <v>3</v>
      </c>
      <c r="B13" s="318" t="s">
        <v>1885</v>
      </c>
      <c r="C13" s="318" t="s">
        <v>1848</v>
      </c>
      <c r="D13" s="521" t="s">
        <v>1886</v>
      </c>
      <c r="E13" s="1210"/>
      <c r="F13" s="1389">
        <f>E14</f>
        <v>163.285</v>
      </c>
      <c r="G13" s="521">
        <v>3</v>
      </c>
      <c r="H13" s="318" t="s">
        <v>1885</v>
      </c>
      <c r="I13" s="318" t="s">
        <v>1806</v>
      </c>
      <c r="J13" s="521">
        <v>70.75</v>
      </c>
      <c r="K13" s="1210"/>
      <c r="L13" s="1363">
        <f>K14</f>
        <v>357.49400000000003</v>
      </c>
      <c r="M13" s="1210">
        <f>M11+K12</f>
        <v>331.98899999999998</v>
      </c>
      <c r="N13" s="1210">
        <v>249.22</v>
      </c>
      <c r="O13" s="521" t="s">
        <v>1887</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391"/>
      <c r="G14" s="521"/>
      <c r="H14" s="318"/>
      <c r="I14" s="318"/>
      <c r="J14" s="521"/>
      <c r="K14" s="1210">
        <v>357.49400000000003</v>
      </c>
      <c r="L14" s="1363"/>
      <c r="M14" s="521"/>
      <c r="N14" s="1210"/>
      <c r="O14" s="521"/>
      <c r="P14" s="1210"/>
      <c r="Q14" s="1212"/>
      <c r="R14" s="521"/>
      <c r="S14" s="521"/>
      <c r="T14" s="521"/>
      <c r="U14" s="521"/>
      <c r="V14" s="521"/>
      <c r="W14" s="521"/>
      <c r="X14" s="776"/>
      <c r="Y14" s="776"/>
      <c r="Z14" s="1214"/>
    </row>
    <row r="15" spans="1:26">
      <c r="A15" s="521">
        <v>4</v>
      </c>
      <c r="B15" s="318" t="s">
        <v>1888</v>
      </c>
      <c r="C15" s="318" t="s">
        <v>1807</v>
      </c>
      <c r="D15" s="521" t="s">
        <v>1889</v>
      </c>
      <c r="E15" s="1210"/>
      <c r="F15" s="1389">
        <f>SUM(E16:E18)</f>
        <v>653.10400000000004</v>
      </c>
      <c r="G15" s="521">
        <v>4</v>
      </c>
      <c r="H15" s="318" t="s">
        <v>1804</v>
      </c>
      <c r="I15" s="318" t="s">
        <v>1807</v>
      </c>
      <c r="J15" s="521">
        <v>70.75</v>
      </c>
      <c r="K15" s="1210"/>
      <c r="L15" s="1363">
        <f>SUM(K16:K18)</f>
        <v>741.19100000000003</v>
      </c>
      <c r="M15" s="1210">
        <f>M13+K14</f>
        <v>689.48299999999995</v>
      </c>
      <c r="N15" s="1210">
        <v>248.58500000000001</v>
      </c>
      <c r="O15" s="521" t="s">
        <v>1890</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390"/>
      <c r="G16" s="521"/>
      <c r="H16" s="318"/>
      <c r="I16" s="318"/>
      <c r="J16" s="521"/>
      <c r="K16" s="1210">
        <v>343.66199999999998</v>
      </c>
      <c r="L16" s="1363"/>
      <c r="M16" s="521"/>
      <c r="N16" s="1210"/>
      <c r="O16" s="521"/>
      <c r="P16" s="1210"/>
      <c r="Q16" s="1212"/>
      <c r="R16" s="521"/>
      <c r="S16" s="521"/>
      <c r="T16" s="521"/>
      <c r="U16" s="521"/>
      <c r="V16" s="521"/>
      <c r="W16" s="521"/>
      <c r="X16" s="776"/>
      <c r="Y16" s="776"/>
      <c r="Z16" s="1214"/>
    </row>
    <row r="17" spans="1:26">
      <c r="A17" s="521">
        <v>5</v>
      </c>
      <c r="B17" s="318" t="s">
        <v>486</v>
      </c>
      <c r="C17" s="318" t="s">
        <v>1822</v>
      </c>
      <c r="D17" s="521" t="s">
        <v>1880</v>
      </c>
      <c r="E17" s="1210"/>
      <c r="F17" s="1390"/>
      <c r="G17" s="521">
        <v>5</v>
      </c>
      <c r="H17" s="318" t="s">
        <v>76</v>
      </c>
      <c r="I17" s="318" t="s">
        <v>1806</v>
      </c>
      <c r="J17" s="521">
        <v>70.75</v>
      </c>
      <c r="K17" s="1210"/>
      <c r="L17" s="1363"/>
      <c r="M17" s="1210">
        <f>M15+K16</f>
        <v>1033.145</v>
      </c>
      <c r="N17" s="1210">
        <v>247.512</v>
      </c>
      <c r="O17" s="521" t="s">
        <v>1891</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391"/>
      <c r="G18" s="521"/>
      <c r="H18" s="318"/>
      <c r="I18" s="318"/>
      <c r="J18" s="521"/>
      <c r="K18" s="1210">
        <v>397.529</v>
      </c>
      <c r="L18" s="1363"/>
      <c r="M18" s="521"/>
      <c r="N18" s="1210"/>
      <c r="O18" s="521"/>
      <c r="P18" s="1210"/>
      <c r="Q18" s="1212"/>
      <c r="R18" s="521"/>
      <c r="S18" s="521"/>
      <c r="T18" s="521"/>
      <c r="U18" s="521"/>
      <c r="V18" s="521"/>
      <c r="W18" s="521"/>
      <c r="X18" s="776"/>
      <c r="Y18" s="776"/>
      <c r="Z18" s="1214"/>
    </row>
    <row r="19" spans="1:26">
      <c r="A19" s="521">
        <v>6</v>
      </c>
      <c r="B19" s="318" t="s">
        <v>1892</v>
      </c>
      <c r="C19" s="318" t="s">
        <v>1893</v>
      </c>
      <c r="D19" s="521" t="s">
        <v>1894</v>
      </c>
      <c r="E19" s="1210"/>
      <c r="F19" s="1389">
        <f>SUM(E20:E26)</f>
        <v>1417.038</v>
      </c>
      <c r="G19" s="521">
        <v>6</v>
      </c>
      <c r="H19" s="318" t="s">
        <v>1838</v>
      </c>
      <c r="I19" s="318" t="s">
        <v>1808</v>
      </c>
      <c r="J19" s="521">
        <v>73.75</v>
      </c>
      <c r="K19" s="1210"/>
      <c r="L19" s="1363">
        <f>SUM(K20:K26)</f>
        <v>1665.271</v>
      </c>
      <c r="M19" s="1210">
        <f>M17+K18</f>
        <v>1430.674</v>
      </c>
      <c r="N19" s="1210">
        <v>246.02199999999999</v>
      </c>
      <c r="O19" s="521" t="s">
        <v>1895</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390"/>
      <c r="G20" s="521"/>
      <c r="H20" s="318"/>
      <c r="I20" s="318"/>
      <c r="J20" s="521"/>
      <c r="K20" s="1210">
        <v>419.86500000000001</v>
      </c>
      <c r="L20" s="1363"/>
      <c r="M20" s="521"/>
      <c r="N20" s="1210"/>
      <c r="O20" s="521"/>
      <c r="P20" s="1210"/>
      <c r="Q20" s="1212"/>
      <c r="R20" s="521"/>
      <c r="S20" s="521"/>
      <c r="T20" s="521"/>
      <c r="U20" s="521"/>
      <c r="V20" s="521"/>
      <c r="W20" s="521"/>
      <c r="X20" s="776"/>
      <c r="Y20" s="776"/>
      <c r="Z20" s="1214"/>
    </row>
    <row r="21" spans="1:26">
      <c r="A21" s="521">
        <v>7</v>
      </c>
      <c r="B21" s="318" t="s">
        <v>1896</v>
      </c>
      <c r="C21" s="318" t="s">
        <v>1822</v>
      </c>
      <c r="D21" s="521" t="s">
        <v>1880</v>
      </c>
      <c r="E21" s="1210"/>
      <c r="F21" s="1390"/>
      <c r="G21" s="521">
        <v>7</v>
      </c>
      <c r="H21" s="318" t="s">
        <v>1805</v>
      </c>
      <c r="I21" s="318" t="s">
        <v>1809</v>
      </c>
      <c r="J21" s="521">
        <v>76.75</v>
      </c>
      <c r="K21" s="1210"/>
      <c r="L21" s="1363"/>
      <c r="M21" s="1210">
        <f>M19+K20</f>
        <v>1850.539</v>
      </c>
      <c r="N21" s="1210">
        <v>247.6</v>
      </c>
      <c r="O21" s="521" t="s">
        <v>1880</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390"/>
      <c r="G22" s="521"/>
      <c r="H22" s="318"/>
      <c r="I22" s="318"/>
      <c r="J22" s="521"/>
      <c r="K22" s="1210">
        <v>420.673</v>
      </c>
      <c r="L22" s="1363"/>
      <c r="M22" s="521"/>
      <c r="N22" s="1210"/>
      <c r="O22" s="521"/>
      <c r="P22" s="1210"/>
      <c r="Q22" s="1212"/>
      <c r="R22" s="521"/>
      <c r="S22" s="521"/>
      <c r="T22" s="521"/>
      <c r="U22" s="521"/>
      <c r="V22" s="521"/>
      <c r="W22" s="521"/>
      <c r="X22" s="776"/>
      <c r="Y22" s="776"/>
      <c r="Z22" s="1214" t="s">
        <v>1897</v>
      </c>
    </row>
    <row r="23" spans="1:26">
      <c r="A23" s="521">
        <v>8</v>
      </c>
      <c r="B23" s="318" t="s">
        <v>1898</v>
      </c>
      <c r="C23" s="318" t="s">
        <v>1899</v>
      </c>
      <c r="D23" s="521" t="s">
        <v>1880</v>
      </c>
      <c r="E23" s="1210"/>
      <c r="F23" s="1390"/>
      <c r="G23" s="521">
        <v>8</v>
      </c>
      <c r="H23" s="318" t="s">
        <v>1837</v>
      </c>
      <c r="I23" s="318" t="s">
        <v>1810</v>
      </c>
      <c r="J23" s="521">
        <v>73.75</v>
      </c>
      <c r="K23" s="1210"/>
      <c r="L23" s="1363"/>
      <c r="M23" s="1210">
        <f>M21+K22</f>
        <v>2271.212</v>
      </c>
      <c r="N23" s="1210">
        <v>247.042</v>
      </c>
      <c r="O23" s="521" t="s">
        <v>1900</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390"/>
      <c r="G24" s="521"/>
      <c r="H24" s="318"/>
      <c r="I24" s="318"/>
      <c r="J24" s="521"/>
      <c r="K24" s="1210">
        <v>417.86599999999999</v>
      </c>
      <c r="L24" s="1363"/>
      <c r="M24" s="521"/>
      <c r="N24" s="1210"/>
      <c r="O24" s="521"/>
      <c r="P24" s="1210"/>
      <c r="Q24" s="1212"/>
      <c r="R24" s="521"/>
      <c r="S24" s="521"/>
      <c r="T24" s="521"/>
      <c r="U24" s="521"/>
      <c r="V24" s="521"/>
      <c r="W24" s="521"/>
      <c r="X24" s="776"/>
      <c r="Y24" s="776"/>
      <c r="Z24" s="1214" t="s">
        <v>1901</v>
      </c>
    </row>
    <row r="25" spans="1:26">
      <c r="A25" s="521">
        <v>9</v>
      </c>
      <c r="B25" s="318" t="s">
        <v>1902</v>
      </c>
      <c r="C25" s="318" t="s">
        <v>1899</v>
      </c>
      <c r="D25" s="521" t="s">
        <v>1880</v>
      </c>
      <c r="E25" s="1210"/>
      <c r="F25" s="1390"/>
      <c r="G25" s="521">
        <v>9</v>
      </c>
      <c r="H25" s="318" t="s">
        <v>78</v>
      </c>
      <c r="I25" s="318" t="s">
        <v>1807</v>
      </c>
      <c r="J25" s="521">
        <v>70.75</v>
      </c>
      <c r="K25" s="1210"/>
      <c r="L25" s="1363"/>
      <c r="M25" s="1210">
        <f>M23+K24</f>
        <v>2689.078</v>
      </c>
      <c r="N25" s="1210">
        <v>246.108</v>
      </c>
      <c r="O25" s="521" t="s">
        <v>1903</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391"/>
      <c r="G26" s="521"/>
      <c r="H26" s="318"/>
      <c r="I26" s="318"/>
      <c r="J26" s="521"/>
      <c r="K26" s="1210">
        <v>406.86700000000002</v>
      </c>
      <c r="L26" s="1363"/>
      <c r="M26" s="521"/>
      <c r="N26" s="1210"/>
      <c r="O26" s="521"/>
      <c r="P26" s="1210"/>
      <c r="Q26" s="1212"/>
      <c r="R26" s="521"/>
      <c r="S26" s="521"/>
      <c r="T26" s="521"/>
      <c r="U26" s="521"/>
      <c r="V26" s="521"/>
      <c r="W26" s="521"/>
      <c r="X26" s="776"/>
      <c r="Y26" s="776"/>
      <c r="Z26" s="1214"/>
    </row>
    <row r="27" spans="1:26">
      <c r="A27" s="521">
        <v>10</v>
      </c>
      <c r="B27" s="318" t="s">
        <v>1904</v>
      </c>
      <c r="C27" s="318" t="s">
        <v>1823</v>
      </c>
      <c r="D27" s="521" t="s">
        <v>1905</v>
      </c>
      <c r="E27" s="1210"/>
      <c r="F27" s="1389">
        <f>SUM(E28:E42)</f>
        <v>3013.0259999999998</v>
      </c>
      <c r="G27" s="521">
        <v>10</v>
      </c>
      <c r="H27" s="318" t="s">
        <v>496</v>
      </c>
      <c r="I27" s="318" t="s">
        <v>149</v>
      </c>
      <c r="J27" s="521">
        <v>74.95</v>
      </c>
      <c r="K27" s="1210"/>
      <c r="L27" s="1363">
        <f>SUM(K28:K42)</f>
        <v>3126.2669999999998</v>
      </c>
      <c r="M27" s="1210">
        <f>M25+K26</f>
        <v>3095.9450000000002</v>
      </c>
      <c r="N27" s="1210">
        <v>246.161</v>
      </c>
      <c r="O27" s="521" t="s">
        <v>1880</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390"/>
      <c r="G28" s="521"/>
      <c r="H28" s="318"/>
      <c r="I28" s="318"/>
      <c r="J28" s="521"/>
      <c r="K28" s="1210">
        <v>414.49099999999999</v>
      </c>
      <c r="L28" s="1363"/>
      <c r="M28" s="521"/>
      <c r="N28" s="1210"/>
      <c r="O28" s="521"/>
      <c r="P28" s="1210"/>
      <c r="Q28" s="1212"/>
      <c r="R28" s="521"/>
      <c r="S28" s="521"/>
      <c r="T28" s="521"/>
      <c r="U28" s="521"/>
      <c r="V28" s="521"/>
      <c r="W28" s="521"/>
      <c r="X28" s="776"/>
      <c r="Y28" s="776"/>
      <c r="Z28" s="1214"/>
    </row>
    <row r="29" spans="1:26">
      <c r="A29" s="521">
        <v>11</v>
      </c>
      <c r="B29" s="318" t="s">
        <v>1906</v>
      </c>
      <c r="C29" s="318" t="s">
        <v>149</v>
      </c>
      <c r="D29" s="521" t="s">
        <v>1880</v>
      </c>
      <c r="E29" s="1210"/>
      <c r="F29" s="1390"/>
      <c r="G29" s="521">
        <v>11</v>
      </c>
      <c r="H29" s="318" t="s">
        <v>1149</v>
      </c>
      <c r="I29" s="318" t="s">
        <v>149</v>
      </c>
      <c r="J29" s="521">
        <v>74.95</v>
      </c>
      <c r="K29" s="1210"/>
      <c r="L29" s="1363"/>
      <c r="M29" s="1210">
        <f>M27+K28</f>
        <v>3510.4360000000001</v>
      </c>
      <c r="N29" s="1210">
        <v>248.85</v>
      </c>
      <c r="O29" s="521" t="s">
        <v>1880</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6.4">
      <c r="A30" s="521"/>
      <c r="B30" s="318"/>
      <c r="C30" s="318"/>
      <c r="D30" s="521"/>
      <c r="E30" s="1210">
        <v>400</v>
      </c>
      <c r="F30" s="1390"/>
      <c r="G30" s="521"/>
      <c r="H30" s="318"/>
      <c r="I30" s="318"/>
      <c r="J30" s="521"/>
      <c r="K30" s="1210">
        <v>410.22</v>
      </c>
      <c r="L30" s="1363"/>
      <c r="M30" s="521"/>
      <c r="N30" s="1210"/>
      <c r="O30" s="521"/>
      <c r="P30" s="1210"/>
      <c r="Q30" s="1212"/>
      <c r="R30" s="521"/>
      <c r="S30" s="521"/>
      <c r="T30" s="521"/>
      <c r="U30" s="521"/>
      <c r="V30" s="521"/>
      <c r="W30" s="521"/>
      <c r="X30" s="776"/>
      <c r="Y30" s="776"/>
      <c r="Z30" s="1214" t="s">
        <v>1907</v>
      </c>
    </row>
    <row r="31" spans="1:26">
      <c r="A31" s="521">
        <v>12</v>
      </c>
      <c r="B31" s="318" t="s">
        <v>1908</v>
      </c>
      <c r="C31" s="318" t="s">
        <v>146</v>
      </c>
      <c r="D31" s="521" t="s">
        <v>1880</v>
      </c>
      <c r="E31" s="1210"/>
      <c r="F31" s="1390"/>
      <c r="G31" s="521">
        <v>12</v>
      </c>
      <c r="H31" s="318" t="s">
        <v>1150</v>
      </c>
      <c r="I31" s="318" t="s">
        <v>149</v>
      </c>
      <c r="J31" s="521">
        <v>74.95</v>
      </c>
      <c r="K31" s="1210"/>
      <c r="L31" s="1363"/>
      <c r="M31" s="1210">
        <f>M29+K30</f>
        <v>3920.6559999999999</v>
      </c>
      <c r="N31" s="1210">
        <v>248.245</v>
      </c>
      <c r="O31" s="521" t="s">
        <v>1880</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390"/>
      <c r="G32" s="521"/>
      <c r="H32" s="318"/>
      <c r="I32" s="318"/>
      <c r="J32" s="521"/>
      <c r="K32" s="1210">
        <v>397.08199999999999</v>
      </c>
      <c r="L32" s="1363"/>
      <c r="M32" s="521"/>
      <c r="N32" s="1210"/>
      <c r="O32" s="521"/>
      <c r="P32" s="1210"/>
      <c r="Q32" s="1212"/>
      <c r="R32" s="521"/>
      <c r="S32" s="521"/>
      <c r="T32" s="521"/>
      <c r="U32" s="521"/>
      <c r="V32" s="521"/>
      <c r="W32" s="521"/>
      <c r="X32" s="776"/>
      <c r="Y32" s="776"/>
      <c r="Z32" s="1214" t="s">
        <v>1901</v>
      </c>
    </row>
    <row r="33" spans="1:26">
      <c r="A33" s="521">
        <v>13</v>
      </c>
      <c r="B33" s="318" t="s">
        <v>1909</v>
      </c>
      <c r="C33" s="318" t="s">
        <v>146</v>
      </c>
      <c r="D33" s="521" t="s">
        <v>1880</v>
      </c>
      <c r="E33" s="1210"/>
      <c r="F33" s="1390"/>
      <c r="G33" s="521">
        <v>13</v>
      </c>
      <c r="H33" s="318" t="s">
        <v>1151</v>
      </c>
      <c r="I33" s="318" t="s">
        <v>146</v>
      </c>
      <c r="J33" s="521">
        <v>71.95</v>
      </c>
      <c r="K33" s="1210"/>
      <c r="L33" s="1363"/>
      <c r="M33" s="1210">
        <f>M31+K32</f>
        <v>4317.7380000000003</v>
      </c>
      <c r="N33" s="1210">
        <v>247.06100000000001</v>
      </c>
      <c r="O33" s="521" t="s">
        <v>1880</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390"/>
      <c r="G34" s="521"/>
      <c r="H34" s="318"/>
      <c r="I34" s="318"/>
      <c r="J34" s="521"/>
      <c r="K34" s="1210">
        <v>387.65800000000002</v>
      </c>
      <c r="L34" s="1363"/>
      <c r="M34" s="521"/>
      <c r="N34" s="1210"/>
      <c r="O34" s="521"/>
      <c r="P34" s="1210"/>
      <c r="Q34" s="1212"/>
      <c r="R34" s="521"/>
      <c r="S34" s="521"/>
      <c r="T34" s="521"/>
      <c r="U34" s="521"/>
      <c r="V34" s="521"/>
      <c r="W34" s="521"/>
      <c r="X34" s="776"/>
      <c r="Y34" s="776"/>
      <c r="Z34" s="1214"/>
    </row>
    <row r="35" spans="1:26">
      <c r="A35" s="521">
        <v>14</v>
      </c>
      <c r="B35" s="318" t="s">
        <v>1910</v>
      </c>
      <c r="C35" s="318" t="s">
        <v>1899</v>
      </c>
      <c r="D35" s="521" t="s">
        <v>1880</v>
      </c>
      <c r="E35" s="1210"/>
      <c r="F35" s="1390"/>
      <c r="G35" s="521">
        <v>14</v>
      </c>
      <c r="H35" s="318" t="s">
        <v>1152</v>
      </c>
      <c r="I35" s="318" t="s">
        <v>146</v>
      </c>
      <c r="J35" s="521">
        <v>71.95</v>
      </c>
      <c r="K35" s="1210"/>
      <c r="L35" s="1363"/>
      <c r="M35" s="1210">
        <f>M33+K34</f>
        <v>4705.3960000000006</v>
      </c>
      <c r="N35" s="1210">
        <v>248.274</v>
      </c>
      <c r="O35" s="521" t="s">
        <v>1880</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390"/>
      <c r="G36" s="521"/>
      <c r="H36" s="318"/>
      <c r="I36" s="318"/>
      <c r="J36" s="521"/>
      <c r="K36" s="1210">
        <v>399.88200000000001</v>
      </c>
      <c r="L36" s="1363"/>
      <c r="M36" s="521"/>
      <c r="N36" s="1210"/>
      <c r="O36" s="521"/>
      <c r="P36" s="1210"/>
      <c r="Q36" s="1212"/>
      <c r="R36" s="521"/>
      <c r="S36" s="521"/>
      <c r="T36" s="521"/>
      <c r="U36" s="521"/>
      <c r="V36" s="521"/>
      <c r="W36" s="521"/>
      <c r="X36" s="776"/>
      <c r="Y36" s="776"/>
      <c r="Z36" s="1214"/>
    </row>
    <row r="37" spans="1:26">
      <c r="A37" s="521">
        <v>15</v>
      </c>
      <c r="B37" s="318" t="s">
        <v>1911</v>
      </c>
      <c r="C37" s="318" t="s">
        <v>146</v>
      </c>
      <c r="D37" s="521" t="s">
        <v>1880</v>
      </c>
      <c r="E37" s="1210"/>
      <c r="F37" s="1390"/>
      <c r="G37" s="521">
        <v>15</v>
      </c>
      <c r="H37" s="318" t="s">
        <v>1662</v>
      </c>
      <c r="I37" s="318" t="s">
        <v>1811</v>
      </c>
      <c r="J37" s="521">
        <v>70.75</v>
      </c>
      <c r="K37" s="1210"/>
      <c r="L37" s="1363"/>
      <c r="M37" s="1210">
        <f>M35+K36</f>
        <v>5105.2780000000002</v>
      </c>
      <c r="N37" s="1210">
        <v>250.99199999999999</v>
      </c>
      <c r="O37" s="521" t="s">
        <v>1912</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390"/>
      <c r="G38" s="521"/>
      <c r="H38" s="318"/>
      <c r="I38" s="318"/>
      <c r="J38" s="521"/>
      <c r="K38" s="1210">
        <v>365.14699999999999</v>
      </c>
      <c r="L38" s="1363"/>
      <c r="M38" s="521"/>
      <c r="N38" s="1210"/>
      <c r="O38" s="521"/>
      <c r="P38" s="1210"/>
      <c r="Q38" s="1212"/>
      <c r="R38" s="521"/>
      <c r="S38" s="521"/>
      <c r="T38" s="521"/>
      <c r="U38" s="521"/>
      <c r="V38" s="521"/>
      <c r="W38" s="521"/>
      <c r="X38" s="776"/>
      <c r="Y38" s="776"/>
      <c r="Z38" s="1214" t="s">
        <v>454</v>
      </c>
    </row>
    <row r="39" spans="1:26">
      <c r="A39" s="521">
        <v>16</v>
      </c>
      <c r="B39" s="318" t="s">
        <v>1913</v>
      </c>
      <c r="C39" s="318" t="s">
        <v>146</v>
      </c>
      <c r="D39" s="521" t="s">
        <v>1880</v>
      </c>
      <c r="E39" s="1210"/>
      <c r="F39" s="1390"/>
      <c r="G39" s="521">
        <v>16</v>
      </c>
      <c r="H39" s="318" t="s">
        <v>498</v>
      </c>
      <c r="I39" s="318" t="s">
        <v>146</v>
      </c>
      <c r="J39" s="521">
        <v>71.95</v>
      </c>
      <c r="K39" s="1210"/>
      <c r="L39" s="1363"/>
      <c r="M39" s="1210">
        <f>M37+K38</f>
        <v>5470.4250000000002</v>
      </c>
      <c r="N39" s="1210">
        <v>253.37</v>
      </c>
      <c r="O39" s="521" t="s">
        <v>1880</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390"/>
      <c r="G40" s="521"/>
      <c r="H40" s="318"/>
      <c r="I40" s="318"/>
      <c r="J40" s="521"/>
      <c r="K40" s="1210">
        <v>387.08600000000001</v>
      </c>
      <c r="L40" s="1363"/>
      <c r="M40" s="521"/>
      <c r="N40" s="1210"/>
      <c r="O40" s="521"/>
      <c r="P40" s="1210"/>
      <c r="Q40" s="1212"/>
      <c r="R40" s="521"/>
      <c r="S40" s="521"/>
      <c r="T40" s="521"/>
      <c r="U40" s="521"/>
      <c r="V40" s="521"/>
      <c r="W40" s="521"/>
      <c r="X40" s="776"/>
      <c r="Y40" s="776"/>
      <c r="Z40" s="1214" t="s">
        <v>1914</v>
      </c>
    </row>
    <row r="41" spans="1:26">
      <c r="A41" s="521">
        <v>17</v>
      </c>
      <c r="B41" s="318" t="s">
        <v>1915</v>
      </c>
      <c r="C41" s="318" t="s">
        <v>1899</v>
      </c>
      <c r="D41" s="521" t="s">
        <v>1880</v>
      </c>
      <c r="E41" s="1210"/>
      <c r="F41" s="1390"/>
      <c r="G41" s="521">
        <v>17</v>
      </c>
      <c r="H41" s="318" t="s">
        <v>499</v>
      </c>
      <c r="I41" s="318" t="s">
        <v>146</v>
      </c>
      <c r="J41" s="521">
        <v>71.95</v>
      </c>
      <c r="K41" s="1210"/>
      <c r="L41" s="1363"/>
      <c r="M41" s="1210">
        <f>M39+K40</f>
        <v>5857.5110000000004</v>
      </c>
      <c r="N41" s="1210">
        <v>252.87200000000001</v>
      </c>
      <c r="O41" s="521" t="s">
        <v>1880</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391"/>
      <c r="G42" s="521"/>
      <c r="H42" s="318"/>
      <c r="I42" s="318"/>
      <c r="J42" s="521"/>
      <c r="K42" s="1210">
        <v>364.70100000000002</v>
      </c>
      <c r="L42" s="1363"/>
      <c r="M42" s="521"/>
      <c r="N42" s="1210"/>
      <c r="O42" s="521"/>
      <c r="P42" s="1210"/>
      <c r="Q42" s="1212"/>
      <c r="R42" s="521"/>
      <c r="S42" s="521"/>
      <c r="T42" s="521"/>
      <c r="U42" s="521"/>
      <c r="V42" s="521"/>
      <c r="W42" s="521"/>
      <c r="X42" s="776"/>
      <c r="Y42" s="776"/>
      <c r="Z42" s="1214" t="s">
        <v>454</v>
      </c>
    </row>
    <row r="43" spans="1:26">
      <c r="A43" s="521">
        <v>18</v>
      </c>
      <c r="B43" s="318" t="s">
        <v>1916</v>
      </c>
      <c r="C43" s="318" t="s">
        <v>1807</v>
      </c>
      <c r="D43" s="521" t="s">
        <v>1917</v>
      </c>
      <c r="E43" s="1210"/>
      <c r="F43" s="1389">
        <f>SUM(E44:E48)</f>
        <v>1171.2570000000001</v>
      </c>
      <c r="G43" s="521">
        <v>18</v>
      </c>
      <c r="H43" s="318" t="s">
        <v>1916</v>
      </c>
      <c r="I43" s="318" t="s">
        <v>1807</v>
      </c>
      <c r="J43" s="521">
        <v>70.75</v>
      </c>
      <c r="K43" s="1210"/>
      <c r="L43" s="1363">
        <f>SUM(K44:K48)</f>
        <v>1120.4360000000001</v>
      </c>
      <c r="M43" s="1210">
        <f>M41+K42</f>
        <v>6222.2120000000004</v>
      </c>
      <c r="N43" s="1210">
        <v>251.08500000000001</v>
      </c>
      <c r="O43" s="521" t="s">
        <v>1918</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390"/>
      <c r="G44" s="521"/>
      <c r="H44" s="318"/>
      <c r="I44" s="318"/>
      <c r="J44" s="521"/>
      <c r="K44" s="1210">
        <v>373.58</v>
      </c>
      <c r="L44" s="1363"/>
      <c r="M44" s="521"/>
      <c r="N44" s="1210"/>
      <c r="O44" s="521"/>
      <c r="P44" s="1210"/>
      <c r="Q44" s="1212"/>
      <c r="R44" s="521"/>
      <c r="S44" s="521"/>
      <c r="T44" s="521"/>
      <c r="U44" s="521"/>
      <c r="V44" s="521"/>
      <c r="W44" s="521"/>
      <c r="X44" s="776"/>
      <c r="Y44" s="776"/>
      <c r="Z44" s="1214" t="s">
        <v>454</v>
      </c>
    </row>
    <row r="45" spans="1:26">
      <c r="A45" s="521">
        <v>19</v>
      </c>
      <c r="B45" s="318" t="s">
        <v>1919</v>
      </c>
      <c r="C45" s="318" t="s">
        <v>146</v>
      </c>
      <c r="D45" s="521" t="s">
        <v>1880</v>
      </c>
      <c r="E45" s="1210"/>
      <c r="F45" s="1390"/>
      <c r="G45" s="521">
        <v>19</v>
      </c>
      <c r="H45" s="318" t="s">
        <v>1919</v>
      </c>
      <c r="I45" s="318" t="s">
        <v>146</v>
      </c>
      <c r="J45" s="521">
        <v>71.95</v>
      </c>
      <c r="K45" s="1210"/>
      <c r="L45" s="1363"/>
      <c r="M45" s="1210">
        <f>M43+K44</f>
        <v>6595.7920000000004</v>
      </c>
      <c r="N45" s="1210">
        <v>251.566</v>
      </c>
      <c r="O45" s="521" t="s">
        <v>1880</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390"/>
      <c r="G46" s="521"/>
      <c r="H46" s="318"/>
      <c r="I46" s="318"/>
      <c r="J46" s="521"/>
      <c r="K46" s="1210">
        <v>381.00599999999997</v>
      </c>
      <c r="L46" s="1363"/>
      <c r="M46" s="521"/>
      <c r="N46" s="1210"/>
      <c r="O46" s="521"/>
      <c r="P46" s="1210"/>
      <c r="Q46" s="1212"/>
      <c r="R46" s="521"/>
      <c r="S46" s="521"/>
      <c r="T46" s="521"/>
      <c r="U46" s="521"/>
      <c r="V46" s="521"/>
      <c r="W46" s="521"/>
      <c r="X46" s="776"/>
      <c r="Y46" s="776"/>
      <c r="Z46" s="1214" t="s">
        <v>454</v>
      </c>
    </row>
    <row r="47" spans="1:26">
      <c r="A47" s="521">
        <v>20</v>
      </c>
      <c r="B47" s="318" t="s">
        <v>1920</v>
      </c>
      <c r="C47" s="318" t="s">
        <v>146</v>
      </c>
      <c r="D47" s="521" t="s">
        <v>1880</v>
      </c>
      <c r="E47" s="1210"/>
      <c r="F47" s="1390"/>
      <c r="G47" s="521">
        <v>20</v>
      </c>
      <c r="H47" s="318" t="s">
        <v>1920</v>
      </c>
      <c r="I47" s="318" t="s">
        <v>146</v>
      </c>
      <c r="J47" s="521">
        <v>71.95</v>
      </c>
      <c r="K47" s="1210"/>
      <c r="L47" s="1363"/>
      <c r="M47" s="1210">
        <f>M45+K46</f>
        <v>6976.7980000000007</v>
      </c>
      <c r="N47" s="1210">
        <v>252.108</v>
      </c>
      <c r="O47" s="521" t="s">
        <v>1880</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391"/>
      <c r="G48" s="521"/>
      <c r="H48" s="318"/>
      <c r="I48" s="318"/>
      <c r="J48" s="521"/>
      <c r="K48" s="1210">
        <v>365.85</v>
      </c>
      <c r="L48" s="1363"/>
      <c r="M48" s="521"/>
      <c r="N48" s="1210"/>
      <c r="O48" s="521"/>
      <c r="P48" s="1210"/>
      <c r="Q48" s="1212"/>
      <c r="R48" s="521"/>
      <c r="S48" s="521"/>
      <c r="T48" s="521"/>
      <c r="U48" s="521"/>
      <c r="V48" s="521"/>
      <c r="W48" s="521"/>
      <c r="X48" s="776"/>
      <c r="Y48" s="776"/>
      <c r="Z48" s="1214" t="s">
        <v>454</v>
      </c>
    </row>
    <row r="49" spans="1:26" ht="52.8">
      <c r="A49" s="521">
        <v>21</v>
      </c>
      <c r="B49" s="318" t="s">
        <v>1921</v>
      </c>
      <c r="C49" s="318" t="s">
        <v>1812</v>
      </c>
      <c r="D49" s="521" t="s">
        <v>1922</v>
      </c>
      <c r="E49" s="1210"/>
      <c r="F49" s="1389">
        <f>E50</f>
        <v>201.71</v>
      </c>
      <c r="G49" s="521">
        <v>21</v>
      </c>
      <c r="H49" s="318" t="s">
        <v>1921</v>
      </c>
      <c r="I49" s="318" t="s">
        <v>1923</v>
      </c>
      <c r="J49" s="521">
        <v>79.75</v>
      </c>
      <c r="K49" s="1210"/>
      <c r="L49" s="1363">
        <f>K50</f>
        <v>214</v>
      </c>
      <c r="M49" s="1210">
        <f>M47+K48</f>
        <v>7342.648000000001</v>
      </c>
      <c r="N49" s="1210">
        <v>252.39</v>
      </c>
      <c r="O49" s="521" t="s">
        <v>1924</v>
      </c>
      <c r="P49" s="1210">
        <f>K50+K48</f>
        <v>579.85</v>
      </c>
      <c r="Q49" s="1212">
        <v>291</v>
      </c>
      <c r="R49" s="521">
        <v>242</v>
      </c>
      <c r="S49" s="521">
        <v>151</v>
      </c>
      <c r="T49" s="521">
        <v>393</v>
      </c>
      <c r="U49" s="521">
        <v>222</v>
      </c>
      <c r="V49" s="521">
        <v>150</v>
      </c>
      <c r="W49" s="521">
        <v>373</v>
      </c>
      <c r="X49" s="776">
        <v>723912.29</v>
      </c>
      <c r="Y49" s="776">
        <v>2905305.1609999998</v>
      </c>
      <c r="Z49" s="1215" t="s">
        <v>1925</v>
      </c>
    </row>
    <row r="50" spans="1:26">
      <c r="A50" s="521"/>
      <c r="B50" s="318"/>
      <c r="C50" s="318"/>
      <c r="D50" s="521"/>
      <c r="E50" s="1210">
        <v>201.71</v>
      </c>
      <c r="F50" s="1391"/>
      <c r="G50" s="521"/>
      <c r="H50" s="318"/>
      <c r="I50" s="318"/>
      <c r="J50" s="521"/>
      <c r="K50" s="1210">
        <v>214</v>
      </c>
      <c r="L50" s="1363"/>
      <c r="M50" s="1216" t="s">
        <v>1926</v>
      </c>
      <c r="N50" s="521"/>
      <c r="O50" s="521"/>
      <c r="P50" s="1210"/>
      <c r="Q50" s="1210"/>
      <c r="R50" s="1217"/>
      <c r="S50" s="1217"/>
      <c r="T50" s="1217"/>
      <c r="U50" s="1217"/>
      <c r="V50" s="1217"/>
      <c r="W50" s="1217"/>
      <c r="X50" s="1217"/>
      <c r="Y50" s="1217"/>
      <c r="Z50" s="1217"/>
    </row>
    <row r="51" spans="1:26">
      <c r="A51" s="521">
        <v>22</v>
      </c>
      <c r="B51" s="318" t="s">
        <v>1814</v>
      </c>
      <c r="C51" s="318" t="s">
        <v>1814</v>
      </c>
      <c r="D51" s="521" t="s">
        <v>1880</v>
      </c>
      <c r="E51" s="1210"/>
      <c r="F51" s="1211"/>
      <c r="G51" s="521">
        <v>22</v>
      </c>
      <c r="H51" s="318" t="s">
        <v>1814</v>
      </c>
      <c r="I51" s="318" t="s">
        <v>1814</v>
      </c>
      <c r="J51" s="521">
        <v>46.3</v>
      </c>
      <c r="K51" s="1210"/>
      <c r="L51" s="1211"/>
      <c r="M51" s="1210">
        <f>M49+K50</f>
        <v>7556.648000000001</v>
      </c>
      <c r="N51" s="1210">
        <v>254.05</v>
      </c>
      <c r="O51" s="521" t="s">
        <v>1880</v>
      </c>
      <c r="P51" s="1210">
        <v>214</v>
      </c>
      <c r="Q51" s="1210">
        <v>108</v>
      </c>
      <c r="R51" s="521">
        <v>0</v>
      </c>
      <c r="S51" s="521">
        <v>109</v>
      </c>
      <c r="T51" s="521">
        <v>109</v>
      </c>
      <c r="U51" s="521">
        <v>0</v>
      </c>
      <c r="V51" s="521">
        <v>109</v>
      </c>
      <c r="W51" s="521">
        <v>109</v>
      </c>
      <c r="X51" s="776">
        <v>723745</v>
      </c>
      <c r="Y51" s="776">
        <v>2905438</v>
      </c>
      <c r="Z51" s="1214" t="s">
        <v>1927</v>
      </c>
    </row>
    <row r="52" spans="1:26">
      <c r="A52" s="521"/>
      <c r="B52" s="318"/>
      <c r="C52" s="318"/>
      <c r="D52" s="521"/>
      <c r="E52" s="1210"/>
      <c r="F52" s="1211"/>
      <c r="G52" s="521"/>
      <c r="H52" s="318"/>
      <c r="I52" s="318"/>
      <c r="J52" s="540" t="s">
        <v>1928</v>
      </c>
      <c r="K52" s="1218">
        <f>SUM(K9:K51)</f>
        <v>7556.648000000001</v>
      </c>
      <c r="L52" s="1211"/>
      <c r="M52" s="1210"/>
      <c r="N52" s="1210"/>
      <c r="O52" s="521"/>
      <c r="P52" s="1210"/>
      <c r="Q52" s="1210"/>
      <c r="R52" s="521"/>
      <c r="S52" s="521"/>
      <c r="T52" s="521"/>
      <c r="U52" s="521"/>
      <c r="V52" s="521"/>
      <c r="W52" s="521"/>
      <c r="X52" s="776"/>
      <c r="Y52" s="776"/>
      <c r="Z52" s="1214"/>
    </row>
    <row r="53" spans="1:26">
      <c r="A53" s="1348" t="s">
        <v>1929</v>
      </c>
      <c r="B53" s="1348"/>
      <c r="C53" s="1348"/>
      <c r="D53" s="1348"/>
      <c r="E53" s="1348"/>
      <c r="F53" s="1348"/>
      <c r="G53" s="1348"/>
      <c r="H53" s="1348"/>
      <c r="I53" s="1348"/>
      <c r="J53" s="1348"/>
      <c r="K53" s="1348"/>
      <c r="L53" s="1348"/>
      <c r="M53" s="1348"/>
      <c r="N53" s="1348"/>
      <c r="O53" s="1348"/>
      <c r="P53" s="1348"/>
      <c r="Q53" s="1348"/>
      <c r="R53" s="1348"/>
      <c r="S53" s="1348"/>
      <c r="T53" s="1348"/>
      <c r="U53" s="1348"/>
      <c r="V53" s="1348"/>
      <c r="W53" s="1348"/>
      <c r="X53" s="1348"/>
      <c r="Y53" s="1348"/>
      <c r="Z53" s="1348"/>
    </row>
    <row r="54" spans="1:26" ht="21">
      <c r="A54" s="1349" t="s">
        <v>966</v>
      </c>
      <c r="B54" s="1349"/>
      <c r="C54" s="1349"/>
      <c r="D54" s="1349"/>
      <c r="E54" s="1349"/>
      <c r="F54" s="1349"/>
      <c r="G54" s="1349"/>
      <c r="H54" s="1349"/>
      <c r="I54" s="1349"/>
      <c r="J54" s="1349"/>
      <c r="K54" s="1349"/>
      <c r="L54" s="1349"/>
      <c r="M54" s="1349"/>
      <c r="N54" s="1349"/>
      <c r="O54" s="1349"/>
      <c r="P54" s="1349"/>
      <c r="Q54" s="1349"/>
      <c r="R54" s="1349"/>
      <c r="S54" s="1377" t="s">
        <v>967</v>
      </c>
      <c r="T54" s="1377"/>
      <c r="U54" s="1377"/>
      <c r="V54" s="1377"/>
      <c r="W54" s="1377"/>
      <c r="X54" s="1377"/>
      <c r="Y54" s="1377"/>
      <c r="Z54" s="1377"/>
    </row>
    <row r="55" spans="1:26" ht="15.6">
      <c r="A55" s="1378" t="s">
        <v>968</v>
      </c>
      <c r="B55" s="1379"/>
      <c r="C55" s="1379"/>
      <c r="D55" s="1380"/>
      <c r="E55" s="1222" t="s">
        <v>969</v>
      </c>
      <c r="F55" s="1222"/>
      <c r="G55" s="1381" t="s">
        <v>1930</v>
      </c>
      <c r="H55" s="1382"/>
      <c r="I55" s="1383"/>
      <c r="J55" s="1381" t="s">
        <v>970</v>
      </c>
      <c r="K55" s="1382"/>
      <c r="L55" s="1382"/>
      <c r="M55" s="1383"/>
      <c r="N55" s="1384" t="s">
        <v>969</v>
      </c>
      <c r="O55" s="1385"/>
      <c r="P55" s="1385"/>
      <c r="Q55" s="1385"/>
      <c r="R55" s="1386"/>
      <c r="S55" s="1387" t="s">
        <v>969</v>
      </c>
      <c r="T55" s="1387"/>
      <c r="U55" s="1387"/>
      <c r="V55" s="1387"/>
      <c r="W55" s="1387"/>
      <c r="X55" s="1387"/>
      <c r="Y55" s="1388" t="s">
        <v>972</v>
      </c>
      <c r="Z55" s="1388"/>
    </row>
    <row r="56" spans="1:26">
      <c r="A56" s="1339"/>
      <c r="B56" s="1345"/>
      <c r="C56" s="1345"/>
      <c r="D56" s="1340"/>
      <c r="E56" s="1339"/>
      <c r="F56" s="1340"/>
      <c r="G56" s="1339"/>
      <c r="H56" s="1345"/>
      <c r="I56" s="1340"/>
      <c r="J56" s="1339"/>
      <c r="K56" s="1345"/>
      <c r="L56" s="1345"/>
      <c r="M56" s="1340"/>
      <c r="N56" s="1339"/>
      <c r="O56" s="1345"/>
      <c r="P56" s="1345"/>
      <c r="Q56" s="1345"/>
      <c r="R56" s="1340"/>
      <c r="S56" s="1339"/>
      <c r="T56" s="1345"/>
      <c r="U56" s="1345"/>
      <c r="V56" s="1345"/>
      <c r="W56" s="1345"/>
      <c r="X56" s="1340"/>
      <c r="Y56" s="1339"/>
      <c r="Z56" s="1340"/>
    </row>
    <row r="57" spans="1:26">
      <c r="A57" s="1341"/>
      <c r="B57" s="1346"/>
      <c r="C57" s="1346"/>
      <c r="D57" s="1342"/>
      <c r="E57" s="1341"/>
      <c r="F57" s="1342"/>
      <c r="G57" s="1341"/>
      <c r="H57" s="1346"/>
      <c r="I57" s="1342"/>
      <c r="J57" s="1341"/>
      <c r="K57" s="1346"/>
      <c r="L57" s="1346"/>
      <c r="M57" s="1342"/>
      <c r="N57" s="1341"/>
      <c r="O57" s="1346"/>
      <c r="P57" s="1346"/>
      <c r="Q57" s="1346"/>
      <c r="R57" s="1342"/>
      <c r="S57" s="1341"/>
      <c r="T57" s="1346"/>
      <c r="U57" s="1346"/>
      <c r="V57" s="1346"/>
      <c r="W57" s="1346"/>
      <c r="X57" s="1342"/>
      <c r="Y57" s="1341"/>
      <c r="Z57" s="1342"/>
    </row>
    <row r="58" spans="1:26">
      <c r="A58" s="1341"/>
      <c r="B58" s="1346"/>
      <c r="C58" s="1346"/>
      <c r="D58" s="1342"/>
      <c r="E58" s="1341"/>
      <c r="F58" s="1342"/>
      <c r="G58" s="1341"/>
      <c r="H58" s="1346"/>
      <c r="I58" s="1342"/>
      <c r="J58" s="1341"/>
      <c r="K58" s="1346"/>
      <c r="L58" s="1346"/>
      <c r="M58" s="1342"/>
      <c r="N58" s="1341"/>
      <c r="O58" s="1346"/>
      <c r="P58" s="1346"/>
      <c r="Q58" s="1346"/>
      <c r="R58" s="1342"/>
      <c r="S58" s="1341"/>
      <c r="T58" s="1346"/>
      <c r="U58" s="1346"/>
      <c r="V58" s="1346"/>
      <c r="W58" s="1346"/>
      <c r="X58" s="1342"/>
      <c r="Y58" s="1341"/>
      <c r="Z58" s="1342"/>
    </row>
    <row r="59" spans="1:26">
      <c r="A59" s="1341"/>
      <c r="B59" s="1346"/>
      <c r="C59" s="1346"/>
      <c r="D59" s="1342"/>
      <c r="E59" s="1341"/>
      <c r="F59" s="1342"/>
      <c r="G59" s="1341"/>
      <c r="H59" s="1346"/>
      <c r="I59" s="1342"/>
      <c r="J59" s="1341"/>
      <c r="K59" s="1346"/>
      <c r="L59" s="1346"/>
      <c r="M59" s="1342"/>
      <c r="N59" s="1341"/>
      <c r="O59" s="1346"/>
      <c r="P59" s="1346"/>
      <c r="Q59" s="1346"/>
      <c r="R59" s="1342"/>
      <c r="S59" s="1341"/>
      <c r="T59" s="1346"/>
      <c r="U59" s="1346"/>
      <c r="V59" s="1346"/>
      <c r="W59" s="1346"/>
      <c r="X59" s="1342"/>
      <c r="Y59" s="1341"/>
      <c r="Z59" s="1342"/>
    </row>
    <row r="60" spans="1:26">
      <c r="A60" s="1341"/>
      <c r="B60" s="1346"/>
      <c r="C60" s="1346"/>
      <c r="D60" s="1342"/>
      <c r="E60" s="1341"/>
      <c r="F60" s="1342"/>
      <c r="G60" s="1341"/>
      <c r="H60" s="1346"/>
      <c r="I60" s="1342"/>
      <c r="J60" s="1341"/>
      <c r="K60" s="1346"/>
      <c r="L60" s="1346"/>
      <c r="M60" s="1342"/>
      <c r="N60" s="1341"/>
      <c r="O60" s="1346"/>
      <c r="P60" s="1346"/>
      <c r="Q60" s="1346"/>
      <c r="R60" s="1342"/>
      <c r="S60" s="1341"/>
      <c r="T60" s="1346"/>
      <c r="U60" s="1346"/>
      <c r="V60" s="1346"/>
      <c r="W60" s="1346"/>
      <c r="X60" s="1342"/>
      <c r="Y60" s="1341"/>
      <c r="Z60" s="1342"/>
    </row>
    <row r="61" spans="1:26">
      <c r="A61" s="1343"/>
      <c r="B61" s="1347"/>
      <c r="C61" s="1347"/>
      <c r="D61" s="1344"/>
      <c r="E61" s="1343"/>
      <c r="F61" s="1344"/>
      <c r="G61" s="1343"/>
      <c r="H61" s="1347"/>
      <c r="I61" s="1344"/>
      <c r="J61" s="1343"/>
      <c r="K61" s="1347"/>
      <c r="L61" s="1347"/>
      <c r="M61" s="1344"/>
      <c r="N61" s="1343"/>
      <c r="O61" s="1347"/>
      <c r="P61" s="1347"/>
      <c r="Q61" s="1347"/>
      <c r="R61" s="1344"/>
      <c r="S61" s="1343"/>
      <c r="T61" s="1347"/>
      <c r="U61" s="1347"/>
      <c r="V61" s="1347"/>
      <c r="W61" s="1347"/>
      <c r="X61" s="1344"/>
      <c r="Y61" s="1343"/>
      <c r="Z61" s="1344"/>
    </row>
    <row r="64" spans="1:26" ht="17.399999999999999">
      <c r="K64" s="1220" t="s">
        <v>1931</v>
      </c>
      <c r="L64" s="310"/>
      <c r="M64" s="310"/>
    </row>
    <row r="65" spans="11:13" ht="34.799999999999997">
      <c r="K65" s="1221" t="s">
        <v>75</v>
      </c>
      <c r="L65" s="310"/>
      <c r="M65" s="1221" t="s">
        <v>1932</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1899</v>
      </c>
      <c r="L69" s="310" t="s">
        <v>965</v>
      </c>
      <c r="M69" s="310">
        <f t="shared" si="0"/>
        <v>0</v>
      </c>
    </row>
    <row r="70" spans="11:13">
      <c r="K70" s="310" t="s">
        <v>1822</v>
      </c>
      <c r="L70" s="310" t="s">
        <v>965</v>
      </c>
      <c r="M70" s="310">
        <f t="shared" si="0"/>
        <v>0</v>
      </c>
    </row>
    <row r="71" spans="11:13">
      <c r="K71" s="310" t="s">
        <v>1893</v>
      </c>
      <c r="L71" s="310" t="s">
        <v>965</v>
      </c>
      <c r="M71" s="310">
        <f t="shared" si="0"/>
        <v>0</v>
      </c>
    </row>
    <row r="72" spans="11:13">
      <c r="K72" s="310" t="s">
        <v>1809</v>
      </c>
      <c r="L72" s="310" t="s">
        <v>965</v>
      </c>
      <c r="M72" s="310">
        <f t="shared" si="0"/>
        <v>1</v>
      </c>
    </row>
    <row r="73" spans="11:13">
      <c r="K73" s="310" t="s">
        <v>1933</v>
      </c>
      <c r="L73" s="310" t="s">
        <v>965</v>
      </c>
      <c r="M73" s="310">
        <f t="shared" si="0"/>
        <v>0</v>
      </c>
    </row>
    <row r="74" spans="11:13">
      <c r="K74" s="310" t="s">
        <v>1823</v>
      </c>
      <c r="L74" s="310" t="s">
        <v>965</v>
      </c>
      <c r="M74" s="310">
        <f t="shared" si="0"/>
        <v>0</v>
      </c>
    </row>
    <row r="75" spans="11:13">
      <c r="K75" s="310" t="s">
        <v>1811</v>
      </c>
      <c r="L75" s="310" t="s">
        <v>965</v>
      </c>
      <c r="M75" s="310">
        <f t="shared" si="0"/>
        <v>1</v>
      </c>
    </row>
    <row r="76" spans="11:13">
      <c r="K76" s="310" t="s">
        <v>1810</v>
      </c>
      <c r="L76" s="310" t="s">
        <v>965</v>
      </c>
      <c r="M76" s="310">
        <f t="shared" si="0"/>
        <v>1</v>
      </c>
    </row>
    <row r="77" spans="11:13">
      <c r="K77" s="310" t="s">
        <v>1807</v>
      </c>
      <c r="L77" s="310" t="s">
        <v>965</v>
      </c>
      <c r="M77" s="310">
        <f t="shared" si="0"/>
        <v>3</v>
      </c>
    </row>
    <row r="78" spans="11:13">
      <c r="K78" s="310" t="s">
        <v>1808</v>
      </c>
      <c r="L78" s="310" t="s">
        <v>965</v>
      </c>
      <c r="M78" s="310">
        <f t="shared" si="0"/>
        <v>1</v>
      </c>
    </row>
    <row r="79" spans="11:13">
      <c r="K79" s="310" t="str">
        <f>I11</f>
        <v>DD60+0</v>
      </c>
      <c r="L79" s="310" t="s">
        <v>965</v>
      </c>
      <c r="M79" s="310">
        <f>COUNTIF($I$12:$I$57,K79)+1</f>
        <v>3</v>
      </c>
    </row>
    <row r="80" spans="11:13">
      <c r="K80" s="310" t="s">
        <v>1923</v>
      </c>
      <c r="L80" s="310" t="s">
        <v>965</v>
      </c>
      <c r="M80" s="310">
        <f t="shared" si="0"/>
        <v>1</v>
      </c>
    </row>
    <row r="81" spans="11:13" ht="17.399999999999999">
      <c r="K81" s="1220" t="s">
        <v>1934</v>
      </c>
      <c r="L81" s="310"/>
      <c r="M81" s="122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1"/>
  <sheetViews>
    <sheetView tabSelected="1" topLeftCell="A10" zoomScale="90" zoomScaleNormal="90" zoomScaleSheetLayoutView="90" workbookViewId="0">
      <selection activeCell="S24" sqref="S24"/>
    </sheetView>
  </sheetViews>
  <sheetFormatPr defaultColWidth="9" defaultRowHeight="14.4"/>
  <cols>
    <col min="1" max="1" width="4.21875" style="1028" customWidth="1"/>
    <col min="2" max="2" width="8.44140625" style="799" customWidth="1"/>
    <col min="3" max="3" width="1" style="1028" hidden="1" customWidth="1"/>
    <col min="4" max="4" width="7" style="1028" customWidth="1"/>
    <col min="5" max="5" width="15.44140625" style="1028" bestFit="1" customWidth="1"/>
    <col min="6" max="7" width="4.6640625" style="1028" hidden="1" customWidth="1"/>
    <col min="8" max="8" width="9.33203125" style="1028" hidden="1" customWidth="1"/>
    <col min="9" max="9" width="12.77734375" style="1028" hidden="1" customWidth="1"/>
    <col min="10" max="10" width="4.5546875" style="1028" hidden="1" customWidth="1"/>
    <col min="11" max="11" width="3.109375" style="1028" hidden="1" customWidth="1"/>
    <col min="12" max="12" width="9.77734375" style="1028" customWidth="1"/>
    <col min="13" max="13" width="14.88671875" style="357" customWidth="1"/>
    <col min="14" max="14" width="12" style="357" customWidth="1"/>
    <col min="15" max="15" width="31.33203125" style="1028" bestFit="1" customWidth="1"/>
    <col min="16" max="16" width="15.21875" style="1028" hidden="1" customWidth="1"/>
    <col min="17" max="17" width="34.5546875" style="1028" customWidth="1"/>
    <col min="18" max="246" width="30.5546875" style="1028" customWidth="1"/>
    <col min="247" max="247" width="6.5546875" style="1028" customWidth="1"/>
    <col min="248" max="248" width="7.5546875" style="1028" customWidth="1"/>
    <col min="249" max="249" width="4.77734375" style="1028" customWidth="1"/>
    <col min="250" max="250" width="11.77734375" style="1028" customWidth="1"/>
    <col min="251" max="251" width="9.77734375" style="1028" customWidth="1"/>
    <col min="252" max="252" width="3" style="1028" customWidth="1"/>
    <col min="253" max="253" width="7.21875" style="1028" customWidth="1"/>
    <col min="254" max="254" width="22.77734375" style="1028" customWidth="1"/>
    <col min="255" max="255" width="7.21875" style="1028" customWidth="1"/>
    <col min="256" max="256" width="9" style="1028" hidden="1" customWidth="1"/>
    <col min="257" max="257" width="8.77734375" style="1028" customWidth="1"/>
    <col min="258" max="258" width="9.77734375" style="1028" customWidth="1"/>
    <col min="259" max="259" width="10.5546875" style="1028" customWidth="1"/>
    <col min="260" max="260" width="12.21875" style="1028" customWidth="1"/>
    <col min="261" max="261" width="11.21875" style="1028" customWidth="1"/>
    <col min="262" max="262" width="6.77734375" style="1028" customWidth="1"/>
    <col min="263" max="502" width="30.5546875" style="1028" customWidth="1"/>
    <col min="503" max="503" width="6.5546875" style="1028" customWidth="1"/>
    <col min="504" max="504" width="7.5546875" style="1028" customWidth="1"/>
    <col min="505" max="505" width="4.77734375" style="1028" customWidth="1"/>
    <col min="506" max="506" width="11.77734375" style="1028" customWidth="1"/>
    <col min="507" max="507" width="9.77734375" style="1028" customWidth="1"/>
    <col min="508" max="508" width="3" style="1028" customWidth="1"/>
    <col min="509" max="509" width="7.21875" style="1028" customWidth="1"/>
    <col min="510" max="510" width="22.77734375" style="1028" customWidth="1"/>
    <col min="511" max="511" width="7.21875" style="1028" customWidth="1"/>
    <col min="512" max="512" width="9" style="1028" hidden="1" customWidth="1"/>
    <col min="513" max="513" width="8.77734375" style="1028" customWidth="1"/>
    <col min="514" max="514" width="9.77734375" style="1028" customWidth="1"/>
    <col min="515" max="515" width="10.5546875" style="1028" customWidth="1"/>
    <col min="516" max="516" width="12.21875" style="1028" customWidth="1"/>
    <col min="517" max="517" width="11.21875" style="1028" customWidth="1"/>
    <col min="518" max="518" width="6.77734375" style="1028" customWidth="1"/>
    <col min="519" max="758" width="30.5546875" style="1028" customWidth="1"/>
    <col min="759" max="759" width="6.5546875" style="1028" customWidth="1"/>
    <col min="760" max="760" width="7.5546875" style="1028" customWidth="1"/>
    <col min="761" max="761" width="4.77734375" style="1028" customWidth="1"/>
    <col min="762" max="762" width="11.77734375" style="1028" customWidth="1"/>
    <col min="763" max="763" width="9.77734375" style="1028" customWidth="1"/>
    <col min="764" max="764" width="3" style="1028" customWidth="1"/>
    <col min="765" max="765" width="7.21875" style="1028" customWidth="1"/>
    <col min="766" max="766" width="22.77734375" style="1028" customWidth="1"/>
    <col min="767" max="767" width="7.21875" style="1028" customWidth="1"/>
    <col min="768" max="768" width="9" style="1028" hidden="1" customWidth="1"/>
    <col min="769" max="769" width="8.77734375" style="1028" customWidth="1"/>
    <col min="770" max="770" width="9.77734375" style="1028" customWidth="1"/>
    <col min="771" max="771" width="10.5546875" style="1028" customWidth="1"/>
    <col min="772" max="772" width="12.21875" style="1028" customWidth="1"/>
    <col min="773" max="773" width="11.21875" style="1028" customWidth="1"/>
    <col min="774" max="774" width="6.77734375" style="1028" customWidth="1"/>
    <col min="775" max="1014" width="30.5546875" style="1028" customWidth="1"/>
    <col min="1015" max="1015" width="6.5546875" style="1028" customWidth="1"/>
    <col min="1016" max="1016" width="7.5546875" style="1028" customWidth="1"/>
    <col min="1017" max="1017" width="4.77734375" style="1028" customWidth="1"/>
    <col min="1018" max="1018" width="11.77734375" style="1028" customWidth="1"/>
    <col min="1019" max="1019" width="9.77734375" style="1028" customWidth="1"/>
    <col min="1020" max="1020" width="3" style="1028" customWidth="1"/>
    <col min="1021" max="1021" width="7.21875" style="1028" customWidth="1"/>
    <col min="1022" max="1022" width="22.77734375" style="1028" customWidth="1"/>
    <col min="1023" max="1023" width="7.21875" style="1028" customWidth="1"/>
    <col min="1024" max="1024" width="9" style="1028" hidden="1" customWidth="1"/>
    <col min="1025" max="1025" width="8.77734375" style="1028" customWidth="1"/>
    <col min="1026" max="1026" width="9.77734375" style="1028" customWidth="1"/>
    <col min="1027" max="1027" width="10.5546875" style="1028" customWidth="1"/>
    <col min="1028" max="1028" width="12.21875" style="1028" customWidth="1"/>
    <col min="1029" max="1029" width="11.21875" style="1028" customWidth="1"/>
    <col min="1030" max="1030" width="6.77734375" style="1028" customWidth="1"/>
    <col min="1031" max="1270" width="30.5546875" style="1028" customWidth="1"/>
    <col min="1271" max="1271" width="6.5546875" style="1028" customWidth="1"/>
    <col min="1272" max="1272" width="7.5546875" style="1028" customWidth="1"/>
    <col min="1273" max="1273" width="4.77734375" style="1028" customWidth="1"/>
    <col min="1274" max="1274" width="11.77734375" style="1028" customWidth="1"/>
    <col min="1275" max="1275" width="9.77734375" style="1028" customWidth="1"/>
    <col min="1276" max="1276" width="3" style="1028" customWidth="1"/>
    <col min="1277" max="1277" width="7.21875" style="1028" customWidth="1"/>
    <col min="1278" max="1278" width="22.77734375" style="1028" customWidth="1"/>
    <col min="1279" max="1279" width="7.21875" style="1028" customWidth="1"/>
    <col min="1280" max="1280" width="9" style="1028" hidden="1" customWidth="1"/>
    <col min="1281" max="1281" width="8.77734375" style="1028" customWidth="1"/>
    <col min="1282" max="1282" width="9.77734375" style="1028" customWidth="1"/>
    <col min="1283" max="1283" width="10.5546875" style="1028" customWidth="1"/>
    <col min="1284" max="1284" width="12.21875" style="1028" customWidth="1"/>
    <col min="1285" max="1285" width="11.21875" style="1028" customWidth="1"/>
    <col min="1286" max="1286" width="6.77734375" style="1028" customWidth="1"/>
    <col min="1287" max="1526" width="30.5546875" style="1028" customWidth="1"/>
    <col min="1527" max="1527" width="6.5546875" style="1028" customWidth="1"/>
    <col min="1528" max="1528" width="7.5546875" style="1028" customWidth="1"/>
    <col min="1529" max="1529" width="4.77734375" style="1028" customWidth="1"/>
    <col min="1530" max="1530" width="11.77734375" style="1028" customWidth="1"/>
    <col min="1531" max="1531" width="9.77734375" style="1028" customWidth="1"/>
    <col min="1532" max="1532" width="3" style="1028" customWidth="1"/>
    <col min="1533" max="1533" width="7.21875" style="1028" customWidth="1"/>
    <col min="1534" max="1534" width="22.77734375" style="1028" customWidth="1"/>
    <col min="1535" max="1535" width="7.21875" style="1028" customWidth="1"/>
    <col min="1536" max="1536" width="9" style="1028" hidden="1" customWidth="1"/>
    <col min="1537" max="1537" width="8.77734375" style="1028" customWidth="1"/>
    <col min="1538" max="1538" width="9.77734375" style="1028" customWidth="1"/>
    <col min="1539" max="1539" width="10.5546875" style="1028" customWidth="1"/>
    <col min="1540" max="1540" width="12.21875" style="1028" customWidth="1"/>
    <col min="1541" max="1541" width="11.21875" style="1028" customWidth="1"/>
    <col min="1542" max="1542" width="6.77734375" style="1028" customWidth="1"/>
    <col min="1543" max="1782" width="30.5546875" style="1028" customWidth="1"/>
    <col min="1783" max="1783" width="6.5546875" style="1028" customWidth="1"/>
    <col min="1784" max="1784" width="7.5546875" style="1028" customWidth="1"/>
    <col min="1785" max="1785" width="4.77734375" style="1028" customWidth="1"/>
    <col min="1786" max="1786" width="11.77734375" style="1028" customWidth="1"/>
    <col min="1787" max="1787" width="9.77734375" style="1028" customWidth="1"/>
    <col min="1788" max="1788" width="3" style="1028" customWidth="1"/>
    <col min="1789" max="1789" width="7.21875" style="1028" customWidth="1"/>
    <col min="1790" max="1790" width="22.77734375" style="1028" customWidth="1"/>
    <col min="1791" max="1791" width="7.21875" style="1028" customWidth="1"/>
    <col min="1792" max="1792" width="9" style="1028" hidden="1" customWidth="1"/>
    <col min="1793" max="1793" width="8.77734375" style="1028" customWidth="1"/>
    <col min="1794" max="1794" width="9.77734375" style="1028" customWidth="1"/>
    <col min="1795" max="1795" width="10.5546875" style="1028" customWidth="1"/>
    <col min="1796" max="1796" width="12.21875" style="1028" customWidth="1"/>
    <col min="1797" max="1797" width="11.21875" style="1028" customWidth="1"/>
    <col min="1798" max="1798" width="6.77734375" style="1028" customWidth="1"/>
    <col min="1799" max="2038" width="30.5546875" style="1028" customWidth="1"/>
    <col min="2039" max="2039" width="6.5546875" style="1028" customWidth="1"/>
    <col min="2040" max="2040" width="7.5546875" style="1028" customWidth="1"/>
    <col min="2041" max="2041" width="4.77734375" style="1028" customWidth="1"/>
    <col min="2042" max="2042" width="11.77734375" style="1028" customWidth="1"/>
    <col min="2043" max="2043" width="9.77734375" style="1028" customWidth="1"/>
    <col min="2044" max="2044" width="3" style="1028" customWidth="1"/>
    <col min="2045" max="2045" width="7.21875" style="1028" customWidth="1"/>
    <col min="2046" max="2046" width="22.77734375" style="1028" customWidth="1"/>
    <col min="2047" max="2047" width="7.21875" style="1028" customWidth="1"/>
    <col min="2048" max="2048" width="9" style="1028" hidden="1" customWidth="1"/>
    <col min="2049" max="2049" width="8.77734375" style="1028" customWidth="1"/>
    <col min="2050" max="2050" width="9.77734375" style="1028" customWidth="1"/>
    <col min="2051" max="2051" width="10.5546875" style="1028" customWidth="1"/>
    <col min="2052" max="2052" width="12.21875" style="1028" customWidth="1"/>
    <col min="2053" max="2053" width="11.21875" style="1028" customWidth="1"/>
    <col min="2054" max="2054" width="6.77734375" style="1028" customWidth="1"/>
    <col min="2055" max="2294" width="30.5546875" style="1028" customWidth="1"/>
    <col min="2295" max="2295" width="6.5546875" style="1028" customWidth="1"/>
    <col min="2296" max="2296" width="7.5546875" style="1028" customWidth="1"/>
    <col min="2297" max="2297" width="4.77734375" style="1028" customWidth="1"/>
    <col min="2298" max="2298" width="11.77734375" style="1028" customWidth="1"/>
    <col min="2299" max="2299" width="9.77734375" style="1028" customWidth="1"/>
    <col min="2300" max="2300" width="3" style="1028" customWidth="1"/>
    <col min="2301" max="2301" width="7.21875" style="1028" customWidth="1"/>
    <col min="2302" max="2302" width="22.77734375" style="1028" customWidth="1"/>
    <col min="2303" max="2303" width="7.21875" style="1028" customWidth="1"/>
    <col min="2304" max="2304" width="9" style="1028" hidden="1" customWidth="1"/>
    <col min="2305" max="2305" width="8.77734375" style="1028" customWidth="1"/>
    <col min="2306" max="2306" width="9.77734375" style="1028" customWidth="1"/>
    <col min="2307" max="2307" width="10.5546875" style="1028" customWidth="1"/>
    <col min="2308" max="2308" width="12.21875" style="1028" customWidth="1"/>
    <col min="2309" max="2309" width="11.21875" style="1028" customWidth="1"/>
    <col min="2310" max="2310" width="6.77734375" style="1028" customWidth="1"/>
    <col min="2311" max="2550" width="30.5546875" style="1028" customWidth="1"/>
    <col min="2551" max="2551" width="6.5546875" style="1028" customWidth="1"/>
    <col min="2552" max="2552" width="7.5546875" style="1028" customWidth="1"/>
    <col min="2553" max="2553" width="4.77734375" style="1028" customWidth="1"/>
    <col min="2554" max="2554" width="11.77734375" style="1028" customWidth="1"/>
    <col min="2555" max="2555" width="9.77734375" style="1028" customWidth="1"/>
    <col min="2556" max="2556" width="3" style="1028" customWidth="1"/>
    <col min="2557" max="2557" width="7.21875" style="1028" customWidth="1"/>
    <col min="2558" max="2558" width="22.77734375" style="1028" customWidth="1"/>
    <col min="2559" max="2559" width="7.21875" style="1028" customWidth="1"/>
    <col min="2560" max="2560" width="9" style="1028" hidden="1" customWidth="1"/>
    <col min="2561" max="2561" width="8.77734375" style="1028" customWidth="1"/>
    <col min="2562" max="2562" width="9.77734375" style="1028" customWidth="1"/>
    <col min="2563" max="2563" width="10.5546875" style="1028" customWidth="1"/>
    <col min="2564" max="2564" width="12.21875" style="1028" customWidth="1"/>
    <col min="2565" max="2565" width="11.21875" style="1028" customWidth="1"/>
    <col min="2566" max="2566" width="6.77734375" style="1028" customWidth="1"/>
    <col min="2567" max="2806" width="30.5546875" style="1028" customWidth="1"/>
    <col min="2807" max="2807" width="6.5546875" style="1028" customWidth="1"/>
    <col min="2808" max="2808" width="7.5546875" style="1028" customWidth="1"/>
    <col min="2809" max="2809" width="4.77734375" style="1028" customWidth="1"/>
    <col min="2810" max="2810" width="11.77734375" style="1028" customWidth="1"/>
    <col min="2811" max="2811" width="9.77734375" style="1028" customWidth="1"/>
    <col min="2812" max="2812" width="3" style="1028" customWidth="1"/>
    <col min="2813" max="2813" width="7.21875" style="1028" customWidth="1"/>
    <col min="2814" max="2814" width="22.77734375" style="1028" customWidth="1"/>
    <col min="2815" max="2815" width="7.21875" style="1028" customWidth="1"/>
    <col min="2816" max="2816" width="9" style="1028" hidden="1" customWidth="1"/>
    <col min="2817" max="2817" width="8.77734375" style="1028" customWidth="1"/>
    <col min="2818" max="2818" width="9.77734375" style="1028" customWidth="1"/>
    <col min="2819" max="2819" width="10.5546875" style="1028" customWidth="1"/>
    <col min="2820" max="2820" width="12.21875" style="1028" customWidth="1"/>
    <col min="2821" max="2821" width="11.21875" style="1028" customWidth="1"/>
    <col min="2822" max="2822" width="6.77734375" style="1028" customWidth="1"/>
    <col min="2823" max="3062" width="30.5546875" style="1028" customWidth="1"/>
    <col min="3063" max="3063" width="6.5546875" style="1028" customWidth="1"/>
    <col min="3064" max="3064" width="7.5546875" style="1028" customWidth="1"/>
    <col min="3065" max="3065" width="4.77734375" style="1028" customWidth="1"/>
    <col min="3066" max="3066" width="11.77734375" style="1028" customWidth="1"/>
    <col min="3067" max="3067" width="9.77734375" style="1028" customWidth="1"/>
    <col min="3068" max="3068" width="3" style="1028" customWidth="1"/>
    <col min="3069" max="3069" width="7.21875" style="1028" customWidth="1"/>
    <col min="3070" max="3070" width="22.77734375" style="1028" customWidth="1"/>
    <col min="3071" max="3071" width="7.21875" style="1028" customWidth="1"/>
    <col min="3072" max="3072" width="9" style="1028" hidden="1" customWidth="1"/>
    <col min="3073" max="3073" width="8.77734375" style="1028" customWidth="1"/>
    <col min="3074" max="3074" width="9.77734375" style="1028" customWidth="1"/>
    <col min="3075" max="3075" width="10.5546875" style="1028" customWidth="1"/>
    <col min="3076" max="3076" width="12.21875" style="1028" customWidth="1"/>
    <col min="3077" max="3077" width="11.21875" style="1028" customWidth="1"/>
    <col min="3078" max="3078" width="6.77734375" style="1028" customWidth="1"/>
    <col min="3079" max="3318" width="30.5546875" style="1028" customWidth="1"/>
    <col min="3319" max="3319" width="6.5546875" style="1028" customWidth="1"/>
    <col min="3320" max="3320" width="7.5546875" style="1028" customWidth="1"/>
    <col min="3321" max="3321" width="4.77734375" style="1028" customWidth="1"/>
    <col min="3322" max="3322" width="11.77734375" style="1028" customWidth="1"/>
    <col min="3323" max="3323" width="9.77734375" style="1028" customWidth="1"/>
    <col min="3324" max="3324" width="3" style="1028" customWidth="1"/>
    <col min="3325" max="3325" width="7.21875" style="1028" customWidth="1"/>
    <col min="3326" max="3326" width="22.77734375" style="1028" customWidth="1"/>
    <col min="3327" max="3327" width="7.21875" style="1028" customWidth="1"/>
    <col min="3328" max="3328" width="9" style="1028" hidden="1" customWidth="1"/>
    <col min="3329" max="3329" width="8.77734375" style="1028" customWidth="1"/>
    <col min="3330" max="3330" width="9.77734375" style="1028" customWidth="1"/>
    <col min="3331" max="3331" width="10.5546875" style="1028" customWidth="1"/>
    <col min="3332" max="3332" width="12.21875" style="1028" customWidth="1"/>
    <col min="3333" max="3333" width="11.21875" style="1028" customWidth="1"/>
    <col min="3334" max="3334" width="6.77734375" style="1028" customWidth="1"/>
    <col min="3335" max="3574" width="30.5546875" style="1028" customWidth="1"/>
    <col min="3575" max="3575" width="6.5546875" style="1028" customWidth="1"/>
    <col min="3576" max="3576" width="7.5546875" style="1028" customWidth="1"/>
    <col min="3577" max="3577" width="4.77734375" style="1028" customWidth="1"/>
    <col min="3578" max="3578" width="11.77734375" style="1028" customWidth="1"/>
    <col min="3579" max="3579" width="9.77734375" style="1028" customWidth="1"/>
    <col min="3580" max="3580" width="3" style="1028" customWidth="1"/>
    <col min="3581" max="3581" width="7.21875" style="1028" customWidth="1"/>
    <col min="3582" max="3582" width="22.77734375" style="1028" customWidth="1"/>
    <col min="3583" max="3583" width="7.21875" style="1028" customWidth="1"/>
    <col min="3584" max="3584" width="9" style="1028" hidden="1" customWidth="1"/>
    <col min="3585" max="3585" width="8.77734375" style="1028" customWidth="1"/>
    <col min="3586" max="3586" width="9.77734375" style="1028" customWidth="1"/>
    <col min="3587" max="3587" width="10.5546875" style="1028" customWidth="1"/>
    <col min="3588" max="3588" width="12.21875" style="1028" customWidth="1"/>
    <col min="3589" max="3589" width="11.21875" style="1028" customWidth="1"/>
    <col min="3590" max="3590" width="6.77734375" style="1028" customWidth="1"/>
    <col min="3591" max="3830" width="30.5546875" style="1028" customWidth="1"/>
    <col min="3831" max="3831" width="6.5546875" style="1028" customWidth="1"/>
    <col min="3832" max="3832" width="7.5546875" style="1028" customWidth="1"/>
    <col min="3833" max="3833" width="4.77734375" style="1028" customWidth="1"/>
    <col min="3834" max="3834" width="11.77734375" style="1028" customWidth="1"/>
    <col min="3835" max="3835" width="9.77734375" style="1028" customWidth="1"/>
    <col min="3836" max="3836" width="3" style="1028" customWidth="1"/>
    <col min="3837" max="3837" width="7.21875" style="1028" customWidth="1"/>
    <col min="3838" max="3838" width="22.77734375" style="1028" customWidth="1"/>
    <col min="3839" max="3839" width="7.21875" style="1028" customWidth="1"/>
    <col min="3840" max="3840" width="9" style="1028" hidden="1" customWidth="1"/>
    <col min="3841" max="3841" width="8.77734375" style="1028" customWidth="1"/>
    <col min="3842" max="3842" width="9.77734375" style="1028" customWidth="1"/>
    <col min="3843" max="3843" width="10.5546875" style="1028" customWidth="1"/>
    <col min="3844" max="3844" width="12.21875" style="1028" customWidth="1"/>
    <col min="3845" max="3845" width="11.21875" style="1028" customWidth="1"/>
    <col min="3846" max="3846" width="6.77734375" style="1028" customWidth="1"/>
    <col min="3847" max="4086" width="30.5546875" style="1028" customWidth="1"/>
    <col min="4087" max="4087" width="6.5546875" style="1028" customWidth="1"/>
    <col min="4088" max="4088" width="7.5546875" style="1028" customWidth="1"/>
    <col min="4089" max="4089" width="4.77734375" style="1028" customWidth="1"/>
    <col min="4090" max="4090" width="11.77734375" style="1028" customWidth="1"/>
    <col min="4091" max="4091" width="9.77734375" style="1028" customWidth="1"/>
    <col min="4092" max="4092" width="3" style="1028" customWidth="1"/>
    <col min="4093" max="4093" width="7.21875" style="1028" customWidth="1"/>
    <col min="4094" max="4094" width="22.77734375" style="1028" customWidth="1"/>
    <col min="4095" max="4095" width="7.21875" style="1028" customWidth="1"/>
    <col min="4096" max="4096" width="9" style="1028" hidden="1" customWidth="1"/>
    <col min="4097" max="4097" width="8.77734375" style="1028" customWidth="1"/>
    <col min="4098" max="4098" width="9.77734375" style="1028" customWidth="1"/>
    <col min="4099" max="4099" width="10.5546875" style="1028" customWidth="1"/>
    <col min="4100" max="4100" width="12.21875" style="1028" customWidth="1"/>
    <col min="4101" max="4101" width="11.21875" style="1028" customWidth="1"/>
    <col min="4102" max="4102" width="6.77734375" style="1028" customWidth="1"/>
    <col min="4103" max="4342" width="30.5546875" style="1028" customWidth="1"/>
    <col min="4343" max="4343" width="6.5546875" style="1028" customWidth="1"/>
    <col min="4344" max="4344" width="7.5546875" style="1028" customWidth="1"/>
    <col min="4345" max="4345" width="4.77734375" style="1028" customWidth="1"/>
    <col min="4346" max="4346" width="11.77734375" style="1028" customWidth="1"/>
    <col min="4347" max="4347" width="9.77734375" style="1028" customWidth="1"/>
    <col min="4348" max="4348" width="3" style="1028" customWidth="1"/>
    <col min="4349" max="4349" width="7.21875" style="1028" customWidth="1"/>
    <col min="4350" max="4350" width="22.77734375" style="1028" customWidth="1"/>
    <col min="4351" max="4351" width="7.21875" style="1028" customWidth="1"/>
    <col min="4352" max="4352" width="9" style="1028" hidden="1" customWidth="1"/>
    <col min="4353" max="4353" width="8.77734375" style="1028" customWidth="1"/>
    <col min="4354" max="4354" width="9.77734375" style="1028" customWidth="1"/>
    <col min="4355" max="4355" width="10.5546875" style="1028" customWidth="1"/>
    <col min="4356" max="4356" width="12.21875" style="1028" customWidth="1"/>
    <col min="4357" max="4357" width="11.21875" style="1028" customWidth="1"/>
    <col min="4358" max="4358" width="6.77734375" style="1028" customWidth="1"/>
    <col min="4359" max="4598" width="30.5546875" style="1028" customWidth="1"/>
    <col min="4599" max="4599" width="6.5546875" style="1028" customWidth="1"/>
    <col min="4600" max="4600" width="7.5546875" style="1028" customWidth="1"/>
    <col min="4601" max="4601" width="4.77734375" style="1028" customWidth="1"/>
    <col min="4602" max="4602" width="11.77734375" style="1028" customWidth="1"/>
    <col min="4603" max="4603" width="9.77734375" style="1028" customWidth="1"/>
    <col min="4604" max="4604" width="3" style="1028" customWidth="1"/>
    <col min="4605" max="4605" width="7.21875" style="1028" customWidth="1"/>
    <col min="4606" max="4606" width="22.77734375" style="1028" customWidth="1"/>
    <col min="4607" max="4607" width="7.21875" style="1028" customWidth="1"/>
    <col min="4608" max="4608" width="9" style="1028" hidden="1" customWidth="1"/>
    <col min="4609" max="4609" width="8.77734375" style="1028" customWidth="1"/>
    <col min="4610" max="4610" width="9.77734375" style="1028" customWidth="1"/>
    <col min="4611" max="4611" width="10.5546875" style="1028" customWidth="1"/>
    <col min="4612" max="4612" width="12.21875" style="1028" customWidth="1"/>
    <col min="4613" max="4613" width="11.21875" style="1028" customWidth="1"/>
    <col min="4614" max="4614" width="6.77734375" style="1028" customWidth="1"/>
    <col min="4615" max="4854" width="30.5546875" style="1028" customWidth="1"/>
    <col min="4855" max="4855" width="6.5546875" style="1028" customWidth="1"/>
    <col min="4856" max="4856" width="7.5546875" style="1028" customWidth="1"/>
    <col min="4857" max="4857" width="4.77734375" style="1028" customWidth="1"/>
    <col min="4858" max="4858" width="11.77734375" style="1028" customWidth="1"/>
    <col min="4859" max="4859" width="9.77734375" style="1028" customWidth="1"/>
    <col min="4860" max="4860" width="3" style="1028" customWidth="1"/>
    <col min="4861" max="4861" width="7.21875" style="1028" customWidth="1"/>
    <col min="4862" max="4862" width="22.77734375" style="1028" customWidth="1"/>
    <col min="4863" max="4863" width="7.21875" style="1028" customWidth="1"/>
    <col min="4864" max="4864" width="9" style="1028" hidden="1" customWidth="1"/>
    <col min="4865" max="4865" width="8.77734375" style="1028" customWidth="1"/>
    <col min="4866" max="4866" width="9.77734375" style="1028" customWidth="1"/>
    <col min="4867" max="4867" width="10.5546875" style="1028" customWidth="1"/>
    <col min="4868" max="4868" width="12.21875" style="1028" customWidth="1"/>
    <col min="4869" max="4869" width="11.21875" style="1028" customWidth="1"/>
    <col min="4870" max="4870" width="6.77734375" style="1028" customWidth="1"/>
    <col min="4871" max="5110" width="30.5546875" style="1028" customWidth="1"/>
    <col min="5111" max="5111" width="6.5546875" style="1028" customWidth="1"/>
    <col min="5112" max="5112" width="7.5546875" style="1028" customWidth="1"/>
    <col min="5113" max="5113" width="4.77734375" style="1028" customWidth="1"/>
    <col min="5114" max="5114" width="11.77734375" style="1028" customWidth="1"/>
    <col min="5115" max="5115" width="9.77734375" style="1028" customWidth="1"/>
    <col min="5116" max="5116" width="3" style="1028" customWidth="1"/>
    <col min="5117" max="5117" width="7.21875" style="1028" customWidth="1"/>
    <col min="5118" max="5118" width="22.77734375" style="1028" customWidth="1"/>
    <col min="5119" max="5119" width="7.21875" style="1028" customWidth="1"/>
    <col min="5120" max="5120" width="9" style="1028" hidden="1" customWidth="1"/>
    <col min="5121" max="5121" width="8.77734375" style="1028" customWidth="1"/>
    <col min="5122" max="5122" width="9.77734375" style="1028" customWidth="1"/>
    <col min="5123" max="5123" width="10.5546875" style="1028" customWidth="1"/>
    <col min="5124" max="5124" width="12.21875" style="1028" customWidth="1"/>
    <col min="5125" max="5125" width="11.21875" style="1028" customWidth="1"/>
    <col min="5126" max="5126" width="6.77734375" style="1028" customWidth="1"/>
    <col min="5127" max="5366" width="30.5546875" style="1028" customWidth="1"/>
    <col min="5367" max="5367" width="6.5546875" style="1028" customWidth="1"/>
    <col min="5368" max="5368" width="7.5546875" style="1028" customWidth="1"/>
    <col min="5369" max="5369" width="4.77734375" style="1028" customWidth="1"/>
    <col min="5370" max="5370" width="11.77734375" style="1028" customWidth="1"/>
    <col min="5371" max="5371" width="9.77734375" style="1028" customWidth="1"/>
    <col min="5372" max="5372" width="3" style="1028" customWidth="1"/>
    <col min="5373" max="5373" width="7.21875" style="1028" customWidth="1"/>
    <col min="5374" max="5374" width="22.77734375" style="1028" customWidth="1"/>
    <col min="5375" max="5375" width="7.21875" style="1028" customWidth="1"/>
    <col min="5376" max="5376" width="9" style="1028" hidden="1" customWidth="1"/>
    <col min="5377" max="5377" width="8.77734375" style="1028" customWidth="1"/>
    <col min="5378" max="5378" width="9.77734375" style="1028" customWidth="1"/>
    <col min="5379" max="5379" width="10.5546875" style="1028" customWidth="1"/>
    <col min="5380" max="5380" width="12.21875" style="1028" customWidth="1"/>
    <col min="5381" max="5381" width="11.21875" style="1028" customWidth="1"/>
    <col min="5382" max="5382" width="6.77734375" style="1028" customWidth="1"/>
    <col min="5383" max="5622" width="30.5546875" style="1028" customWidth="1"/>
    <col min="5623" max="5623" width="6.5546875" style="1028" customWidth="1"/>
    <col min="5624" max="5624" width="7.5546875" style="1028" customWidth="1"/>
    <col min="5625" max="5625" width="4.77734375" style="1028" customWidth="1"/>
    <col min="5626" max="5626" width="11.77734375" style="1028" customWidth="1"/>
    <col min="5627" max="5627" width="9.77734375" style="1028" customWidth="1"/>
    <col min="5628" max="5628" width="3" style="1028" customWidth="1"/>
    <col min="5629" max="5629" width="7.21875" style="1028" customWidth="1"/>
    <col min="5630" max="5630" width="22.77734375" style="1028" customWidth="1"/>
    <col min="5631" max="5631" width="7.21875" style="1028" customWidth="1"/>
    <col min="5632" max="5632" width="9" style="1028" hidden="1" customWidth="1"/>
    <col min="5633" max="5633" width="8.77734375" style="1028" customWidth="1"/>
    <col min="5634" max="5634" width="9.77734375" style="1028" customWidth="1"/>
    <col min="5635" max="5635" width="10.5546875" style="1028" customWidth="1"/>
    <col min="5636" max="5636" width="12.21875" style="1028" customWidth="1"/>
    <col min="5637" max="5637" width="11.21875" style="1028" customWidth="1"/>
    <col min="5638" max="5638" width="6.77734375" style="1028" customWidth="1"/>
    <col min="5639" max="5878" width="30.5546875" style="1028" customWidth="1"/>
    <col min="5879" max="5879" width="6.5546875" style="1028" customWidth="1"/>
    <col min="5880" max="5880" width="7.5546875" style="1028" customWidth="1"/>
    <col min="5881" max="5881" width="4.77734375" style="1028" customWidth="1"/>
    <col min="5882" max="5882" width="11.77734375" style="1028" customWidth="1"/>
    <col min="5883" max="5883" width="9.77734375" style="1028" customWidth="1"/>
    <col min="5884" max="5884" width="3" style="1028" customWidth="1"/>
    <col min="5885" max="5885" width="7.21875" style="1028" customWidth="1"/>
    <col min="5886" max="5886" width="22.77734375" style="1028" customWidth="1"/>
    <col min="5887" max="5887" width="7.21875" style="1028" customWidth="1"/>
    <col min="5888" max="5888" width="9" style="1028" hidden="1" customWidth="1"/>
    <col min="5889" max="5889" width="8.77734375" style="1028" customWidth="1"/>
    <col min="5890" max="5890" width="9.77734375" style="1028" customWidth="1"/>
    <col min="5891" max="5891" width="10.5546875" style="1028" customWidth="1"/>
    <col min="5892" max="5892" width="12.21875" style="1028" customWidth="1"/>
    <col min="5893" max="5893" width="11.21875" style="1028" customWidth="1"/>
    <col min="5894" max="5894" width="6.77734375" style="1028" customWidth="1"/>
    <col min="5895" max="6134" width="30.5546875" style="1028" customWidth="1"/>
    <col min="6135" max="6135" width="6.5546875" style="1028" customWidth="1"/>
    <col min="6136" max="6136" width="7.5546875" style="1028" customWidth="1"/>
    <col min="6137" max="6137" width="4.77734375" style="1028" customWidth="1"/>
    <col min="6138" max="6138" width="11.77734375" style="1028" customWidth="1"/>
    <col min="6139" max="6139" width="9.77734375" style="1028" customWidth="1"/>
    <col min="6140" max="6140" width="3" style="1028" customWidth="1"/>
    <col min="6141" max="6141" width="7.21875" style="1028" customWidth="1"/>
    <col min="6142" max="6142" width="22.77734375" style="1028" customWidth="1"/>
    <col min="6143" max="6143" width="7.21875" style="1028" customWidth="1"/>
    <col min="6144" max="6144" width="9" style="1028" hidden="1" customWidth="1"/>
    <col min="6145" max="6145" width="8.77734375" style="1028" customWidth="1"/>
    <col min="6146" max="6146" width="9.77734375" style="1028" customWidth="1"/>
    <col min="6147" max="6147" width="10.5546875" style="1028" customWidth="1"/>
    <col min="6148" max="6148" width="12.21875" style="1028" customWidth="1"/>
    <col min="6149" max="6149" width="11.21875" style="1028" customWidth="1"/>
    <col min="6150" max="6150" width="6.77734375" style="1028" customWidth="1"/>
    <col min="6151" max="6390" width="30.5546875" style="1028" customWidth="1"/>
    <col min="6391" max="6391" width="6.5546875" style="1028" customWidth="1"/>
    <col min="6392" max="6392" width="7.5546875" style="1028" customWidth="1"/>
    <col min="6393" max="6393" width="4.77734375" style="1028" customWidth="1"/>
    <col min="6394" max="6394" width="11.77734375" style="1028" customWidth="1"/>
    <col min="6395" max="6395" width="9.77734375" style="1028" customWidth="1"/>
    <col min="6396" max="6396" width="3" style="1028" customWidth="1"/>
    <col min="6397" max="6397" width="7.21875" style="1028" customWidth="1"/>
    <col min="6398" max="6398" width="22.77734375" style="1028" customWidth="1"/>
    <col min="6399" max="6399" width="7.21875" style="1028" customWidth="1"/>
    <col min="6400" max="6400" width="9" style="1028" hidden="1" customWidth="1"/>
    <col min="6401" max="6401" width="8.77734375" style="1028" customWidth="1"/>
    <col min="6402" max="6402" width="9.77734375" style="1028" customWidth="1"/>
    <col min="6403" max="6403" width="10.5546875" style="1028" customWidth="1"/>
    <col min="6404" max="6404" width="12.21875" style="1028" customWidth="1"/>
    <col min="6405" max="6405" width="11.21875" style="1028" customWidth="1"/>
    <col min="6406" max="6406" width="6.77734375" style="1028" customWidth="1"/>
    <col min="6407" max="6646" width="30.5546875" style="1028" customWidth="1"/>
    <col min="6647" max="6647" width="6.5546875" style="1028" customWidth="1"/>
    <col min="6648" max="6648" width="7.5546875" style="1028" customWidth="1"/>
    <col min="6649" max="6649" width="4.77734375" style="1028" customWidth="1"/>
    <col min="6650" max="6650" width="11.77734375" style="1028" customWidth="1"/>
    <col min="6651" max="6651" width="9.77734375" style="1028" customWidth="1"/>
    <col min="6652" max="6652" width="3" style="1028" customWidth="1"/>
    <col min="6653" max="6653" width="7.21875" style="1028" customWidth="1"/>
    <col min="6654" max="6654" width="22.77734375" style="1028" customWidth="1"/>
    <col min="6655" max="6655" width="7.21875" style="1028" customWidth="1"/>
    <col min="6656" max="6656" width="9" style="1028" hidden="1" customWidth="1"/>
    <col min="6657" max="6657" width="8.77734375" style="1028" customWidth="1"/>
    <col min="6658" max="6658" width="9.77734375" style="1028" customWidth="1"/>
    <col min="6659" max="6659" width="10.5546875" style="1028" customWidth="1"/>
    <col min="6660" max="6660" width="12.21875" style="1028" customWidth="1"/>
    <col min="6661" max="6661" width="11.21875" style="1028" customWidth="1"/>
    <col min="6662" max="6662" width="6.77734375" style="1028" customWidth="1"/>
    <col min="6663" max="6902" width="30.5546875" style="1028" customWidth="1"/>
    <col min="6903" max="6903" width="6.5546875" style="1028" customWidth="1"/>
    <col min="6904" max="6904" width="7.5546875" style="1028" customWidth="1"/>
    <col min="6905" max="6905" width="4.77734375" style="1028" customWidth="1"/>
    <col min="6906" max="6906" width="11.77734375" style="1028" customWidth="1"/>
    <col min="6907" max="6907" width="9.77734375" style="1028" customWidth="1"/>
    <col min="6908" max="6908" width="3" style="1028" customWidth="1"/>
    <col min="6909" max="6909" width="7.21875" style="1028" customWidth="1"/>
    <col min="6910" max="6910" width="22.77734375" style="1028" customWidth="1"/>
    <col min="6911" max="6911" width="7.21875" style="1028" customWidth="1"/>
    <col min="6912" max="6912" width="9" style="1028" hidden="1" customWidth="1"/>
    <col min="6913" max="6913" width="8.77734375" style="1028" customWidth="1"/>
    <col min="6914" max="6914" width="9.77734375" style="1028" customWidth="1"/>
    <col min="6915" max="6915" width="10.5546875" style="1028" customWidth="1"/>
    <col min="6916" max="6916" width="12.21875" style="1028" customWidth="1"/>
    <col min="6917" max="6917" width="11.21875" style="1028" customWidth="1"/>
    <col min="6918" max="6918" width="6.77734375" style="1028" customWidth="1"/>
    <col min="6919" max="7158" width="30.5546875" style="1028" customWidth="1"/>
    <col min="7159" max="7159" width="6.5546875" style="1028" customWidth="1"/>
    <col min="7160" max="7160" width="7.5546875" style="1028" customWidth="1"/>
    <col min="7161" max="7161" width="4.77734375" style="1028" customWidth="1"/>
    <col min="7162" max="7162" width="11.77734375" style="1028" customWidth="1"/>
    <col min="7163" max="7163" width="9.77734375" style="1028" customWidth="1"/>
    <col min="7164" max="7164" width="3" style="1028" customWidth="1"/>
    <col min="7165" max="7165" width="7.21875" style="1028" customWidth="1"/>
    <col min="7166" max="7166" width="22.77734375" style="1028" customWidth="1"/>
    <col min="7167" max="7167" width="7.21875" style="1028" customWidth="1"/>
    <col min="7168" max="7168" width="9" style="1028" hidden="1" customWidth="1"/>
    <col min="7169" max="7169" width="8.77734375" style="1028" customWidth="1"/>
    <col min="7170" max="7170" width="9.77734375" style="1028" customWidth="1"/>
    <col min="7171" max="7171" width="10.5546875" style="1028" customWidth="1"/>
    <col min="7172" max="7172" width="12.21875" style="1028" customWidth="1"/>
    <col min="7173" max="7173" width="11.21875" style="1028" customWidth="1"/>
    <col min="7174" max="7174" width="6.77734375" style="1028" customWidth="1"/>
    <col min="7175" max="7414" width="30.5546875" style="1028" customWidth="1"/>
    <col min="7415" max="7415" width="6.5546875" style="1028" customWidth="1"/>
    <col min="7416" max="7416" width="7.5546875" style="1028" customWidth="1"/>
    <col min="7417" max="7417" width="4.77734375" style="1028" customWidth="1"/>
    <col min="7418" max="7418" width="11.77734375" style="1028" customWidth="1"/>
    <col min="7419" max="7419" width="9.77734375" style="1028" customWidth="1"/>
    <col min="7420" max="7420" width="3" style="1028" customWidth="1"/>
    <col min="7421" max="7421" width="7.21875" style="1028" customWidth="1"/>
    <col min="7422" max="7422" width="22.77734375" style="1028" customWidth="1"/>
    <col min="7423" max="7423" width="7.21875" style="1028" customWidth="1"/>
    <col min="7424" max="7424" width="9" style="1028" hidden="1" customWidth="1"/>
    <col min="7425" max="7425" width="8.77734375" style="1028" customWidth="1"/>
    <col min="7426" max="7426" width="9.77734375" style="1028" customWidth="1"/>
    <col min="7427" max="7427" width="10.5546875" style="1028" customWidth="1"/>
    <col min="7428" max="7428" width="12.21875" style="1028" customWidth="1"/>
    <col min="7429" max="7429" width="11.21875" style="1028" customWidth="1"/>
    <col min="7430" max="7430" width="6.77734375" style="1028" customWidth="1"/>
    <col min="7431" max="7670" width="30.5546875" style="1028" customWidth="1"/>
    <col min="7671" max="7671" width="6.5546875" style="1028" customWidth="1"/>
    <col min="7672" max="7672" width="7.5546875" style="1028" customWidth="1"/>
    <col min="7673" max="7673" width="4.77734375" style="1028" customWidth="1"/>
    <col min="7674" max="7674" width="11.77734375" style="1028" customWidth="1"/>
    <col min="7675" max="7675" width="9.77734375" style="1028" customWidth="1"/>
    <col min="7676" max="7676" width="3" style="1028" customWidth="1"/>
    <col min="7677" max="7677" width="7.21875" style="1028" customWidth="1"/>
    <col min="7678" max="7678" width="22.77734375" style="1028" customWidth="1"/>
    <col min="7679" max="7679" width="7.21875" style="1028" customWidth="1"/>
    <col min="7680" max="7680" width="9" style="1028" hidden="1" customWidth="1"/>
    <col min="7681" max="7681" width="8.77734375" style="1028" customWidth="1"/>
    <col min="7682" max="7682" width="9.77734375" style="1028" customWidth="1"/>
    <col min="7683" max="7683" width="10.5546875" style="1028" customWidth="1"/>
    <col min="7684" max="7684" width="12.21875" style="1028" customWidth="1"/>
    <col min="7685" max="7685" width="11.21875" style="1028" customWidth="1"/>
    <col min="7686" max="7686" width="6.77734375" style="1028" customWidth="1"/>
    <col min="7687" max="7926" width="30.5546875" style="1028" customWidth="1"/>
    <col min="7927" max="7927" width="6.5546875" style="1028" customWidth="1"/>
    <col min="7928" max="7928" width="7.5546875" style="1028" customWidth="1"/>
    <col min="7929" max="7929" width="4.77734375" style="1028" customWidth="1"/>
    <col min="7930" max="7930" width="11.77734375" style="1028" customWidth="1"/>
    <col min="7931" max="7931" width="9.77734375" style="1028" customWidth="1"/>
    <col min="7932" max="7932" width="3" style="1028" customWidth="1"/>
    <col min="7933" max="7933" width="7.21875" style="1028" customWidth="1"/>
    <col min="7934" max="7934" width="22.77734375" style="1028" customWidth="1"/>
    <col min="7935" max="7935" width="7.21875" style="1028" customWidth="1"/>
    <col min="7936" max="7936" width="9" style="1028" hidden="1" customWidth="1"/>
    <col min="7937" max="7937" width="8.77734375" style="1028" customWidth="1"/>
    <col min="7938" max="7938" width="9.77734375" style="1028" customWidth="1"/>
    <col min="7939" max="7939" width="10.5546875" style="1028" customWidth="1"/>
    <col min="7940" max="7940" width="12.21875" style="1028" customWidth="1"/>
    <col min="7941" max="7941" width="11.21875" style="1028" customWidth="1"/>
    <col min="7942" max="7942" width="6.77734375" style="1028" customWidth="1"/>
    <col min="7943" max="8182" width="30.5546875" style="1028" customWidth="1"/>
    <col min="8183" max="8183" width="6.5546875" style="1028" customWidth="1"/>
    <col min="8184" max="8184" width="7.5546875" style="1028" customWidth="1"/>
    <col min="8185" max="8185" width="4.77734375" style="1028" customWidth="1"/>
    <col min="8186" max="8186" width="11.77734375" style="1028" customWidth="1"/>
    <col min="8187" max="8187" width="9.77734375" style="1028" customWidth="1"/>
    <col min="8188" max="8188" width="3" style="1028" customWidth="1"/>
    <col min="8189" max="8189" width="7.21875" style="1028" customWidth="1"/>
    <col min="8190" max="8190" width="22.77734375" style="1028" customWidth="1"/>
    <col min="8191" max="8191" width="7.21875" style="1028" customWidth="1"/>
    <col min="8192" max="8192" width="9" style="1028" hidden="1" customWidth="1"/>
    <col min="8193" max="8193" width="8.77734375" style="1028" customWidth="1"/>
    <col min="8194" max="8194" width="9.77734375" style="1028" customWidth="1"/>
    <col min="8195" max="8195" width="10.5546875" style="1028" customWidth="1"/>
    <col min="8196" max="8196" width="12.21875" style="1028" customWidth="1"/>
    <col min="8197" max="8197" width="11.21875" style="1028" customWidth="1"/>
    <col min="8198" max="8198" width="6.77734375" style="1028" customWidth="1"/>
    <col min="8199" max="8438" width="30.5546875" style="1028" customWidth="1"/>
    <col min="8439" max="8439" width="6.5546875" style="1028" customWidth="1"/>
    <col min="8440" max="8440" width="7.5546875" style="1028" customWidth="1"/>
    <col min="8441" max="8441" width="4.77734375" style="1028" customWidth="1"/>
    <col min="8442" max="8442" width="11.77734375" style="1028" customWidth="1"/>
    <col min="8443" max="8443" width="9.77734375" style="1028" customWidth="1"/>
    <col min="8444" max="8444" width="3" style="1028" customWidth="1"/>
    <col min="8445" max="8445" width="7.21875" style="1028" customWidth="1"/>
    <col min="8446" max="8446" width="22.77734375" style="1028" customWidth="1"/>
    <col min="8447" max="8447" width="7.21875" style="1028" customWidth="1"/>
    <col min="8448" max="8448" width="9" style="1028" hidden="1" customWidth="1"/>
    <col min="8449" max="8449" width="8.77734375" style="1028" customWidth="1"/>
    <col min="8450" max="8450" width="9.77734375" style="1028" customWidth="1"/>
    <col min="8451" max="8451" width="10.5546875" style="1028" customWidth="1"/>
    <col min="8452" max="8452" width="12.21875" style="1028" customWidth="1"/>
    <col min="8453" max="8453" width="11.21875" style="1028" customWidth="1"/>
    <col min="8454" max="8454" width="6.77734375" style="1028" customWidth="1"/>
    <col min="8455" max="8694" width="30.5546875" style="1028" customWidth="1"/>
    <col min="8695" max="8695" width="6.5546875" style="1028" customWidth="1"/>
    <col min="8696" max="8696" width="7.5546875" style="1028" customWidth="1"/>
    <col min="8697" max="8697" width="4.77734375" style="1028" customWidth="1"/>
    <col min="8698" max="8698" width="11.77734375" style="1028" customWidth="1"/>
    <col min="8699" max="8699" width="9.77734375" style="1028" customWidth="1"/>
    <col min="8700" max="8700" width="3" style="1028" customWidth="1"/>
    <col min="8701" max="8701" width="7.21875" style="1028" customWidth="1"/>
    <col min="8702" max="8702" width="22.77734375" style="1028" customWidth="1"/>
    <col min="8703" max="8703" width="7.21875" style="1028" customWidth="1"/>
    <col min="8704" max="8704" width="9" style="1028" hidden="1" customWidth="1"/>
    <col min="8705" max="8705" width="8.77734375" style="1028" customWidth="1"/>
    <col min="8706" max="8706" width="9.77734375" style="1028" customWidth="1"/>
    <col min="8707" max="8707" width="10.5546875" style="1028" customWidth="1"/>
    <col min="8708" max="8708" width="12.21875" style="1028" customWidth="1"/>
    <col min="8709" max="8709" width="11.21875" style="1028" customWidth="1"/>
    <col min="8710" max="8710" width="6.77734375" style="1028" customWidth="1"/>
    <col min="8711" max="8950" width="30.5546875" style="1028" customWidth="1"/>
    <col min="8951" max="8951" width="6.5546875" style="1028" customWidth="1"/>
    <col min="8952" max="8952" width="7.5546875" style="1028" customWidth="1"/>
    <col min="8953" max="8953" width="4.77734375" style="1028" customWidth="1"/>
    <col min="8954" max="8954" width="11.77734375" style="1028" customWidth="1"/>
    <col min="8955" max="8955" width="9.77734375" style="1028" customWidth="1"/>
    <col min="8956" max="8956" width="3" style="1028" customWidth="1"/>
    <col min="8957" max="8957" width="7.21875" style="1028" customWidth="1"/>
    <col min="8958" max="8958" width="22.77734375" style="1028" customWidth="1"/>
    <col min="8959" max="8959" width="7.21875" style="1028" customWidth="1"/>
    <col min="8960" max="8960" width="9" style="1028" hidden="1" customWidth="1"/>
    <col min="8961" max="8961" width="8.77734375" style="1028" customWidth="1"/>
    <col min="8962" max="8962" width="9.77734375" style="1028" customWidth="1"/>
    <col min="8963" max="8963" width="10.5546875" style="1028" customWidth="1"/>
    <col min="8964" max="8964" width="12.21875" style="1028" customWidth="1"/>
    <col min="8965" max="8965" width="11.21875" style="1028" customWidth="1"/>
    <col min="8966" max="8966" width="6.77734375" style="1028" customWidth="1"/>
    <col min="8967" max="9206" width="30.5546875" style="1028" customWidth="1"/>
    <col min="9207" max="9207" width="6.5546875" style="1028" customWidth="1"/>
    <col min="9208" max="9208" width="7.5546875" style="1028" customWidth="1"/>
    <col min="9209" max="9209" width="4.77734375" style="1028" customWidth="1"/>
    <col min="9210" max="9210" width="11.77734375" style="1028" customWidth="1"/>
    <col min="9211" max="9211" width="9.77734375" style="1028" customWidth="1"/>
    <col min="9212" max="9212" width="3" style="1028" customWidth="1"/>
    <col min="9213" max="9213" width="7.21875" style="1028" customWidth="1"/>
    <col min="9214" max="9214" width="22.77734375" style="1028" customWidth="1"/>
    <col min="9215" max="9215" width="7.21875" style="1028" customWidth="1"/>
    <col min="9216" max="9216" width="9" style="1028" hidden="1" customWidth="1"/>
    <col min="9217" max="9217" width="8.77734375" style="1028" customWidth="1"/>
    <col min="9218" max="9218" width="9.77734375" style="1028" customWidth="1"/>
    <col min="9219" max="9219" width="10.5546875" style="1028" customWidth="1"/>
    <col min="9220" max="9220" width="12.21875" style="1028" customWidth="1"/>
    <col min="9221" max="9221" width="11.21875" style="1028" customWidth="1"/>
    <col min="9222" max="9222" width="6.77734375" style="1028" customWidth="1"/>
    <col min="9223" max="9462" width="30.5546875" style="1028" customWidth="1"/>
    <col min="9463" max="9463" width="6.5546875" style="1028" customWidth="1"/>
    <col min="9464" max="9464" width="7.5546875" style="1028" customWidth="1"/>
    <col min="9465" max="9465" width="4.77734375" style="1028" customWidth="1"/>
    <col min="9466" max="9466" width="11.77734375" style="1028" customWidth="1"/>
    <col min="9467" max="9467" width="9.77734375" style="1028" customWidth="1"/>
    <col min="9468" max="9468" width="3" style="1028" customWidth="1"/>
    <col min="9469" max="9469" width="7.21875" style="1028" customWidth="1"/>
    <col min="9470" max="9470" width="22.77734375" style="1028" customWidth="1"/>
    <col min="9471" max="9471" width="7.21875" style="1028" customWidth="1"/>
    <col min="9472" max="9472" width="9" style="1028" hidden="1" customWidth="1"/>
    <col min="9473" max="9473" width="8.77734375" style="1028" customWidth="1"/>
    <col min="9474" max="9474" width="9.77734375" style="1028" customWidth="1"/>
    <col min="9475" max="9475" width="10.5546875" style="1028" customWidth="1"/>
    <col min="9476" max="9476" width="12.21875" style="1028" customWidth="1"/>
    <col min="9477" max="9477" width="11.21875" style="1028" customWidth="1"/>
    <col min="9478" max="9478" width="6.77734375" style="1028" customWidth="1"/>
    <col min="9479" max="9718" width="30.5546875" style="1028" customWidth="1"/>
    <col min="9719" max="9719" width="6.5546875" style="1028" customWidth="1"/>
    <col min="9720" max="9720" width="7.5546875" style="1028" customWidth="1"/>
    <col min="9721" max="9721" width="4.77734375" style="1028" customWidth="1"/>
    <col min="9722" max="9722" width="11.77734375" style="1028" customWidth="1"/>
    <col min="9723" max="9723" width="9.77734375" style="1028" customWidth="1"/>
    <col min="9724" max="9724" width="3" style="1028" customWidth="1"/>
    <col min="9725" max="9725" width="7.21875" style="1028" customWidth="1"/>
    <col min="9726" max="9726" width="22.77734375" style="1028" customWidth="1"/>
    <col min="9727" max="9727" width="7.21875" style="1028" customWidth="1"/>
    <col min="9728" max="9728" width="9" style="1028" hidden="1" customWidth="1"/>
    <col min="9729" max="9729" width="8.77734375" style="1028" customWidth="1"/>
    <col min="9730" max="9730" width="9.77734375" style="1028" customWidth="1"/>
    <col min="9731" max="9731" width="10.5546875" style="1028" customWidth="1"/>
    <col min="9732" max="9732" width="12.21875" style="1028" customWidth="1"/>
    <col min="9733" max="9733" width="11.21875" style="1028" customWidth="1"/>
    <col min="9734" max="9734" width="6.77734375" style="1028" customWidth="1"/>
    <col min="9735" max="9974" width="30.5546875" style="1028" customWidth="1"/>
    <col min="9975" max="9975" width="6.5546875" style="1028" customWidth="1"/>
    <col min="9976" max="9976" width="7.5546875" style="1028" customWidth="1"/>
    <col min="9977" max="9977" width="4.77734375" style="1028" customWidth="1"/>
    <col min="9978" max="9978" width="11.77734375" style="1028" customWidth="1"/>
    <col min="9979" max="9979" width="9.77734375" style="1028" customWidth="1"/>
    <col min="9980" max="9980" width="3" style="1028" customWidth="1"/>
    <col min="9981" max="9981" width="7.21875" style="1028" customWidth="1"/>
    <col min="9982" max="9982" width="22.77734375" style="1028" customWidth="1"/>
    <col min="9983" max="9983" width="7.21875" style="1028" customWidth="1"/>
    <col min="9984" max="9984" width="9" style="1028" hidden="1" customWidth="1"/>
    <col min="9985" max="9985" width="8.77734375" style="1028" customWidth="1"/>
    <col min="9986" max="9986" width="9.77734375" style="1028" customWidth="1"/>
    <col min="9987" max="9987" width="10.5546875" style="1028" customWidth="1"/>
    <col min="9988" max="9988" width="12.21875" style="1028" customWidth="1"/>
    <col min="9989" max="9989" width="11.21875" style="1028" customWidth="1"/>
    <col min="9990" max="9990" width="6.77734375" style="1028" customWidth="1"/>
    <col min="9991" max="10230" width="30.5546875" style="1028" customWidth="1"/>
    <col min="10231" max="10231" width="6.5546875" style="1028" customWidth="1"/>
    <col min="10232" max="10232" width="7.5546875" style="1028" customWidth="1"/>
    <col min="10233" max="10233" width="4.77734375" style="1028" customWidth="1"/>
    <col min="10234" max="10234" width="11.77734375" style="1028" customWidth="1"/>
    <col min="10235" max="10235" width="9.77734375" style="1028" customWidth="1"/>
    <col min="10236" max="10236" width="3" style="1028" customWidth="1"/>
    <col min="10237" max="10237" width="7.21875" style="1028" customWidth="1"/>
    <col min="10238" max="10238" width="22.77734375" style="1028" customWidth="1"/>
    <col min="10239" max="10239" width="7.21875" style="1028" customWidth="1"/>
    <col min="10240" max="10240" width="9" style="1028" hidden="1" customWidth="1"/>
    <col min="10241" max="10241" width="8.77734375" style="1028" customWidth="1"/>
    <col min="10242" max="10242" width="9.77734375" style="1028" customWidth="1"/>
    <col min="10243" max="10243" width="10.5546875" style="1028" customWidth="1"/>
    <col min="10244" max="10244" width="12.21875" style="1028" customWidth="1"/>
    <col min="10245" max="10245" width="11.21875" style="1028" customWidth="1"/>
    <col min="10246" max="10246" width="6.77734375" style="1028" customWidth="1"/>
    <col min="10247" max="10486" width="30.5546875" style="1028" customWidth="1"/>
    <col min="10487" max="10487" width="6.5546875" style="1028" customWidth="1"/>
    <col min="10488" max="10488" width="7.5546875" style="1028" customWidth="1"/>
    <col min="10489" max="10489" width="4.77734375" style="1028" customWidth="1"/>
    <col min="10490" max="10490" width="11.77734375" style="1028" customWidth="1"/>
    <col min="10491" max="10491" width="9.77734375" style="1028" customWidth="1"/>
    <col min="10492" max="10492" width="3" style="1028" customWidth="1"/>
    <col min="10493" max="10493" width="7.21875" style="1028" customWidth="1"/>
    <col min="10494" max="10494" width="22.77734375" style="1028" customWidth="1"/>
    <col min="10495" max="10495" width="7.21875" style="1028" customWidth="1"/>
    <col min="10496" max="10496" width="9" style="1028" hidden="1" customWidth="1"/>
    <col min="10497" max="10497" width="8.77734375" style="1028" customWidth="1"/>
    <col min="10498" max="10498" width="9.77734375" style="1028" customWidth="1"/>
    <col min="10499" max="10499" width="10.5546875" style="1028" customWidth="1"/>
    <col min="10500" max="10500" width="12.21875" style="1028" customWidth="1"/>
    <col min="10501" max="10501" width="11.21875" style="1028" customWidth="1"/>
    <col min="10502" max="10502" width="6.77734375" style="1028" customWidth="1"/>
    <col min="10503" max="10742" width="30.5546875" style="1028" customWidth="1"/>
    <col min="10743" max="10743" width="6.5546875" style="1028" customWidth="1"/>
    <col min="10744" max="10744" width="7.5546875" style="1028" customWidth="1"/>
    <col min="10745" max="10745" width="4.77734375" style="1028" customWidth="1"/>
    <col min="10746" max="10746" width="11.77734375" style="1028" customWidth="1"/>
    <col min="10747" max="10747" width="9.77734375" style="1028" customWidth="1"/>
    <col min="10748" max="10748" width="3" style="1028" customWidth="1"/>
    <col min="10749" max="10749" width="7.21875" style="1028" customWidth="1"/>
    <col min="10750" max="10750" width="22.77734375" style="1028" customWidth="1"/>
    <col min="10751" max="10751" width="7.21875" style="1028" customWidth="1"/>
    <col min="10752" max="10752" width="9" style="1028" hidden="1" customWidth="1"/>
    <col min="10753" max="10753" width="8.77734375" style="1028" customWidth="1"/>
    <col min="10754" max="10754" width="9.77734375" style="1028" customWidth="1"/>
    <col min="10755" max="10755" width="10.5546875" style="1028" customWidth="1"/>
    <col min="10756" max="10756" width="12.21875" style="1028" customWidth="1"/>
    <col min="10757" max="10757" width="11.21875" style="1028" customWidth="1"/>
    <col min="10758" max="10758" width="6.77734375" style="1028" customWidth="1"/>
    <col min="10759" max="10998" width="30.5546875" style="1028" customWidth="1"/>
    <col min="10999" max="10999" width="6.5546875" style="1028" customWidth="1"/>
    <col min="11000" max="11000" width="7.5546875" style="1028" customWidth="1"/>
    <col min="11001" max="11001" width="4.77734375" style="1028" customWidth="1"/>
    <col min="11002" max="11002" width="11.77734375" style="1028" customWidth="1"/>
    <col min="11003" max="11003" width="9.77734375" style="1028" customWidth="1"/>
    <col min="11004" max="11004" width="3" style="1028" customWidth="1"/>
    <col min="11005" max="11005" width="7.21875" style="1028" customWidth="1"/>
    <col min="11006" max="11006" width="22.77734375" style="1028" customWidth="1"/>
    <col min="11007" max="11007" width="7.21875" style="1028" customWidth="1"/>
    <col min="11008" max="11008" width="9" style="1028" hidden="1" customWidth="1"/>
    <col min="11009" max="11009" width="8.77734375" style="1028" customWidth="1"/>
    <col min="11010" max="11010" width="9.77734375" style="1028" customWidth="1"/>
    <col min="11011" max="11011" width="10.5546875" style="1028" customWidth="1"/>
    <col min="11012" max="11012" width="12.21875" style="1028" customWidth="1"/>
    <col min="11013" max="11013" width="11.21875" style="1028" customWidth="1"/>
    <col min="11014" max="11014" width="6.77734375" style="1028" customWidth="1"/>
    <col min="11015" max="11254" width="30.5546875" style="1028" customWidth="1"/>
    <col min="11255" max="11255" width="6.5546875" style="1028" customWidth="1"/>
    <col min="11256" max="11256" width="7.5546875" style="1028" customWidth="1"/>
    <col min="11257" max="11257" width="4.77734375" style="1028" customWidth="1"/>
    <col min="11258" max="11258" width="11.77734375" style="1028" customWidth="1"/>
    <col min="11259" max="11259" width="9.77734375" style="1028" customWidth="1"/>
    <col min="11260" max="11260" width="3" style="1028" customWidth="1"/>
    <col min="11261" max="11261" width="7.21875" style="1028" customWidth="1"/>
    <col min="11262" max="11262" width="22.77734375" style="1028" customWidth="1"/>
    <col min="11263" max="11263" width="7.21875" style="1028" customWidth="1"/>
    <col min="11264" max="11264" width="9" style="1028" hidden="1" customWidth="1"/>
    <col min="11265" max="11265" width="8.77734375" style="1028" customWidth="1"/>
    <col min="11266" max="11266" width="9.77734375" style="1028" customWidth="1"/>
    <col min="11267" max="11267" width="10.5546875" style="1028" customWidth="1"/>
    <col min="11268" max="11268" width="12.21875" style="1028" customWidth="1"/>
    <col min="11269" max="11269" width="11.21875" style="1028" customWidth="1"/>
    <col min="11270" max="11270" width="6.77734375" style="1028" customWidth="1"/>
    <col min="11271" max="11510" width="30.5546875" style="1028" customWidth="1"/>
    <col min="11511" max="11511" width="6.5546875" style="1028" customWidth="1"/>
    <col min="11512" max="11512" width="7.5546875" style="1028" customWidth="1"/>
    <col min="11513" max="11513" width="4.77734375" style="1028" customWidth="1"/>
    <col min="11514" max="11514" width="11.77734375" style="1028" customWidth="1"/>
    <col min="11515" max="11515" width="9.77734375" style="1028" customWidth="1"/>
    <col min="11516" max="11516" width="3" style="1028" customWidth="1"/>
    <col min="11517" max="11517" width="7.21875" style="1028" customWidth="1"/>
    <col min="11518" max="11518" width="22.77734375" style="1028" customWidth="1"/>
    <col min="11519" max="11519" width="7.21875" style="1028" customWidth="1"/>
    <col min="11520" max="11520" width="9" style="1028" hidden="1" customWidth="1"/>
    <col min="11521" max="11521" width="8.77734375" style="1028" customWidth="1"/>
    <col min="11522" max="11522" width="9.77734375" style="1028" customWidth="1"/>
    <col min="11523" max="11523" width="10.5546875" style="1028" customWidth="1"/>
    <col min="11524" max="11524" width="12.21875" style="1028" customWidth="1"/>
    <col min="11525" max="11525" width="11.21875" style="1028" customWidth="1"/>
    <col min="11526" max="11526" width="6.77734375" style="1028" customWidth="1"/>
    <col min="11527" max="11766" width="30.5546875" style="1028" customWidth="1"/>
    <col min="11767" max="11767" width="6.5546875" style="1028" customWidth="1"/>
    <col min="11768" max="11768" width="7.5546875" style="1028" customWidth="1"/>
    <col min="11769" max="11769" width="4.77734375" style="1028" customWidth="1"/>
    <col min="11770" max="11770" width="11.77734375" style="1028" customWidth="1"/>
    <col min="11771" max="11771" width="9.77734375" style="1028" customWidth="1"/>
    <col min="11772" max="11772" width="3" style="1028" customWidth="1"/>
    <col min="11773" max="11773" width="7.21875" style="1028" customWidth="1"/>
    <col min="11774" max="11774" width="22.77734375" style="1028" customWidth="1"/>
    <col min="11775" max="11775" width="7.21875" style="1028" customWidth="1"/>
    <col min="11776" max="11776" width="9" style="1028" hidden="1" customWidth="1"/>
    <col min="11777" max="11777" width="8.77734375" style="1028" customWidth="1"/>
    <col min="11778" max="11778" width="9.77734375" style="1028" customWidth="1"/>
    <col min="11779" max="11779" width="10.5546875" style="1028" customWidth="1"/>
    <col min="11780" max="11780" width="12.21875" style="1028" customWidth="1"/>
    <col min="11781" max="11781" width="11.21875" style="1028" customWidth="1"/>
    <col min="11782" max="11782" width="6.77734375" style="1028" customWidth="1"/>
    <col min="11783" max="12022" width="30.5546875" style="1028" customWidth="1"/>
    <col min="12023" max="12023" width="6.5546875" style="1028" customWidth="1"/>
    <col min="12024" max="12024" width="7.5546875" style="1028" customWidth="1"/>
    <col min="12025" max="12025" width="4.77734375" style="1028" customWidth="1"/>
    <col min="12026" max="12026" width="11.77734375" style="1028" customWidth="1"/>
    <col min="12027" max="12027" width="9.77734375" style="1028" customWidth="1"/>
    <col min="12028" max="12028" width="3" style="1028" customWidth="1"/>
    <col min="12029" max="12029" width="7.21875" style="1028" customWidth="1"/>
    <col min="12030" max="12030" width="22.77734375" style="1028" customWidth="1"/>
    <col min="12031" max="12031" width="7.21875" style="1028" customWidth="1"/>
    <col min="12032" max="12032" width="9" style="1028" hidden="1" customWidth="1"/>
    <col min="12033" max="12033" width="8.77734375" style="1028" customWidth="1"/>
    <col min="12034" max="12034" width="9.77734375" style="1028" customWidth="1"/>
    <col min="12035" max="12035" width="10.5546875" style="1028" customWidth="1"/>
    <col min="12036" max="12036" width="12.21875" style="1028" customWidth="1"/>
    <col min="12037" max="12037" width="11.21875" style="1028" customWidth="1"/>
    <col min="12038" max="12038" width="6.77734375" style="1028" customWidth="1"/>
    <col min="12039" max="12278" width="30.5546875" style="1028" customWidth="1"/>
    <col min="12279" max="12279" width="6.5546875" style="1028" customWidth="1"/>
    <col min="12280" max="12280" width="7.5546875" style="1028" customWidth="1"/>
    <col min="12281" max="12281" width="4.77734375" style="1028" customWidth="1"/>
    <col min="12282" max="12282" width="11.77734375" style="1028" customWidth="1"/>
    <col min="12283" max="12283" width="9.77734375" style="1028" customWidth="1"/>
    <col min="12284" max="12284" width="3" style="1028" customWidth="1"/>
    <col min="12285" max="12285" width="7.21875" style="1028" customWidth="1"/>
    <col min="12286" max="12286" width="22.77734375" style="1028" customWidth="1"/>
    <col min="12287" max="12287" width="7.21875" style="1028" customWidth="1"/>
    <col min="12288" max="12288" width="9" style="1028" hidden="1" customWidth="1"/>
    <col min="12289" max="12289" width="8.77734375" style="1028" customWidth="1"/>
    <col min="12290" max="12290" width="9.77734375" style="1028" customWidth="1"/>
    <col min="12291" max="12291" width="10.5546875" style="1028" customWidth="1"/>
    <col min="12292" max="12292" width="12.21875" style="1028" customWidth="1"/>
    <col min="12293" max="12293" width="11.21875" style="1028" customWidth="1"/>
    <col min="12294" max="12294" width="6.77734375" style="1028" customWidth="1"/>
    <col min="12295" max="12534" width="30.5546875" style="1028" customWidth="1"/>
    <col min="12535" max="12535" width="6.5546875" style="1028" customWidth="1"/>
    <col min="12536" max="12536" width="7.5546875" style="1028" customWidth="1"/>
    <col min="12537" max="12537" width="4.77734375" style="1028" customWidth="1"/>
    <col min="12538" max="12538" width="11.77734375" style="1028" customWidth="1"/>
    <col min="12539" max="12539" width="9.77734375" style="1028" customWidth="1"/>
    <col min="12540" max="12540" width="3" style="1028" customWidth="1"/>
    <col min="12541" max="12541" width="7.21875" style="1028" customWidth="1"/>
    <col min="12542" max="12542" width="22.77734375" style="1028" customWidth="1"/>
    <col min="12543" max="12543" width="7.21875" style="1028" customWidth="1"/>
    <col min="12544" max="12544" width="9" style="1028" hidden="1" customWidth="1"/>
    <col min="12545" max="12545" width="8.77734375" style="1028" customWidth="1"/>
    <col min="12546" max="12546" width="9.77734375" style="1028" customWidth="1"/>
    <col min="12547" max="12547" width="10.5546875" style="1028" customWidth="1"/>
    <col min="12548" max="12548" width="12.21875" style="1028" customWidth="1"/>
    <col min="12549" max="12549" width="11.21875" style="1028" customWidth="1"/>
    <col min="12550" max="12550" width="6.77734375" style="1028" customWidth="1"/>
    <col min="12551" max="12790" width="30.5546875" style="1028" customWidth="1"/>
    <col min="12791" max="12791" width="6.5546875" style="1028" customWidth="1"/>
    <col min="12792" max="12792" width="7.5546875" style="1028" customWidth="1"/>
    <col min="12793" max="12793" width="4.77734375" style="1028" customWidth="1"/>
    <col min="12794" max="12794" width="11.77734375" style="1028" customWidth="1"/>
    <col min="12795" max="12795" width="9.77734375" style="1028" customWidth="1"/>
    <col min="12796" max="12796" width="3" style="1028" customWidth="1"/>
    <col min="12797" max="12797" width="7.21875" style="1028" customWidth="1"/>
    <col min="12798" max="12798" width="22.77734375" style="1028" customWidth="1"/>
    <col min="12799" max="12799" width="7.21875" style="1028" customWidth="1"/>
    <col min="12800" max="12800" width="9" style="1028" hidden="1" customWidth="1"/>
    <col min="12801" max="12801" width="8.77734375" style="1028" customWidth="1"/>
    <col min="12802" max="12802" width="9.77734375" style="1028" customWidth="1"/>
    <col min="12803" max="12803" width="10.5546875" style="1028" customWidth="1"/>
    <col min="12804" max="12804" width="12.21875" style="1028" customWidth="1"/>
    <col min="12805" max="12805" width="11.21875" style="1028" customWidth="1"/>
    <col min="12806" max="12806" width="6.77734375" style="1028" customWidth="1"/>
    <col min="12807" max="13046" width="30.5546875" style="1028" customWidth="1"/>
    <col min="13047" max="13047" width="6.5546875" style="1028" customWidth="1"/>
    <col min="13048" max="13048" width="7.5546875" style="1028" customWidth="1"/>
    <col min="13049" max="13049" width="4.77734375" style="1028" customWidth="1"/>
    <col min="13050" max="13050" width="11.77734375" style="1028" customWidth="1"/>
    <col min="13051" max="13051" width="9.77734375" style="1028" customWidth="1"/>
    <col min="13052" max="13052" width="3" style="1028" customWidth="1"/>
    <col min="13053" max="13053" width="7.21875" style="1028" customWidth="1"/>
    <col min="13054" max="13054" width="22.77734375" style="1028" customWidth="1"/>
    <col min="13055" max="13055" width="7.21875" style="1028" customWidth="1"/>
    <col min="13056" max="13056" width="9" style="1028" hidden="1" customWidth="1"/>
    <col min="13057" max="13057" width="8.77734375" style="1028" customWidth="1"/>
    <col min="13058" max="13058" width="9.77734375" style="1028" customWidth="1"/>
    <col min="13059" max="13059" width="10.5546875" style="1028" customWidth="1"/>
    <col min="13060" max="13060" width="12.21875" style="1028" customWidth="1"/>
    <col min="13061" max="13061" width="11.21875" style="1028" customWidth="1"/>
    <col min="13062" max="13062" width="6.77734375" style="1028" customWidth="1"/>
    <col min="13063" max="13302" width="30.5546875" style="1028" customWidth="1"/>
    <col min="13303" max="13303" width="6.5546875" style="1028" customWidth="1"/>
    <col min="13304" max="13304" width="7.5546875" style="1028" customWidth="1"/>
    <col min="13305" max="13305" width="4.77734375" style="1028" customWidth="1"/>
    <col min="13306" max="13306" width="11.77734375" style="1028" customWidth="1"/>
    <col min="13307" max="13307" width="9.77734375" style="1028" customWidth="1"/>
    <col min="13308" max="13308" width="3" style="1028" customWidth="1"/>
    <col min="13309" max="13309" width="7.21875" style="1028" customWidth="1"/>
    <col min="13310" max="13310" width="22.77734375" style="1028" customWidth="1"/>
    <col min="13311" max="13311" width="7.21875" style="1028" customWidth="1"/>
    <col min="13312" max="13312" width="9" style="1028" hidden="1" customWidth="1"/>
    <col min="13313" max="13313" width="8.77734375" style="1028" customWidth="1"/>
    <col min="13314" max="13314" width="9.77734375" style="1028" customWidth="1"/>
    <col min="13315" max="13315" width="10.5546875" style="1028" customWidth="1"/>
    <col min="13316" max="13316" width="12.21875" style="1028" customWidth="1"/>
    <col min="13317" max="13317" width="11.21875" style="1028" customWidth="1"/>
    <col min="13318" max="13318" width="6.77734375" style="1028" customWidth="1"/>
    <col min="13319" max="13558" width="30.5546875" style="1028" customWidth="1"/>
    <col min="13559" max="13559" width="6.5546875" style="1028" customWidth="1"/>
    <col min="13560" max="13560" width="7.5546875" style="1028" customWidth="1"/>
    <col min="13561" max="13561" width="4.77734375" style="1028" customWidth="1"/>
    <col min="13562" max="13562" width="11.77734375" style="1028" customWidth="1"/>
    <col min="13563" max="13563" width="9.77734375" style="1028" customWidth="1"/>
    <col min="13564" max="13564" width="3" style="1028" customWidth="1"/>
    <col min="13565" max="13565" width="7.21875" style="1028" customWidth="1"/>
    <col min="13566" max="13566" width="22.77734375" style="1028" customWidth="1"/>
    <col min="13567" max="13567" width="7.21875" style="1028" customWidth="1"/>
    <col min="13568" max="13568" width="9" style="1028" hidden="1" customWidth="1"/>
    <col min="13569" max="13569" width="8.77734375" style="1028" customWidth="1"/>
    <col min="13570" max="13570" width="9.77734375" style="1028" customWidth="1"/>
    <col min="13571" max="13571" width="10.5546875" style="1028" customWidth="1"/>
    <col min="13572" max="13572" width="12.21875" style="1028" customWidth="1"/>
    <col min="13573" max="13573" width="11.21875" style="1028" customWidth="1"/>
    <col min="13574" max="13574" width="6.77734375" style="1028" customWidth="1"/>
    <col min="13575" max="13814" width="30.5546875" style="1028" customWidth="1"/>
    <col min="13815" max="13815" width="6.5546875" style="1028" customWidth="1"/>
    <col min="13816" max="13816" width="7.5546875" style="1028" customWidth="1"/>
    <col min="13817" max="13817" width="4.77734375" style="1028" customWidth="1"/>
    <col min="13818" max="13818" width="11.77734375" style="1028" customWidth="1"/>
    <col min="13819" max="13819" width="9.77734375" style="1028" customWidth="1"/>
    <col min="13820" max="13820" width="3" style="1028" customWidth="1"/>
    <col min="13821" max="13821" width="7.21875" style="1028" customWidth="1"/>
    <col min="13822" max="13822" width="22.77734375" style="1028" customWidth="1"/>
    <col min="13823" max="13823" width="7.21875" style="1028" customWidth="1"/>
    <col min="13824" max="13824" width="9" style="1028" hidden="1" customWidth="1"/>
    <col min="13825" max="13825" width="8.77734375" style="1028" customWidth="1"/>
    <col min="13826" max="13826" width="9.77734375" style="1028" customWidth="1"/>
    <col min="13827" max="13827" width="10.5546875" style="1028" customWidth="1"/>
    <col min="13828" max="13828" width="12.21875" style="1028" customWidth="1"/>
    <col min="13829" max="13829" width="11.21875" style="1028" customWidth="1"/>
    <col min="13830" max="13830" width="6.77734375" style="1028" customWidth="1"/>
    <col min="13831" max="14070" width="30.5546875" style="1028" customWidth="1"/>
    <col min="14071" max="14071" width="6.5546875" style="1028" customWidth="1"/>
    <col min="14072" max="14072" width="7.5546875" style="1028" customWidth="1"/>
    <col min="14073" max="14073" width="4.77734375" style="1028" customWidth="1"/>
    <col min="14074" max="14074" width="11.77734375" style="1028" customWidth="1"/>
    <col min="14075" max="14075" width="9.77734375" style="1028" customWidth="1"/>
    <col min="14076" max="14076" width="3" style="1028" customWidth="1"/>
    <col min="14077" max="14077" width="7.21875" style="1028" customWidth="1"/>
    <col min="14078" max="14078" width="22.77734375" style="1028" customWidth="1"/>
    <col min="14079" max="14079" width="7.21875" style="1028" customWidth="1"/>
    <col min="14080" max="14080" width="9" style="1028" hidden="1" customWidth="1"/>
    <col min="14081" max="14081" width="8.77734375" style="1028" customWidth="1"/>
    <col min="14082" max="14082" width="9.77734375" style="1028" customWidth="1"/>
    <col min="14083" max="14083" width="10.5546875" style="1028" customWidth="1"/>
    <col min="14084" max="14084" width="12.21875" style="1028" customWidth="1"/>
    <col min="14085" max="14085" width="11.21875" style="1028" customWidth="1"/>
    <col min="14086" max="14086" width="6.77734375" style="1028" customWidth="1"/>
    <col min="14087" max="14326" width="30.5546875" style="1028" customWidth="1"/>
    <col min="14327" max="14327" width="6.5546875" style="1028" customWidth="1"/>
    <col min="14328" max="14328" width="7.5546875" style="1028" customWidth="1"/>
    <col min="14329" max="14329" width="4.77734375" style="1028" customWidth="1"/>
    <col min="14330" max="14330" width="11.77734375" style="1028" customWidth="1"/>
    <col min="14331" max="14331" width="9.77734375" style="1028" customWidth="1"/>
    <col min="14332" max="14332" width="3" style="1028" customWidth="1"/>
    <col min="14333" max="14333" width="7.21875" style="1028" customWidth="1"/>
    <col min="14334" max="14334" width="22.77734375" style="1028" customWidth="1"/>
    <col min="14335" max="14335" width="7.21875" style="1028" customWidth="1"/>
    <col min="14336" max="14336" width="9" style="1028" hidden="1" customWidth="1"/>
    <col min="14337" max="14337" width="8.77734375" style="1028" customWidth="1"/>
    <col min="14338" max="14338" width="9.77734375" style="1028" customWidth="1"/>
    <col min="14339" max="14339" width="10.5546875" style="1028" customWidth="1"/>
    <col min="14340" max="14340" width="12.21875" style="1028" customWidth="1"/>
    <col min="14341" max="14341" width="11.21875" style="1028" customWidth="1"/>
    <col min="14342" max="14342" width="6.77734375" style="1028" customWidth="1"/>
    <col min="14343" max="14582" width="30.5546875" style="1028" customWidth="1"/>
    <col min="14583" max="14583" width="6.5546875" style="1028" customWidth="1"/>
    <col min="14584" max="14584" width="7.5546875" style="1028" customWidth="1"/>
    <col min="14585" max="14585" width="4.77734375" style="1028" customWidth="1"/>
    <col min="14586" max="14586" width="11.77734375" style="1028" customWidth="1"/>
    <col min="14587" max="14587" width="9.77734375" style="1028" customWidth="1"/>
    <col min="14588" max="14588" width="3" style="1028" customWidth="1"/>
    <col min="14589" max="14589" width="7.21875" style="1028" customWidth="1"/>
    <col min="14590" max="14590" width="22.77734375" style="1028" customWidth="1"/>
    <col min="14591" max="14591" width="7.21875" style="1028" customWidth="1"/>
    <col min="14592" max="14592" width="9" style="1028" hidden="1" customWidth="1"/>
    <col min="14593" max="14593" width="8.77734375" style="1028" customWidth="1"/>
    <col min="14594" max="14594" width="9.77734375" style="1028" customWidth="1"/>
    <col min="14595" max="14595" width="10.5546875" style="1028" customWidth="1"/>
    <col min="14596" max="14596" width="12.21875" style="1028" customWidth="1"/>
    <col min="14597" max="14597" width="11.21875" style="1028" customWidth="1"/>
    <col min="14598" max="14598" width="6.77734375" style="1028" customWidth="1"/>
    <col min="14599" max="14838" width="30.5546875" style="1028" customWidth="1"/>
    <col min="14839" max="14839" width="6.5546875" style="1028" customWidth="1"/>
    <col min="14840" max="14840" width="7.5546875" style="1028" customWidth="1"/>
    <col min="14841" max="14841" width="4.77734375" style="1028" customWidth="1"/>
    <col min="14842" max="14842" width="11.77734375" style="1028" customWidth="1"/>
    <col min="14843" max="14843" width="9.77734375" style="1028" customWidth="1"/>
    <col min="14844" max="14844" width="3" style="1028" customWidth="1"/>
    <col min="14845" max="14845" width="7.21875" style="1028" customWidth="1"/>
    <col min="14846" max="14846" width="22.77734375" style="1028" customWidth="1"/>
    <col min="14847" max="14847" width="7.21875" style="1028" customWidth="1"/>
    <col min="14848" max="14848" width="9" style="1028" hidden="1" customWidth="1"/>
    <col min="14849" max="14849" width="8.77734375" style="1028" customWidth="1"/>
    <col min="14850" max="14850" width="9.77734375" style="1028" customWidth="1"/>
    <col min="14851" max="14851" width="10.5546875" style="1028" customWidth="1"/>
    <col min="14852" max="14852" width="12.21875" style="1028" customWidth="1"/>
    <col min="14853" max="14853" width="11.21875" style="1028" customWidth="1"/>
    <col min="14854" max="14854" width="6.77734375" style="1028" customWidth="1"/>
    <col min="14855" max="15094" width="30.5546875" style="1028" customWidth="1"/>
    <col min="15095" max="15095" width="6.5546875" style="1028" customWidth="1"/>
    <col min="15096" max="15096" width="7.5546875" style="1028" customWidth="1"/>
    <col min="15097" max="15097" width="4.77734375" style="1028" customWidth="1"/>
    <col min="15098" max="15098" width="11.77734375" style="1028" customWidth="1"/>
    <col min="15099" max="15099" width="9.77734375" style="1028" customWidth="1"/>
    <col min="15100" max="15100" width="3" style="1028" customWidth="1"/>
    <col min="15101" max="15101" width="7.21875" style="1028" customWidth="1"/>
    <col min="15102" max="15102" width="22.77734375" style="1028" customWidth="1"/>
    <col min="15103" max="15103" width="7.21875" style="1028" customWidth="1"/>
    <col min="15104" max="15104" width="9" style="1028" hidden="1" customWidth="1"/>
    <col min="15105" max="15105" width="8.77734375" style="1028" customWidth="1"/>
    <col min="15106" max="15106" width="9.77734375" style="1028" customWidth="1"/>
    <col min="15107" max="15107" width="10.5546875" style="1028" customWidth="1"/>
    <col min="15108" max="15108" width="12.21875" style="1028" customWidth="1"/>
    <col min="15109" max="15109" width="11.21875" style="1028" customWidth="1"/>
    <col min="15110" max="15110" width="6.77734375" style="1028" customWidth="1"/>
    <col min="15111" max="15350" width="30.5546875" style="1028" customWidth="1"/>
    <col min="15351" max="15351" width="6.5546875" style="1028" customWidth="1"/>
    <col min="15352" max="15352" width="7.5546875" style="1028" customWidth="1"/>
    <col min="15353" max="15353" width="4.77734375" style="1028" customWidth="1"/>
    <col min="15354" max="15354" width="11.77734375" style="1028" customWidth="1"/>
    <col min="15355" max="15355" width="9.77734375" style="1028" customWidth="1"/>
    <col min="15356" max="15356" width="3" style="1028" customWidth="1"/>
    <col min="15357" max="15357" width="7.21875" style="1028" customWidth="1"/>
    <col min="15358" max="15358" width="22.77734375" style="1028" customWidth="1"/>
    <col min="15359" max="15359" width="7.21875" style="1028" customWidth="1"/>
    <col min="15360" max="15360" width="9" style="1028" hidden="1" customWidth="1"/>
    <col min="15361" max="15361" width="8.77734375" style="1028" customWidth="1"/>
    <col min="15362" max="15362" width="9.77734375" style="1028" customWidth="1"/>
    <col min="15363" max="15363" width="10.5546875" style="1028" customWidth="1"/>
    <col min="15364" max="15364" width="12.21875" style="1028" customWidth="1"/>
    <col min="15365" max="15365" width="11.21875" style="1028" customWidth="1"/>
    <col min="15366" max="15366" width="6.77734375" style="1028" customWidth="1"/>
    <col min="15367" max="15606" width="30.5546875" style="1028" customWidth="1"/>
    <col min="15607" max="15607" width="6.5546875" style="1028" customWidth="1"/>
    <col min="15608" max="15608" width="7.5546875" style="1028" customWidth="1"/>
    <col min="15609" max="15609" width="4.77734375" style="1028" customWidth="1"/>
    <col min="15610" max="15610" width="11.77734375" style="1028" customWidth="1"/>
    <col min="15611" max="15611" width="9.77734375" style="1028" customWidth="1"/>
    <col min="15612" max="15612" width="3" style="1028" customWidth="1"/>
    <col min="15613" max="15613" width="7.21875" style="1028" customWidth="1"/>
    <col min="15614" max="15614" width="22.77734375" style="1028" customWidth="1"/>
    <col min="15615" max="15615" width="7.21875" style="1028" customWidth="1"/>
    <col min="15616" max="15616" width="9" style="1028" hidden="1" customWidth="1"/>
    <col min="15617" max="15617" width="8.77734375" style="1028" customWidth="1"/>
    <col min="15618" max="15618" width="9.77734375" style="1028" customWidth="1"/>
    <col min="15619" max="15619" width="10.5546875" style="1028" customWidth="1"/>
    <col min="15620" max="15620" width="12.21875" style="1028" customWidth="1"/>
    <col min="15621" max="15621" width="11.21875" style="1028" customWidth="1"/>
    <col min="15622" max="15622" width="6.77734375" style="1028" customWidth="1"/>
    <col min="15623" max="15862" width="30.5546875" style="1028" customWidth="1"/>
    <col min="15863" max="15863" width="6.5546875" style="1028" customWidth="1"/>
    <col min="15864" max="15864" width="7.5546875" style="1028" customWidth="1"/>
    <col min="15865" max="15865" width="4.77734375" style="1028" customWidth="1"/>
    <col min="15866" max="15866" width="11.77734375" style="1028" customWidth="1"/>
    <col min="15867" max="15867" width="9.77734375" style="1028" customWidth="1"/>
    <col min="15868" max="15868" width="3" style="1028" customWidth="1"/>
    <col min="15869" max="15869" width="7.21875" style="1028" customWidth="1"/>
    <col min="15870" max="15870" width="22.77734375" style="1028" customWidth="1"/>
    <col min="15871" max="15871" width="7.21875" style="1028" customWidth="1"/>
    <col min="15872" max="15872" width="9" style="1028" hidden="1" customWidth="1"/>
    <col min="15873" max="15873" width="8.77734375" style="1028" customWidth="1"/>
    <col min="15874" max="15874" width="9.77734375" style="1028" customWidth="1"/>
    <col min="15875" max="15875" width="10.5546875" style="1028" customWidth="1"/>
    <col min="15876" max="15876" width="12.21875" style="1028" customWidth="1"/>
    <col min="15877" max="15877" width="11.21875" style="1028" customWidth="1"/>
    <col min="15878" max="15878" width="6.77734375" style="1028" customWidth="1"/>
    <col min="15879" max="16118" width="30.5546875" style="1028" customWidth="1"/>
    <col min="16119" max="16119" width="6.5546875" style="1028" customWidth="1"/>
    <col min="16120" max="16120" width="7.5546875" style="1028" customWidth="1"/>
    <col min="16121" max="16121" width="4.77734375" style="1028" customWidth="1"/>
    <col min="16122" max="16122" width="11.77734375" style="1028" customWidth="1"/>
    <col min="16123" max="16123" width="9.77734375" style="1028" customWidth="1"/>
    <col min="16124" max="16124" width="3" style="1028" customWidth="1"/>
    <col min="16125" max="16125" width="7.21875" style="1028" customWidth="1"/>
    <col min="16126" max="16126" width="22.77734375" style="1028" customWidth="1"/>
    <col min="16127" max="16127" width="7.21875" style="1028" customWidth="1"/>
    <col min="16128" max="16128" width="9" style="1028" hidden="1" customWidth="1"/>
    <col min="16129" max="16129" width="8.77734375" style="1028" customWidth="1"/>
    <col min="16130" max="16130" width="9.77734375" style="1028" customWidth="1"/>
    <col min="16131" max="16131" width="10.5546875" style="1028" customWidth="1"/>
    <col min="16132" max="16132" width="12.21875" style="1028" customWidth="1"/>
    <col min="16133" max="16133" width="11.21875" style="1028" customWidth="1"/>
    <col min="16134" max="16134" width="6.77734375" style="1028" customWidth="1"/>
    <col min="16135" max="16384" width="30.5546875" style="1028" customWidth="1"/>
  </cols>
  <sheetData>
    <row r="1" spans="1:35" ht="15.6">
      <c r="A1" s="1411" t="s">
        <v>47</v>
      </c>
      <c r="B1" s="1412"/>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2"/>
      <c r="AD1" s="1412"/>
      <c r="AE1" s="1412"/>
      <c r="AF1" s="1412"/>
      <c r="AG1" s="1412"/>
      <c r="AH1" s="1412"/>
      <c r="AI1" s="1413"/>
    </row>
    <row r="2" spans="1:35" ht="15.6">
      <c r="A2" s="1414" t="s">
        <v>48</v>
      </c>
      <c r="B2" s="1415"/>
      <c r="C2" s="1415"/>
      <c r="D2" s="1415"/>
      <c r="E2" s="1415"/>
      <c r="F2" s="1415"/>
      <c r="G2" s="1415"/>
      <c r="H2" s="1415"/>
      <c r="I2" s="1415"/>
      <c r="J2" s="1415"/>
      <c r="K2" s="1415"/>
      <c r="L2" s="1415"/>
      <c r="M2" s="1415"/>
      <c r="N2" s="1415"/>
      <c r="O2" s="1415"/>
      <c r="P2" s="1415"/>
      <c r="Q2" s="1415"/>
      <c r="R2" s="1415"/>
      <c r="S2" s="1415"/>
      <c r="T2" s="1415"/>
      <c r="U2" s="1415"/>
      <c r="V2" s="1415"/>
      <c r="W2" s="1415"/>
      <c r="X2" s="1415"/>
      <c r="Y2" s="1415"/>
      <c r="Z2" s="1415"/>
      <c r="AA2" s="1415"/>
      <c r="AB2" s="1415"/>
      <c r="AC2" s="1415"/>
      <c r="AD2" s="1415"/>
      <c r="AE2" s="1415"/>
      <c r="AF2" s="1415"/>
      <c r="AG2" s="1415"/>
      <c r="AH2" s="1415"/>
      <c r="AI2" s="1416"/>
    </row>
    <row r="3" spans="1:35" ht="15.6">
      <c r="A3" s="1414" t="s">
        <v>49</v>
      </c>
      <c r="B3" s="1415"/>
      <c r="C3" s="1415"/>
      <c r="D3" s="1415"/>
      <c r="E3" s="1415"/>
      <c r="F3" s="1415"/>
      <c r="G3" s="1415"/>
      <c r="H3" s="1415"/>
      <c r="I3" s="1415"/>
      <c r="J3" s="1415"/>
      <c r="K3" s="1415"/>
      <c r="L3" s="1415"/>
      <c r="M3" s="1415"/>
      <c r="N3" s="1415"/>
      <c r="O3" s="1415"/>
      <c r="P3" s="1415"/>
      <c r="Q3" s="1415"/>
      <c r="R3" s="1415"/>
      <c r="S3" s="1415"/>
      <c r="T3" s="1415"/>
      <c r="U3" s="1415"/>
      <c r="V3" s="1415"/>
      <c r="W3" s="1415"/>
      <c r="X3" s="1415"/>
      <c r="Y3" s="1415"/>
      <c r="Z3" s="1415"/>
      <c r="AA3" s="1415"/>
      <c r="AB3" s="1415"/>
      <c r="AC3" s="1415"/>
      <c r="AD3" s="1415"/>
      <c r="AE3" s="1415"/>
      <c r="AF3" s="1415"/>
      <c r="AG3" s="1415"/>
      <c r="AH3" s="1415"/>
      <c r="AI3" s="1416"/>
    </row>
    <row r="5" spans="1:35">
      <c r="A5" s="1028" t="s">
        <v>181</v>
      </c>
      <c r="O5" s="57"/>
    </row>
    <row r="6" spans="1:35" ht="13.8">
      <c r="A6" s="1295" t="s">
        <v>166</v>
      </c>
      <c r="B6" s="1417" t="s">
        <v>167</v>
      </c>
      <c r="C6" s="1297" t="s">
        <v>182</v>
      </c>
      <c r="D6" s="1157"/>
      <c r="E6" s="1295" t="s">
        <v>168</v>
      </c>
      <c r="F6" s="1296" t="s">
        <v>1012</v>
      </c>
      <c r="G6" s="1296" t="s">
        <v>1495</v>
      </c>
      <c r="H6" s="1296" t="s">
        <v>1142</v>
      </c>
      <c r="I6" s="1296" t="s">
        <v>1496</v>
      </c>
      <c r="J6" s="1296" t="s">
        <v>1497</v>
      </c>
      <c r="K6" s="1296" t="s">
        <v>183</v>
      </c>
      <c r="L6" s="1295" t="s">
        <v>184</v>
      </c>
      <c r="M6" s="1295"/>
      <c r="N6" s="1295"/>
      <c r="O6" s="1295"/>
      <c r="P6" s="1295"/>
    </row>
    <row r="7" spans="1:35" ht="27.6">
      <c r="A7" s="1296"/>
      <c r="B7" s="1418"/>
      <c r="C7" s="1297"/>
      <c r="D7" s="1158" t="s">
        <v>1842</v>
      </c>
      <c r="E7" s="1296"/>
      <c r="F7" s="1419"/>
      <c r="G7" s="1298"/>
      <c r="H7" s="1298"/>
      <c r="I7" s="1298"/>
      <c r="J7" s="1298"/>
      <c r="K7" s="1298"/>
      <c r="L7" s="1296"/>
      <c r="M7" s="312" t="s">
        <v>185</v>
      </c>
      <c r="N7" s="312" t="s">
        <v>171</v>
      </c>
      <c r="O7" s="311" t="s">
        <v>186</v>
      </c>
      <c r="P7" s="311" t="s">
        <v>187</v>
      </c>
      <c r="Q7" s="311" t="s">
        <v>20</v>
      </c>
    </row>
    <row r="8" spans="1:35" ht="15.6">
      <c r="A8" s="318">
        <v>1</v>
      </c>
      <c r="B8" s="772" t="s">
        <v>82</v>
      </c>
      <c r="C8" s="313"/>
      <c r="D8" s="1159" t="s">
        <v>1603</v>
      </c>
      <c r="E8" s="1168" t="s">
        <v>1812</v>
      </c>
      <c r="F8" s="1154"/>
      <c r="G8" s="886"/>
      <c r="H8" s="886"/>
      <c r="I8" s="795"/>
      <c r="J8" s="886"/>
      <c r="K8" s="794"/>
      <c r="L8" s="1155" t="s">
        <v>255</v>
      </c>
      <c r="M8" s="938">
        <v>46059</v>
      </c>
      <c r="N8" s="1197">
        <v>46064</v>
      </c>
      <c r="O8" s="1156" t="s">
        <v>1839</v>
      </c>
      <c r="P8" s="320"/>
      <c r="Q8" s="885" t="s">
        <v>174</v>
      </c>
    </row>
    <row r="9" spans="1:35">
      <c r="A9" s="318">
        <f>A8+1</f>
        <v>2</v>
      </c>
      <c r="B9" s="1160" t="s">
        <v>1815</v>
      </c>
      <c r="C9" s="320"/>
      <c r="D9" s="320" t="s">
        <v>1604</v>
      </c>
      <c r="E9" s="1168" t="s">
        <v>1822</v>
      </c>
      <c r="F9" s="1154"/>
      <c r="G9" s="320"/>
      <c r="H9" s="320"/>
      <c r="I9" s="320"/>
      <c r="J9" s="320"/>
      <c r="K9" s="320"/>
      <c r="L9" s="1155" t="s">
        <v>255</v>
      </c>
      <c r="M9" s="1161">
        <v>46064</v>
      </c>
      <c r="N9" s="1161">
        <v>46067</v>
      </c>
      <c r="O9" s="1156" t="s">
        <v>1839</v>
      </c>
      <c r="P9" s="320"/>
      <c r="Q9" s="885" t="s">
        <v>174</v>
      </c>
    </row>
    <row r="10" spans="1:35">
      <c r="A10" s="318">
        <f t="shared" ref="A10:A31" si="0">A9+1</f>
        <v>3</v>
      </c>
      <c r="B10" s="1160" t="s">
        <v>1162</v>
      </c>
      <c r="C10" s="320"/>
      <c r="D10" s="320" t="s">
        <v>1603</v>
      </c>
      <c r="E10" s="1168" t="s">
        <v>146</v>
      </c>
      <c r="F10" s="1154"/>
      <c r="G10" s="320"/>
      <c r="H10" s="320"/>
      <c r="I10" s="320"/>
      <c r="J10" s="320"/>
      <c r="K10" s="320"/>
      <c r="L10" s="1155" t="s">
        <v>255</v>
      </c>
      <c r="M10" s="1161">
        <v>46065</v>
      </c>
      <c r="N10" s="1161">
        <v>46069</v>
      </c>
      <c r="O10" s="1156" t="s">
        <v>1839</v>
      </c>
      <c r="P10" s="320"/>
      <c r="Q10" s="885" t="s">
        <v>174</v>
      </c>
    </row>
    <row r="11" spans="1:35">
      <c r="A11" s="318">
        <f t="shared" si="0"/>
        <v>4</v>
      </c>
      <c r="B11" s="1160" t="s">
        <v>1816</v>
      </c>
      <c r="C11" s="320"/>
      <c r="D11" s="320" t="s">
        <v>1604</v>
      </c>
      <c r="E11" s="1168" t="s">
        <v>1822</v>
      </c>
      <c r="F11" s="320"/>
      <c r="G11" s="320"/>
      <c r="H11" s="320"/>
      <c r="I11" s="320"/>
      <c r="J11" s="320"/>
      <c r="K11" s="320"/>
      <c r="L11" s="1155" t="s">
        <v>255</v>
      </c>
      <c r="M11" s="1161">
        <v>46068</v>
      </c>
      <c r="N11" s="1161">
        <v>46071</v>
      </c>
      <c r="O11" s="1156" t="s">
        <v>1839</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1839</v>
      </c>
      <c r="P12" s="320"/>
      <c r="Q12" s="885" t="s">
        <v>174</v>
      </c>
    </row>
    <row r="13" spans="1:35">
      <c r="A13" s="318">
        <f t="shared" si="0"/>
        <v>6</v>
      </c>
      <c r="B13" s="1160" t="s">
        <v>465</v>
      </c>
      <c r="C13" s="320"/>
      <c r="D13" s="320" t="s">
        <v>1604</v>
      </c>
      <c r="E13" s="1168" t="s">
        <v>1821</v>
      </c>
      <c r="F13" s="1154"/>
      <c r="G13" s="320"/>
      <c r="H13" s="320"/>
      <c r="I13" s="320"/>
      <c r="J13" s="320"/>
      <c r="K13" s="320"/>
      <c r="L13" s="1155" t="s">
        <v>255</v>
      </c>
      <c r="M13" s="1161">
        <v>46064</v>
      </c>
      <c r="N13" s="1161">
        <v>46081</v>
      </c>
      <c r="O13" s="1156" t="s">
        <v>1839</v>
      </c>
      <c r="P13" s="320"/>
      <c r="Q13" s="885" t="s">
        <v>174</v>
      </c>
      <c r="R13" s="1180"/>
    </row>
    <row r="14" spans="1:35">
      <c r="A14" s="318">
        <f t="shared" si="0"/>
        <v>7</v>
      </c>
      <c r="B14" s="595" t="s">
        <v>80</v>
      </c>
      <c r="C14" s="320"/>
      <c r="D14" s="320" t="s">
        <v>1844</v>
      </c>
      <c r="E14" s="320" t="s">
        <v>1807</v>
      </c>
      <c r="F14" s="320"/>
      <c r="G14" s="320"/>
      <c r="H14" s="320"/>
      <c r="I14" s="320"/>
      <c r="J14" s="320"/>
      <c r="K14" s="320"/>
      <c r="L14" s="1155" t="s">
        <v>255</v>
      </c>
      <c r="M14" s="1161">
        <v>46072</v>
      </c>
      <c r="N14" s="1161">
        <v>46081</v>
      </c>
      <c r="O14" s="1156" t="s">
        <v>1839</v>
      </c>
      <c r="P14" s="320"/>
      <c r="Q14" s="885" t="s">
        <v>174</v>
      </c>
      <c r="AD14" s="1028">
        <v>185</v>
      </c>
    </row>
    <row r="15" spans="1:35">
      <c r="A15" s="318">
        <f t="shared" si="0"/>
        <v>8</v>
      </c>
      <c r="B15" s="1160" t="s">
        <v>1703</v>
      </c>
      <c r="C15" s="320"/>
      <c r="D15" s="320" t="s">
        <v>1604</v>
      </c>
      <c r="E15" s="320" t="s">
        <v>146</v>
      </c>
      <c r="F15" s="320"/>
      <c r="G15" s="320"/>
      <c r="H15" s="320"/>
      <c r="I15" s="320"/>
      <c r="J15" s="320"/>
      <c r="K15" s="320"/>
      <c r="L15" s="320" t="s">
        <v>255</v>
      </c>
      <c r="M15" s="321" t="s">
        <v>1846</v>
      </c>
      <c r="N15" s="1196">
        <v>46092</v>
      </c>
      <c r="O15" s="1156" t="s">
        <v>1839</v>
      </c>
      <c r="P15" s="1177"/>
      <c r="Q15" s="885" t="s">
        <v>174</v>
      </c>
    </row>
    <row r="16" spans="1:35">
      <c r="A16" s="318">
        <f t="shared" si="0"/>
        <v>9</v>
      </c>
      <c r="B16" s="1173" t="s">
        <v>1251</v>
      </c>
      <c r="C16" s="797"/>
      <c r="D16" s="797" t="s">
        <v>1604</v>
      </c>
      <c r="E16" s="797" t="s">
        <v>1823</v>
      </c>
      <c r="F16" s="797"/>
      <c r="G16" s="797"/>
      <c r="H16" s="797"/>
      <c r="I16" s="797"/>
      <c r="J16" s="797"/>
      <c r="K16" s="797"/>
      <c r="L16" s="1174" t="s">
        <v>255</v>
      </c>
      <c r="M16" s="1175">
        <v>46081</v>
      </c>
      <c r="N16" s="1179">
        <v>46094</v>
      </c>
      <c r="O16" s="1176" t="s">
        <v>1839</v>
      </c>
      <c r="Q16" s="885" t="s">
        <v>174</v>
      </c>
      <c r="AD16" s="1028">
        <v>5</v>
      </c>
    </row>
    <row r="17" spans="1:17">
      <c r="A17" s="318">
        <f t="shared" si="0"/>
        <v>10</v>
      </c>
      <c r="B17" s="1160" t="s">
        <v>1817</v>
      </c>
      <c r="C17" s="320"/>
      <c r="D17" s="320" t="s">
        <v>1604</v>
      </c>
      <c r="E17" s="320" t="s">
        <v>1822</v>
      </c>
      <c r="F17" s="320"/>
      <c r="G17" s="320"/>
      <c r="H17" s="320"/>
      <c r="I17" s="320"/>
      <c r="J17" s="320"/>
      <c r="K17" s="320"/>
      <c r="L17" s="320" t="s">
        <v>255</v>
      </c>
      <c r="M17" s="1161">
        <v>46093</v>
      </c>
      <c r="N17" s="1161">
        <v>46096</v>
      </c>
      <c r="O17" s="1156" t="s">
        <v>1839</v>
      </c>
      <c r="P17" s="320"/>
      <c r="Q17" s="885" t="s">
        <v>174</v>
      </c>
    </row>
    <row r="18" spans="1:17">
      <c r="A18" s="318">
        <f t="shared" si="0"/>
        <v>11</v>
      </c>
      <c r="B18" s="1181" t="s">
        <v>1818</v>
      </c>
      <c r="C18" s="797"/>
      <c r="D18" s="797" t="s">
        <v>1604</v>
      </c>
      <c r="E18" s="797" t="s">
        <v>146</v>
      </c>
      <c r="F18" s="797"/>
      <c r="G18" s="797"/>
      <c r="H18" s="797"/>
      <c r="I18" s="797"/>
      <c r="J18" s="797"/>
      <c r="K18" s="797"/>
      <c r="L18" s="797" t="s">
        <v>255</v>
      </c>
      <c r="M18" s="1175">
        <v>46094</v>
      </c>
      <c r="N18" s="1175">
        <v>46097</v>
      </c>
      <c r="O18" s="1176" t="s">
        <v>1839</v>
      </c>
      <c r="Q18" s="885" t="s">
        <v>174</v>
      </c>
    </row>
    <row r="19" spans="1:17">
      <c r="A19" s="318">
        <f t="shared" si="0"/>
        <v>12</v>
      </c>
      <c r="B19" s="1178" t="s">
        <v>1819</v>
      </c>
      <c r="C19" s="320"/>
      <c r="D19" s="320" t="s">
        <v>1604</v>
      </c>
      <c r="E19" s="320" t="s">
        <v>149</v>
      </c>
      <c r="F19" s="320"/>
      <c r="G19" s="320"/>
      <c r="H19" s="320"/>
      <c r="I19" s="320"/>
      <c r="J19" s="320"/>
      <c r="K19" s="320"/>
      <c r="L19" s="320" t="s">
        <v>255</v>
      </c>
      <c r="M19" s="1161">
        <v>46096</v>
      </c>
      <c r="N19" s="1161">
        <v>46098</v>
      </c>
      <c r="O19" s="1156" t="s">
        <v>1839</v>
      </c>
      <c r="P19" s="320"/>
      <c r="Q19" s="885" t="s">
        <v>174</v>
      </c>
    </row>
    <row r="20" spans="1:17">
      <c r="A20" s="318">
        <f t="shared" si="0"/>
        <v>13</v>
      </c>
      <c r="B20" s="1178" t="s">
        <v>465</v>
      </c>
      <c r="C20" s="320"/>
      <c r="D20" s="320" t="s">
        <v>1603</v>
      </c>
      <c r="E20" s="320" t="s">
        <v>1806</v>
      </c>
      <c r="F20" s="320"/>
      <c r="G20" s="320"/>
      <c r="H20" s="320"/>
      <c r="I20" s="320"/>
      <c r="J20" s="320"/>
      <c r="K20" s="320"/>
      <c r="L20" s="320" t="s">
        <v>255</v>
      </c>
      <c r="M20" s="1161">
        <v>46091</v>
      </c>
      <c r="N20" s="1161">
        <v>46103</v>
      </c>
      <c r="O20" s="1156" t="s">
        <v>1839</v>
      </c>
      <c r="P20" s="1177"/>
      <c r="Q20" s="885" t="s">
        <v>174</v>
      </c>
    </row>
    <row r="21" spans="1:17">
      <c r="A21" s="318">
        <f t="shared" si="0"/>
        <v>14</v>
      </c>
      <c r="B21" s="1160" t="s">
        <v>1820</v>
      </c>
      <c r="C21" s="320"/>
      <c r="D21" s="320" t="s">
        <v>1604</v>
      </c>
      <c r="E21" s="320" t="s">
        <v>1822</v>
      </c>
      <c r="F21" s="320"/>
      <c r="G21" s="320"/>
      <c r="H21" s="320"/>
      <c r="I21" s="320"/>
      <c r="J21" s="320"/>
      <c r="K21" s="320"/>
      <c r="L21" s="320" t="s">
        <v>255</v>
      </c>
      <c r="M21" s="1161">
        <v>46105</v>
      </c>
      <c r="N21" s="1161">
        <v>46108</v>
      </c>
      <c r="O21" s="1156" t="s">
        <v>1839</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1839</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1839</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1839</v>
      </c>
      <c r="P24" s="797"/>
      <c r="Q24" s="885" t="s">
        <v>174</v>
      </c>
    </row>
    <row r="25" spans="1:17">
      <c r="A25" s="318">
        <f t="shared" si="0"/>
        <v>18</v>
      </c>
      <c r="B25" s="1178" t="s">
        <v>1662</v>
      </c>
      <c r="C25" s="320"/>
      <c r="D25" s="320" t="s">
        <v>1603</v>
      </c>
      <c r="E25" s="320" t="s">
        <v>1811</v>
      </c>
      <c r="F25" s="320"/>
      <c r="G25" s="320"/>
      <c r="H25" s="320"/>
      <c r="I25" s="320"/>
      <c r="J25" s="320"/>
      <c r="K25" s="320"/>
      <c r="L25" s="320" t="s">
        <v>255</v>
      </c>
      <c r="M25" s="1161">
        <v>46115</v>
      </c>
      <c r="N25" s="1161">
        <v>46124</v>
      </c>
      <c r="O25" s="1156" t="s">
        <v>1839</v>
      </c>
      <c r="P25" s="320"/>
      <c r="Q25" s="885" t="s">
        <v>174</v>
      </c>
    </row>
    <row r="26" spans="1:17">
      <c r="A26" s="318">
        <f t="shared" si="0"/>
        <v>19</v>
      </c>
      <c r="B26" s="595" t="s">
        <v>82</v>
      </c>
      <c r="C26" s="320"/>
      <c r="D26" s="320" t="s">
        <v>1604</v>
      </c>
      <c r="E26" s="320" t="s">
        <v>1806</v>
      </c>
      <c r="F26" s="320"/>
      <c r="G26" s="320"/>
      <c r="H26" s="320"/>
      <c r="I26" s="320"/>
      <c r="J26" s="320"/>
      <c r="K26" s="320"/>
      <c r="L26" s="320" t="s">
        <v>255</v>
      </c>
      <c r="M26" s="1161">
        <v>46101</v>
      </c>
      <c r="N26" s="321"/>
      <c r="O26" s="1156" t="s">
        <v>1839</v>
      </c>
      <c r="P26" s="320"/>
      <c r="Q26" s="1228" t="s">
        <v>1980</v>
      </c>
    </row>
    <row r="27" spans="1:17">
      <c r="A27" s="318">
        <f t="shared" si="0"/>
        <v>20</v>
      </c>
      <c r="B27" s="1160" t="s">
        <v>487</v>
      </c>
      <c r="C27" s="320"/>
      <c r="D27" s="320" t="s">
        <v>1604</v>
      </c>
      <c r="E27" s="320" t="s">
        <v>146</v>
      </c>
      <c r="F27" s="320"/>
      <c r="G27" s="320"/>
      <c r="H27" s="320"/>
      <c r="I27" s="320"/>
      <c r="J27" s="320"/>
      <c r="K27" s="320"/>
      <c r="L27" s="320" t="s">
        <v>255</v>
      </c>
      <c r="M27" s="1161">
        <v>46117</v>
      </c>
      <c r="N27" s="321"/>
      <c r="O27" s="1156" t="s">
        <v>1839</v>
      </c>
      <c r="P27" s="320"/>
      <c r="Q27" s="576" t="s">
        <v>1989</v>
      </c>
    </row>
    <row r="28" spans="1:17" ht="28.8">
      <c r="A28" s="318">
        <f t="shared" si="0"/>
        <v>21</v>
      </c>
      <c r="B28" s="1178" t="s">
        <v>1152</v>
      </c>
      <c r="C28" s="320"/>
      <c r="D28" s="320" t="s">
        <v>1603</v>
      </c>
      <c r="E28" s="320" t="s">
        <v>146</v>
      </c>
      <c r="F28" s="320"/>
      <c r="G28" s="320"/>
      <c r="H28" s="320"/>
      <c r="I28" s="320"/>
      <c r="J28" s="320"/>
      <c r="K28" s="320"/>
      <c r="L28" s="320" t="s">
        <v>255</v>
      </c>
      <c r="M28" s="1161">
        <v>46118</v>
      </c>
      <c r="N28" s="321"/>
      <c r="O28" s="1156" t="s">
        <v>1839</v>
      </c>
      <c r="P28" s="320"/>
      <c r="Q28" s="1774" t="s">
        <v>1987</v>
      </c>
    </row>
    <row r="29" spans="1:17" ht="28.8">
      <c r="A29" s="318">
        <f t="shared" si="0"/>
        <v>22</v>
      </c>
      <c r="B29" s="1178" t="s">
        <v>1151</v>
      </c>
      <c r="C29" s="320"/>
      <c r="D29" s="320" t="s">
        <v>1603</v>
      </c>
      <c r="E29" s="320" t="s">
        <v>146</v>
      </c>
      <c r="F29" s="320"/>
      <c r="G29" s="320"/>
      <c r="H29" s="320"/>
      <c r="I29" s="320"/>
      <c r="J29" s="320"/>
      <c r="K29" s="320"/>
      <c r="L29" s="320" t="s">
        <v>255</v>
      </c>
      <c r="M29" s="1161">
        <v>46122</v>
      </c>
      <c r="N29" s="321"/>
      <c r="O29" s="1156" t="s">
        <v>1839</v>
      </c>
      <c r="P29" s="320"/>
      <c r="Q29" s="1773" t="s">
        <v>1986</v>
      </c>
    </row>
    <row r="30" spans="1:17">
      <c r="A30" s="318">
        <f t="shared" si="0"/>
        <v>23</v>
      </c>
      <c r="B30" s="1178" t="s">
        <v>488</v>
      </c>
      <c r="C30" s="320"/>
      <c r="D30" s="320" t="s">
        <v>1604</v>
      </c>
      <c r="E30" s="320" t="s">
        <v>149</v>
      </c>
      <c r="F30" s="320"/>
      <c r="G30" s="320"/>
      <c r="H30" s="320"/>
      <c r="I30" s="320"/>
      <c r="J30" s="320"/>
      <c r="K30" s="320"/>
      <c r="L30" s="320" t="s">
        <v>255</v>
      </c>
      <c r="M30" s="1161">
        <v>46122</v>
      </c>
      <c r="N30" s="321"/>
      <c r="O30" s="1156" t="s">
        <v>1839</v>
      </c>
      <c r="P30" s="320"/>
      <c r="Q30" s="1772" t="s">
        <v>1985</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1839</v>
      </c>
      <c r="P31" s="320"/>
      <c r="Q31" s="1234" t="s">
        <v>1982</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7.6">
      <c r="A2" s="882" t="s">
        <v>1637</v>
      </c>
      <c r="B2" s="883" t="s">
        <v>1638</v>
      </c>
      <c r="C2" s="883" t="s">
        <v>1639</v>
      </c>
      <c r="D2" s="884">
        <v>45632</v>
      </c>
      <c r="E2" s="884">
        <v>46178</v>
      </c>
      <c r="F2" s="884" t="s">
        <v>1648</v>
      </c>
      <c r="G2" s="884" t="s">
        <v>1649</v>
      </c>
      <c r="H2" s="883"/>
      <c r="I2" s="883" t="s">
        <v>1650</v>
      </c>
      <c r="J2" s="929" t="s">
        <v>1785</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11" t="s">
        <v>47</v>
      </c>
      <c r="B1" s="1412"/>
      <c r="C1" s="1412"/>
      <c r="D1" s="1412"/>
      <c r="E1" s="1412"/>
      <c r="F1" s="1412"/>
      <c r="G1" s="1412"/>
      <c r="H1" s="1413"/>
      <c r="I1" s="887"/>
      <c r="J1" s="887"/>
      <c r="K1" s="887"/>
      <c r="L1" s="887"/>
      <c r="M1" s="887"/>
      <c r="N1" s="887"/>
      <c r="O1" s="887"/>
      <c r="P1" s="887"/>
      <c r="Q1" s="887"/>
      <c r="R1" s="887"/>
      <c r="S1" s="887"/>
      <c r="T1" s="887"/>
      <c r="U1" s="887"/>
      <c r="V1" s="887"/>
    </row>
    <row r="2" spans="1:22" ht="15.45" customHeight="1">
      <c r="A2" s="1414" t="s">
        <v>48</v>
      </c>
      <c r="B2" s="1415"/>
      <c r="C2" s="1415"/>
      <c r="D2" s="1415"/>
      <c r="E2" s="1415"/>
      <c r="F2" s="1415"/>
      <c r="G2" s="1415"/>
      <c r="H2" s="1416"/>
      <c r="I2" s="888"/>
      <c r="J2" s="888"/>
      <c r="K2" s="888"/>
      <c r="L2" s="888"/>
      <c r="M2" s="888"/>
      <c r="N2" s="888"/>
      <c r="O2" s="888"/>
      <c r="P2" s="888"/>
      <c r="Q2" s="888"/>
      <c r="R2" s="888"/>
      <c r="S2" s="888"/>
      <c r="T2" s="888"/>
      <c r="U2" s="888"/>
      <c r="V2" s="888"/>
    </row>
    <row r="3" spans="1:22" ht="15.45" customHeight="1">
      <c r="A3" s="1414" t="s">
        <v>49</v>
      </c>
      <c r="B3" s="1415"/>
      <c r="C3" s="1415"/>
      <c r="D3" s="1415"/>
      <c r="E3" s="1415"/>
      <c r="F3" s="1415"/>
      <c r="G3" s="1415"/>
      <c r="H3" s="1416"/>
      <c r="I3" s="888"/>
      <c r="J3" s="888"/>
      <c r="K3" s="888"/>
      <c r="L3" s="888"/>
      <c r="M3" s="888"/>
      <c r="N3" s="888"/>
      <c r="O3" s="888"/>
      <c r="P3" s="888"/>
      <c r="Q3" s="888"/>
      <c r="R3" s="888"/>
      <c r="S3" s="888"/>
      <c r="T3" s="888"/>
      <c r="U3" s="888"/>
      <c r="V3" s="888"/>
    </row>
    <row r="4" spans="1:22">
      <c r="A4" s="934"/>
      <c r="H4" s="933"/>
    </row>
    <row r="5" spans="1:22" ht="41.4">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1775</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1775</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1775</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1655</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1655</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1775</v>
      </c>
      <c r="F70" s="942">
        <v>45929</v>
      </c>
      <c r="G70" s="942">
        <v>45935</v>
      </c>
      <c r="H70" s="945" t="s">
        <v>1440</v>
      </c>
      <c r="N70" s="904"/>
    </row>
    <row r="71" spans="1:26">
      <c r="A71" s="940">
        <f t="shared" si="0"/>
        <v>66</v>
      </c>
      <c r="B71" s="941" t="s">
        <v>772</v>
      </c>
      <c r="C71" s="941" t="s">
        <v>146</v>
      </c>
      <c r="D71" s="935">
        <v>11.145</v>
      </c>
      <c r="E71" s="941" t="s">
        <v>1655</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2">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1655</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1775</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1655</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1775</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1655</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1775</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1655</v>
      </c>
      <c r="F93" s="942">
        <v>45945</v>
      </c>
      <c r="G93" s="942">
        <v>45949</v>
      </c>
      <c r="H93" s="943" t="s">
        <v>1440</v>
      </c>
    </row>
    <row r="94" spans="1:25">
      <c r="A94" s="940">
        <f t="shared" si="1"/>
        <v>89</v>
      </c>
      <c r="B94" s="941" t="s">
        <v>773</v>
      </c>
      <c r="C94" s="941" t="s">
        <v>146</v>
      </c>
      <c r="D94" s="935">
        <v>11.145</v>
      </c>
      <c r="E94" s="950" t="s">
        <v>1655</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1775</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1655</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1655</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1775</v>
      </c>
      <c r="F107" s="942">
        <v>45954</v>
      </c>
      <c r="G107" s="942">
        <v>45961</v>
      </c>
      <c r="H107" s="943" t="s">
        <v>1440</v>
      </c>
      <c r="N107" s="928"/>
    </row>
    <row r="108" spans="1:14">
      <c r="A108" s="940">
        <f t="shared" si="1"/>
        <v>103</v>
      </c>
      <c r="B108" s="941" t="s">
        <v>776</v>
      </c>
      <c r="C108" s="941" t="s">
        <v>146</v>
      </c>
      <c r="D108" s="941"/>
      <c r="E108" s="941" t="s">
        <v>1655</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1775</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1655</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45" customHeight="1">
      <c r="A118" s="940">
        <f t="shared" si="1"/>
        <v>113</v>
      </c>
      <c r="B118" s="941" t="s">
        <v>721</v>
      </c>
      <c r="C118" s="941" t="s">
        <v>146</v>
      </c>
      <c r="D118" s="941"/>
      <c r="E118" s="941" t="s">
        <v>1775</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1655</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1775</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1655</v>
      </c>
      <c r="F126" s="942">
        <v>45970</v>
      </c>
      <c r="G126" s="942">
        <v>45975</v>
      </c>
      <c r="H126" s="941" t="s">
        <v>1440</v>
      </c>
      <c r="N126" s="936" t="s">
        <v>727</v>
      </c>
    </row>
    <row r="127" spans="1:14">
      <c r="A127" s="940">
        <f t="shared" si="1"/>
        <v>122</v>
      </c>
      <c r="B127" s="941" t="s">
        <v>719</v>
      </c>
      <c r="C127" s="941" t="s">
        <v>149</v>
      </c>
      <c r="D127" s="408">
        <v>11.997</v>
      </c>
      <c r="E127" s="941" t="s">
        <v>1656</v>
      </c>
      <c r="F127" s="941" t="s">
        <v>1652</v>
      </c>
      <c r="G127" s="942">
        <v>45976</v>
      </c>
      <c r="H127" s="941" t="s">
        <v>1440</v>
      </c>
      <c r="N127" s="936"/>
    </row>
    <row r="128" spans="1:14">
      <c r="A128" s="940">
        <f t="shared" si="1"/>
        <v>123</v>
      </c>
      <c r="B128" s="950" t="s">
        <v>233</v>
      </c>
      <c r="C128" s="950" t="s">
        <v>152</v>
      </c>
      <c r="D128" s="953">
        <f>(13334+4777.506)/1000</f>
        <v>18.111506000000002</v>
      </c>
      <c r="E128" s="950" t="s">
        <v>1620</v>
      </c>
      <c r="F128" s="950" t="s">
        <v>1651</v>
      </c>
      <c r="G128" s="942">
        <v>45976</v>
      </c>
      <c r="H128" s="941" t="s">
        <v>1440</v>
      </c>
    </row>
    <row r="129" spans="1:16">
      <c r="A129" s="940">
        <f t="shared" si="1"/>
        <v>124</v>
      </c>
      <c r="B129" s="941" t="s">
        <v>155</v>
      </c>
      <c r="C129" s="941" t="s">
        <v>156</v>
      </c>
      <c r="D129" s="941"/>
      <c r="E129" s="941" t="s">
        <v>1598</v>
      </c>
      <c r="F129" s="941" t="s">
        <v>1654</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1656</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1659</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1656</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1656</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1656</v>
      </c>
      <c r="F150" s="313">
        <v>45997</v>
      </c>
      <c r="G150" s="313">
        <v>46003</v>
      </c>
      <c r="H150" s="57" t="s">
        <v>1440</v>
      </c>
    </row>
    <row r="151" spans="1:15">
      <c r="A151" s="940">
        <f t="shared" si="2"/>
        <v>146</v>
      </c>
      <c r="B151" s="984" t="s">
        <v>1657</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1656</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1778</v>
      </c>
      <c r="F155" s="313">
        <v>45997</v>
      </c>
      <c r="G155" s="313">
        <v>46007</v>
      </c>
      <c r="H155" s="57" t="s">
        <v>1440</v>
      </c>
    </row>
    <row r="156" spans="1:15">
      <c r="A156" s="940">
        <f t="shared" si="2"/>
        <v>151</v>
      </c>
      <c r="B156" s="57" t="s">
        <v>438</v>
      </c>
      <c r="C156" s="57" t="s">
        <v>149</v>
      </c>
      <c r="D156" s="57"/>
      <c r="E156" s="988" t="s">
        <v>1779</v>
      </c>
      <c r="F156" s="313">
        <v>46004</v>
      </c>
      <c r="G156" s="313">
        <v>46009</v>
      </c>
      <c r="H156" s="57" t="s">
        <v>1440</v>
      </c>
    </row>
    <row r="157" spans="1:15">
      <c r="A157" s="940">
        <f t="shared" si="2"/>
        <v>152</v>
      </c>
      <c r="B157" s="941" t="s">
        <v>410</v>
      </c>
      <c r="C157" s="941" t="s">
        <v>146</v>
      </c>
      <c r="D157" s="941"/>
      <c r="E157" s="990" t="s">
        <v>1781</v>
      </c>
      <c r="F157" s="942">
        <v>45948</v>
      </c>
      <c r="G157" s="942"/>
      <c r="H157" s="987" t="s">
        <v>241</v>
      </c>
    </row>
    <row r="158" spans="1:15">
      <c r="A158" s="940">
        <f t="shared" si="2"/>
        <v>153</v>
      </c>
      <c r="B158" s="57" t="s">
        <v>375</v>
      </c>
      <c r="C158" s="57" t="s">
        <v>83</v>
      </c>
      <c r="D158" s="57"/>
      <c r="E158" s="57" t="s">
        <v>1777</v>
      </c>
      <c r="F158" s="313">
        <v>45998</v>
      </c>
      <c r="G158" s="57"/>
      <c r="H158" s="984" t="s">
        <v>241</v>
      </c>
    </row>
    <row r="159" spans="1:15">
      <c r="A159" s="940">
        <f t="shared" si="2"/>
        <v>154</v>
      </c>
      <c r="B159" s="57" t="s">
        <v>367</v>
      </c>
      <c r="C159" s="57" t="s">
        <v>211</v>
      </c>
      <c r="D159" s="57"/>
      <c r="E159" s="986" t="s">
        <v>1776</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1780</v>
      </c>
    </row>
    <row r="162" spans="1:8">
      <c r="A162" s="940">
        <f t="shared" si="2"/>
        <v>157</v>
      </c>
      <c r="B162" s="57" t="s">
        <v>437</v>
      </c>
      <c r="C162" s="57" t="s">
        <v>149</v>
      </c>
      <c r="D162" s="57"/>
      <c r="E162" s="988" t="s">
        <v>1779</v>
      </c>
      <c r="F162" s="313">
        <v>46009</v>
      </c>
      <c r="G162" s="57"/>
      <c r="H162" s="57" t="s">
        <v>1780</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79" bestFit="1" customWidth="1"/>
    <col min="2" max="2" width="10" style="778" customWidth="1"/>
    <col min="3" max="3" width="10.33203125" bestFit="1" customWidth="1"/>
    <col min="4" max="4" width="14.6640625" style="956" customWidth="1"/>
    <col min="5" max="5" width="16.44140625" bestFit="1" customWidth="1"/>
    <col min="6" max="6" width="16.33203125" bestFit="1" customWidth="1"/>
  </cols>
  <sheetData>
    <row r="1" spans="1:6">
      <c r="A1" s="969" t="s">
        <v>1696</v>
      </c>
      <c r="B1" s="969" t="s">
        <v>1697</v>
      </c>
      <c r="C1" s="875" t="s">
        <v>1698</v>
      </c>
      <c r="D1" s="970" t="s">
        <v>1699</v>
      </c>
      <c r="E1" s="875" t="s">
        <v>1700</v>
      </c>
      <c r="F1" s="875" t="s">
        <v>1701</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1702</v>
      </c>
      <c r="C3" s="409">
        <f>VLOOKUP(A3,Foundation!$B$8:$Q$294,10, 0)</f>
        <v>0</v>
      </c>
      <c r="D3" s="409">
        <f>VLOOKUP(A3,Foundation!$B$8:$Q$277,12, 0)</f>
        <v>46064</v>
      </c>
      <c r="E3" s="409" t="e">
        <f>VLOOKUP(A3,'Erection Compiled '!$B$2:$R$340,10, 0)</f>
        <v>#N/A</v>
      </c>
      <c r="F3" s="409" t="e">
        <f>VLOOKUP(A3,Earthing!$C$7:$H$307,4, 0)</f>
        <v>#N/A</v>
      </c>
    </row>
    <row r="4" spans="1:6" hidden="1">
      <c r="A4" s="971" t="s">
        <v>1661</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1703</v>
      </c>
      <c r="B6" s="961" t="s">
        <v>1691</v>
      </c>
      <c r="C6" s="409">
        <f>VLOOKUP(A6,Foundation!$B$8:$Q$294,10, 0)</f>
        <v>0</v>
      </c>
      <c r="D6" s="409" t="str">
        <f>VLOOKUP(A6,Foundation!$B$8:$Q$277,12, 0)</f>
        <v>08-03-226</v>
      </c>
      <c r="E6" s="409" t="e">
        <f>VLOOKUP(A6,'Erection Compiled '!$B$2:$R$340,10, 0)</f>
        <v>#N/A</v>
      </c>
      <c r="F6" s="409" t="e">
        <f>VLOOKUP(A6,Earthing!$C$7:$H$307,4, 0)</f>
        <v>#N/A</v>
      </c>
    </row>
    <row r="7" spans="1:6" hidden="1">
      <c r="A7" s="971" t="s">
        <v>76</v>
      </c>
      <c r="B7" s="961" t="s">
        <v>1691</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t="e">
        <f>VLOOKUP(A9,Foundation!$B$8:$Q$294,10, 0)</f>
        <v>#N/A</v>
      </c>
      <c r="D9" s="409" t="e">
        <f>VLOOKUP(A9,Foundation!$B$8:$Q$277,12, 0)</f>
        <v>#N/A</v>
      </c>
      <c r="E9" s="409" t="e">
        <f>VLOOKUP(A9,'Erection Compiled '!$B$2:$R$340,10, 0)</f>
        <v>#N/A</v>
      </c>
      <c r="F9" s="409" t="e">
        <f>VLOOKUP(A9,Earthing!$C$7:$H$307,4, 0)</f>
        <v>#N/A</v>
      </c>
    </row>
    <row r="10" spans="1:6" hidden="1">
      <c r="A10" s="971" t="s">
        <v>1662</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1704</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1705</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1706</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1707</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1708</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1709</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1710</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1711</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1712</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1713</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1714</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1715</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1716</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1717</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1718</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1719</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1720</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1721</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1722</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1663</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1664</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1665</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1666</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1667</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1668</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1691</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1691</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1669</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1670</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1671</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1672</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1673</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1658</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1674</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1675</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1676</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1677</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1678</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1679</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1680</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1681</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1682</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1683</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1684</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1723</v>
      </c>
      <c r="C265" s="409" t="e">
        <f>VLOOKUP(A265,Foundation!$B$8:$Q$294,10, 0)</f>
        <v>#N/A</v>
      </c>
      <c r="D265" s="409" t="e">
        <f>VLOOKUP(A265,Foundation!$B$8:$Q$277,12, 0)</f>
        <v>#N/A</v>
      </c>
      <c r="E265" s="409" t="e">
        <f>VLOOKUP(A265,'Erection Compiled '!$B$2:$R$340,10, 0)</f>
        <v>#N/A</v>
      </c>
      <c r="F265" s="409" t="e">
        <f>VLOOKUP(A265,Earthing!$C$7:$H$307,4, 0)</f>
        <v>#N/A</v>
      </c>
    </row>
    <row r="266" spans="1:6">
      <c r="A266" s="976" t="s">
        <v>1736</v>
      </c>
      <c r="B266" s="966" t="s">
        <v>1724</v>
      </c>
      <c r="C266" s="409" t="e">
        <f>VLOOKUP(A266,Foundation!$B$8:$Q$294,10, 0)</f>
        <v>#N/A</v>
      </c>
      <c r="D266" s="409" t="e">
        <f>VLOOKUP(A266,Foundation!$B$8:$Q$277,12, 0)</f>
        <v>#N/A</v>
      </c>
      <c r="E266" s="409" t="e">
        <f>VLOOKUP(A266,'Erection Compiled '!$B$2:$R$340,10, 0)</f>
        <v>#N/A</v>
      </c>
      <c r="F266" s="409" t="e">
        <f>VLOOKUP(A266,Earthing!$C$7:$H$307,4, 0)</f>
        <v>#N/A</v>
      </c>
    </row>
    <row r="267" spans="1:6">
      <c r="A267" s="976" t="s">
        <v>1737</v>
      </c>
      <c r="B267" s="966" t="s">
        <v>1725</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1726</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1727</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1726</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1728</v>
      </c>
      <c r="C271" s="409" t="e">
        <f>VLOOKUP(A271,Foundation!$B$8:$Q$294,10, 0)</f>
        <v>#N/A</v>
      </c>
      <c r="D271" s="409" t="e">
        <f>VLOOKUP(A271,Foundation!$B$8:$Q$277,12, 0)</f>
        <v>#N/A</v>
      </c>
      <c r="E271" s="409" t="e">
        <f>VLOOKUP(A271,'Erection Compiled '!$B$2:$R$340,10, 0)</f>
        <v>#N/A</v>
      </c>
      <c r="F271" s="409" t="e">
        <f>VLOOKUP(A271,Earthing!$C$7:$H$307,4, 0)</f>
        <v>#N/A</v>
      </c>
    </row>
    <row r="272" spans="1:6">
      <c r="A272" s="976" t="s">
        <v>1738</v>
      </c>
      <c r="B272" s="966" t="s">
        <v>1724</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1660</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1739</v>
      </c>
      <c r="B278" s="966" t="s">
        <v>1729</v>
      </c>
      <c r="C278" s="409" t="e">
        <f>VLOOKUP(A278,Foundation!$B$8:$Q$294,10, 0)</f>
        <v>#N/A</v>
      </c>
      <c r="D278" s="409" t="e">
        <f>VLOOKUP(A278,Foundation!$B$8:$Q$277,12, 0)</f>
        <v>#N/A</v>
      </c>
      <c r="E278" s="409" t="e">
        <f>VLOOKUP(A278,'Erection Compiled '!$B$2:$R$340,10, 0)</f>
        <v>#N/A</v>
      </c>
      <c r="F278" s="409" t="e">
        <f>VLOOKUP(A278,Earthing!$C$7:$H$307,4, 0)</f>
        <v>#N/A</v>
      </c>
    </row>
    <row r="279" spans="1:6">
      <c r="A279" s="976" t="s">
        <v>1653</v>
      </c>
      <c r="B279" s="966" t="s">
        <v>1726</v>
      </c>
      <c r="C279" s="409" t="e">
        <f>VLOOKUP(A279,Foundation!$B$8:$Q$294,10, 0)</f>
        <v>#N/A</v>
      </c>
      <c r="D279" s="409" t="e">
        <f>VLOOKUP(A279,Foundation!$B$8:$Q$277,12, 0)</f>
        <v>#N/A</v>
      </c>
      <c r="E279" s="409" t="e">
        <f>VLOOKUP(A279,'Erection Compiled '!$B$2:$R$340,10, 0)</f>
        <v>#N/A</v>
      </c>
      <c r="F279" s="409" t="e">
        <f>VLOOKUP(A279,Earthing!$C$7:$H$307,4, 0)</f>
        <v>#N/A</v>
      </c>
    </row>
    <row r="280" spans="1:6">
      <c r="A280" s="976" t="s">
        <v>1740</v>
      </c>
      <c r="B280" s="966" t="s">
        <v>1729</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1728</v>
      </c>
      <c r="C281" s="409" t="e">
        <f>VLOOKUP(A281,Foundation!$B$8:$Q$294,10, 0)</f>
        <v>#N/A</v>
      </c>
      <c r="D281" s="409" t="e">
        <f>VLOOKUP(A281,Foundation!$B$8:$Q$277,12, 0)</f>
        <v>#N/A</v>
      </c>
      <c r="E281" s="409" t="e">
        <f>VLOOKUP(A281,'Erection Compiled '!$B$2:$R$340,10, 0)</f>
        <v>#N/A</v>
      </c>
      <c r="F281" s="409" t="e">
        <f>VLOOKUP(A281,Earthing!$C$7:$H$307,4, 0)</f>
        <v>#N/A</v>
      </c>
    </row>
    <row r="282" spans="1:6">
      <c r="A282" s="976" t="s">
        <v>1741</v>
      </c>
      <c r="B282" s="966" t="s">
        <v>1724</v>
      </c>
      <c r="C282" s="409" t="e">
        <f>VLOOKUP(A282,Foundation!$B$8:$Q$294,10, 0)</f>
        <v>#N/A</v>
      </c>
      <c r="D282" s="409" t="e">
        <f>VLOOKUP(A282,Foundation!$B$8:$Q$277,12, 0)</f>
        <v>#N/A</v>
      </c>
      <c r="E282" s="409" t="e">
        <f>VLOOKUP(A282,'Erection Compiled '!$B$2:$R$340,10, 0)</f>
        <v>#N/A</v>
      </c>
      <c r="F282" s="409" t="e">
        <f>VLOOKUP(A282,Earthing!$C$7:$H$307,4, 0)</f>
        <v>#N/A</v>
      </c>
    </row>
    <row r="283" spans="1:6">
      <c r="A283" s="976" t="s">
        <v>1742</v>
      </c>
      <c r="B283" s="966" t="s">
        <v>1724</v>
      </c>
      <c r="C283" s="409" t="e">
        <f>VLOOKUP(A283,Foundation!$B$8:$Q$294,10, 0)</f>
        <v>#N/A</v>
      </c>
      <c r="D283" s="409" t="e">
        <f>VLOOKUP(A283,Foundation!$B$8:$Q$277,12, 0)</f>
        <v>#N/A</v>
      </c>
      <c r="E283" s="409" t="e">
        <f>VLOOKUP(A283,'Erection Compiled '!$B$2:$R$340,10, 0)</f>
        <v>#N/A</v>
      </c>
      <c r="F283" s="409" t="e">
        <f>VLOOKUP(A283,Earthing!$C$7:$H$307,4, 0)</f>
        <v>#N/A</v>
      </c>
    </row>
    <row r="284" spans="1:6">
      <c r="A284" s="976" t="s">
        <v>1743</v>
      </c>
      <c r="B284" s="966" t="s">
        <v>1724</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1726</v>
      </c>
      <c r="C296" s="409" t="e">
        <f>VLOOKUP(A296,Foundation!$B$8:$Q$294,10, 0)</f>
        <v>#N/A</v>
      </c>
      <c r="D296" s="409" t="e">
        <f>VLOOKUP(A296,Foundation!$B$8:$Q$277,12, 0)</f>
        <v>#N/A</v>
      </c>
      <c r="E296" s="409" t="e">
        <f>VLOOKUP(A296,'Erection Compiled '!$B$2:$R$340,10, 0)</f>
        <v>#N/A</v>
      </c>
      <c r="F296" s="409" t="e">
        <f>VLOOKUP(A296,Earthing!$C$7:$H$307,4, 0)</f>
        <v>#N/A</v>
      </c>
    </row>
    <row r="297" spans="1:6">
      <c r="A297" s="976" t="s">
        <v>1744</v>
      </c>
      <c r="B297" s="966" t="s">
        <v>1725</v>
      </c>
      <c r="C297" s="409" t="e">
        <f>VLOOKUP(A297,Foundation!$B$8:$Q$294,10, 0)</f>
        <v>#N/A</v>
      </c>
      <c r="D297" s="409" t="e">
        <f>VLOOKUP(A297,Foundation!$B$8:$Q$277,12, 0)</f>
        <v>#N/A</v>
      </c>
      <c r="E297" s="409" t="e">
        <f>VLOOKUP(A297,'Erection Compiled '!$B$2:$R$340,10, 0)</f>
        <v>#N/A</v>
      </c>
      <c r="F297" s="409" t="e">
        <f>VLOOKUP(A297,Earthing!$C$7:$H$307,4, 0)</f>
        <v>#N/A</v>
      </c>
    </row>
    <row r="298" spans="1:6">
      <c r="A298" s="976" t="s">
        <v>1745</v>
      </c>
      <c r="B298" s="966" t="s">
        <v>1724</v>
      </c>
      <c r="C298" s="409" t="e">
        <f>VLOOKUP(A298,Foundation!$B$8:$Q$294,10, 0)</f>
        <v>#N/A</v>
      </c>
      <c r="D298" s="409" t="e">
        <f>VLOOKUP(A298,Foundation!$B$8:$Q$277,12, 0)</f>
        <v>#N/A</v>
      </c>
      <c r="E298" s="409" t="e">
        <f>VLOOKUP(A298,'Erection Compiled '!$B$2:$R$340,10, 0)</f>
        <v>#N/A</v>
      </c>
      <c r="F298" s="409" t="e">
        <f>VLOOKUP(A298,Earthing!$C$7:$H$307,4, 0)</f>
        <v>#N/A</v>
      </c>
    </row>
    <row r="299" spans="1:6">
      <c r="A299" s="976" t="s">
        <v>1746</v>
      </c>
      <c r="B299" s="966" t="s">
        <v>1730</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1747</v>
      </c>
      <c r="B300" s="966" t="s">
        <v>1730</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1731</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1728</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1728</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1748</v>
      </c>
      <c r="B304" s="966" t="s">
        <v>1725</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1749</v>
      </c>
      <c r="B305" s="966" t="s">
        <v>1730</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1726</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1685</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1686</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1687</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1688</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1689</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1657</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1690</v>
      </c>
      <c r="B363" s="965" t="s">
        <v>1691</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1692</v>
      </c>
      <c r="B364" s="965" t="s">
        <v>1691</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1693</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1694</v>
      </c>
      <c r="B367" s="965" t="s">
        <v>1732</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1733</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1750</v>
      </c>
      <c r="B370" s="966" t="s">
        <v>1729</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1751</v>
      </c>
      <c r="B376" s="966" t="s">
        <v>1730</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1734</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1734</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1735</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1726</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1752</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1753</v>
      </c>
      <c r="B452" s="966" t="s">
        <v>1725</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1754</v>
      </c>
      <c r="B471" s="966" t="s">
        <v>1724</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1755</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1756</v>
      </c>
      <c r="B476" s="966" t="s">
        <v>1730</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1757</v>
      </c>
      <c r="B479" s="966" t="s">
        <v>1724</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1758</v>
      </c>
      <c r="B481" s="966" t="s">
        <v>1730</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1759</v>
      </c>
      <c r="B483" s="966" t="s">
        <v>1724</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1760</v>
      </c>
      <c r="B486" s="966" t="s">
        <v>1729</v>
      </c>
      <c r="C486" s="409" t="e">
        <f>VLOOKUP(A486,Foundation!$B$8:$Q$294,10, 0)</f>
        <v>#N/A</v>
      </c>
      <c r="D486" s="409" t="e">
        <f>VLOOKUP(A486,Foundation!$B$8:$Q$277,12, 0)</f>
        <v>#N/A</v>
      </c>
      <c r="E486" s="409" t="e">
        <f>VLOOKUP(A486,'Erection Compiled '!$B$2:$R$340,10, 0)</f>
        <v>#N/A</v>
      </c>
      <c r="F486" s="409" t="e">
        <f>VLOOKUP(A486,Earthing!$C$7:$H$307,4, 0)</f>
        <v>#N/A</v>
      </c>
    </row>
    <row r="487" spans="1:6">
      <c r="A487" s="976" t="s">
        <v>1761</v>
      </c>
      <c r="B487" s="966" t="s">
        <v>1725</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1728</v>
      </c>
      <c r="C488" s="409" t="e">
        <f>VLOOKUP(A488,Foundation!$B$8:$Q$294,10, 0)</f>
        <v>#N/A</v>
      </c>
      <c r="D488" s="409" t="e">
        <f>VLOOKUP(A488,Foundation!$B$8:$Q$277,12, 0)</f>
        <v>#N/A</v>
      </c>
      <c r="E488" s="409" t="e">
        <f>VLOOKUP(A488,'Erection Compiled '!$B$2:$R$340,10, 0)</f>
        <v>#N/A</v>
      </c>
      <c r="F488" s="409" t="e">
        <f>VLOOKUP(A488,Earthing!$C$7:$H$307,4, 0)</f>
        <v>#N/A</v>
      </c>
    </row>
    <row r="489" spans="1:6">
      <c r="A489" s="976" t="s">
        <v>1762</v>
      </c>
      <c r="B489" s="966" t="s">
        <v>1724</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1726</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1726</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1763</v>
      </c>
      <c r="B494" s="966" t="s">
        <v>1724</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1764</v>
      </c>
      <c r="B496" s="966" t="s">
        <v>1724</v>
      </c>
      <c r="C496" s="409" t="e">
        <f>VLOOKUP(A496,Foundation!$B$8:$Q$294,10, 0)</f>
        <v>#N/A</v>
      </c>
      <c r="D496" s="409" t="e">
        <f>VLOOKUP(A496,Foundation!$B$8:$Q$277,12, 0)</f>
        <v>#N/A</v>
      </c>
      <c r="E496" s="409" t="e">
        <f>VLOOKUP(A496,'Erection Compiled '!$B$2:$R$340,10, 0)</f>
        <v>#N/A</v>
      </c>
      <c r="F496" s="409" t="e">
        <f>VLOOKUP(A496,Earthing!$C$7:$H$307,4, 0)</f>
        <v>#N/A</v>
      </c>
    </row>
    <row r="497" spans="1:12">
      <c r="A497" s="976" t="s">
        <v>1765</v>
      </c>
      <c r="B497" s="966" t="s">
        <v>1730</v>
      </c>
      <c r="C497" s="409" t="e">
        <f>VLOOKUP(A497,Foundation!$B$8:$Q$294,10, 0)</f>
        <v>#N/A</v>
      </c>
      <c r="D497" s="409" t="e">
        <f>VLOOKUP(A497,Foundation!$B$8:$Q$277,12, 0)</f>
        <v>#N/A</v>
      </c>
      <c r="E497" s="409" t="e">
        <f>VLOOKUP(A497,'Erection Compiled '!$B$2:$R$340,10, 0)</f>
        <v>#N/A</v>
      </c>
      <c r="F497" s="409" t="e">
        <f>VLOOKUP(A497,Earthing!$C$7:$H$307,4, 0)</f>
        <v>#N/A</v>
      </c>
    </row>
    <row r="498" spans="1:12">
      <c r="A498" s="976" t="s">
        <v>1766</v>
      </c>
      <c r="B498" s="966" t="s">
        <v>1724</v>
      </c>
      <c r="C498" s="409" t="e">
        <f>VLOOKUP(A498,Foundation!$B$8:$Q$294,10, 0)</f>
        <v>#N/A</v>
      </c>
      <c r="D498" s="409" t="e">
        <f>VLOOKUP(A498,Foundation!$B$8:$Q$277,12, 0)</f>
        <v>#N/A</v>
      </c>
      <c r="E498" s="409" t="e">
        <f>VLOOKUP(A498,'Erection Compiled '!$B$2:$R$340,10, 0)</f>
        <v>#N/A</v>
      </c>
      <c r="F498" s="409" t="e">
        <f>VLOOKUP(A498,Earthing!$C$7:$H$307,4, 0)</f>
        <v>#N/A</v>
      </c>
    </row>
    <row r="499" spans="1:12">
      <c r="A499" s="976" t="s">
        <v>1767</v>
      </c>
      <c r="B499" s="966" t="s">
        <v>1724</v>
      </c>
      <c r="C499" s="409" t="e">
        <f>VLOOKUP(A499,Foundation!$B$8:$Q$294,10, 0)</f>
        <v>#N/A</v>
      </c>
      <c r="D499" s="409" t="e">
        <f>VLOOKUP(A499,Foundation!$B$8:$Q$277,12, 0)</f>
        <v>#N/A</v>
      </c>
      <c r="E499" s="409" t="e">
        <f>VLOOKUP(A499,'Erection Compiled '!$B$2:$R$340,10, 0)</f>
        <v>#N/A</v>
      </c>
      <c r="F499" s="409" t="e">
        <f>VLOOKUP(A499,Earthing!$C$7:$H$307,4, 0)</f>
        <v>#N/A</v>
      </c>
    </row>
    <row r="500" spans="1:12">
      <c r="A500" s="976" t="s">
        <v>1768</v>
      </c>
      <c r="B500" s="966" t="s">
        <v>1724</v>
      </c>
      <c r="C500" s="409" t="e">
        <f>VLOOKUP(A500,Foundation!$B$8:$Q$294,10, 0)</f>
        <v>#N/A</v>
      </c>
      <c r="D500" s="409" t="e">
        <f>VLOOKUP(A500,Foundation!$B$8:$Q$277,12, 0)</f>
        <v>#N/A</v>
      </c>
      <c r="E500" s="409" t="e">
        <f>VLOOKUP(A500,'Erection Compiled '!$B$2:$R$340,10, 0)</f>
        <v>#N/A</v>
      </c>
      <c r="F500" s="409" t="e">
        <f>VLOOKUP(A500,Earthing!$C$7:$H$307,4, 0)</f>
        <v>#N/A</v>
      </c>
    </row>
    <row r="501" spans="1:12">
      <c r="A501" s="976" t="s">
        <v>1769</v>
      </c>
      <c r="B501" s="966" t="s">
        <v>1724</v>
      </c>
      <c r="C501" s="409" t="e">
        <f>VLOOKUP(A501,Foundation!$B$8:$Q$294,10, 0)</f>
        <v>#N/A</v>
      </c>
      <c r="D501" s="409" t="e">
        <f>VLOOKUP(A501,Foundation!$B$8:$Q$277,12, 0)</f>
        <v>#N/A</v>
      </c>
      <c r="E501" s="409" t="e">
        <f>VLOOKUP(A501,'Erection Compiled '!$B$2:$R$340,10, 0)</f>
        <v>#N/A</v>
      </c>
      <c r="F501" s="409" t="e">
        <f>VLOOKUP(A501,Earthing!$C$7:$H$307,4, 0)</f>
        <v>#N/A</v>
      </c>
    </row>
    <row r="502" spans="1:12">
      <c r="A502" s="976" t="s">
        <v>1770</v>
      </c>
      <c r="B502" s="966" t="s">
        <v>1724</v>
      </c>
      <c r="C502" s="409" t="e">
        <f>VLOOKUP(A502,Foundation!$B$8:$Q$294,10, 0)</f>
        <v>#N/A</v>
      </c>
      <c r="D502" s="409" t="e">
        <f>VLOOKUP(A502,Foundation!$B$8:$Q$277,12, 0)</f>
        <v>#N/A</v>
      </c>
      <c r="E502" s="409" t="e">
        <f>VLOOKUP(A502,'Erection Compiled '!$B$2:$R$340,10, 0)</f>
        <v>#N/A</v>
      </c>
      <c r="F502" s="409" t="e">
        <f>VLOOKUP(A502,Earthing!$C$7:$H$307,4, 0)</f>
        <v>#N/A</v>
      </c>
      <c r="L502" s="989" t="s">
        <v>1695</v>
      </c>
    </row>
    <row r="503" spans="1:12">
      <c r="A503" s="976" t="s">
        <v>1771</v>
      </c>
      <c r="B503" s="966" t="s">
        <v>1724</v>
      </c>
      <c r="C503" s="409" t="e">
        <f>VLOOKUP(A503,Foundation!$B$8:$Q$294,10, 0)</f>
        <v>#N/A</v>
      </c>
      <c r="D503" s="409" t="e">
        <f>VLOOKUP(A503,Foundation!$B$8:$Q$277,12, 0)</f>
        <v>#N/A</v>
      </c>
      <c r="E503" s="409" t="e">
        <f>VLOOKUP(A503,'Erection Compiled '!$B$2:$R$340,10, 0)</f>
        <v>#N/A</v>
      </c>
      <c r="F503" s="409" t="e">
        <f>VLOOKUP(A503,Earthing!$C$7:$H$307,4, 0)</f>
        <v>#N/A</v>
      </c>
    </row>
    <row r="504" spans="1:12">
      <c r="A504" s="976" t="s">
        <v>1772</v>
      </c>
      <c r="B504" s="966" t="s">
        <v>1725</v>
      </c>
      <c r="C504" s="409" t="e">
        <f>VLOOKUP(A504,Foundation!$B$8:$Q$294,10, 0)</f>
        <v>#N/A</v>
      </c>
      <c r="D504" s="409" t="e">
        <f>VLOOKUP(A504,Foundation!$B$8:$Q$277,12, 0)</f>
        <v>#N/A</v>
      </c>
      <c r="E504" s="409" t="e">
        <f>VLOOKUP(A504,'Erection Compiled '!$B$2:$R$340,10, 0)</f>
        <v>#N/A</v>
      </c>
      <c r="F504" s="409" t="e">
        <f>VLOOKUP(A504,Earthing!$C$7:$H$307,4, 0)</f>
        <v>#N/A</v>
      </c>
    </row>
    <row r="505" spans="1:12">
      <c r="A505" s="976" t="s">
        <v>1773</v>
      </c>
      <c r="B505" s="966" t="s">
        <v>1730</v>
      </c>
      <c r="C505" s="409" t="e">
        <f>VLOOKUP(A505,Foundation!$B$8:$Q$294,10, 0)</f>
        <v>#N/A</v>
      </c>
      <c r="D505" s="409" t="e">
        <f>VLOOKUP(A505,Foundation!$B$8:$Q$277,12, 0)</f>
        <v>#N/A</v>
      </c>
      <c r="E505" s="409" t="e">
        <f>VLOOKUP(A505,'Erection Compiled '!$B$2:$R$340,10, 0)</f>
        <v>#N/A</v>
      </c>
      <c r="F505" s="409" t="e">
        <f>VLOOKUP(A505,Earthing!$C$7:$H$307,4, 0)</f>
        <v>#N/A</v>
      </c>
    </row>
    <row r="506" spans="1:12">
      <c r="A506" s="976" t="s">
        <v>1774</v>
      </c>
      <c r="B506" s="966" t="s">
        <v>1730</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U11" sqref="U11"/>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4" t="s">
        <v>975</v>
      </c>
      <c r="B1" s="1194" t="s">
        <v>466</v>
      </c>
      <c r="C1" s="1194" t="s">
        <v>1842</v>
      </c>
      <c r="D1" s="1194" t="s">
        <v>75</v>
      </c>
      <c r="E1" s="1194" t="s">
        <v>169</v>
      </c>
      <c r="F1" s="1194" t="s">
        <v>170</v>
      </c>
      <c r="G1" s="1194" t="s">
        <v>1623</v>
      </c>
      <c r="H1" s="1420" t="s">
        <v>1782</v>
      </c>
      <c r="I1" s="1420"/>
      <c r="J1" s="1420"/>
      <c r="K1" s="1420"/>
      <c r="L1" s="1194" t="s">
        <v>1625</v>
      </c>
      <c r="M1" s="1194" t="s">
        <v>1624</v>
      </c>
      <c r="N1" s="1194" t="s">
        <v>1783</v>
      </c>
      <c r="O1" s="1420" t="s">
        <v>187</v>
      </c>
      <c r="P1" s="1420"/>
      <c r="Q1" s="1420"/>
    </row>
    <row r="2" spans="1:49" ht="32.4" customHeight="1">
      <c r="A2" s="1193">
        <v>1</v>
      </c>
      <c r="B2" s="1190" t="s">
        <v>1815</v>
      </c>
      <c r="C2" s="1191" t="s">
        <v>1604</v>
      </c>
      <c r="D2" s="1199" t="s">
        <v>1822</v>
      </c>
      <c r="E2" s="1193" t="s">
        <v>255</v>
      </c>
      <c r="F2" s="1192">
        <v>46108</v>
      </c>
      <c r="G2" s="1195"/>
      <c r="H2" s="1421" t="s">
        <v>1852</v>
      </c>
      <c r="I2" s="1421"/>
      <c r="J2" s="1421"/>
      <c r="K2" s="1421"/>
      <c r="L2" s="1192">
        <v>46118</v>
      </c>
      <c r="M2" s="1198" t="s">
        <v>1853</v>
      </c>
      <c r="N2" s="1193">
        <v>28</v>
      </c>
      <c r="O2" s="1422"/>
      <c r="P2" s="1423"/>
      <c r="Q2" s="1424"/>
    </row>
    <row r="3" spans="1:49" ht="19.95" customHeight="1">
      <c r="A3" s="1200">
        <f>A2+1</f>
        <v>2</v>
      </c>
      <c r="B3" s="1201" t="s">
        <v>1816</v>
      </c>
      <c r="C3" s="1201" t="s">
        <v>1604</v>
      </c>
      <c r="D3" s="1192" t="s">
        <v>1822</v>
      </c>
      <c r="E3" s="1202" t="s">
        <v>255</v>
      </c>
      <c r="F3" s="1203">
        <v>46119</v>
      </c>
      <c r="G3" s="1204"/>
      <c r="H3" s="1425" t="s">
        <v>241</v>
      </c>
      <c r="I3" s="1425"/>
      <c r="J3" s="1425"/>
      <c r="K3" s="1425"/>
      <c r="L3" s="1203"/>
      <c r="M3" s="1198" t="s">
        <v>1853</v>
      </c>
      <c r="N3" s="1193">
        <v>28</v>
      </c>
      <c r="O3" s="1427"/>
      <c r="P3" s="1428"/>
      <c r="Q3" s="1428"/>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19.95" customHeight="1">
      <c r="A4" s="994"/>
      <c r="B4" s="992"/>
      <c r="C4" s="992"/>
      <c r="D4" s="995"/>
      <c r="E4" s="994"/>
      <c r="F4" s="993"/>
      <c r="G4" s="996"/>
      <c r="H4" s="1426"/>
      <c r="I4" s="1426"/>
      <c r="J4" s="1426"/>
      <c r="K4" s="1426"/>
      <c r="L4" s="993"/>
      <c r="M4" s="997"/>
      <c r="N4" s="994"/>
      <c r="O4" s="998"/>
      <c r="P4" s="998"/>
      <c r="Q4" s="998"/>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19.95" customHeight="1">
      <c r="A5" s="994"/>
      <c r="B5" s="992"/>
      <c r="C5" s="992"/>
      <c r="D5" s="995"/>
      <c r="E5" s="994"/>
      <c r="F5" s="993"/>
      <c r="G5" s="996"/>
      <c r="H5" s="1426"/>
      <c r="I5" s="1426"/>
      <c r="J5" s="1426"/>
      <c r="K5" s="1426"/>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19.95" customHeight="1">
      <c r="A6" s="994"/>
      <c r="B6" s="992"/>
      <c r="C6" s="992"/>
      <c r="D6" s="995"/>
      <c r="E6" s="994"/>
      <c r="F6" s="993"/>
      <c r="G6" s="996"/>
      <c r="H6" s="1426"/>
      <c r="I6" s="1426"/>
      <c r="J6" s="1426"/>
      <c r="K6" s="1426"/>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19.95" customHeight="1">
      <c r="A7" s="994"/>
      <c r="B7" s="992"/>
      <c r="C7" s="992"/>
      <c r="D7" s="995"/>
      <c r="E7" s="994"/>
      <c r="F7" s="993"/>
      <c r="G7" s="996"/>
      <c r="H7" s="1426"/>
      <c r="I7" s="1426"/>
      <c r="J7" s="1426"/>
      <c r="K7" s="1426"/>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19.95" customHeight="1">
      <c r="A8" s="994"/>
      <c r="B8" s="992"/>
      <c r="C8" s="992"/>
      <c r="D8" s="995"/>
      <c r="E8" s="994"/>
      <c r="F8" s="993"/>
      <c r="G8" s="996"/>
      <c r="H8" s="1426"/>
      <c r="I8" s="1426"/>
      <c r="J8" s="1426"/>
      <c r="K8" s="1426"/>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19.95" customHeight="1">
      <c r="A9" s="994"/>
      <c r="B9" s="992"/>
      <c r="C9" s="992"/>
      <c r="D9" s="995"/>
      <c r="E9" s="994"/>
      <c r="F9" s="993"/>
      <c r="G9" s="996"/>
      <c r="H9" s="1426"/>
      <c r="I9" s="1426"/>
      <c r="J9" s="1426"/>
      <c r="K9" s="1426"/>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19.95" customHeight="1">
      <c r="A10" s="994"/>
      <c r="B10" s="992"/>
      <c r="C10" s="992"/>
      <c r="D10" s="995"/>
      <c r="E10" s="994"/>
      <c r="F10" s="993"/>
      <c r="G10" s="996"/>
      <c r="H10" s="1426"/>
      <c r="I10" s="1426"/>
      <c r="J10" s="1426"/>
      <c r="K10" s="1426"/>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19.95" customHeight="1">
      <c r="A11" s="994"/>
      <c r="B11" s="992"/>
      <c r="C11" s="992"/>
      <c r="D11" s="995"/>
      <c r="E11" s="994"/>
      <c r="F11" s="993"/>
      <c r="G11" s="996"/>
      <c r="H11" s="1426"/>
      <c r="I11" s="1426"/>
      <c r="J11" s="1426"/>
      <c r="K11" s="1426"/>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19.95" customHeight="1">
      <c r="A12" s="994"/>
      <c r="B12" s="992"/>
      <c r="C12" s="992"/>
      <c r="D12" s="995"/>
      <c r="E12" s="994"/>
      <c r="F12" s="993"/>
      <c r="G12" s="996"/>
      <c r="H12" s="1426"/>
      <c r="I12" s="1426"/>
      <c r="J12" s="1426"/>
      <c r="K12" s="1426"/>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19.95" customHeight="1">
      <c r="A13" s="994"/>
      <c r="B13" s="992"/>
      <c r="C13" s="992"/>
      <c r="D13" s="995"/>
      <c r="E13" s="994"/>
      <c r="F13" s="993"/>
      <c r="G13" s="996"/>
      <c r="H13" s="1426"/>
      <c r="I13" s="1426"/>
      <c r="J13" s="1426"/>
      <c r="K13" s="1426"/>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19.95" customHeight="1">
      <c r="A14" s="994"/>
      <c r="B14" s="992"/>
      <c r="C14" s="992"/>
      <c r="D14" s="995"/>
      <c r="E14" s="994"/>
      <c r="F14" s="993"/>
      <c r="G14" s="996"/>
      <c r="H14" s="1426"/>
      <c r="I14" s="1426"/>
      <c r="J14" s="1426"/>
      <c r="K14" s="1426"/>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19.95" customHeight="1">
      <c r="A15" s="994"/>
      <c r="B15" s="992"/>
      <c r="C15" s="992"/>
      <c r="D15" s="995"/>
      <c r="E15" s="994"/>
      <c r="F15" s="993"/>
      <c r="G15" s="996"/>
      <c r="H15" s="1426"/>
      <c r="I15" s="1426"/>
      <c r="J15" s="1426"/>
      <c r="K15" s="1426"/>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19.95" customHeight="1">
      <c r="A16" s="994"/>
      <c r="B16" s="992"/>
      <c r="C16" s="992"/>
      <c r="D16" s="995"/>
      <c r="E16" s="994"/>
      <c r="F16" s="993"/>
      <c r="G16" s="996"/>
      <c r="H16" s="1426"/>
      <c r="I16" s="1426"/>
      <c r="J16" s="1426"/>
      <c r="K16" s="1426"/>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19.95" customHeight="1">
      <c r="A17" s="994"/>
      <c r="B17" s="992"/>
      <c r="C17" s="992"/>
      <c r="D17" s="995"/>
      <c r="E17" s="994"/>
      <c r="F17" s="993"/>
      <c r="G17" s="996"/>
      <c r="H17" s="1426"/>
      <c r="I17" s="1426"/>
      <c r="J17" s="1426"/>
      <c r="K17" s="1426"/>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19.95" customHeight="1">
      <c r="A18" s="994"/>
      <c r="B18" s="992"/>
      <c r="C18" s="992"/>
      <c r="D18" s="995"/>
      <c r="E18" s="994"/>
      <c r="F18" s="993"/>
      <c r="G18" s="996"/>
      <c r="H18" s="1426"/>
      <c r="I18" s="1426"/>
      <c r="J18" s="1426"/>
      <c r="K18" s="1426"/>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19.95" customHeight="1">
      <c r="A19" s="994"/>
      <c r="B19" s="992"/>
      <c r="C19" s="992"/>
      <c r="D19" s="995"/>
      <c r="E19" s="994"/>
      <c r="F19" s="993"/>
      <c r="G19" s="996"/>
      <c r="H19" s="1426"/>
      <c r="I19" s="1426"/>
      <c r="J19" s="1426"/>
      <c r="K19" s="1426"/>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19.95" customHeight="1">
      <c r="A20" s="994"/>
      <c r="B20" s="992"/>
      <c r="C20" s="992"/>
      <c r="D20" s="995"/>
      <c r="E20" s="994"/>
      <c r="F20" s="993"/>
      <c r="G20" s="996"/>
      <c r="H20" s="1426"/>
      <c r="I20" s="1426"/>
      <c r="J20" s="1426"/>
      <c r="K20" s="1426"/>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19.95" customHeight="1">
      <c r="A21" s="994"/>
      <c r="B21" s="992"/>
      <c r="C21" s="992"/>
      <c r="D21" s="995"/>
      <c r="E21" s="994"/>
      <c r="F21" s="993"/>
      <c r="G21" s="996"/>
      <c r="H21" s="1426"/>
      <c r="I21" s="1426"/>
      <c r="J21" s="1426"/>
      <c r="K21" s="1426"/>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19.95" customHeight="1">
      <c r="A22" s="994"/>
      <c r="B22" s="992"/>
      <c r="C22" s="992"/>
      <c r="D22" s="995"/>
      <c r="E22" s="994"/>
      <c r="F22" s="993"/>
      <c r="G22" s="996"/>
      <c r="H22" s="1426"/>
      <c r="I22" s="1426"/>
      <c r="J22" s="1426"/>
      <c r="K22" s="1426"/>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19.95" customHeight="1">
      <c r="A23" s="994"/>
      <c r="B23" s="992"/>
      <c r="C23" s="992"/>
      <c r="D23" s="995"/>
      <c r="E23" s="994"/>
      <c r="F23" s="993"/>
      <c r="G23" s="996"/>
      <c r="H23" s="1426"/>
      <c r="I23" s="1426"/>
      <c r="J23" s="1426"/>
      <c r="K23" s="1426"/>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19.95" customHeight="1">
      <c r="A24" s="994"/>
      <c r="B24" s="992"/>
      <c r="C24" s="992"/>
      <c r="D24" s="995"/>
      <c r="E24" s="994"/>
      <c r="F24" s="993"/>
      <c r="G24" s="996"/>
      <c r="H24" s="1426"/>
      <c r="I24" s="1426"/>
      <c r="J24" s="1426"/>
      <c r="K24" s="1426"/>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19.95" customHeight="1">
      <c r="A25" s="994"/>
      <c r="B25" s="992"/>
      <c r="C25" s="992"/>
      <c r="D25" s="995"/>
      <c r="E25" s="994"/>
      <c r="F25" s="993"/>
      <c r="G25" s="996"/>
      <c r="H25" s="1426"/>
      <c r="I25" s="1426"/>
      <c r="J25" s="1426"/>
      <c r="K25" s="1426"/>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19.95" customHeight="1">
      <c r="A26" s="994"/>
      <c r="B26" s="992"/>
      <c r="C26" s="992"/>
      <c r="D26" s="995"/>
      <c r="E26" s="994"/>
      <c r="F26" s="993"/>
      <c r="G26" s="996"/>
      <c r="H26" s="1426"/>
      <c r="I26" s="1426"/>
      <c r="J26" s="1426"/>
      <c r="K26" s="1426"/>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19.95" customHeight="1">
      <c r="A27" s="994"/>
      <c r="B27" s="992"/>
      <c r="C27" s="992"/>
      <c r="D27" s="995"/>
      <c r="E27" s="994"/>
      <c r="F27" s="993"/>
      <c r="G27" s="996"/>
      <c r="H27" s="1426"/>
      <c r="I27" s="1426"/>
      <c r="J27" s="1426"/>
      <c r="K27" s="1426"/>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19.95" customHeight="1">
      <c r="A28" s="994"/>
      <c r="B28" s="992"/>
      <c r="C28" s="992"/>
      <c r="D28" s="995"/>
      <c r="E28" s="994"/>
      <c r="F28" s="993"/>
      <c r="G28" s="996"/>
      <c r="H28" s="1426"/>
      <c r="I28" s="1426"/>
      <c r="J28" s="1426"/>
      <c r="K28" s="1426"/>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19.95" customHeight="1">
      <c r="A29" s="994"/>
      <c r="B29" s="992"/>
      <c r="C29" s="992"/>
      <c r="D29" s="995"/>
      <c r="E29" s="994"/>
      <c r="F29" s="993"/>
      <c r="G29" s="996"/>
      <c r="H29" s="1426"/>
      <c r="I29" s="1426"/>
      <c r="J29" s="1426"/>
      <c r="K29" s="1426"/>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19.95" customHeight="1">
      <c r="A30" s="994"/>
      <c r="B30" s="992"/>
      <c r="C30" s="992"/>
      <c r="D30" s="995"/>
      <c r="E30" s="994"/>
      <c r="F30" s="993"/>
      <c r="G30" s="996"/>
      <c r="H30" s="1426"/>
      <c r="I30" s="1426"/>
      <c r="J30" s="1426"/>
      <c r="K30" s="1426"/>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19.95" customHeight="1">
      <c r="A31" s="994"/>
      <c r="B31" s="992"/>
      <c r="C31" s="992"/>
      <c r="D31" s="995"/>
      <c r="E31" s="994"/>
      <c r="F31" s="993"/>
      <c r="G31" s="996"/>
      <c r="H31" s="1426"/>
      <c r="I31" s="1426"/>
      <c r="J31" s="1426"/>
      <c r="K31" s="1426"/>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19.95" customHeight="1">
      <c r="A32" s="994"/>
      <c r="B32" s="992"/>
      <c r="C32" s="992"/>
      <c r="D32" s="995"/>
      <c r="E32" s="994"/>
      <c r="F32" s="993"/>
      <c r="G32" s="996"/>
      <c r="H32" s="1426"/>
      <c r="I32" s="1426"/>
      <c r="J32" s="1426"/>
      <c r="K32" s="1426"/>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19.95" customHeight="1">
      <c r="A33" s="994"/>
      <c r="B33" s="992"/>
      <c r="C33" s="992"/>
      <c r="D33" s="995"/>
      <c r="E33" s="994"/>
      <c r="F33" s="993"/>
      <c r="G33" s="996"/>
      <c r="H33" s="1426"/>
      <c r="I33" s="1426"/>
      <c r="J33" s="1426"/>
      <c r="K33" s="1426"/>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19.95" customHeight="1">
      <c r="A34" s="994"/>
      <c r="B34" s="992"/>
      <c r="C34" s="992"/>
      <c r="D34" s="995"/>
      <c r="E34" s="994"/>
      <c r="F34" s="993"/>
      <c r="G34" s="996"/>
      <c r="H34" s="1426"/>
      <c r="I34" s="1426"/>
      <c r="J34" s="1426"/>
      <c r="K34" s="1426"/>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19.95" customHeight="1">
      <c r="A35" s="994"/>
      <c r="B35" s="992"/>
      <c r="C35" s="992"/>
      <c r="D35" s="995"/>
      <c r="E35" s="994"/>
      <c r="F35" s="993"/>
      <c r="G35" s="996"/>
      <c r="H35" s="1426"/>
      <c r="I35" s="1426"/>
      <c r="J35" s="1426"/>
      <c r="K35" s="1426"/>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19.95" customHeight="1">
      <c r="A36" s="994"/>
      <c r="B36" s="992"/>
      <c r="C36" s="992"/>
      <c r="D36" s="995"/>
      <c r="E36" s="994"/>
      <c r="F36" s="993"/>
      <c r="G36" s="996"/>
      <c r="H36" s="1426"/>
      <c r="I36" s="1426"/>
      <c r="J36" s="1426"/>
      <c r="K36" s="1426"/>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19.95" customHeight="1">
      <c r="A37" s="994"/>
      <c r="B37" s="992"/>
      <c r="C37" s="992"/>
      <c r="D37" s="995"/>
      <c r="E37" s="994"/>
      <c r="F37" s="993"/>
      <c r="G37" s="996"/>
      <c r="H37" s="1426"/>
      <c r="I37" s="1426"/>
      <c r="J37" s="1426"/>
      <c r="K37" s="1426"/>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19.95" customHeight="1">
      <c r="A38" s="994"/>
      <c r="B38" s="992"/>
      <c r="C38" s="992"/>
      <c r="D38" s="995"/>
      <c r="E38" s="994"/>
      <c r="F38" s="993"/>
      <c r="G38" s="996"/>
      <c r="H38" s="1426"/>
      <c r="I38" s="1426"/>
      <c r="J38" s="1426"/>
      <c r="K38" s="1426"/>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19.95" customHeight="1">
      <c r="A39" s="994"/>
      <c r="B39" s="992"/>
      <c r="C39" s="992"/>
      <c r="D39" s="995"/>
      <c r="E39" s="994"/>
      <c r="F39" s="993"/>
      <c r="G39" s="996"/>
      <c r="H39" s="1426"/>
      <c r="I39" s="1426"/>
      <c r="J39" s="1426"/>
      <c r="K39" s="1426"/>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19.95" customHeight="1">
      <c r="A40" s="994"/>
      <c r="B40" s="992"/>
      <c r="C40" s="992"/>
      <c r="D40" s="995"/>
      <c r="E40" s="994"/>
      <c r="F40" s="993"/>
      <c r="G40" s="996"/>
      <c r="H40" s="1426"/>
      <c r="I40" s="1426"/>
      <c r="J40" s="1426"/>
      <c r="K40" s="1426"/>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19.95" customHeight="1">
      <c r="A41" s="994"/>
      <c r="B41" s="992"/>
      <c r="C41" s="992"/>
      <c r="D41" s="995"/>
      <c r="E41" s="994"/>
      <c r="F41" s="993"/>
      <c r="G41" s="996"/>
      <c r="H41" s="1426"/>
      <c r="I41" s="1426"/>
      <c r="J41" s="1426"/>
      <c r="K41" s="1426"/>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19.95" customHeight="1">
      <c r="A42" s="994"/>
      <c r="B42" s="992"/>
      <c r="C42" s="992"/>
      <c r="D42" s="995"/>
      <c r="E42" s="994"/>
      <c r="F42" s="993"/>
      <c r="G42" s="996"/>
      <c r="H42" s="1426"/>
      <c r="I42" s="1426"/>
      <c r="J42" s="1426"/>
      <c r="K42" s="1426"/>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19.95" customHeight="1">
      <c r="A43" s="994"/>
      <c r="B43" s="992"/>
      <c r="C43" s="992"/>
      <c r="D43" s="995"/>
      <c r="E43" s="994"/>
      <c r="F43" s="993"/>
      <c r="G43" s="996"/>
      <c r="H43" s="1426"/>
      <c r="I43" s="1426"/>
      <c r="J43" s="1426"/>
      <c r="K43" s="1426"/>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19.95" customHeight="1">
      <c r="A44" s="994"/>
      <c r="B44" s="992"/>
      <c r="C44" s="992"/>
      <c r="D44" s="995"/>
      <c r="E44" s="994"/>
      <c r="F44" s="993"/>
      <c r="G44" s="996"/>
      <c r="H44" s="1426"/>
      <c r="I44" s="1426"/>
      <c r="J44" s="1426"/>
      <c r="K44" s="1426"/>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19.95" customHeight="1">
      <c r="A45" s="994"/>
      <c r="B45" s="992"/>
      <c r="C45" s="992"/>
      <c r="D45" s="995"/>
      <c r="E45" s="994"/>
      <c r="F45" s="993"/>
      <c r="G45" s="996"/>
      <c r="H45" s="1426"/>
      <c r="I45" s="1426"/>
      <c r="J45" s="1426"/>
      <c r="K45" s="1426"/>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19.95" customHeight="1">
      <c r="A46" s="994"/>
      <c r="B46" s="992"/>
      <c r="C46" s="992"/>
      <c r="D46" s="995"/>
      <c r="E46" s="994"/>
      <c r="F46" s="993"/>
      <c r="G46" s="996"/>
      <c r="H46" s="1426"/>
      <c r="I46" s="1426"/>
      <c r="J46" s="1426"/>
      <c r="K46" s="1426"/>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19.95" customHeight="1">
      <c r="A47" s="994"/>
      <c r="B47" s="992"/>
      <c r="C47" s="992"/>
      <c r="D47" s="995"/>
      <c r="E47" s="994"/>
      <c r="F47" s="993"/>
      <c r="G47" s="996"/>
      <c r="H47" s="1426"/>
      <c r="I47" s="1426"/>
      <c r="J47" s="1426"/>
      <c r="K47" s="1426"/>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19.95" customHeight="1">
      <c r="A48" s="994"/>
      <c r="B48" s="992"/>
      <c r="C48" s="992"/>
      <c r="D48" s="995"/>
      <c r="E48" s="994"/>
      <c r="F48" s="993"/>
      <c r="G48" s="996"/>
      <c r="H48" s="1426"/>
      <c r="I48" s="1426"/>
      <c r="J48" s="1426"/>
      <c r="K48" s="1426"/>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19.95" customHeight="1">
      <c r="A49" s="994"/>
      <c r="B49" s="992"/>
      <c r="C49" s="992"/>
      <c r="D49" s="995"/>
      <c r="E49" s="994"/>
      <c r="F49" s="993"/>
      <c r="G49" s="996"/>
      <c r="H49" s="1426"/>
      <c r="I49" s="1426"/>
      <c r="J49" s="1426"/>
      <c r="K49" s="1426"/>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19.95" customHeight="1">
      <c r="A50" s="994"/>
      <c r="B50" s="992"/>
      <c r="C50" s="992"/>
      <c r="D50" s="995"/>
      <c r="E50" s="994"/>
      <c r="F50" s="993"/>
      <c r="G50" s="996"/>
      <c r="H50" s="1426"/>
      <c r="I50" s="1426"/>
      <c r="J50" s="1426"/>
      <c r="K50" s="1426"/>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19.95" customHeight="1">
      <c r="A51" s="994"/>
      <c r="B51" s="992"/>
      <c r="C51" s="992"/>
      <c r="D51" s="995"/>
      <c r="E51" s="994"/>
      <c r="F51" s="993"/>
      <c r="G51" s="996"/>
      <c r="H51" s="1426"/>
      <c r="I51" s="1426"/>
      <c r="J51" s="1426"/>
      <c r="K51" s="1426"/>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19.95" customHeight="1">
      <c r="A52" s="994"/>
      <c r="B52" s="992"/>
      <c r="C52" s="992"/>
      <c r="D52" s="995"/>
      <c r="E52" s="994"/>
      <c r="F52" s="993"/>
      <c r="G52" s="996"/>
      <c r="H52" s="1426"/>
      <c r="I52" s="1426"/>
      <c r="J52" s="1426"/>
      <c r="K52" s="1426"/>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19.95" customHeight="1">
      <c r="A53" s="994"/>
      <c r="B53" s="992"/>
      <c r="C53" s="992"/>
      <c r="D53" s="995"/>
      <c r="E53" s="994"/>
      <c r="F53" s="993"/>
      <c r="G53" s="996"/>
      <c r="H53" s="1426"/>
      <c r="I53" s="1426"/>
      <c r="J53" s="1426"/>
      <c r="K53" s="1426"/>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19.95" customHeight="1">
      <c r="A54" s="994"/>
      <c r="B54" s="992"/>
      <c r="C54" s="992"/>
      <c r="D54" s="995"/>
      <c r="E54" s="994"/>
      <c r="F54" s="993"/>
      <c r="G54" s="996"/>
      <c r="H54" s="1426"/>
      <c r="I54" s="1426"/>
      <c r="J54" s="1426"/>
      <c r="K54" s="1426"/>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19.95" customHeight="1">
      <c r="A55" s="994"/>
      <c r="B55" s="992"/>
      <c r="C55" s="992"/>
      <c r="D55" s="995"/>
      <c r="E55" s="994"/>
      <c r="F55" s="993"/>
      <c r="G55" s="996"/>
      <c r="H55" s="1426"/>
      <c r="I55" s="1426"/>
      <c r="J55" s="1426"/>
      <c r="K55" s="1426"/>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19.95" customHeight="1">
      <c r="A56" s="994"/>
      <c r="B56" s="992"/>
      <c r="C56" s="992"/>
      <c r="D56" s="995"/>
      <c r="E56" s="994"/>
      <c r="F56" s="993"/>
      <c r="G56" s="996"/>
      <c r="H56" s="1426"/>
      <c r="I56" s="1426"/>
      <c r="J56" s="1426"/>
      <c r="K56" s="1426"/>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19.95" customHeight="1">
      <c r="A57" s="994"/>
      <c r="B57" s="992"/>
      <c r="C57" s="992"/>
      <c r="D57" s="995"/>
      <c r="E57" s="994"/>
      <c r="F57" s="993"/>
      <c r="G57" s="996"/>
      <c r="H57" s="1426"/>
      <c r="I57" s="1426"/>
      <c r="J57" s="1426"/>
      <c r="K57" s="1426"/>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19.95" customHeight="1">
      <c r="A58" s="994"/>
      <c r="B58" s="992"/>
      <c r="C58" s="992"/>
      <c r="D58" s="995"/>
      <c r="E58" s="994"/>
      <c r="F58" s="993"/>
      <c r="G58" s="996"/>
      <c r="H58" s="1426"/>
      <c r="I58" s="1426"/>
      <c r="J58" s="1426"/>
      <c r="K58" s="1426"/>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19.95" customHeight="1">
      <c r="A59" s="994"/>
      <c r="B59" s="992"/>
      <c r="C59" s="992"/>
      <c r="D59" s="995"/>
      <c r="E59" s="994"/>
      <c r="F59" s="993"/>
      <c r="G59" s="996"/>
      <c r="H59" s="1426"/>
      <c r="I59" s="1426"/>
      <c r="J59" s="1426"/>
      <c r="K59" s="1426"/>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19.95" customHeight="1">
      <c r="A60" s="994"/>
      <c r="B60" s="992"/>
      <c r="C60" s="992"/>
      <c r="D60" s="995"/>
      <c r="E60" s="994"/>
      <c r="F60" s="993"/>
      <c r="G60" s="996"/>
      <c r="H60" s="1426"/>
      <c r="I60" s="1426"/>
      <c r="J60" s="1426"/>
      <c r="K60" s="1426"/>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19.95" customHeight="1">
      <c r="A61" s="994"/>
      <c r="B61" s="992"/>
      <c r="C61" s="992"/>
      <c r="D61" s="995"/>
      <c r="E61" s="994"/>
      <c r="F61" s="993"/>
      <c r="G61" s="996"/>
      <c r="H61" s="1426"/>
      <c r="I61" s="1426"/>
      <c r="J61" s="1426"/>
      <c r="K61" s="1426"/>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19.95" customHeight="1">
      <c r="A62" s="994"/>
      <c r="B62" s="992"/>
      <c r="C62" s="992"/>
      <c r="D62" s="995"/>
      <c r="E62" s="994"/>
      <c r="F62" s="993"/>
      <c r="G62" s="996"/>
      <c r="H62" s="1426"/>
      <c r="I62" s="1426"/>
      <c r="J62" s="1426"/>
      <c r="K62" s="1426"/>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19.95" customHeight="1">
      <c r="A63" s="994"/>
      <c r="B63" s="992"/>
      <c r="C63" s="992"/>
      <c r="D63" s="995"/>
      <c r="E63" s="994"/>
      <c r="F63" s="993"/>
      <c r="G63" s="996"/>
      <c r="H63" s="1426"/>
      <c r="I63" s="1426"/>
      <c r="J63" s="1426"/>
      <c r="K63" s="1426"/>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19.95" customHeight="1">
      <c r="A64" s="994"/>
      <c r="B64" s="992"/>
      <c r="C64" s="992"/>
      <c r="D64" s="995"/>
      <c r="E64" s="994"/>
      <c r="F64" s="993"/>
      <c r="G64" s="996"/>
      <c r="H64" s="1426"/>
      <c r="I64" s="1426"/>
      <c r="J64" s="1426"/>
      <c r="K64" s="1426"/>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19.95" customHeight="1">
      <c r="A65" s="994"/>
      <c r="B65" s="992"/>
      <c r="C65" s="992"/>
      <c r="D65" s="995"/>
      <c r="E65" s="994"/>
      <c r="F65" s="993"/>
      <c r="G65" s="996"/>
      <c r="H65" s="1426"/>
      <c r="I65" s="1426"/>
      <c r="J65" s="1426"/>
      <c r="K65" s="1426"/>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19.95" customHeight="1">
      <c r="A66" s="994"/>
      <c r="B66" s="992"/>
      <c r="C66" s="992"/>
      <c r="D66" s="995"/>
      <c r="E66" s="994"/>
      <c r="F66" s="993"/>
      <c r="G66" s="996"/>
      <c r="H66" s="1426"/>
      <c r="I66" s="1426"/>
      <c r="J66" s="1426"/>
      <c r="K66" s="1426"/>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19.95" customHeight="1">
      <c r="A67" s="994"/>
      <c r="B67" s="992"/>
      <c r="C67" s="992"/>
      <c r="D67" s="995"/>
      <c r="E67" s="994"/>
      <c r="F67" s="993"/>
      <c r="G67" s="996"/>
      <c r="H67" s="1426"/>
      <c r="I67" s="1426"/>
      <c r="J67" s="1426"/>
      <c r="K67" s="1426"/>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19.95" customHeight="1">
      <c r="A68" s="994"/>
      <c r="B68" s="992"/>
      <c r="C68" s="992"/>
      <c r="D68" s="995"/>
      <c r="E68" s="994"/>
      <c r="F68" s="993"/>
      <c r="G68" s="996"/>
      <c r="H68" s="1426"/>
      <c r="I68" s="1426"/>
      <c r="J68" s="1426"/>
      <c r="K68" s="1426"/>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19.95" customHeight="1">
      <c r="A69" s="994"/>
      <c r="B69" s="992"/>
      <c r="C69" s="992"/>
      <c r="D69" s="995"/>
      <c r="E69" s="994"/>
      <c r="F69" s="993"/>
      <c r="G69" s="996"/>
      <c r="H69" s="1426"/>
      <c r="I69" s="1426"/>
      <c r="J69" s="1426"/>
      <c r="K69" s="1426"/>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19.95" customHeight="1">
      <c r="A70" s="994"/>
      <c r="B70" s="992"/>
      <c r="C70" s="992"/>
      <c r="D70" s="995"/>
      <c r="E70" s="994"/>
      <c r="F70" s="993"/>
      <c r="G70" s="996"/>
      <c r="H70" s="1426"/>
      <c r="I70" s="1426"/>
      <c r="J70" s="1426"/>
      <c r="K70" s="1426"/>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19.95" customHeight="1">
      <c r="A71" s="994"/>
      <c r="B71" s="992"/>
      <c r="C71" s="992"/>
      <c r="D71" s="995"/>
      <c r="E71" s="994"/>
      <c r="F71" s="993"/>
      <c r="G71" s="996"/>
      <c r="H71" s="1426"/>
      <c r="I71" s="1426"/>
      <c r="J71" s="1426"/>
      <c r="K71" s="1426"/>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19.95" customHeight="1">
      <c r="A72" s="994"/>
      <c r="B72" s="992"/>
      <c r="C72" s="992"/>
      <c r="D72" s="995"/>
      <c r="E72" s="994"/>
      <c r="F72" s="993"/>
      <c r="G72" s="996"/>
      <c r="H72" s="1426"/>
      <c r="I72" s="1426"/>
      <c r="J72" s="1426"/>
      <c r="K72" s="1426"/>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19.95" customHeight="1">
      <c r="A73" s="994"/>
      <c r="B73" s="992"/>
      <c r="C73" s="992"/>
      <c r="D73" s="995"/>
      <c r="E73" s="994"/>
      <c r="F73" s="993"/>
      <c r="G73" s="996"/>
      <c r="H73" s="1426"/>
      <c r="I73" s="1426"/>
      <c r="J73" s="1426"/>
      <c r="K73" s="1426"/>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19.95" customHeight="1">
      <c r="A74" s="994"/>
      <c r="B74" s="992"/>
      <c r="C74" s="992"/>
      <c r="D74" s="995"/>
      <c r="E74" s="994"/>
      <c r="F74" s="993"/>
      <c r="G74" s="996"/>
      <c r="H74" s="1426"/>
      <c r="I74" s="1426"/>
      <c r="J74" s="1426"/>
      <c r="K74" s="1426"/>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19.95" customHeight="1">
      <c r="A75" s="994"/>
      <c r="B75" s="992"/>
      <c r="C75" s="992"/>
      <c r="D75" s="995"/>
      <c r="E75" s="994"/>
      <c r="F75" s="993"/>
      <c r="G75" s="996"/>
      <c r="H75" s="1426"/>
      <c r="I75" s="1426"/>
      <c r="J75" s="1426"/>
      <c r="K75" s="1426"/>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19.95" customHeight="1">
      <c r="A76" s="994"/>
      <c r="B76" s="992"/>
      <c r="C76" s="992"/>
      <c r="D76" s="995"/>
      <c r="E76" s="994"/>
      <c r="F76" s="993"/>
      <c r="G76" s="996"/>
      <c r="H76" s="1426"/>
      <c r="I76" s="1426"/>
      <c r="J76" s="1426"/>
      <c r="K76" s="1426"/>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19.95" customHeight="1">
      <c r="A77" s="994"/>
      <c r="B77" s="992"/>
      <c r="C77" s="992"/>
      <c r="D77" s="995"/>
      <c r="E77" s="994"/>
      <c r="F77" s="993"/>
      <c r="G77" s="996"/>
      <c r="H77" s="1426"/>
      <c r="I77" s="1426"/>
      <c r="J77" s="1426"/>
      <c r="K77" s="1426"/>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19.95" customHeight="1">
      <c r="A78" s="994"/>
      <c r="B78" s="992"/>
      <c r="C78" s="992"/>
      <c r="D78" s="995"/>
      <c r="E78" s="994"/>
      <c r="F78" s="993"/>
      <c r="G78" s="996"/>
      <c r="H78" s="1426"/>
      <c r="I78" s="1426"/>
      <c r="J78" s="1426"/>
      <c r="K78" s="1426"/>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19.95" customHeight="1">
      <c r="A79" s="994"/>
      <c r="B79" s="992"/>
      <c r="C79" s="992"/>
      <c r="D79" s="995"/>
      <c r="E79" s="994"/>
      <c r="F79" s="993"/>
      <c r="G79" s="996"/>
      <c r="H79" s="1426"/>
      <c r="I79" s="1426"/>
      <c r="J79" s="1426"/>
      <c r="K79" s="1426"/>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19.95" customHeight="1">
      <c r="A80" s="994"/>
      <c r="B80" s="992"/>
      <c r="C80" s="992"/>
      <c r="D80" s="995"/>
      <c r="E80" s="994"/>
      <c r="F80" s="993"/>
      <c r="G80" s="996"/>
      <c r="H80" s="1426"/>
      <c r="I80" s="1426"/>
      <c r="J80" s="1426"/>
      <c r="K80" s="1426"/>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19.95" customHeight="1">
      <c r="A81" s="994"/>
      <c r="B81" s="992"/>
      <c r="C81" s="992"/>
      <c r="D81" s="995"/>
      <c r="E81" s="994"/>
      <c r="F81" s="993"/>
      <c r="G81" s="996"/>
      <c r="H81" s="1426"/>
      <c r="I81" s="1426"/>
      <c r="J81" s="1426"/>
      <c r="K81" s="1426"/>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19.95" customHeight="1">
      <c r="A82" s="994"/>
      <c r="B82" s="992"/>
      <c r="C82" s="992"/>
      <c r="D82" s="995"/>
      <c r="E82" s="994"/>
      <c r="F82" s="1001"/>
      <c r="G82" s="996"/>
      <c r="H82" s="1426"/>
      <c r="I82" s="1426"/>
      <c r="J82" s="1426"/>
      <c r="K82" s="1426"/>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19.95" customHeight="1">
      <c r="A83" s="994"/>
      <c r="B83" s="992"/>
      <c r="C83" s="992"/>
      <c r="D83" s="995"/>
      <c r="E83" s="994"/>
      <c r="F83" s="1001"/>
      <c r="G83" s="996"/>
      <c r="H83" s="1426"/>
      <c r="I83" s="1426"/>
      <c r="J83" s="1426"/>
      <c r="K83" s="1426"/>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19.95" customHeight="1">
      <c r="A84" s="994"/>
      <c r="B84" s="992"/>
      <c r="C84" s="992"/>
      <c r="D84" s="995"/>
      <c r="E84" s="994"/>
      <c r="F84" s="1001"/>
      <c r="G84" s="996"/>
      <c r="H84" s="1426"/>
      <c r="I84" s="1426"/>
      <c r="J84" s="1426"/>
      <c r="K84" s="1426"/>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19.95" customHeight="1">
      <c r="A85" s="994"/>
      <c r="B85" s="1002"/>
      <c r="C85" s="1002"/>
      <c r="D85" s="1003"/>
      <c r="E85" s="994"/>
      <c r="F85" s="1001"/>
      <c r="G85" s="996"/>
      <c r="H85" s="1426"/>
      <c r="I85" s="1426"/>
      <c r="J85" s="1426"/>
      <c r="K85" s="1426"/>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19.95" customHeight="1">
      <c r="A86" s="994"/>
      <c r="B86" s="1002"/>
      <c r="C86" s="1002"/>
      <c r="D86" s="1003"/>
      <c r="E86" s="994"/>
      <c r="F86" s="1001"/>
      <c r="G86" s="996"/>
      <c r="H86" s="1426"/>
      <c r="I86" s="1426"/>
      <c r="J86" s="1426"/>
      <c r="K86" s="1426"/>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19.95" customHeight="1">
      <c r="A87" s="994"/>
      <c r="B87" s="992"/>
      <c r="C87" s="992"/>
      <c r="D87" s="995"/>
      <c r="E87" s="994"/>
      <c r="F87" s="993"/>
      <c r="G87" s="996"/>
      <c r="H87" s="1426"/>
      <c r="I87" s="1426"/>
      <c r="J87" s="1426"/>
      <c r="K87" s="1426"/>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19.95" customHeight="1">
      <c r="A88" s="994"/>
      <c r="B88" s="992"/>
      <c r="C88" s="992"/>
      <c r="D88" s="995"/>
      <c r="E88" s="994"/>
      <c r="F88" s="993"/>
      <c r="G88" s="996"/>
      <c r="H88" s="1426"/>
      <c r="I88" s="1426"/>
      <c r="J88" s="1426"/>
      <c r="K88" s="1426"/>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19.95" customHeight="1">
      <c r="A89" s="994"/>
      <c r="B89" s="992"/>
      <c r="C89" s="992"/>
      <c r="D89" s="995"/>
      <c r="E89" s="994"/>
      <c r="F89" s="993"/>
      <c r="G89" s="996"/>
      <c r="H89" s="1426"/>
      <c r="I89" s="1426"/>
      <c r="J89" s="1426"/>
      <c r="K89" s="1426"/>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19.95" customHeight="1">
      <c r="A90" s="994"/>
      <c r="B90" s="992"/>
      <c r="C90" s="992"/>
      <c r="D90" s="995"/>
      <c r="E90" s="994"/>
      <c r="F90" s="993"/>
      <c r="G90" s="996"/>
      <c r="H90" s="1426"/>
      <c r="I90" s="1426"/>
      <c r="J90" s="1426"/>
      <c r="K90" s="1426"/>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19.95" customHeight="1">
      <c r="A91" s="994"/>
      <c r="B91" s="1002"/>
      <c r="C91" s="1002"/>
      <c r="D91" s="1004"/>
      <c r="E91" s="994"/>
      <c r="F91" s="1001"/>
      <c r="G91" s="996"/>
      <c r="H91" s="1426"/>
      <c r="I91" s="1426"/>
      <c r="J91" s="1426"/>
      <c r="K91" s="1426"/>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19.95" customHeight="1">
      <c r="A92" s="994"/>
      <c r="B92" s="992"/>
      <c r="C92" s="992"/>
      <c r="D92" s="995"/>
      <c r="E92" s="994"/>
      <c r="F92" s="1001"/>
      <c r="G92" s="996"/>
      <c r="H92" s="1426"/>
      <c r="I92" s="1426"/>
      <c r="J92" s="1426"/>
      <c r="K92" s="1426"/>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19.95" customHeight="1">
      <c r="A93" s="994"/>
      <c r="B93" s="992"/>
      <c r="C93" s="992"/>
      <c r="D93" s="995"/>
      <c r="E93" s="994"/>
      <c r="F93" s="1001"/>
      <c r="G93" s="1005"/>
      <c r="H93" s="1426"/>
      <c r="I93" s="1426"/>
      <c r="J93" s="1426"/>
      <c r="K93" s="1426"/>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19.95" customHeight="1">
      <c r="A94" s="994"/>
      <c r="B94" s="992"/>
      <c r="C94" s="992"/>
      <c r="D94" s="995"/>
      <c r="E94" s="994"/>
      <c r="F94" s="1001"/>
      <c r="G94" s="996"/>
      <c r="H94" s="1426"/>
      <c r="I94" s="1426"/>
      <c r="J94" s="1426"/>
      <c r="K94" s="1426"/>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19.95" customHeight="1">
      <c r="A95" s="994"/>
      <c r="B95" s="992"/>
      <c r="C95" s="992"/>
      <c r="D95" s="995"/>
      <c r="E95" s="994"/>
      <c r="F95" s="993"/>
      <c r="G95" s="996"/>
      <c r="H95" s="1426"/>
      <c r="I95" s="1426"/>
      <c r="J95" s="1426"/>
      <c r="K95" s="1426"/>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19.95" customHeight="1">
      <c r="A96" s="994"/>
      <c r="B96" s="992"/>
      <c r="C96" s="992"/>
      <c r="D96" s="995"/>
      <c r="E96" s="994"/>
      <c r="F96" s="1001"/>
      <c r="G96" s="996"/>
      <c r="H96" s="1426"/>
      <c r="I96" s="1426"/>
      <c r="J96" s="1426"/>
      <c r="K96" s="1426"/>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19.95" customHeight="1">
      <c r="A97" s="994"/>
      <c r="B97" s="992"/>
      <c r="C97" s="992"/>
      <c r="D97" s="995"/>
      <c r="E97" s="994"/>
      <c r="F97" s="1001"/>
      <c r="G97" s="1005"/>
      <c r="H97" s="1426"/>
      <c r="I97" s="1426"/>
      <c r="J97" s="1426"/>
      <c r="K97" s="1426"/>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19.95" customHeight="1">
      <c r="A98" s="994"/>
      <c r="B98" s="992"/>
      <c r="C98" s="992"/>
      <c r="D98" s="995"/>
      <c r="E98" s="994"/>
      <c r="F98" s="1001"/>
      <c r="G98" s="1005"/>
      <c r="H98" s="1426"/>
      <c r="I98" s="1426"/>
      <c r="J98" s="1426"/>
      <c r="K98" s="1426"/>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19.95" customHeight="1">
      <c r="A99" s="994"/>
      <c r="B99" s="992"/>
      <c r="C99" s="992"/>
      <c r="D99" s="995"/>
      <c r="E99" s="994"/>
      <c r="F99" s="1001"/>
      <c r="G99" s="1006"/>
      <c r="H99" s="1426"/>
      <c r="I99" s="1426"/>
      <c r="J99" s="1426"/>
      <c r="K99" s="1426"/>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19.95"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19.95"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19.95"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19.95"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19.95"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19.95"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19.95"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19.95"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19.95"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19.95"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19.95"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19.95"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19.95"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19.95"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19.95"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19.95"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19.95"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19.95"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19.95"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19.95"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19.95"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19.95"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19.95"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19.95"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19.95"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2">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11" t="s">
        <v>47</v>
      </c>
      <c r="B1" s="1412"/>
      <c r="C1" s="1412"/>
      <c r="D1" s="1412"/>
      <c r="E1" s="1412"/>
      <c r="F1" s="1412"/>
      <c r="G1" s="1413"/>
      <c r="H1" s="1162"/>
    </row>
    <row r="2" spans="1:8" ht="15.6" customHeight="1">
      <c r="A2" s="1414" t="s">
        <v>48</v>
      </c>
      <c r="B2" s="1415"/>
      <c r="C2" s="1415"/>
      <c r="D2" s="1415"/>
      <c r="E2" s="1415"/>
      <c r="F2" s="1415"/>
      <c r="G2" s="1416"/>
      <c r="H2" s="1163"/>
    </row>
    <row r="3" spans="1:8" ht="15.6" customHeight="1">
      <c r="A3" s="1414" t="s">
        <v>49</v>
      </c>
      <c r="B3" s="1415"/>
      <c r="C3" s="1415"/>
      <c r="D3" s="1415"/>
      <c r="E3" s="1415"/>
      <c r="F3" s="1415"/>
      <c r="G3" s="1416"/>
      <c r="H3" s="1163"/>
    </row>
    <row r="4" spans="1:8">
      <c r="A4" s="1164"/>
      <c r="B4" s="314"/>
      <c r="C4" s="314"/>
      <c r="D4" s="314"/>
      <c r="E4" s="314"/>
      <c r="F4" s="314"/>
      <c r="G4" s="1165"/>
    </row>
    <row r="5" spans="1:8" ht="14.4" customHeight="1">
      <c r="A5" s="1431" t="s">
        <v>166</v>
      </c>
      <c r="B5" s="1295" t="s">
        <v>167</v>
      </c>
      <c r="C5" s="1295" t="s">
        <v>1842</v>
      </c>
      <c r="D5" s="1295" t="s">
        <v>168</v>
      </c>
      <c r="E5" s="1295" t="s">
        <v>184</v>
      </c>
      <c r="F5" s="1433" t="s">
        <v>171</v>
      </c>
      <c r="G5" s="1429" t="s">
        <v>20</v>
      </c>
    </row>
    <row r="6" spans="1:8" ht="27.6" customHeight="1">
      <c r="A6" s="1432"/>
      <c r="B6" s="1296"/>
      <c r="C6" s="1296"/>
      <c r="D6" s="1296"/>
      <c r="E6" s="1296"/>
      <c r="F6" s="1434"/>
      <c r="G6" s="1430"/>
    </row>
    <row r="7" spans="1:8">
      <c r="A7" s="314">
        <v>1</v>
      </c>
      <c r="B7" s="1160" t="s">
        <v>1815</v>
      </c>
      <c r="C7" s="320" t="s">
        <v>1604</v>
      </c>
      <c r="D7" s="1168" t="s">
        <v>1822</v>
      </c>
      <c r="E7" s="1155" t="s">
        <v>255</v>
      </c>
      <c r="F7" s="1171">
        <v>46073</v>
      </c>
      <c r="G7" s="314"/>
    </row>
    <row r="8" spans="1:8">
      <c r="A8" s="314">
        <v>2</v>
      </c>
      <c r="B8" s="1160" t="s">
        <v>1816</v>
      </c>
      <c r="C8" s="320" t="s">
        <v>1604</v>
      </c>
      <c r="D8" s="1168" t="s">
        <v>1822</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1" bestFit="1" customWidth="1"/>
    <col min="9" max="9" width="15.109375" style="1051" bestFit="1" customWidth="1"/>
    <col min="10" max="10" width="13.33203125" bestFit="1" customWidth="1"/>
    <col min="11" max="11" width="14.109375" bestFit="1" customWidth="1"/>
    <col min="12" max="12" width="15.109375" style="10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1"/>
      <c r="B1" s="1032"/>
      <c r="C1" s="1031"/>
      <c r="D1" s="1095" t="s">
        <v>1786</v>
      </c>
      <c r="E1" s="1096"/>
      <c r="F1" s="1031"/>
      <c r="G1" s="1031"/>
      <c r="H1" s="1031"/>
      <c r="I1" s="1031"/>
      <c r="J1" s="1031"/>
      <c r="K1" s="1031"/>
      <c r="L1" s="1031"/>
      <c r="M1" s="1029"/>
    </row>
    <row r="2" spans="1:17" ht="16.2" thickBot="1">
      <c r="A2" s="1032"/>
      <c r="B2" s="1032"/>
      <c r="C2" s="1033"/>
      <c r="D2" s="1032"/>
      <c r="E2" s="1033"/>
      <c r="F2" s="1032"/>
      <c r="G2" s="1033"/>
      <c r="H2" s="1034"/>
      <c r="I2" s="1034"/>
      <c r="J2" s="1033"/>
      <c r="K2" s="1032"/>
      <c r="L2" s="1034"/>
      <c r="M2" s="1033"/>
    </row>
    <row r="3" spans="1:17" ht="29.4" thickBot="1">
      <c r="A3" s="1035" t="s">
        <v>1787</v>
      </c>
      <c r="B3" s="1036" t="s">
        <v>1788</v>
      </c>
      <c r="C3" s="1036" t="s">
        <v>1789</v>
      </c>
      <c r="D3" s="1036" t="s">
        <v>1790</v>
      </c>
      <c r="E3" s="1036" t="s">
        <v>1791</v>
      </c>
      <c r="F3" s="1037" t="s">
        <v>1792</v>
      </c>
      <c r="G3" s="1038" t="s">
        <v>1793</v>
      </c>
      <c r="H3" s="1037" t="s">
        <v>1794</v>
      </c>
      <c r="I3" s="1037" t="s">
        <v>1795</v>
      </c>
      <c r="J3" s="1036" t="s">
        <v>1796</v>
      </c>
      <c r="K3" s="1037" t="s">
        <v>1797</v>
      </c>
      <c r="L3" s="1037" t="s">
        <v>1798</v>
      </c>
      <c r="M3" s="1036" t="s">
        <v>266</v>
      </c>
      <c r="N3" s="1036" t="s">
        <v>1782</v>
      </c>
      <c r="O3" s="1036" t="s">
        <v>1624</v>
      </c>
      <c r="P3" s="1036" t="s">
        <v>1799</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54" t="s">
        <v>47</v>
      </c>
      <c r="B1" s="1255"/>
      <c r="C1" s="1255"/>
      <c r="D1" s="1255"/>
      <c r="E1" s="1255"/>
      <c r="F1" s="1255"/>
      <c r="G1" s="1255"/>
      <c r="H1" s="1255"/>
      <c r="I1" s="1255"/>
      <c r="J1" s="1255"/>
      <c r="K1" s="1255"/>
      <c r="L1" s="1255"/>
      <c r="M1" s="1255"/>
      <c r="N1" s="1255"/>
      <c r="O1" s="1255"/>
      <c r="P1" s="1255"/>
      <c r="Q1" s="1255"/>
      <c r="R1" s="1255"/>
      <c r="S1" s="1256"/>
    </row>
    <row r="2" spans="1:19" ht="15.6">
      <c r="A2" s="1257" t="s">
        <v>48</v>
      </c>
      <c r="B2" s="1258"/>
      <c r="C2" s="1258"/>
      <c r="D2" s="1258"/>
      <c r="E2" s="1258"/>
      <c r="F2" s="1258"/>
      <c r="G2" s="1258"/>
      <c r="H2" s="1258"/>
      <c r="I2" s="1258"/>
      <c r="J2" s="1258"/>
      <c r="K2" s="1258"/>
      <c r="L2" s="1258"/>
      <c r="M2" s="1258"/>
      <c r="N2" s="1258"/>
      <c r="O2" s="1258"/>
      <c r="P2" s="1258"/>
      <c r="Q2" s="1258"/>
      <c r="R2" s="1258"/>
      <c r="S2" s="1259"/>
    </row>
    <row r="3" spans="1:19" ht="15.6">
      <c r="A3" s="1257" t="s">
        <v>49</v>
      </c>
      <c r="B3" s="1258"/>
      <c r="C3" s="1258"/>
      <c r="D3" s="1258"/>
      <c r="E3" s="1258"/>
      <c r="F3" s="1258"/>
      <c r="G3" s="1258"/>
      <c r="H3" s="1258"/>
      <c r="I3" s="1258"/>
      <c r="J3" s="1258"/>
      <c r="K3" s="1258"/>
      <c r="L3" s="1258"/>
      <c r="M3" s="1258"/>
      <c r="N3" s="1258"/>
      <c r="O3" s="1258"/>
      <c r="P3" s="1258"/>
      <c r="Q3" s="1258"/>
      <c r="R3" s="1258"/>
      <c r="S3" s="125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35" t="s">
        <v>1438</v>
      </c>
      <c r="B1" s="1436"/>
      <c r="C1" s="1436"/>
      <c r="D1" s="1436"/>
      <c r="E1" s="1436"/>
      <c r="F1" s="1436"/>
      <c r="G1" s="1436"/>
      <c r="H1" s="1436"/>
      <c r="I1" s="1436"/>
      <c r="J1" s="1436"/>
      <c r="K1" s="1436"/>
      <c r="L1" s="1436"/>
      <c r="M1" s="1436"/>
      <c r="N1" s="1436"/>
      <c r="O1" s="1436"/>
      <c r="P1" s="1436"/>
      <c r="Q1" s="1436"/>
      <c r="R1" s="1436"/>
      <c r="S1" s="1436"/>
      <c r="T1" s="1436"/>
      <c r="U1" s="1436"/>
      <c r="V1" s="1436"/>
      <c r="W1" s="1436"/>
      <c r="X1" s="1436"/>
      <c r="Y1" s="1436"/>
      <c r="Z1" s="1437"/>
      <c r="AA1" s="1437"/>
      <c r="AB1" s="1437"/>
      <c r="AC1" s="1437"/>
      <c r="AD1" s="1437"/>
      <c r="AE1" s="424"/>
      <c r="AF1" s="424"/>
      <c r="AG1" s="424"/>
    </row>
    <row r="2" spans="1:41" ht="48.45" customHeight="1" thickBot="1">
      <c r="A2" s="1438" t="s">
        <v>1125</v>
      </c>
      <c r="B2" s="1439"/>
      <c r="C2" s="1439"/>
      <c r="D2" s="1439"/>
      <c r="E2" s="1439"/>
      <c r="F2" s="1439"/>
      <c r="G2" s="1439"/>
      <c r="H2" s="1439"/>
      <c r="I2" s="1439"/>
      <c r="J2" s="1439"/>
      <c r="K2" s="1439"/>
      <c r="L2" s="1439"/>
      <c r="M2" s="1439"/>
      <c r="N2" s="1439"/>
      <c r="O2" s="1439"/>
      <c r="P2" s="1439"/>
      <c r="Q2" s="1439"/>
      <c r="R2" s="1439"/>
      <c r="S2" s="1439"/>
      <c r="T2" s="1439"/>
      <c r="U2" s="1439"/>
      <c r="V2" s="1439"/>
      <c r="W2" s="1439"/>
      <c r="X2" s="1439"/>
      <c r="Y2" s="1439"/>
      <c r="Z2" s="1440" t="s">
        <v>1439</v>
      </c>
      <c r="AA2" s="1440"/>
      <c r="AB2" s="1440">
        <f ca="1">NOW()-1</f>
        <v>46125.762187384258</v>
      </c>
      <c r="AC2" s="1440"/>
      <c r="AD2" s="1440"/>
    </row>
    <row r="3" spans="1:41" ht="15">
      <c r="A3" s="1441" t="s">
        <v>1126</v>
      </c>
      <c r="B3" s="1442"/>
      <c r="C3" s="1442"/>
      <c r="D3" s="1442"/>
      <c r="E3" s="1442"/>
      <c r="F3" s="1442"/>
      <c r="G3" s="1442"/>
      <c r="H3" s="1442"/>
      <c r="I3" s="1442"/>
      <c r="J3" s="1442"/>
      <c r="K3" s="1442"/>
      <c r="L3" s="1442"/>
      <c r="M3" s="1442"/>
      <c r="N3" s="1442"/>
      <c r="O3" s="1442"/>
      <c r="P3" s="1443"/>
      <c r="Q3" s="607"/>
      <c r="R3" s="607"/>
      <c r="S3" s="1447"/>
      <c r="T3" s="1447"/>
      <c r="U3" s="1447"/>
      <c r="V3" s="608"/>
      <c r="W3" s="1448"/>
      <c r="X3" s="1448"/>
      <c r="Y3" s="1448"/>
      <c r="Z3" s="1449"/>
      <c r="AA3" s="608"/>
      <c r="AB3" s="608"/>
      <c r="AC3" s="609"/>
      <c r="AD3" s="609"/>
    </row>
    <row r="4" spans="1:41" ht="25.2">
      <c r="A4" s="1444"/>
      <c r="B4" s="1445"/>
      <c r="C4" s="1445"/>
      <c r="D4" s="1445"/>
      <c r="E4" s="1445"/>
      <c r="F4" s="1445"/>
      <c r="G4" s="1445"/>
      <c r="H4" s="1445"/>
      <c r="I4" s="1445"/>
      <c r="J4" s="1445"/>
      <c r="K4" s="1445"/>
      <c r="L4" s="1445"/>
      <c r="M4" s="1445"/>
      <c r="N4" s="1445"/>
      <c r="O4" s="1445"/>
      <c r="P4" s="1446"/>
      <c r="Q4" s="607"/>
      <c r="R4" s="607"/>
      <c r="S4" s="1450" t="s">
        <v>1127</v>
      </c>
      <c r="T4" s="1450"/>
      <c r="U4" s="1450"/>
      <c r="V4" s="610"/>
      <c r="W4" s="1451" t="s">
        <v>1128</v>
      </c>
      <c r="X4" s="1451"/>
      <c r="Y4" s="1451"/>
      <c r="Z4" s="1451"/>
      <c r="AA4" s="610"/>
      <c r="AB4" s="610"/>
      <c r="AC4" s="610"/>
      <c r="AD4" s="610"/>
    </row>
    <row r="5" spans="1:41" ht="30">
      <c r="A5" s="1453" t="s">
        <v>975</v>
      </c>
      <c r="B5" s="1454"/>
      <c r="C5" s="1454" t="s">
        <v>13</v>
      </c>
      <c r="D5" s="1454"/>
      <c r="E5" s="1454"/>
      <c r="F5" s="1454" t="s">
        <v>1129</v>
      </c>
      <c r="G5" s="1454"/>
      <c r="H5" s="1454" t="s">
        <v>1130</v>
      </c>
      <c r="I5" s="1454"/>
      <c r="J5" s="1454"/>
      <c r="K5" s="1454" t="s">
        <v>1440</v>
      </c>
      <c r="L5" s="1454"/>
      <c r="M5" s="1454"/>
      <c r="N5" s="1454" t="s">
        <v>820</v>
      </c>
      <c r="O5" s="1454"/>
      <c r="P5" s="1460"/>
      <c r="Q5" s="607"/>
      <c r="R5" s="607"/>
      <c r="S5" s="612"/>
      <c r="T5" s="610"/>
      <c r="U5" s="610"/>
      <c r="V5" s="610"/>
      <c r="W5" s="610"/>
      <c r="X5" s="610"/>
      <c r="Y5" s="610"/>
      <c r="Z5" s="610"/>
      <c r="AA5" s="1452" t="s">
        <v>44</v>
      </c>
      <c r="AB5" s="1452"/>
      <c r="AC5" s="1452"/>
      <c r="AD5" s="613"/>
    </row>
    <row r="6" spans="1:41" ht="17.399999999999999">
      <c r="A6" s="1453"/>
      <c r="B6" s="1454"/>
      <c r="C6" s="1454"/>
      <c r="D6" s="1454"/>
      <c r="E6" s="1454"/>
      <c r="F6" s="1454"/>
      <c r="G6" s="1454"/>
      <c r="H6" s="1454"/>
      <c r="I6" s="1454"/>
      <c r="J6" s="1454"/>
      <c r="K6" s="1454"/>
      <c r="L6" s="1454"/>
      <c r="M6" s="1454"/>
      <c r="N6" s="1454"/>
      <c r="O6" s="1454"/>
      <c r="P6" s="1460"/>
      <c r="Q6" s="607"/>
      <c r="R6" s="607"/>
      <c r="S6" s="612"/>
      <c r="T6" s="610"/>
      <c r="U6" s="610"/>
      <c r="V6" s="610"/>
      <c r="W6" s="610"/>
      <c r="X6" s="610"/>
      <c r="Y6" s="610"/>
      <c r="Z6" s="610"/>
      <c r="AA6" s="614"/>
      <c r="AB6" s="614"/>
      <c r="AC6" s="614"/>
      <c r="AD6" s="614"/>
    </row>
    <row r="7" spans="1:41" ht="40.049999999999997" customHeight="1">
      <c r="A7" s="1453">
        <v>1</v>
      </c>
      <c r="B7" s="1454"/>
      <c r="C7" s="1445" t="s">
        <v>1132</v>
      </c>
      <c r="D7" s="1445"/>
      <c r="E7" s="1445"/>
      <c r="F7" s="1454" t="s">
        <v>1028</v>
      </c>
      <c r="G7" s="1454"/>
      <c r="H7" s="1455">
        <v>188.44399999999999</v>
      </c>
      <c r="I7" s="1455"/>
      <c r="J7" s="1455"/>
      <c r="K7" s="1456">
        <v>188.44399999999999</v>
      </c>
      <c r="L7" s="1457"/>
      <c r="M7" s="1458"/>
      <c r="N7" s="1455">
        <f t="shared" ref="N7:N14" si="0">H7-K7</f>
        <v>0</v>
      </c>
      <c r="O7" s="1455"/>
      <c r="P7" s="1459"/>
      <c r="Q7" s="607"/>
      <c r="R7" s="607"/>
      <c r="S7" s="612"/>
      <c r="T7" s="610"/>
      <c r="U7" s="610"/>
      <c r="V7" s="610"/>
      <c r="W7" s="610"/>
      <c r="X7" s="610"/>
      <c r="Y7" s="610"/>
      <c r="Z7" s="610"/>
      <c r="AA7" s="614"/>
      <c r="AB7" s="614"/>
      <c r="AC7" s="614"/>
      <c r="AD7" s="614"/>
    </row>
    <row r="8" spans="1:41" ht="40.049999999999997" customHeight="1">
      <c r="A8" s="1453">
        <f t="shared" ref="A8:A16" si="1">A7+1</f>
        <v>2</v>
      </c>
      <c r="B8" s="1454"/>
      <c r="C8" s="1445" t="s">
        <v>1133</v>
      </c>
      <c r="D8" s="1445"/>
      <c r="E8" s="1445"/>
      <c r="F8" s="1454" t="s">
        <v>1028</v>
      </c>
      <c r="G8" s="1454"/>
      <c r="H8" s="1455">
        <v>188.44399999999999</v>
      </c>
      <c r="I8" s="1455"/>
      <c r="J8" s="1455"/>
      <c r="K8" s="1455">
        <v>178.07499999999999</v>
      </c>
      <c r="L8" s="1455"/>
      <c r="M8" s="1455"/>
      <c r="N8" s="1455">
        <f t="shared" si="0"/>
        <v>10.369</v>
      </c>
      <c r="O8" s="1455"/>
      <c r="P8" s="1459"/>
      <c r="Q8" s="607"/>
      <c r="R8" s="607"/>
      <c r="S8" s="607"/>
      <c r="T8" s="609"/>
      <c r="U8" s="609"/>
      <c r="V8" s="609"/>
      <c r="W8" s="609"/>
      <c r="X8" s="609"/>
      <c r="Y8" s="609"/>
      <c r="Z8" s="609"/>
      <c r="AA8" s="615"/>
      <c r="AB8" s="615"/>
      <c r="AC8" s="615"/>
      <c r="AD8" s="615"/>
    </row>
    <row r="9" spans="1:41" ht="40.049999999999997" customHeight="1">
      <c r="A9" s="1453">
        <f t="shared" si="1"/>
        <v>3</v>
      </c>
      <c r="B9" s="1454"/>
      <c r="C9" s="1445" t="s">
        <v>1441</v>
      </c>
      <c r="D9" s="1445"/>
      <c r="E9" s="1445"/>
      <c r="F9" s="1454" t="s">
        <v>1028</v>
      </c>
      <c r="G9" s="1454"/>
      <c r="H9" s="1455">
        <v>188.44399999999999</v>
      </c>
      <c r="I9" s="1455"/>
      <c r="J9" s="1455"/>
      <c r="K9" s="1456">
        <v>178.07499999999999</v>
      </c>
      <c r="L9" s="1457"/>
      <c r="M9" s="1458"/>
      <c r="N9" s="1455">
        <f t="shared" si="0"/>
        <v>10.369</v>
      </c>
      <c r="O9" s="1455"/>
      <c r="P9" s="1459"/>
      <c r="Q9" s="607"/>
      <c r="R9" s="607"/>
      <c r="S9" s="607"/>
      <c r="T9" s="609"/>
      <c r="U9" s="609"/>
      <c r="V9" s="609"/>
      <c r="W9" s="609"/>
      <c r="X9" s="609"/>
      <c r="Y9" s="609"/>
      <c r="Z9" s="609"/>
      <c r="AA9" s="615"/>
      <c r="AB9" s="615"/>
      <c r="AC9" s="615"/>
      <c r="AD9" s="615"/>
    </row>
    <row r="10" spans="1:41" ht="40.049999999999997" customHeight="1">
      <c r="A10" s="1453">
        <f t="shared" si="1"/>
        <v>4</v>
      </c>
      <c r="B10" s="1454"/>
      <c r="C10" s="1445" t="s">
        <v>1134</v>
      </c>
      <c r="D10" s="1445"/>
      <c r="E10" s="1445"/>
      <c r="F10" s="1461" t="s">
        <v>1135</v>
      </c>
      <c r="G10" s="1462"/>
      <c r="H10" s="1463">
        <v>73</v>
      </c>
      <c r="I10" s="1464"/>
      <c r="J10" s="1465"/>
      <c r="K10" s="1463">
        <v>73</v>
      </c>
      <c r="L10" s="1464"/>
      <c r="M10" s="1465"/>
      <c r="N10" s="1467">
        <f t="shared" si="0"/>
        <v>0</v>
      </c>
      <c r="O10" s="1467"/>
      <c r="P10" s="1468"/>
      <c r="Q10" s="607"/>
      <c r="R10" s="607"/>
      <c r="S10" s="607"/>
      <c r="T10" s="609"/>
      <c r="U10" s="609"/>
      <c r="V10" s="609"/>
      <c r="W10" s="609"/>
      <c r="X10" s="609"/>
      <c r="Y10" s="609"/>
      <c r="Z10" s="609"/>
      <c r="AA10" s="615"/>
      <c r="AB10" s="615"/>
      <c r="AC10" s="615"/>
      <c r="AD10" s="615"/>
    </row>
    <row r="11" spans="1:41" ht="40.049999999999997" customHeight="1">
      <c r="A11" s="1453">
        <f t="shared" si="1"/>
        <v>5</v>
      </c>
      <c r="B11" s="1454"/>
      <c r="C11" s="1445" t="s">
        <v>267</v>
      </c>
      <c r="D11" s="1445"/>
      <c r="E11" s="1445"/>
      <c r="F11" s="1461" t="s">
        <v>1135</v>
      </c>
      <c r="G11" s="1462"/>
      <c r="H11" s="1463">
        <v>512</v>
      </c>
      <c r="I11" s="1464"/>
      <c r="J11" s="1465"/>
      <c r="K11" s="1466">
        <v>208</v>
      </c>
      <c r="L11" s="1466"/>
      <c r="M11" s="1466"/>
      <c r="N11" s="1467">
        <f t="shared" si="0"/>
        <v>304</v>
      </c>
      <c r="O11" s="1467"/>
      <c r="P11" s="1468"/>
      <c r="Q11" s="607"/>
      <c r="R11" s="607"/>
      <c r="S11" s="609"/>
      <c r="T11" s="609"/>
      <c r="U11" s="609"/>
      <c r="V11" s="609"/>
      <c r="W11" s="609"/>
      <c r="X11" s="609"/>
      <c r="Y11" s="609"/>
      <c r="Z11" s="609"/>
      <c r="AA11" s="616" t="s">
        <v>1136</v>
      </c>
      <c r="AB11" s="617"/>
      <c r="AC11" s="615"/>
      <c r="AD11" s="615"/>
    </row>
    <row r="12" spans="1:41" ht="40.049999999999997" customHeight="1">
      <c r="A12" s="1453">
        <f t="shared" si="1"/>
        <v>6</v>
      </c>
      <c r="B12" s="1454"/>
      <c r="C12" s="1445" t="s">
        <v>268</v>
      </c>
      <c r="D12" s="1445"/>
      <c r="E12" s="1445"/>
      <c r="F12" s="1461" t="s">
        <v>1137</v>
      </c>
      <c r="G12" s="1462"/>
      <c r="H12" s="1463">
        <v>514</v>
      </c>
      <c r="I12" s="1464"/>
      <c r="J12" s="1465"/>
      <c r="K12" s="1466">
        <v>190</v>
      </c>
      <c r="L12" s="1466"/>
      <c r="M12" s="1466"/>
      <c r="N12" s="1467">
        <f t="shared" si="0"/>
        <v>324</v>
      </c>
      <c r="O12" s="1467"/>
      <c r="P12" s="1468"/>
      <c r="Q12" s="607"/>
      <c r="R12" s="618"/>
      <c r="S12" s="619" t="s">
        <v>1138</v>
      </c>
      <c r="T12" s="611"/>
      <c r="U12" s="609"/>
      <c r="V12" s="1469" t="s">
        <v>182</v>
      </c>
      <c r="W12" s="1469"/>
      <c r="X12" s="1469"/>
      <c r="Y12" s="609"/>
      <c r="Z12" s="609"/>
      <c r="AA12" s="615"/>
      <c r="AB12" s="620"/>
      <c r="AC12" s="616" t="s">
        <v>1442</v>
      </c>
      <c r="AD12" s="617"/>
    </row>
    <row r="13" spans="1:41" ht="40.049999999999997" customHeight="1">
      <c r="A13" s="1453">
        <f t="shared" si="1"/>
        <v>7</v>
      </c>
      <c r="B13" s="1454"/>
      <c r="C13" s="1445" t="s">
        <v>1140</v>
      </c>
      <c r="D13" s="1445"/>
      <c r="E13" s="1445"/>
      <c r="F13" s="1461" t="s">
        <v>1135</v>
      </c>
      <c r="G13" s="1462"/>
      <c r="H13" s="1463">
        <v>512</v>
      </c>
      <c r="I13" s="1464"/>
      <c r="J13" s="1465"/>
      <c r="K13" s="1466">
        <v>75</v>
      </c>
      <c r="L13" s="1466"/>
      <c r="M13" s="1466"/>
      <c r="N13" s="1467">
        <f t="shared" si="0"/>
        <v>437</v>
      </c>
      <c r="O13" s="1467"/>
      <c r="P13" s="1468"/>
      <c r="Q13" s="607"/>
      <c r="R13" s="618"/>
      <c r="S13" s="611" t="s">
        <v>268</v>
      </c>
      <c r="T13" s="611"/>
      <c r="U13" s="609"/>
      <c r="V13" s="1470"/>
      <c r="W13" s="1470"/>
      <c r="X13" s="1470"/>
      <c r="Y13" s="609"/>
      <c r="Z13" s="609"/>
      <c r="AA13" s="621"/>
      <c r="AB13" s="615"/>
      <c r="AC13" s="615"/>
      <c r="AD13" s="615"/>
    </row>
    <row r="14" spans="1:41" ht="40.049999999999997" customHeight="1">
      <c r="A14" s="1453">
        <f t="shared" si="1"/>
        <v>8</v>
      </c>
      <c r="B14" s="1454"/>
      <c r="C14" s="1445" t="s">
        <v>480</v>
      </c>
      <c r="D14" s="1445"/>
      <c r="E14" s="1445"/>
      <c r="F14" s="1461" t="s">
        <v>1137</v>
      </c>
      <c r="G14" s="1462"/>
      <c r="H14" s="1463">
        <v>512</v>
      </c>
      <c r="I14" s="1464"/>
      <c r="J14" s="1465"/>
      <c r="K14" s="1466"/>
      <c r="L14" s="1466"/>
      <c r="M14" s="1466"/>
      <c r="N14" s="1467">
        <f t="shared" si="0"/>
        <v>512</v>
      </c>
      <c r="O14" s="1467"/>
      <c r="P14" s="1468"/>
      <c r="Q14" s="607"/>
      <c r="R14" s="607"/>
      <c r="S14" s="607"/>
      <c r="T14" s="609"/>
      <c r="U14" s="609"/>
      <c r="V14" s="609"/>
      <c r="W14" s="609"/>
      <c r="X14" s="609"/>
      <c r="Y14" s="609"/>
      <c r="Z14" s="609"/>
      <c r="AA14" s="615"/>
      <c r="AB14" s="615"/>
      <c r="AC14" s="615"/>
      <c r="AD14" s="615"/>
    </row>
    <row r="15" spans="1:41" ht="40.049999999999997" customHeight="1">
      <c r="A15" s="1453">
        <f t="shared" si="1"/>
        <v>9</v>
      </c>
      <c r="B15" s="1454"/>
      <c r="C15" s="1472" t="s">
        <v>1443</v>
      </c>
      <c r="D15" s="1472"/>
      <c r="E15" s="1472"/>
      <c r="F15" s="1454" t="s">
        <v>1028</v>
      </c>
      <c r="G15" s="1454"/>
      <c r="H15" s="1455">
        <v>188.44399999999999</v>
      </c>
      <c r="I15" s="1455"/>
      <c r="J15" s="1455"/>
      <c r="K15" s="1454"/>
      <c r="L15" s="1454"/>
      <c r="M15" s="1454"/>
      <c r="N15" s="1455">
        <v>188.44399999999999</v>
      </c>
      <c r="O15" s="1455"/>
      <c r="P15" s="1459"/>
      <c r="Q15" s="607"/>
      <c r="R15" s="607"/>
      <c r="S15" s="1471" t="s">
        <v>1444</v>
      </c>
      <c r="T15" s="1471"/>
      <c r="U15" s="609"/>
      <c r="V15" s="609"/>
      <c r="W15" s="610"/>
      <c r="X15" s="619" t="s">
        <v>1142</v>
      </c>
      <c r="Y15" s="610"/>
      <c r="Z15" s="610"/>
      <c r="AA15" s="610"/>
      <c r="AB15" s="610"/>
      <c r="AC15" s="610"/>
      <c r="AD15" s="610"/>
      <c r="AO15" s="622"/>
    </row>
    <row r="16" spans="1:41" ht="40.049999999999997" customHeight="1">
      <c r="A16" s="1453">
        <f t="shared" si="1"/>
        <v>10</v>
      </c>
      <c r="B16" s="1454"/>
      <c r="C16" s="1472" t="s">
        <v>1445</v>
      </c>
      <c r="D16" s="1472"/>
      <c r="E16" s="1472"/>
      <c r="F16" s="1454" t="s">
        <v>1028</v>
      </c>
      <c r="G16" s="1454"/>
      <c r="H16" s="1455">
        <v>188.44399999999999</v>
      </c>
      <c r="I16" s="1455"/>
      <c r="J16" s="1455"/>
      <c r="K16" s="1454"/>
      <c r="L16" s="1454"/>
      <c r="M16" s="1454"/>
      <c r="N16" s="1455">
        <v>188.44399999999999</v>
      </c>
      <c r="O16" s="1455"/>
      <c r="P16" s="1459"/>
      <c r="Q16" s="623"/>
      <c r="R16" s="623"/>
      <c r="S16" s="623"/>
      <c r="T16" s="624"/>
      <c r="U16" s="624"/>
      <c r="V16" s="624"/>
      <c r="W16" s="625"/>
      <c r="X16" s="625"/>
      <c r="Y16" s="625"/>
      <c r="Z16" s="626" t="s">
        <v>1446</v>
      </c>
      <c r="AA16" s="627" t="s">
        <v>1447</v>
      </c>
      <c r="AB16" s="1476" t="s">
        <v>1448</v>
      </c>
      <c r="AC16" s="1476"/>
      <c r="AD16" s="1476"/>
    </row>
    <row r="17" spans="1:41" ht="67.05" customHeight="1">
      <c r="A17" s="1477" t="s">
        <v>1449</v>
      </c>
      <c r="B17" s="1478"/>
      <c r="C17" s="629"/>
      <c r="D17" s="628" t="s">
        <v>483</v>
      </c>
      <c r="E17" s="629"/>
      <c r="F17" s="1479" t="s">
        <v>1450</v>
      </c>
      <c r="G17" s="147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8.95" customHeight="1">
      <c r="A23" s="1480" t="s">
        <v>1587</v>
      </c>
      <c r="B23" s="1481"/>
      <c r="C23" s="1481"/>
      <c r="D23" s="1481"/>
      <c r="E23" s="1481"/>
      <c r="F23" s="1481"/>
      <c r="G23" s="1481"/>
      <c r="H23" s="1481"/>
      <c r="I23" s="1481"/>
      <c r="J23" s="1481"/>
      <c r="K23" s="1481"/>
      <c r="L23" s="1481"/>
      <c r="M23" s="1481"/>
      <c r="N23" s="1481"/>
      <c r="O23" s="1481"/>
      <c r="P23" s="1481"/>
      <c r="Q23" s="1481"/>
      <c r="R23" s="1481"/>
      <c r="S23" s="1481"/>
      <c r="T23" s="1481"/>
      <c r="U23" s="1481"/>
      <c r="V23" s="1481"/>
      <c r="W23" s="1481"/>
      <c r="X23" s="1481"/>
      <c r="Y23" s="1481"/>
      <c r="Z23" s="1481"/>
      <c r="AA23" s="1481"/>
      <c r="AB23" s="1481"/>
      <c r="AC23" s="1481"/>
      <c r="AD23" s="1481"/>
      <c r="AE23" s="1481"/>
      <c r="AF23" s="1481"/>
      <c r="AG23" s="1481"/>
      <c r="AH23" s="1481"/>
      <c r="AI23" s="820"/>
      <c r="AJ23" s="820"/>
      <c r="AK23" s="820"/>
      <c r="AL23" s="820"/>
      <c r="AM23" s="809"/>
      <c r="AN23" s="809"/>
      <c r="AO23" s="809"/>
    </row>
    <row r="24" spans="1:41" ht="29.5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0" t="s">
        <v>1587</v>
      </c>
      <c r="B30" s="1481"/>
      <c r="C30" s="1481"/>
      <c r="D30" s="1481"/>
      <c r="E30" s="1481"/>
      <c r="F30" s="1481"/>
      <c r="G30" s="1481"/>
      <c r="H30" s="1481"/>
      <c r="I30" s="1481"/>
      <c r="J30" s="1481"/>
      <c r="K30" s="1481"/>
      <c r="L30" s="1481"/>
      <c r="M30" s="1481"/>
      <c r="N30" s="1481"/>
      <c r="O30" s="1481"/>
      <c r="P30" s="1481"/>
      <c r="Q30" s="1481"/>
      <c r="R30" s="1481"/>
      <c r="S30" s="1481"/>
      <c r="T30" s="1481"/>
      <c r="U30" s="1481"/>
      <c r="V30" s="1481"/>
      <c r="W30" s="1481"/>
      <c r="X30" s="1481"/>
      <c r="Y30" s="1481"/>
      <c r="Z30" s="1481"/>
      <c r="AA30" s="1481"/>
      <c r="AB30" s="1481"/>
      <c r="AC30" s="1481"/>
      <c r="AD30" s="1481"/>
      <c r="AE30" s="1481"/>
      <c r="AF30" s="1481"/>
      <c r="AG30" s="1481"/>
      <c r="AH30" s="1481"/>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6">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45" customHeight="1">
      <c r="A37" s="1482" t="s">
        <v>1588</v>
      </c>
      <c r="B37" s="1483"/>
      <c r="C37" s="1483"/>
      <c r="D37" s="1483"/>
      <c r="E37" s="1483"/>
      <c r="F37" s="1483"/>
      <c r="G37" s="1483"/>
      <c r="H37" s="1483"/>
      <c r="I37" s="1483"/>
      <c r="J37" s="1483"/>
      <c r="K37" s="1483"/>
      <c r="L37" s="1483"/>
      <c r="M37" s="1483"/>
      <c r="N37" s="1483"/>
      <c r="O37" s="1483"/>
      <c r="P37" s="1483"/>
      <c r="Q37" s="1483"/>
      <c r="R37" s="1483"/>
      <c r="S37" s="1483"/>
      <c r="T37" s="1483"/>
      <c r="U37" s="1483"/>
      <c r="V37" s="1483"/>
      <c r="W37" s="1483"/>
      <c r="X37" s="1483"/>
      <c r="Y37" s="1483"/>
      <c r="Z37" s="1483"/>
      <c r="AA37" s="1483"/>
      <c r="AB37" s="1483"/>
      <c r="AC37" s="1483"/>
      <c r="AD37" s="1483"/>
      <c r="AE37" s="1483"/>
      <c r="AF37" s="1483"/>
      <c r="AG37" s="1483"/>
      <c r="AH37" s="1483"/>
      <c r="AI37" s="820"/>
      <c r="AJ37" s="820"/>
      <c r="AK37" s="820"/>
      <c r="AL37" s="820"/>
    </row>
    <row r="38" spans="1:41" ht="25.0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45" customHeight="1">
      <c r="A44" s="1473" t="s">
        <v>1452</v>
      </c>
      <c r="B44" s="1474"/>
      <c r="C44" s="1474"/>
      <c r="D44" s="1474"/>
      <c r="E44" s="1474"/>
      <c r="F44" s="1474"/>
      <c r="G44" s="1474"/>
      <c r="H44" s="1474"/>
      <c r="I44" s="1474"/>
      <c r="J44" s="1474"/>
      <c r="K44" s="1474"/>
      <c r="L44" s="1474"/>
      <c r="M44" s="1474"/>
      <c r="N44" s="1474"/>
      <c r="O44" s="1474"/>
      <c r="P44" s="1474"/>
      <c r="Q44" s="1474"/>
      <c r="R44" s="1474"/>
      <c r="S44" s="1474"/>
      <c r="T44" s="1474"/>
      <c r="U44" s="1474"/>
      <c r="V44" s="1474"/>
      <c r="W44" s="1474"/>
      <c r="X44" s="1474"/>
      <c r="Y44" s="1474"/>
      <c r="Z44" s="1474"/>
      <c r="AA44" s="1474"/>
      <c r="AB44" s="1474"/>
      <c r="AC44" s="1474"/>
      <c r="AD44" s="1474"/>
      <c r="AE44" s="1474"/>
      <c r="AF44" s="1474"/>
      <c r="AG44" s="1474"/>
      <c r="AH44" s="1474"/>
      <c r="AI44" s="817"/>
      <c r="AJ44" s="817"/>
      <c r="AK44" s="817"/>
      <c r="AL44" s="817"/>
    </row>
    <row r="45" spans="1:41" ht="67.05" customHeight="1">
      <c r="A45" s="438"/>
      <c r="B45" s="630" t="s">
        <v>1186</v>
      </c>
      <c r="C45" s="629"/>
      <c r="D45" s="630" t="s">
        <v>1187</v>
      </c>
      <c r="E45" s="629"/>
      <c r="F45" s="630" t="s">
        <v>1188</v>
      </c>
      <c r="G45" s="629"/>
      <c r="H45" s="630" t="s">
        <v>1189</v>
      </c>
      <c r="I45" s="629"/>
      <c r="J45" s="630" t="s">
        <v>1190</v>
      </c>
      <c r="K45" s="629"/>
      <c r="L45" s="1475" t="s">
        <v>1191</v>
      </c>
      <c r="M45" s="1475"/>
      <c r="N45" s="1475" t="s">
        <v>1192</v>
      </c>
      <c r="O45" s="1475"/>
      <c r="P45" s="1475" t="s">
        <v>1193</v>
      </c>
      <c r="Q45" s="1475"/>
      <c r="R45" s="1475" t="s">
        <v>1194</v>
      </c>
      <c r="S45" s="1475"/>
      <c r="T45" s="1475" t="s">
        <v>1195</v>
      </c>
      <c r="U45" s="1475"/>
      <c r="V45" s="1475" t="s">
        <v>536</v>
      </c>
      <c r="W45" s="1475"/>
      <c r="X45" s="630" t="s">
        <v>1196</v>
      </c>
      <c r="Y45" s="629"/>
      <c r="Z45" s="630" t="s">
        <v>1197</v>
      </c>
      <c r="AA45" s="629"/>
      <c r="AB45" s="630" t="s">
        <v>1198</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82" t="s">
        <v>1452</v>
      </c>
      <c r="B52" s="1483"/>
      <c r="C52" s="1483"/>
      <c r="D52" s="1483"/>
      <c r="E52" s="1483"/>
      <c r="F52" s="1483"/>
      <c r="G52" s="1483"/>
      <c r="H52" s="1483"/>
      <c r="I52" s="1483"/>
      <c r="J52" s="1483"/>
      <c r="K52" s="1483"/>
      <c r="L52" s="1483"/>
      <c r="M52" s="1483"/>
      <c r="N52" s="1483"/>
      <c r="O52" s="1483"/>
      <c r="P52" s="1483"/>
      <c r="Q52" s="1483"/>
      <c r="R52" s="1483"/>
      <c r="S52" s="1483"/>
      <c r="T52" s="1483"/>
      <c r="U52" s="1483"/>
      <c r="V52" s="1483"/>
      <c r="W52" s="1483"/>
      <c r="X52" s="1483"/>
      <c r="Y52" s="1483"/>
      <c r="Z52" s="1483"/>
      <c r="AA52" s="1483"/>
      <c r="AB52" s="1483"/>
      <c r="AC52" s="1483"/>
      <c r="AD52" s="1483"/>
      <c r="AE52" s="1483"/>
      <c r="AF52" s="1483"/>
      <c r="AG52" s="1483"/>
      <c r="AH52" s="1483"/>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1199</v>
      </c>
      <c r="C54" s="629"/>
      <c r="D54" s="630" t="s">
        <v>1200</v>
      </c>
      <c r="E54" s="629"/>
      <c r="F54" s="630" t="s">
        <v>1201</v>
      </c>
      <c r="G54" s="629"/>
      <c r="H54" s="630" t="s">
        <v>538</v>
      </c>
      <c r="I54" s="629"/>
      <c r="J54" s="630" t="s">
        <v>1202</v>
      </c>
      <c r="K54" s="629"/>
      <c r="L54" s="630" t="s">
        <v>1203</v>
      </c>
      <c r="M54" s="629"/>
      <c r="N54" s="1486" t="s">
        <v>547</v>
      </c>
      <c r="O54" s="1486"/>
      <c r="P54" s="630" t="s">
        <v>1204</v>
      </c>
      <c r="Q54" s="629"/>
      <c r="R54" s="630" t="s">
        <v>1205</v>
      </c>
      <c r="S54" s="629"/>
      <c r="T54" s="630" t="s">
        <v>1206</v>
      </c>
      <c r="U54" s="629"/>
      <c r="V54" s="1486" t="s">
        <v>552</v>
      </c>
      <c r="W54" s="1486"/>
      <c r="X54" s="630" t="s">
        <v>1207</v>
      </c>
      <c r="Y54" s="629"/>
      <c r="Z54" s="1486" t="s">
        <v>553</v>
      </c>
      <c r="AA54" s="1486"/>
      <c r="AB54" s="630" t="s">
        <v>1208</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4" t="s">
        <v>1453</v>
      </c>
      <c r="J60" s="1484"/>
      <c r="K60" s="653"/>
      <c r="L60" s="1485" t="s">
        <v>1454</v>
      </c>
      <c r="M60" s="148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450000000000003" customHeight="1">
      <c r="A61" s="1482" t="s">
        <v>1452</v>
      </c>
      <c r="B61" s="1483"/>
      <c r="C61" s="1483"/>
      <c r="D61" s="1483"/>
      <c r="E61" s="1483"/>
      <c r="F61" s="1483"/>
      <c r="G61" s="1483"/>
      <c r="H61" s="1483"/>
      <c r="I61" s="1483"/>
      <c r="J61" s="1483"/>
      <c r="K61" s="1483"/>
      <c r="L61" s="1483"/>
      <c r="M61" s="1483"/>
      <c r="N61" s="1483"/>
      <c r="O61" s="1483"/>
      <c r="P61" s="1483"/>
      <c r="Q61" s="1483"/>
      <c r="R61" s="1483"/>
      <c r="S61" s="1483"/>
      <c r="T61" s="1483"/>
      <c r="U61" s="1483"/>
      <c r="V61" s="1483"/>
      <c r="W61" s="1483"/>
      <c r="X61" s="1483"/>
      <c r="Y61" s="1483"/>
      <c r="Z61" s="1483"/>
      <c r="AA61" s="1483"/>
      <c r="AB61" s="1483"/>
      <c r="AC61" s="1483"/>
      <c r="AD61" s="1483"/>
      <c r="AE61" s="1483"/>
      <c r="AF61" s="1483"/>
      <c r="AG61" s="1483"/>
      <c r="AH61" s="1483"/>
      <c r="AI61" s="817"/>
      <c r="AJ61" s="817"/>
      <c r="AK61" s="817"/>
      <c r="AL61" s="817"/>
    </row>
    <row r="62" spans="1:41" ht="23.5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4" t="s">
        <v>1455</v>
      </c>
      <c r="N68" s="1484"/>
      <c r="O68" s="644"/>
      <c r="P68" s="644"/>
      <c r="Q68" s="644"/>
      <c r="R68" s="644"/>
      <c r="S68" s="644"/>
      <c r="T68" s="644"/>
      <c r="U68" s="644"/>
      <c r="V68" s="644"/>
      <c r="W68" s="644"/>
      <c r="X68" s="1485" t="s">
        <v>1456</v>
      </c>
      <c r="Y68" s="1485"/>
      <c r="Z68" s="644"/>
      <c r="AA68" s="644"/>
      <c r="AB68" s="644"/>
      <c r="AC68" s="648"/>
      <c r="AD68" s="666"/>
      <c r="AE68" s="669"/>
      <c r="AF68" s="669"/>
      <c r="AG68" s="669"/>
      <c r="AH68" s="666"/>
      <c r="AI68" s="666"/>
      <c r="AJ68" s="666"/>
      <c r="AK68" s="666"/>
      <c r="AL68" s="666"/>
    </row>
    <row r="69" spans="1:41" ht="41.55" customHeight="1">
      <c r="A69" s="1482" t="s">
        <v>1452</v>
      </c>
      <c r="B69" s="1483"/>
      <c r="C69" s="1483"/>
      <c r="D69" s="1483"/>
      <c r="E69" s="1483"/>
      <c r="F69" s="1483"/>
      <c r="G69" s="1483"/>
      <c r="H69" s="1483"/>
      <c r="I69" s="1483"/>
      <c r="J69" s="1483"/>
      <c r="K69" s="1483"/>
      <c r="L69" s="1483"/>
      <c r="M69" s="1483"/>
      <c r="N69" s="1483"/>
      <c r="O69" s="1483"/>
      <c r="P69" s="1483"/>
      <c r="Q69" s="1483"/>
      <c r="R69" s="1483"/>
      <c r="S69" s="1483"/>
      <c r="T69" s="1483"/>
      <c r="U69" s="1483"/>
      <c r="V69" s="1483"/>
      <c r="W69" s="1483"/>
      <c r="X69" s="1483"/>
      <c r="Y69" s="1483"/>
      <c r="Z69" s="1483"/>
      <c r="AA69" s="1483"/>
      <c r="AB69" s="1483"/>
      <c r="AC69" s="1483"/>
      <c r="AD69" s="1483"/>
      <c r="AE69" s="1483"/>
      <c r="AF69" s="1483"/>
      <c r="AG69" s="1483"/>
      <c r="AH69" s="1483"/>
      <c r="AI69" s="817"/>
      <c r="AJ69" s="817"/>
      <c r="AK69" s="817"/>
      <c r="AL69" s="817"/>
    </row>
    <row r="70" spans="1:41" ht="35.549999999999997" customHeight="1">
      <c r="A70" s="438"/>
      <c r="B70" s="630" t="s">
        <v>1218</v>
      </c>
      <c r="C70" s="629"/>
      <c r="D70" s="630" t="s">
        <v>1219</v>
      </c>
      <c r="E70" s="629"/>
      <c r="F70" s="630" t="s">
        <v>1220</v>
      </c>
      <c r="G70" s="629"/>
      <c r="H70" s="630" t="s">
        <v>579</v>
      </c>
      <c r="I70" s="629"/>
      <c r="J70" s="630" t="s">
        <v>1221</v>
      </c>
      <c r="K70" s="629"/>
      <c r="L70" s="630" t="s">
        <v>1222</v>
      </c>
      <c r="M70" s="629"/>
      <c r="N70" s="1486" t="s">
        <v>583</v>
      </c>
      <c r="O70" s="1486"/>
      <c r="P70" s="1486" t="s">
        <v>586</v>
      </c>
      <c r="Q70" s="1486"/>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6">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82" t="s">
        <v>1452</v>
      </c>
      <c r="B77" s="1483"/>
      <c r="C77" s="1483"/>
      <c r="D77" s="1483"/>
      <c r="E77" s="1483"/>
      <c r="F77" s="1483"/>
      <c r="G77" s="1483"/>
      <c r="H77" s="1483"/>
      <c r="I77" s="1483"/>
      <c r="J77" s="1483"/>
      <c r="K77" s="1483"/>
      <c r="L77" s="1483"/>
      <c r="M77" s="1483"/>
      <c r="N77" s="1483"/>
      <c r="O77" s="1483"/>
      <c r="P77" s="1483"/>
      <c r="Q77" s="1483"/>
      <c r="R77" s="1483"/>
      <c r="S77" s="1483"/>
      <c r="T77" s="1483"/>
      <c r="U77" s="1483"/>
      <c r="V77" s="1483"/>
      <c r="W77" s="1483"/>
      <c r="X77" s="1481" t="s">
        <v>1502</v>
      </c>
      <c r="Y77" s="1481"/>
      <c r="Z77" s="1481"/>
      <c r="AA77" s="1481"/>
      <c r="AB77" s="1481"/>
      <c r="AC77" s="1481"/>
      <c r="AD77" s="1481"/>
      <c r="AE77" s="1481"/>
      <c r="AF77" s="1481"/>
      <c r="AG77" s="1481"/>
      <c r="AH77" s="1481"/>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1543</v>
      </c>
      <c r="C79" s="629"/>
      <c r="D79" s="1486" t="s">
        <v>1545</v>
      </c>
      <c r="E79" s="1486"/>
      <c r="F79" s="1486" t="s">
        <v>1547</v>
      </c>
      <c r="G79" s="1486"/>
      <c r="H79" s="1486" t="s">
        <v>1548</v>
      </c>
      <c r="I79" s="1486"/>
      <c r="J79" s="1486" t="s">
        <v>1549</v>
      </c>
      <c r="K79" s="1486"/>
      <c r="L79" s="1486" t="s">
        <v>1228</v>
      </c>
      <c r="M79" s="1486"/>
      <c r="N79" s="1486" t="s">
        <v>1229</v>
      </c>
      <c r="O79" s="1486"/>
      <c r="P79" s="1486" t="s">
        <v>1231</v>
      </c>
      <c r="Q79" s="1486"/>
      <c r="R79" s="1486" t="s">
        <v>1232</v>
      </c>
      <c r="S79" s="1486"/>
      <c r="T79" s="1486" t="s">
        <v>1233</v>
      </c>
      <c r="U79" s="1486"/>
      <c r="V79" s="1486" t="s">
        <v>1234</v>
      </c>
      <c r="W79" s="1486"/>
      <c r="X79" s="1486" t="s">
        <v>600</v>
      </c>
      <c r="Y79" s="1486"/>
      <c r="Z79" s="630" t="s">
        <v>601</v>
      </c>
      <c r="AA79" s="629"/>
      <c r="AB79" s="630" t="s">
        <v>605</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049999999999997" customHeight="1">
      <c r="A85" s="1480" t="s">
        <v>1501</v>
      </c>
      <c r="B85" s="1481"/>
      <c r="C85" s="1481"/>
      <c r="D85" s="1481"/>
      <c r="E85" s="1481"/>
      <c r="F85" s="1481"/>
      <c r="G85" s="1481"/>
      <c r="H85" s="1481"/>
      <c r="I85" s="1483" t="s">
        <v>1588</v>
      </c>
      <c r="J85" s="1483"/>
      <c r="K85" s="1483"/>
      <c r="L85" s="1483"/>
      <c r="M85" s="1483"/>
      <c r="N85" s="1483"/>
      <c r="O85" s="1483"/>
      <c r="P85" s="1483"/>
      <c r="Q85" s="1483"/>
      <c r="R85" s="1483"/>
      <c r="S85" s="1483"/>
      <c r="T85" s="1483"/>
      <c r="U85" s="1483"/>
      <c r="V85" s="1483"/>
      <c r="W85" s="1483"/>
      <c r="X85" s="1483"/>
      <c r="Y85" s="1483"/>
      <c r="Z85" s="1483"/>
      <c r="AA85" s="1483"/>
      <c r="AB85" s="1483"/>
      <c r="AC85" s="1483"/>
      <c r="AD85" s="1483"/>
      <c r="AE85" s="1483"/>
      <c r="AF85" s="1483"/>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049999999999997" customHeight="1">
      <c r="A93" s="1482" t="s">
        <v>1589</v>
      </c>
      <c r="B93" s="1483"/>
      <c r="C93" s="1483"/>
      <c r="D93" s="1483"/>
      <c r="E93" s="1483"/>
      <c r="F93" s="1483"/>
      <c r="G93" s="1483"/>
      <c r="H93" s="1483"/>
      <c r="I93" s="1483"/>
      <c r="J93" s="1483"/>
      <c r="K93" s="1483"/>
      <c r="L93" s="1483"/>
      <c r="M93" s="1483"/>
      <c r="N93" s="1483"/>
      <c r="O93" s="1483"/>
      <c r="P93" s="1483"/>
      <c r="Q93" s="1483"/>
      <c r="R93" s="1483"/>
      <c r="S93" s="1483"/>
      <c r="T93" s="1483"/>
      <c r="U93" s="1483"/>
      <c r="V93" s="1483"/>
      <c r="W93" s="1483"/>
      <c r="X93" s="1483"/>
      <c r="Y93" s="1483"/>
      <c r="Z93" s="1483"/>
      <c r="AA93" s="1483"/>
      <c r="AB93" s="1483"/>
      <c r="AC93" s="1483"/>
      <c r="AD93" s="1483"/>
      <c r="AE93" s="1483"/>
      <c r="AF93" s="1483"/>
      <c r="AG93" s="1483"/>
      <c r="AH93" s="148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4.950000000000003" customHeight="1">
      <c r="A102" s="1482" t="s">
        <v>1589</v>
      </c>
      <c r="B102" s="1483"/>
      <c r="C102" s="1483"/>
      <c r="D102" s="1483"/>
      <c r="E102" s="1483"/>
      <c r="F102" s="1483"/>
      <c r="G102" s="1483"/>
      <c r="H102" s="1483"/>
      <c r="I102" s="1483"/>
      <c r="J102" s="1483"/>
      <c r="K102" s="1483"/>
      <c r="L102" s="1483"/>
      <c r="M102" s="1483"/>
      <c r="N102" s="1483"/>
      <c r="O102" s="1483"/>
      <c r="P102" s="1483"/>
      <c r="Q102" s="1483"/>
      <c r="R102" s="1483"/>
      <c r="S102" s="1483"/>
      <c r="T102" s="1483"/>
      <c r="U102" s="1483"/>
      <c r="V102" s="1483"/>
      <c r="W102" s="1483"/>
      <c r="X102" s="1483"/>
      <c r="Y102" s="1483"/>
      <c r="Z102" s="1483"/>
      <c r="AA102" s="1483"/>
      <c r="AB102" s="1483"/>
      <c r="AC102" s="1483"/>
      <c r="AD102" s="1483"/>
      <c r="AE102" s="1483"/>
      <c r="AF102" s="1483"/>
      <c r="AG102" s="1483"/>
      <c r="AH102" s="1483"/>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6">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87" t="s">
        <v>1529</v>
      </c>
      <c r="X110" s="1487"/>
      <c r="Y110" s="1487"/>
      <c r="Z110" s="675"/>
      <c r="AA110" s="644"/>
      <c r="AB110" s="676"/>
      <c r="AC110" s="648"/>
      <c r="AD110" s="649"/>
      <c r="AE110" s="642"/>
      <c r="AF110" s="642"/>
      <c r="AG110" s="642"/>
    </row>
    <row r="111" spans="1:45" ht="40.950000000000003" customHeight="1">
      <c r="A111" s="1482" t="s">
        <v>1452</v>
      </c>
      <c r="B111" s="1483"/>
      <c r="C111" s="1483"/>
      <c r="D111" s="1483"/>
      <c r="E111" s="1483"/>
      <c r="F111" s="1483"/>
      <c r="G111" s="1483"/>
      <c r="H111" s="1483"/>
      <c r="I111" s="1483"/>
      <c r="J111" s="1483"/>
      <c r="K111" s="1483"/>
      <c r="L111" s="1483"/>
      <c r="M111" s="1483"/>
      <c r="N111" s="1483"/>
      <c r="O111" s="1483"/>
      <c r="P111" s="1483"/>
      <c r="Q111" s="1483"/>
      <c r="R111" s="1483"/>
      <c r="S111" s="1483"/>
      <c r="T111" s="1483"/>
      <c r="U111" s="1483"/>
      <c r="V111" s="1483"/>
      <c r="W111" s="1483"/>
      <c r="X111" s="1483"/>
      <c r="Y111" s="1483"/>
      <c r="Z111" s="1483"/>
      <c r="AA111" s="1483"/>
      <c r="AB111" s="1483"/>
      <c r="AC111" s="1483"/>
      <c r="AD111" s="1483"/>
      <c r="AE111" s="1483"/>
      <c r="AF111" s="1483"/>
      <c r="AG111" s="1483"/>
      <c r="AH111" s="1483"/>
      <c r="AI111" s="817"/>
      <c r="AJ111" s="817"/>
      <c r="AK111" s="817"/>
      <c r="AL111" s="817"/>
    </row>
    <row r="112" spans="1:45" ht="67.05" customHeight="1">
      <c r="A112" s="438"/>
      <c r="B112" s="630" t="s">
        <v>648</v>
      </c>
      <c r="C112" s="629"/>
      <c r="D112" s="630" t="s">
        <v>649</v>
      </c>
      <c r="E112" s="629"/>
      <c r="F112" s="630" t="s">
        <v>650</v>
      </c>
      <c r="G112" s="629"/>
      <c r="H112" s="630" t="s">
        <v>651</v>
      </c>
      <c r="I112" s="629"/>
      <c r="J112" s="630" t="s">
        <v>652</v>
      </c>
      <c r="K112" s="677" t="s">
        <v>1446</v>
      </c>
      <c r="L112" s="1486" t="s">
        <v>653</v>
      </c>
      <c r="M112" s="1486"/>
      <c r="N112" s="630" t="s">
        <v>654</v>
      </c>
      <c r="O112" s="629"/>
      <c r="P112" s="1486" t="s">
        <v>655</v>
      </c>
      <c r="Q112" s="1486"/>
      <c r="R112" s="630" t="s">
        <v>656</v>
      </c>
      <c r="S112" s="629"/>
      <c r="T112" s="630" t="s">
        <v>657</v>
      </c>
      <c r="U112" s="629"/>
      <c r="V112" s="630" t="s">
        <v>658</v>
      </c>
      <c r="W112" s="629"/>
      <c r="X112" s="630" t="s">
        <v>659</v>
      </c>
      <c r="Y112" s="629"/>
      <c r="Z112" s="1486" t="s">
        <v>660</v>
      </c>
      <c r="AA112" s="1486"/>
      <c r="AB112" s="630" t="s">
        <v>661</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82" t="s">
        <v>1452</v>
      </c>
      <c r="B119" s="1483"/>
      <c r="C119" s="1483"/>
      <c r="D119" s="1483"/>
      <c r="E119" s="1483"/>
      <c r="F119" s="1483"/>
      <c r="G119" s="1483"/>
      <c r="H119" s="1483"/>
      <c r="I119" s="1483"/>
      <c r="J119" s="1483"/>
      <c r="K119" s="1483"/>
      <c r="L119" s="1483"/>
      <c r="M119" s="1483"/>
      <c r="N119" s="1483"/>
      <c r="O119" s="1483"/>
      <c r="P119" s="1483"/>
      <c r="Q119" s="1481" t="s">
        <v>1590</v>
      </c>
      <c r="R119" s="1481"/>
      <c r="S119" s="1481"/>
      <c r="T119" s="1481"/>
      <c r="U119" s="1481"/>
      <c r="V119" s="1481"/>
      <c r="W119" s="1481"/>
      <c r="X119" s="1481"/>
      <c r="Y119" s="1481"/>
      <c r="Z119" s="1481"/>
      <c r="AA119" s="1481"/>
      <c r="AB119" s="1481"/>
      <c r="AC119" s="1481"/>
      <c r="AD119" s="1481"/>
      <c r="AE119" s="1481"/>
      <c r="AF119" s="1481"/>
      <c r="AG119" s="860"/>
      <c r="AH119" s="860"/>
      <c r="AI119" s="820"/>
      <c r="AJ119" s="820"/>
      <c r="AK119" s="820"/>
      <c r="AL119" s="820"/>
    </row>
    <row r="120" spans="1:41" ht="31.05"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91" t="s">
        <v>1591</v>
      </c>
      <c r="B127" s="1492"/>
      <c r="C127" s="1492"/>
      <c r="D127" s="1492"/>
      <c r="E127" s="1492"/>
      <c r="F127" s="1493"/>
      <c r="G127" s="1473" t="s">
        <v>1459</v>
      </c>
      <c r="H127" s="1474"/>
      <c r="I127" s="1474"/>
      <c r="J127" s="1474"/>
      <c r="K127" s="1474"/>
      <c r="L127" s="1474"/>
      <c r="M127" s="1474"/>
      <c r="N127" s="1474"/>
      <c r="O127" s="1494"/>
      <c r="P127" s="681"/>
      <c r="Q127" s="681"/>
      <c r="R127" s="681"/>
      <c r="S127" s="1483" t="s">
        <v>1452</v>
      </c>
      <c r="T127" s="1483"/>
      <c r="U127" s="1483"/>
      <c r="V127" s="1483"/>
      <c r="W127" s="1483"/>
      <c r="X127" s="1483"/>
      <c r="Y127" s="1483"/>
      <c r="Z127" s="1483"/>
      <c r="AA127" s="1483"/>
      <c r="AB127" s="1483"/>
      <c r="AC127" s="1483"/>
      <c r="AD127" s="1483"/>
      <c r="AE127" s="1483"/>
      <c r="AF127" s="1483"/>
      <c r="AG127" s="1483"/>
      <c r="AH127" s="1483"/>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283</v>
      </c>
      <c r="C129" s="629"/>
      <c r="D129" s="630" t="s">
        <v>284</v>
      </c>
      <c r="E129" s="629"/>
      <c r="F129" s="1486" t="s">
        <v>285</v>
      </c>
      <c r="G129" s="1486"/>
      <c r="H129" s="630" t="s">
        <v>286</v>
      </c>
      <c r="I129" s="630"/>
      <c r="J129" s="630" t="s">
        <v>287</v>
      </c>
      <c r="K129" s="629"/>
      <c r="L129" s="630" t="s">
        <v>288</v>
      </c>
      <c r="M129" s="629"/>
      <c r="N129" s="630" t="s">
        <v>289</v>
      </c>
      <c r="O129" s="629"/>
      <c r="P129" s="630" t="s">
        <v>290</v>
      </c>
      <c r="Q129" s="629"/>
      <c r="R129" s="630" t="s">
        <v>291</v>
      </c>
      <c r="S129" s="629"/>
      <c r="T129" s="1486" t="s">
        <v>292</v>
      </c>
      <c r="U129" s="1486"/>
      <c r="V129" s="1486" t="s">
        <v>296</v>
      </c>
      <c r="W129" s="1486"/>
      <c r="X129" s="630" t="s">
        <v>297</v>
      </c>
      <c r="Y129" s="629"/>
      <c r="Z129" s="630" t="s">
        <v>298</v>
      </c>
      <c r="AA129" s="629"/>
      <c r="AB129" s="630" t="s">
        <v>299</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6">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6">
      <c r="A136" s="1482" t="s">
        <v>1452</v>
      </c>
      <c r="B136" s="1483"/>
      <c r="C136" s="1483"/>
      <c r="D136" s="1483"/>
      <c r="E136" s="1483"/>
      <c r="F136" s="1483"/>
      <c r="G136" s="1483"/>
      <c r="H136" s="1483"/>
      <c r="I136" s="1483"/>
      <c r="J136" s="1483"/>
      <c r="K136" s="787"/>
      <c r="L136" s="787"/>
      <c r="M136" s="787"/>
      <c r="N136" s="707" t="s">
        <v>191</v>
      </c>
      <c r="O136" s="787"/>
      <c r="P136" s="787"/>
      <c r="Q136" s="787"/>
      <c r="R136" s="787"/>
      <c r="S136" s="787"/>
      <c r="T136" s="787"/>
      <c r="U136" s="1483" t="s">
        <v>1452</v>
      </c>
      <c r="V136" s="1483"/>
      <c r="W136" s="1483"/>
      <c r="X136" s="1483"/>
      <c r="Y136" s="1483"/>
      <c r="Z136" s="1483"/>
      <c r="AA136" s="1483"/>
      <c r="AB136" s="1483"/>
      <c r="AC136" s="1483"/>
      <c r="AD136" s="1483"/>
      <c r="AE136" s="1483"/>
      <c r="AF136" s="1483"/>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05"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88" t="s">
        <v>1452</v>
      </c>
      <c r="B145" s="1488"/>
      <c r="C145" s="1488"/>
      <c r="D145" s="1488"/>
      <c r="E145" s="1488"/>
      <c r="F145" s="1488"/>
      <c r="G145" s="1488"/>
      <c r="H145" s="1488"/>
      <c r="I145" s="1488"/>
      <c r="J145" s="1488"/>
      <c r="K145" s="1488"/>
      <c r="L145" s="1488"/>
      <c r="M145" s="1488"/>
      <c r="N145" s="1488"/>
      <c r="O145" s="1488"/>
      <c r="P145" s="1488"/>
      <c r="Q145" s="1488"/>
      <c r="R145" s="1488"/>
      <c r="S145" s="1488"/>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6">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2">
      <c r="A154" s="693"/>
      <c r="B154" s="1483" t="s">
        <v>191</v>
      </c>
      <c r="C154" s="1483"/>
      <c r="D154" s="1483"/>
      <c r="E154" s="681"/>
      <c r="F154" s="681"/>
      <c r="G154" s="681"/>
      <c r="H154" s="681"/>
      <c r="I154" s="681"/>
      <c r="J154" s="681"/>
      <c r="K154" s="681"/>
      <c r="L154" s="681"/>
      <c r="M154" s="681"/>
      <c r="N154" s="681"/>
      <c r="O154" s="681"/>
      <c r="P154" s="1489" t="s">
        <v>191</v>
      </c>
      <c r="Q154" s="1489"/>
      <c r="R154" s="1489"/>
      <c r="S154" s="1489"/>
      <c r="T154" s="1489"/>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0" t="s">
        <v>674</v>
      </c>
      <c r="R156" s="1490"/>
      <c r="S156" s="1490" t="s">
        <v>330</v>
      </c>
      <c r="T156" s="1490"/>
      <c r="U156" s="631" t="s">
        <v>1447</v>
      </c>
      <c r="V156" s="630" t="s">
        <v>250</v>
      </c>
      <c r="W156" s="629"/>
      <c r="X156" s="630" t="s">
        <v>331</v>
      </c>
      <c r="Y156" s="629"/>
      <c r="Z156" s="630" t="s">
        <v>332</v>
      </c>
      <c r="AA156" s="630"/>
      <c r="AB156" s="695" t="s">
        <v>333</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95" t="s">
        <v>1539</v>
      </c>
      <c r="AC162" s="1495"/>
      <c r="AD162" s="1495"/>
      <c r="AE162" s="1495"/>
      <c r="AF162" s="1495"/>
      <c r="AG162" s="1495"/>
      <c r="AH162" s="1495"/>
      <c r="AI162" s="819"/>
      <c r="AJ162" s="819"/>
      <c r="AK162" s="819"/>
      <c r="AL162" s="819"/>
    </row>
    <row r="163" spans="1:41" ht="37.5" customHeight="1">
      <c r="A163" s="1488" t="s">
        <v>1452</v>
      </c>
      <c r="B163" s="1488"/>
      <c r="C163" s="1488"/>
      <c r="D163" s="1488"/>
      <c r="E163" s="1488"/>
      <c r="F163" s="1488"/>
      <c r="G163" s="1488"/>
      <c r="H163" s="1488"/>
      <c r="I163" s="1488"/>
      <c r="J163" s="1488"/>
      <c r="K163" s="1488"/>
      <c r="L163" s="1488"/>
      <c r="M163" s="1488"/>
      <c r="N163" s="1488"/>
      <c r="O163" s="1488"/>
      <c r="P163" s="1488"/>
      <c r="Q163" s="1488"/>
      <c r="R163" s="1488"/>
      <c r="S163" s="1488"/>
      <c r="T163" s="1488"/>
      <c r="U163" s="681"/>
      <c r="V163" s="681"/>
      <c r="W163" s="1488" t="s">
        <v>1452</v>
      </c>
      <c r="X163" s="1488"/>
      <c r="Y163" s="1488"/>
      <c r="Z163" s="1488"/>
      <c r="AA163" s="1488"/>
      <c r="AB163" s="1488"/>
      <c r="AC163" s="1488"/>
      <c r="AD163" s="1488"/>
      <c r="AE163" s="1488"/>
      <c r="AF163" s="1488"/>
      <c r="AG163" s="1488"/>
      <c r="AH163" s="1473"/>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05" customHeight="1">
      <c r="A171" s="1496" t="s">
        <v>1575</v>
      </c>
      <c r="B171" s="1496"/>
      <c r="C171" s="1496"/>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497" t="s">
        <v>1461</v>
      </c>
      <c r="B188" s="1498"/>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88" t="s">
        <v>1452</v>
      </c>
      <c r="U197" s="1488"/>
      <c r="V197" s="1488"/>
      <c r="W197" s="1488"/>
      <c r="X197" s="1488"/>
      <c r="Y197" s="1488"/>
      <c r="Z197" s="1488"/>
      <c r="AA197" s="1488"/>
      <c r="AB197" s="1488"/>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368</v>
      </c>
      <c r="C199" s="629"/>
      <c r="D199" s="630" t="s">
        <v>369</v>
      </c>
      <c r="E199" s="629"/>
      <c r="F199" s="630" t="s">
        <v>253</v>
      </c>
      <c r="G199" s="629"/>
      <c r="H199" s="630" t="s">
        <v>370</v>
      </c>
      <c r="I199" s="629"/>
      <c r="J199" s="630" t="s">
        <v>371</v>
      </c>
      <c r="K199" s="631" t="s">
        <v>1447</v>
      </c>
      <c r="L199" s="1486" t="s">
        <v>372</v>
      </c>
      <c r="M199" s="1486"/>
      <c r="N199" s="1486" t="s">
        <v>373</v>
      </c>
      <c r="O199" s="1486"/>
      <c r="P199" s="1486" t="s">
        <v>374</v>
      </c>
      <c r="Q199" s="1486"/>
      <c r="R199" s="630" t="s">
        <v>375</v>
      </c>
      <c r="S199" s="629"/>
      <c r="T199" s="630" t="s">
        <v>377</v>
      </c>
      <c r="U199" s="629"/>
      <c r="V199" s="687" t="s">
        <v>1242</v>
      </c>
      <c r="W199" s="629"/>
      <c r="X199" s="1486" t="s">
        <v>180</v>
      </c>
      <c r="Y199" s="1486"/>
      <c r="Z199" s="1486" t="s">
        <v>379</v>
      </c>
      <c r="AA199" s="1486"/>
      <c r="AB199" s="630" t="s">
        <v>257</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450000000000003" customHeight="1">
      <c r="A205" s="693"/>
      <c r="B205" s="707" t="s">
        <v>191</v>
      </c>
      <c r="C205" s="708"/>
      <c r="D205" s="708"/>
      <c r="E205" s="708"/>
      <c r="F205" s="708"/>
      <c r="G205" s="708"/>
      <c r="H205" s="1483" t="s">
        <v>191</v>
      </c>
      <c r="I205" s="1483"/>
      <c r="J205" s="1483"/>
      <c r="K205" s="1483"/>
      <c r="L205" s="148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86" t="s">
        <v>1244</v>
      </c>
      <c r="Q207" s="1486"/>
      <c r="R207" s="630" t="s">
        <v>386</v>
      </c>
      <c r="S207" s="629"/>
      <c r="T207" s="1486" t="s">
        <v>387</v>
      </c>
      <c r="U207" s="1486"/>
      <c r="V207" s="1486" t="s">
        <v>681</v>
      </c>
      <c r="W207" s="1486"/>
      <c r="X207" s="630" t="s">
        <v>242</v>
      </c>
      <c r="Y207" s="629"/>
      <c r="Z207" s="630" t="s">
        <v>389</v>
      </c>
      <c r="AA207" s="629"/>
      <c r="AB207" s="630" t="s">
        <v>390</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4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99"/>
      <c r="G214" s="1499"/>
      <c r="H214" s="1499"/>
      <c r="I214" s="681"/>
      <c r="J214" s="681"/>
      <c r="K214" s="681"/>
      <c r="L214" s="681"/>
      <c r="M214" s="681"/>
      <c r="N214" s="681"/>
      <c r="O214" s="681"/>
      <c r="P214" s="787"/>
      <c r="Q214" s="787"/>
      <c r="R214" s="1483" t="s">
        <v>191</v>
      </c>
      <c r="S214" s="1483"/>
      <c r="T214" s="1483"/>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391</v>
      </c>
      <c r="C215" s="629"/>
      <c r="D215" s="1500" t="s">
        <v>135</v>
      </c>
      <c r="E215" s="1500"/>
      <c r="F215" s="1486" t="s">
        <v>1278</v>
      </c>
      <c r="G215" s="1486"/>
      <c r="H215" s="1486" t="s">
        <v>1462</v>
      </c>
      <c r="I215" s="1486"/>
      <c r="J215" s="630" t="s">
        <v>1280</v>
      </c>
      <c r="K215" s="629"/>
      <c r="L215" s="1486" t="s">
        <v>1281</v>
      </c>
      <c r="M215" s="1486"/>
      <c r="N215" s="1486" t="s">
        <v>397</v>
      </c>
      <c r="O215" s="1486"/>
      <c r="P215" s="1486" t="s">
        <v>398</v>
      </c>
      <c r="Q215" s="1486"/>
      <c r="R215" s="1486" t="s">
        <v>399</v>
      </c>
      <c r="S215" s="1486"/>
      <c r="T215" s="1486" t="s">
        <v>400</v>
      </c>
      <c r="U215" s="1486"/>
      <c r="V215" s="1486" t="s">
        <v>401</v>
      </c>
      <c r="W215" s="1486"/>
      <c r="X215" s="1486" t="s">
        <v>402</v>
      </c>
      <c r="Y215" s="1486"/>
      <c r="Z215" s="1486" t="s">
        <v>403</v>
      </c>
      <c r="AA215" s="1486"/>
      <c r="AB215" s="1486" t="s">
        <v>404</v>
      </c>
      <c r="AC215" s="1486"/>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1" t="s">
        <v>1463</v>
      </c>
      <c r="S221" s="1501"/>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3" t="s">
        <v>191</v>
      </c>
      <c r="G222" s="1483"/>
      <c r="H222" s="1483"/>
      <c r="I222" s="1483"/>
      <c r="J222" s="1483"/>
      <c r="K222" s="787"/>
      <c r="L222" s="681"/>
      <c r="M222" s="681"/>
      <c r="N222" s="707" t="s">
        <v>191</v>
      </c>
      <c r="O222" s="681"/>
      <c r="P222" s="681"/>
      <c r="Q222" s="681"/>
      <c r="R222" s="1483" t="s">
        <v>191</v>
      </c>
      <c r="S222" s="1483"/>
      <c r="T222" s="1483"/>
      <c r="U222" s="708"/>
      <c r="V222" s="708"/>
      <c r="W222" s="708"/>
      <c r="X222" s="708"/>
      <c r="Y222" s="708"/>
      <c r="Z222" s="1483" t="s">
        <v>191</v>
      </c>
      <c r="AA222" s="1483"/>
      <c r="AB222" s="1483"/>
      <c r="AC222" s="1483"/>
      <c r="AD222" s="708"/>
      <c r="AE222" s="708"/>
      <c r="AF222" s="708"/>
      <c r="AG222" s="707"/>
      <c r="AH222" s="707"/>
      <c r="AI222" s="817"/>
      <c r="AJ222" s="817"/>
      <c r="AK222" s="817"/>
      <c r="AL222" s="817"/>
    </row>
    <row r="223" spans="1:41" ht="54.45" customHeight="1">
      <c r="A223" s="1502" t="s">
        <v>406</v>
      </c>
      <c r="B223" s="1490"/>
      <c r="C223" s="1490" t="s">
        <v>1464</v>
      </c>
      <c r="D223" s="1490"/>
      <c r="E223" s="629"/>
      <c r="F223" s="1486" t="s">
        <v>1465</v>
      </c>
      <c r="G223" s="1486"/>
      <c r="H223" s="1503" t="s">
        <v>409</v>
      </c>
      <c r="I223" s="1503"/>
      <c r="J223" s="1486" t="s">
        <v>410</v>
      </c>
      <c r="K223" s="1486"/>
      <c r="L223" s="1486" t="s">
        <v>411</v>
      </c>
      <c r="M223" s="1486"/>
      <c r="N223" s="1486" t="s">
        <v>412</v>
      </c>
      <c r="O223" s="1486"/>
      <c r="P223" s="1486" t="s">
        <v>413</v>
      </c>
      <c r="Q223" s="1486"/>
      <c r="R223" s="1486" t="s">
        <v>414</v>
      </c>
      <c r="S223" s="1486"/>
      <c r="T223" s="1486" t="s">
        <v>415</v>
      </c>
      <c r="U223" s="1486"/>
      <c r="V223" s="1486" t="s">
        <v>691</v>
      </c>
      <c r="W223" s="1486"/>
      <c r="X223" s="725" t="s">
        <v>1466</v>
      </c>
      <c r="Y223" s="1490" t="s">
        <v>1467</v>
      </c>
      <c r="Z223" s="1490"/>
      <c r="AA223" s="666"/>
      <c r="AB223" s="1486" t="s">
        <v>420</v>
      </c>
      <c r="AC223" s="1486"/>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6">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05" customHeight="1">
      <c r="A230" s="1482" t="s">
        <v>1452</v>
      </c>
      <c r="B230" s="1483"/>
      <c r="C230" s="1483"/>
      <c r="D230" s="1483"/>
      <c r="E230" s="1483"/>
      <c r="F230" s="1483"/>
      <c r="G230" s="1483"/>
      <c r="H230" s="1504"/>
      <c r="I230" s="1504"/>
      <c r="J230" s="1504"/>
      <c r="K230" s="1504"/>
      <c r="L230" s="1504"/>
      <c r="M230" s="1504"/>
      <c r="N230" s="1504"/>
      <c r="O230" s="1504"/>
      <c r="P230" s="1505"/>
      <c r="Q230" s="1473" t="s">
        <v>1452</v>
      </c>
      <c r="R230" s="1474"/>
      <c r="S230" s="1474"/>
      <c r="T230" s="1474"/>
      <c r="U230" s="1474"/>
      <c r="V230" s="1474"/>
      <c r="W230" s="1474"/>
      <c r="X230" s="1474"/>
      <c r="Y230" s="1506"/>
      <c r="Z230" s="1506"/>
      <c r="AA230" s="1506"/>
      <c r="AB230" s="1506"/>
      <c r="AC230" s="1506"/>
      <c r="AD230" s="1506"/>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90" t="s">
        <v>421</v>
      </c>
      <c r="B232" s="1490"/>
      <c r="C232" s="666"/>
      <c r="D232" s="1486" t="s">
        <v>422</v>
      </c>
      <c r="E232" s="1486"/>
      <c r="F232" s="1486" t="s">
        <v>423</v>
      </c>
      <c r="G232" s="1486"/>
      <c r="H232" s="1486" t="s">
        <v>1468</v>
      </c>
      <c r="I232" s="1486"/>
      <c r="J232" s="1486" t="s">
        <v>425</v>
      </c>
      <c r="K232" s="1486"/>
      <c r="L232" s="1486" t="s">
        <v>426</v>
      </c>
      <c r="M232" s="1486"/>
      <c r="N232" s="1486" t="s">
        <v>427</v>
      </c>
      <c r="O232" s="1486"/>
      <c r="P232" s="1486" t="s">
        <v>428</v>
      </c>
      <c r="Q232" s="1486"/>
      <c r="R232" s="1486" t="s">
        <v>430</v>
      </c>
      <c r="S232" s="1486"/>
      <c r="T232" s="1486" t="s">
        <v>431</v>
      </c>
      <c r="U232" s="1486"/>
      <c r="V232" s="1486" t="s">
        <v>432</v>
      </c>
      <c r="W232" s="1486"/>
      <c r="X232" s="1486" t="s">
        <v>433</v>
      </c>
      <c r="Y232" s="1486"/>
      <c r="Z232" s="1486" t="s">
        <v>434</v>
      </c>
      <c r="AA232" s="1486"/>
      <c r="AB232" s="1486" t="s">
        <v>435</v>
      </c>
      <c r="AC232" s="1486"/>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6">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74" t="s">
        <v>191</v>
      </c>
      <c r="W239" s="1474"/>
      <c r="X239" s="1474"/>
      <c r="Y239" s="1474"/>
      <c r="Z239" s="1474"/>
      <c r="AA239" s="1474"/>
      <c r="AB239" s="1474"/>
      <c r="AC239" s="1506"/>
      <c r="AD239" s="1506"/>
      <c r="AE239" s="1506"/>
      <c r="AF239" s="1506"/>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90" t="s">
        <v>436</v>
      </c>
      <c r="B241" s="1490"/>
      <c r="C241" s="729"/>
      <c r="D241" s="1486" t="s">
        <v>437</v>
      </c>
      <c r="E241" s="1486"/>
      <c r="F241" s="1486" t="s">
        <v>438</v>
      </c>
      <c r="G241" s="1486"/>
      <c r="H241" s="1486" t="s">
        <v>439</v>
      </c>
      <c r="I241" s="1486"/>
      <c r="J241" s="630" t="s">
        <v>440</v>
      </c>
      <c r="K241" s="1490" t="s">
        <v>441</v>
      </c>
      <c r="L241" s="1490"/>
      <c r="M241" s="631" t="s">
        <v>1446</v>
      </c>
      <c r="N241" s="1486" t="s">
        <v>696</v>
      </c>
      <c r="O241" s="1486"/>
      <c r="P241" s="1486" t="s">
        <v>697</v>
      </c>
      <c r="Q241" s="1486"/>
      <c r="R241" s="1486" t="s">
        <v>698</v>
      </c>
      <c r="S241" s="1486"/>
      <c r="T241" s="1486" t="s">
        <v>699</v>
      </c>
      <c r="U241" s="1486"/>
      <c r="V241" s="1486" t="s">
        <v>700</v>
      </c>
      <c r="W241" s="1486"/>
      <c r="X241" s="1486" t="s">
        <v>701</v>
      </c>
      <c r="Y241" s="1486"/>
      <c r="Z241" s="1486" t="s">
        <v>702</v>
      </c>
      <c r="AA241" s="1486"/>
      <c r="AB241" s="1486" t="s">
        <v>703</v>
      </c>
      <c r="AC241" s="1486"/>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5" customHeight="1">
      <c r="A247" s="681"/>
      <c r="B247" s="681"/>
      <c r="C247" s="681"/>
      <c r="D247" s="681"/>
      <c r="E247" s="681"/>
      <c r="F247" s="681"/>
      <c r="G247" s="681"/>
      <c r="H247" s="817" t="s">
        <v>191</v>
      </c>
      <c r="I247" s="681"/>
      <c r="J247" s="681"/>
      <c r="K247" s="681"/>
      <c r="M247" s="787"/>
      <c r="N247" s="787"/>
      <c r="O247" s="1474" t="s">
        <v>1452</v>
      </c>
      <c r="P247" s="1474"/>
      <c r="Q247" s="1474"/>
      <c r="R247" s="1474"/>
      <c r="S247" s="1494"/>
      <c r="T247" s="871"/>
      <c r="U247" s="1508" t="s">
        <v>1452</v>
      </c>
      <c r="V247" s="1509"/>
      <c r="W247" s="1510"/>
      <c r="X247" s="1511"/>
      <c r="Y247" s="1506"/>
      <c r="Z247" s="1506"/>
      <c r="AA247" s="1506"/>
      <c r="AB247" s="1506"/>
      <c r="AC247" s="1506"/>
      <c r="AD247" s="1506"/>
      <c r="AE247" s="1506"/>
      <c r="AF247" s="1506"/>
      <c r="AG247" s="1506"/>
      <c r="AH247" s="1506"/>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704</v>
      </c>
      <c r="C249" s="630"/>
      <c r="D249" s="1486" t="s">
        <v>705</v>
      </c>
      <c r="E249" s="1486"/>
      <c r="F249" s="1486" t="s">
        <v>706</v>
      </c>
      <c r="G249" s="1486"/>
      <c r="H249" s="1486" t="s">
        <v>707</v>
      </c>
      <c r="I249" s="1486"/>
      <c r="J249" s="630" t="s">
        <v>708</v>
      </c>
      <c r="K249" s="630"/>
      <c r="L249" s="1486" t="s">
        <v>709</v>
      </c>
      <c r="M249" s="1486"/>
      <c r="N249" s="1486" t="s">
        <v>710</v>
      </c>
      <c r="O249" s="1486"/>
      <c r="P249" s="1486" t="s">
        <v>711</v>
      </c>
      <c r="Q249" s="1486"/>
      <c r="R249" s="1486" t="s">
        <v>712</v>
      </c>
      <c r="S249" s="1486"/>
      <c r="T249" s="1486" t="s">
        <v>713</v>
      </c>
      <c r="U249" s="1486"/>
      <c r="V249" s="1486" t="s">
        <v>714</v>
      </c>
      <c r="W249" s="1486"/>
      <c r="X249" s="732" t="s">
        <v>715</v>
      </c>
      <c r="Y249" s="666"/>
      <c r="Z249" s="732" t="s">
        <v>716</v>
      </c>
      <c r="AA249" s="724"/>
      <c r="AB249" s="732" t="s">
        <v>717</v>
      </c>
      <c r="AC249" s="631" t="s">
        <v>1447</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3" t="s">
        <v>191</v>
      </c>
      <c r="K255" s="1483"/>
      <c r="L255" s="1483"/>
      <c r="M255" s="1483"/>
      <c r="N255" s="148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1537</v>
      </c>
      <c r="K279" s="644"/>
      <c r="L279" s="1507" t="s">
        <v>191</v>
      </c>
      <c r="M279" s="1507"/>
      <c r="N279" s="1507"/>
      <c r="O279" s="1507"/>
      <c r="P279" s="150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6"/>
      <c r="K304" s="1506"/>
      <c r="L304" s="1506"/>
      <c r="M304" s="1506"/>
      <c r="N304" s="1506"/>
      <c r="O304" s="1506"/>
      <c r="P304" s="1506"/>
      <c r="Q304" s="1506"/>
      <c r="R304" s="1506"/>
      <c r="S304" s="1506"/>
      <c r="T304" s="1506"/>
      <c r="U304" s="1506"/>
      <c r="V304" s="1506"/>
      <c r="W304" s="1506"/>
      <c r="X304" s="1506"/>
      <c r="Y304" s="1506"/>
      <c r="Z304" s="1474" t="s">
        <v>1475</v>
      </c>
      <c r="AA304" s="1474"/>
      <c r="AB304" s="1474"/>
      <c r="AC304" s="1474"/>
      <c r="AD304" s="1474"/>
      <c r="AE304" s="1474"/>
      <c r="AF304" s="1494"/>
      <c r="AG304" s="786"/>
      <c r="AH304" s="808"/>
      <c r="AI304" s="817"/>
      <c r="AJ304" s="817"/>
      <c r="AK304" s="817"/>
      <c r="AL304" s="817"/>
    </row>
    <row r="305" spans="1:41" ht="33.6">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18" t="s">
        <v>1449</v>
      </c>
      <c r="Q305" s="1518"/>
      <c r="R305" s="666"/>
      <c r="S305" s="649"/>
      <c r="T305" s="869">
        <v>1</v>
      </c>
      <c r="U305" s="1519" t="s">
        <v>1469</v>
      </c>
      <c r="V305" s="1519"/>
      <c r="W305" s="1519"/>
      <c r="X305" s="1519"/>
      <c r="Y305" s="1519"/>
      <c r="Z305" s="1512"/>
      <c r="AA305" s="1512"/>
      <c r="AB305" s="1515"/>
      <c r="AC305" s="1515"/>
      <c r="AD305" s="1520"/>
      <c r="AE305" s="1521"/>
      <c r="AF305" s="1521"/>
      <c r="AG305" s="1521"/>
      <c r="AH305" s="1521"/>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2" t="s">
        <v>1470</v>
      </c>
      <c r="V306" s="1512"/>
      <c r="W306" s="1512"/>
      <c r="X306" s="1512"/>
      <c r="Y306" s="1512"/>
      <c r="Z306" s="1512"/>
      <c r="AA306" s="1512"/>
      <c r="AB306" s="1513"/>
      <c r="AC306" s="1513"/>
      <c r="AD306" s="1522">
        <f>AB306+AB307+AB308</f>
        <v>0</v>
      </c>
      <c r="AE306" s="1522"/>
      <c r="AF306" s="1522"/>
      <c r="AG306" s="1522"/>
      <c r="AH306" s="1522"/>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3" t="s">
        <v>1471</v>
      </c>
      <c r="V307" s="1524"/>
      <c r="W307" s="1524"/>
      <c r="X307" s="1524"/>
      <c r="Y307" s="1524"/>
      <c r="Z307" s="1524"/>
      <c r="AA307" s="1525"/>
      <c r="AB307" s="1513"/>
      <c r="AC307" s="1513"/>
      <c r="AD307" s="1522"/>
      <c r="AE307" s="1522"/>
      <c r="AF307" s="1522"/>
      <c r="AG307" s="1522"/>
      <c r="AH307" s="1522"/>
      <c r="AI307" s="816"/>
      <c r="AJ307" s="816"/>
      <c r="AK307" s="816"/>
      <c r="AL307" s="816"/>
    </row>
    <row r="308" spans="1:41" ht="100.05"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2" t="s">
        <v>1472</v>
      </c>
      <c r="V308" s="1512"/>
      <c r="W308" s="1512"/>
      <c r="X308" s="1512"/>
      <c r="Y308" s="1512"/>
      <c r="Z308" s="1512"/>
      <c r="AA308" s="1512"/>
      <c r="AB308" s="1526"/>
      <c r="AC308" s="1527"/>
      <c r="AD308" s="1522"/>
      <c r="AE308" s="1522"/>
      <c r="AF308" s="1522"/>
      <c r="AG308" s="1522"/>
      <c r="AH308" s="1522"/>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2" t="s">
        <v>1473</v>
      </c>
      <c r="V309" s="1512"/>
      <c r="W309" s="1512"/>
      <c r="X309" s="1512"/>
      <c r="Y309" s="1512"/>
      <c r="Z309" s="1512"/>
      <c r="AA309" s="1512"/>
      <c r="AB309" s="1513"/>
      <c r="AC309" s="1513"/>
      <c r="AD309" s="1514">
        <f>AB309+AB310</f>
        <v>0</v>
      </c>
      <c r="AE309" s="1514"/>
      <c r="AF309" s="1514"/>
      <c r="AG309" s="1514"/>
      <c r="AH309" s="1514"/>
      <c r="AI309" s="815"/>
      <c r="AJ309" s="815"/>
      <c r="AK309" s="815"/>
      <c r="AL309" s="815"/>
      <c r="AM309" s="644">
        <f>SUM(AM19:AM308)</f>
        <v>9</v>
      </c>
      <c r="AN309" s="644">
        <f>SUM(AN20:AN308)</f>
        <v>21</v>
      </c>
      <c r="AO309" s="644">
        <f>SUM(AO20:AO308)</f>
        <v>2</v>
      </c>
    </row>
    <row r="310" spans="1:41" ht="34.950000000000003"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2" t="s">
        <v>1474</v>
      </c>
      <c r="V310" s="1512"/>
      <c r="W310" s="1512"/>
      <c r="X310" s="1512"/>
      <c r="Y310" s="1512"/>
      <c r="Z310" s="1512"/>
      <c r="AA310" s="1512"/>
      <c r="AB310" s="1515"/>
      <c r="AC310" s="1515"/>
      <c r="AD310" s="1514"/>
      <c r="AE310" s="1514"/>
      <c r="AF310" s="1514"/>
      <c r="AG310" s="1514"/>
      <c r="AH310" s="1514"/>
      <c r="AI310" s="815"/>
      <c r="AJ310" s="815"/>
      <c r="AK310" s="815"/>
      <c r="AL310" s="815"/>
      <c r="AM310" s="684" t="s">
        <v>353</v>
      </c>
      <c r="AN310" s="684" t="s">
        <v>191</v>
      </c>
      <c r="AO310" s="684" t="s">
        <v>338</v>
      </c>
    </row>
    <row r="311" spans="1:41" ht="39.450000000000003"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16" t="s">
        <v>1476</v>
      </c>
      <c r="V311" s="1516"/>
      <c r="W311" s="1516"/>
      <c r="X311" s="1516"/>
      <c r="Y311" s="1516"/>
      <c r="Z311" s="1516"/>
      <c r="AA311" s="1516"/>
      <c r="AB311" s="1517"/>
      <c r="AC311" s="1517"/>
      <c r="AD311" s="1514"/>
      <c r="AE311" s="1514"/>
      <c r="AF311" s="1514"/>
      <c r="AG311" s="1514"/>
      <c r="AH311" s="1514"/>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47">
        <v>52</v>
      </c>
      <c r="B1" s="1548"/>
      <c r="C1" s="1548"/>
      <c r="D1" s="1548"/>
      <c r="E1" s="1548"/>
      <c r="F1" s="1548"/>
      <c r="G1" s="1548"/>
      <c r="H1" s="1548"/>
      <c r="I1" s="1548"/>
      <c r="J1" s="1548"/>
      <c r="K1" s="1548"/>
      <c r="L1" s="1548"/>
      <c r="M1" s="1548"/>
      <c r="N1" s="1548"/>
      <c r="O1" s="1548"/>
      <c r="P1" s="1548"/>
      <c r="Q1" s="1548"/>
      <c r="R1" s="1548"/>
      <c r="S1" s="1548"/>
      <c r="T1" s="1548"/>
      <c r="U1" s="1548"/>
      <c r="V1" s="1548"/>
      <c r="W1" s="1548"/>
      <c r="X1" s="1548"/>
      <c r="Y1" s="1548"/>
      <c r="Z1" s="1548"/>
      <c r="AA1" s="1548"/>
      <c r="AB1" s="1548"/>
      <c r="AC1" s="1548"/>
      <c r="AD1" s="1548"/>
      <c r="AE1" s="1549"/>
      <c r="AF1" s="424"/>
      <c r="AG1" s="424"/>
      <c r="AH1" s="424"/>
      <c r="AI1" s="424"/>
      <c r="AJ1" s="424"/>
      <c r="AK1" s="425"/>
    </row>
    <row r="2" spans="1:37">
      <c r="A2" s="1550">
        <f ca="1">NOW()-1</f>
        <v>46125.762187384258</v>
      </c>
      <c r="B2" s="1551"/>
      <c r="C2" s="1551"/>
      <c r="D2" s="1551"/>
      <c r="E2" s="1551"/>
      <c r="F2" s="1551"/>
      <c r="G2" s="1551"/>
      <c r="H2" s="1551"/>
      <c r="I2" s="1551"/>
      <c r="J2" s="1551"/>
      <c r="K2" s="1551"/>
      <c r="L2" s="1551"/>
      <c r="M2" s="1551"/>
      <c r="N2" s="1551"/>
      <c r="O2" s="1551"/>
      <c r="P2" s="1551"/>
      <c r="Q2" s="1551"/>
      <c r="R2" s="1551"/>
      <c r="S2" s="1551"/>
      <c r="T2" s="1551"/>
      <c r="U2" s="1551"/>
      <c r="V2" s="1551"/>
      <c r="W2" s="1551"/>
      <c r="X2" s="1551"/>
      <c r="Y2" s="1551"/>
      <c r="Z2" s="1551"/>
      <c r="AA2" s="1551"/>
      <c r="AB2" s="1551"/>
      <c r="AC2" s="1551"/>
      <c r="AD2" s="1551"/>
      <c r="AE2" s="427"/>
      <c r="AK2" s="428"/>
    </row>
    <row r="3" spans="1:37" ht="12.6" thickBot="1">
      <c r="A3" s="1552" t="s">
        <v>1125</v>
      </c>
      <c r="B3" s="1553"/>
      <c r="C3" s="1553"/>
      <c r="D3" s="1553"/>
      <c r="E3" s="1553"/>
      <c r="F3" s="1553"/>
      <c r="G3" s="1553"/>
      <c r="H3" s="1553"/>
      <c r="I3" s="1553"/>
      <c r="J3" s="1553"/>
      <c r="K3" s="1553"/>
      <c r="L3" s="1553"/>
      <c r="M3" s="1553"/>
      <c r="N3" s="1553"/>
      <c r="O3" s="1553"/>
      <c r="P3" s="1553"/>
      <c r="Q3" s="1553"/>
      <c r="R3" s="1553"/>
      <c r="S3" s="1553"/>
      <c r="T3" s="1553"/>
      <c r="U3" s="1553"/>
      <c r="V3" s="1553"/>
      <c r="W3" s="1553"/>
      <c r="X3" s="1553"/>
      <c r="Y3" s="1553"/>
      <c r="Z3" s="1553"/>
      <c r="AA3" s="1553"/>
      <c r="AB3" s="1553"/>
      <c r="AC3" s="1553"/>
      <c r="AD3" s="1553"/>
      <c r="AE3" s="1554"/>
      <c r="AK3" s="428"/>
    </row>
    <row r="4" spans="1:37">
      <c r="A4" s="1555" t="s">
        <v>1126</v>
      </c>
      <c r="B4" s="1556"/>
      <c r="C4" s="1556"/>
      <c r="D4" s="1556"/>
      <c r="E4" s="1556"/>
      <c r="F4" s="1556"/>
      <c r="G4" s="1556"/>
      <c r="H4" s="1556"/>
      <c r="I4" s="1556"/>
      <c r="J4" s="1556"/>
      <c r="K4" s="1556"/>
      <c r="L4" s="1556"/>
      <c r="M4" s="1556"/>
      <c r="N4" s="1556"/>
      <c r="O4" s="1556"/>
      <c r="P4" s="1557"/>
      <c r="Q4" s="429"/>
      <c r="R4" s="429"/>
      <c r="S4" s="1560"/>
      <c r="T4" s="1560"/>
      <c r="U4" s="1560"/>
      <c r="V4" s="430"/>
      <c r="W4" s="1561"/>
      <c r="X4" s="1561"/>
      <c r="Y4" s="1561"/>
      <c r="Z4" s="1561"/>
      <c r="AA4" s="430"/>
      <c r="AB4" s="430"/>
      <c r="AC4" s="431"/>
      <c r="AD4" s="431"/>
      <c r="AE4" s="432"/>
      <c r="AK4" s="428"/>
    </row>
    <row r="5" spans="1:37">
      <c r="A5" s="1558"/>
      <c r="B5" s="1537"/>
      <c r="C5" s="1537"/>
      <c r="D5" s="1537"/>
      <c r="E5" s="1537"/>
      <c r="F5" s="1537"/>
      <c r="G5" s="1537"/>
      <c r="H5" s="1537"/>
      <c r="I5" s="1537"/>
      <c r="J5" s="1537"/>
      <c r="K5" s="1537"/>
      <c r="L5" s="1537"/>
      <c r="M5" s="1537"/>
      <c r="N5" s="1537"/>
      <c r="O5" s="1537"/>
      <c r="P5" s="1559"/>
      <c r="Q5" s="429"/>
      <c r="R5" s="429"/>
      <c r="S5" s="1562" t="s">
        <v>1127</v>
      </c>
      <c r="T5" s="1562"/>
      <c r="U5" s="1562"/>
      <c r="V5" s="431"/>
      <c r="W5" s="1544" t="s">
        <v>1128</v>
      </c>
      <c r="X5" s="1544"/>
      <c r="Y5" s="1544"/>
      <c r="Z5" s="1544"/>
      <c r="AA5" s="431"/>
      <c r="AB5" s="431"/>
      <c r="AC5" s="431"/>
      <c r="AD5" s="431"/>
      <c r="AE5" s="432"/>
      <c r="AK5" s="428"/>
    </row>
    <row r="6" spans="1:37">
      <c r="A6" s="1531" t="s">
        <v>975</v>
      </c>
      <c r="B6" s="1532"/>
      <c r="C6" s="1532" t="s">
        <v>13</v>
      </c>
      <c r="D6" s="1532"/>
      <c r="E6" s="1532"/>
      <c r="F6" s="1532" t="s">
        <v>1129</v>
      </c>
      <c r="G6" s="1532"/>
      <c r="H6" s="1534" t="s">
        <v>1130</v>
      </c>
      <c r="I6" s="1534"/>
      <c r="J6" s="1534"/>
      <c r="K6" s="1534" t="s">
        <v>1131</v>
      </c>
      <c r="L6" s="1534"/>
      <c r="M6" s="1534"/>
      <c r="N6" s="1534" t="s">
        <v>820</v>
      </c>
      <c r="O6" s="1534"/>
      <c r="P6" s="1536"/>
      <c r="Q6" s="429"/>
      <c r="R6" s="429"/>
      <c r="S6" s="429"/>
      <c r="T6" s="431"/>
      <c r="U6" s="431"/>
      <c r="V6" s="431"/>
      <c r="W6" s="431"/>
      <c r="X6" s="431"/>
      <c r="Y6" s="431"/>
      <c r="Z6" s="431"/>
      <c r="AA6" s="431"/>
      <c r="AB6" s="431"/>
      <c r="AC6" s="431"/>
      <c r="AD6" s="431" t="s">
        <v>44</v>
      </c>
      <c r="AE6" s="432"/>
      <c r="AK6" s="428"/>
    </row>
    <row r="7" spans="1:37">
      <c r="A7" s="1531"/>
      <c r="B7" s="1532"/>
      <c r="C7" s="1532"/>
      <c r="D7" s="1532"/>
      <c r="E7" s="1532"/>
      <c r="F7" s="1532"/>
      <c r="G7" s="1532"/>
      <c r="H7" s="1534"/>
      <c r="I7" s="1534"/>
      <c r="J7" s="1534"/>
      <c r="K7" s="1534"/>
      <c r="L7" s="1534"/>
      <c r="M7" s="1534"/>
      <c r="N7" s="1534"/>
      <c r="O7" s="1534"/>
      <c r="P7" s="1536"/>
      <c r="Q7" s="429"/>
      <c r="R7" s="429"/>
      <c r="S7" s="429"/>
      <c r="T7" s="431"/>
      <c r="U7" s="431"/>
      <c r="V7" s="431"/>
      <c r="W7" s="431"/>
      <c r="X7" s="431"/>
      <c r="Y7" s="431"/>
      <c r="Z7" s="431"/>
      <c r="AA7" s="412"/>
      <c r="AB7" s="412"/>
      <c r="AC7" s="412"/>
      <c r="AD7" s="412"/>
      <c r="AE7" s="432"/>
      <c r="AK7" s="428"/>
    </row>
    <row r="8" spans="1:37" ht="19.95" customHeight="1">
      <c r="A8" s="1531">
        <v>1</v>
      </c>
      <c r="B8" s="1532"/>
      <c r="C8" s="1537" t="s">
        <v>1132</v>
      </c>
      <c r="D8" s="1537"/>
      <c r="E8" s="1537"/>
      <c r="F8" s="1534" t="s">
        <v>1028</v>
      </c>
      <c r="G8" s="1534"/>
      <c r="H8" s="1535">
        <v>187.17500000000001</v>
      </c>
      <c r="I8" s="1535"/>
      <c r="J8" s="1535"/>
      <c r="K8" s="1535">
        <v>187.17500000000001</v>
      </c>
      <c r="L8" s="1535"/>
      <c r="M8" s="1535"/>
      <c r="N8" s="1534">
        <f t="shared" ref="N8:N16" si="0">H8-K8</f>
        <v>0</v>
      </c>
      <c r="O8" s="1534"/>
      <c r="P8" s="1536"/>
      <c r="Q8" s="429" t="s">
        <v>1355</v>
      </c>
      <c r="R8" s="429"/>
      <c r="S8" s="429"/>
      <c r="T8" s="431"/>
      <c r="U8" s="431"/>
      <c r="V8" s="431"/>
      <c r="W8" s="431"/>
      <c r="X8" s="431"/>
      <c r="Y8" s="431"/>
      <c r="Z8" s="431"/>
      <c r="AA8" s="412"/>
      <c r="AB8" s="412"/>
      <c r="AC8" s="412"/>
      <c r="AD8" s="412"/>
      <c r="AE8" s="432"/>
      <c r="AK8" s="428"/>
    </row>
    <row r="9" spans="1:37" ht="30.6" customHeight="1">
      <c r="A9" s="1531">
        <f>A8+1</f>
        <v>2</v>
      </c>
      <c r="B9" s="1532"/>
      <c r="C9" s="1537" t="s">
        <v>1133</v>
      </c>
      <c r="D9" s="1537"/>
      <c r="E9" s="1537"/>
      <c r="F9" s="1534" t="s">
        <v>1028</v>
      </c>
      <c r="G9" s="1534"/>
      <c r="H9" s="1535">
        <v>187.17500000000001</v>
      </c>
      <c r="I9" s="1535"/>
      <c r="J9" s="1535"/>
      <c r="K9" s="1540">
        <v>169.16800000000001</v>
      </c>
      <c r="L9" s="1541"/>
      <c r="M9" s="1542"/>
      <c r="N9" s="1534">
        <f t="shared" si="0"/>
        <v>18.007000000000005</v>
      </c>
      <c r="O9" s="1534"/>
      <c r="P9" s="1536"/>
      <c r="Q9" s="429" t="s">
        <v>1354</v>
      </c>
      <c r="R9" s="429"/>
      <c r="S9" s="429"/>
      <c r="T9" s="431"/>
      <c r="U9" s="431"/>
      <c r="V9" s="431"/>
      <c r="W9" s="431"/>
      <c r="X9" s="431"/>
      <c r="Y9" s="431"/>
      <c r="Z9" s="431"/>
      <c r="AA9" s="412"/>
      <c r="AB9" s="412"/>
      <c r="AC9" s="412"/>
      <c r="AD9" s="412"/>
      <c r="AE9" s="432"/>
      <c r="AK9" s="428"/>
    </row>
    <row r="10" spans="1:37" ht="33" customHeight="1">
      <c r="A10" s="1531">
        <f t="shared" ref="A10:A16" si="1">A9+1</f>
        <v>3</v>
      </c>
      <c r="B10" s="1532"/>
      <c r="C10" s="1537" t="s">
        <v>1134</v>
      </c>
      <c r="D10" s="1537"/>
      <c r="E10" s="1537"/>
      <c r="F10" s="1538" t="s">
        <v>1135</v>
      </c>
      <c r="G10" s="1539"/>
      <c r="H10" s="1540">
        <v>73</v>
      </c>
      <c r="I10" s="1541"/>
      <c r="J10" s="1542"/>
      <c r="K10" s="1543">
        <v>73</v>
      </c>
      <c r="L10" s="1543"/>
      <c r="M10" s="1543"/>
      <c r="N10" s="1534">
        <f t="shared" si="0"/>
        <v>0</v>
      </c>
      <c r="O10" s="1534"/>
      <c r="P10" s="1536"/>
      <c r="Q10" s="429"/>
      <c r="R10" s="429"/>
      <c r="S10" s="429"/>
      <c r="T10" s="431"/>
      <c r="U10" s="431"/>
      <c r="V10" s="431"/>
      <c r="W10" s="431"/>
      <c r="X10" s="431"/>
      <c r="Y10" s="431"/>
      <c r="Z10" s="431"/>
      <c r="AA10" s="412"/>
      <c r="AB10" s="412"/>
      <c r="AC10" s="412"/>
      <c r="AD10" s="412"/>
      <c r="AE10" s="432"/>
      <c r="AK10" s="428"/>
    </row>
    <row r="11" spans="1:37" ht="25.8" customHeight="1">
      <c r="A11" s="1531">
        <f t="shared" si="1"/>
        <v>4</v>
      </c>
      <c r="B11" s="1532"/>
      <c r="C11" s="1537" t="s">
        <v>267</v>
      </c>
      <c r="D11" s="1537"/>
      <c r="E11" s="1537"/>
      <c r="F11" s="1538" t="s">
        <v>1135</v>
      </c>
      <c r="G11" s="1539"/>
      <c r="H11" s="1540">
        <v>495</v>
      </c>
      <c r="I11" s="1541"/>
      <c r="J11" s="1542"/>
      <c r="K11" s="1543">
        <v>79</v>
      </c>
      <c r="L11" s="1543"/>
      <c r="M11" s="1543"/>
      <c r="N11" s="1534">
        <f t="shared" si="0"/>
        <v>416</v>
      </c>
      <c r="O11" s="1534"/>
      <c r="P11" s="1536"/>
      <c r="Q11" s="429"/>
      <c r="R11" s="429"/>
      <c r="S11" s="431"/>
      <c r="T11" s="431"/>
      <c r="U11" s="431"/>
      <c r="V11" s="431"/>
      <c r="W11" s="431"/>
      <c r="X11" s="431"/>
      <c r="Y11" s="431"/>
      <c r="Z11" s="431"/>
      <c r="AA11" s="413" t="s">
        <v>1136</v>
      </c>
      <c r="AB11" s="412"/>
      <c r="AC11" s="412"/>
      <c r="AD11" s="412"/>
      <c r="AE11" s="432"/>
      <c r="AK11" s="428"/>
    </row>
    <row r="12" spans="1:37" ht="21" customHeight="1">
      <c r="A12" s="1531">
        <f t="shared" si="1"/>
        <v>5</v>
      </c>
      <c r="B12" s="1532"/>
      <c r="C12" s="1537" t="s">
        <v>268</v>
      </c>
      <c r="D12" s="1537"/>
      <c r="E12" s="1537"/>
      <c r="F12" s="1538" t="s">
        <v>1137</v>
      </c>
      <c r="G12" s="1539"/>
      <c r="H12" s="1540">
        <v>497</v>
      </c>
      <c r="I12" s="1541"/>
      <c r="J12" s="1542"/>
      <c r="K12" s="1543">
        <v>61</v>
      </c>
      <c r="L12" s="1543"/>
      <c r="M12" s="1543"/>
      <c r="N12" s="1534">
        <f t="shared" si="0"/>
        <v>436</v>
      </c>
      <c r="O12" s="1534"/>
      <c r="P12" s="1536"/>
      <c r="Q12" s="429"/>
      <c r="R12" s="429"/>
      <c r="S12" s="433" t="s">
        <v>1138</v>
      </c>
      <c r="T12" s="431"/>
      <c r="U12" s="431"/>
      <c r="V12" s="1544" t="s">
        <v>182</v>
      </c>
      <c r="W12" s="1544"/>
      <c r="X12" s="1544"/>
      <c r="Y12" s="431"/>
      <c r="Z12" s="431"/>
      <c r="AA12" s="412"/>
      <c r="AB12" s="1545"/>
      <c r="AC12" s="1545"/>
      <c r="AD12" s="412"/>
      <c r="AE12" s="434" t="s">
        <v>1139</v>
      </c>
      <c r="AK12" s="428"/>
    </row>
    <row r="13" spans="1:37">
      <c r="A13" s="1531">
        <f t="shared" si="1"/>
        <v>6</v>
      </c>
      <c r="B13" s="1532"/>
      <c r="C13" s="1537" t="s">
        <v>1140</v>
      </c>
      <c r="D13" s="1537"/>
      <c r="E13" s="1537"/>
      <c r="F13" s="1538" t="s">
        <v>1135</v>
      </c>
      <c r="G13" s="1539"/>
      <c r="H13" s="1540">
        <v>495</v>
      </c>
      <c r="I13" s="1541"/>
      <c r="J13" s="1542"/>
      <c r="K13" s="1543"/>
      <c r="L13" s="1543"/>
      <c r="M13" s="1543"/>
      <c r="N13" s="1534">
        <f t="shared" si="0"/>
        <v>495</v>
      </c>
      <c r="O13" s="1534"/>
      <c r="P13" s="1536"/>
      <c r="Q13" s="429"/>
      <c r="R13" s="429"/>
      <c r="S13" s="431" t="s">
        <v>268</v>
      </c>
      <c r="T13" s="431"/>
      <c r="U13" s="431"/>
      <c r="V13" s="1546"/>
      <c r="W13" s="1546"/>
      <c r="X13" s="1546"/>
      <c r="Y13" s="431"/>
      <c r="Z13" s="431"/>
      <c r="AA13" s="435"/>
      <c r="AB13" s="412"/>
      <c r="AC13" s="412"/>
      <c r="AD13" s="412"/>
      <c r="AE13" s="432"/>
      <c r="AK13" s="428"/>
    </row>
    <row r="14" spans="1:37" ht="21" customHeight="1">
      <c r="A14" s="1531">
        <f t="shared" si="1"/>
        <v>7</v>
      </c>
      <c r="B14" s="1532"/>
      <c r="C14" s="1537" t="s">
        <v>480</v>
      </c>
      <c r="D14" s="1537"/>
      <c r="E14" s="1537"/>
      <c r="F14" s="1538" t="s">
        <v>1137</v>
      </c>
      <c r="G14" s="1539"/>
      <c r="H14" s="1540">
        <v>405</v>
      </c>
      <c r="I14" s="1541"/>
      <c r="J14" s="1542"/>
      <c r="K14" s="1543"/>
      <c r="L14" s="1543"/>
      <c r="M14" s="1543"/>
      <c r="N14" s="1534">
        <f t="shared" si="0"/>
        <v>405</v>
      </c>
      <c r="O14" s="1534"/>
      <c r="P14" s="1536"/>
      <c r="Q14" s="429"/>
      <c r="R14" s="429"/>
      <c r="S14" s="429"/>
      <c r="T14" s="431"/>
      <c r="U14" s="431"/>
      <c r="V14" s="431"/>
      <c r="W14" s="431"/>
      <c r="X14" s="431"/>
      <c r="Y14" s="431"/>
      <c r="Z14" s="431"/>
      <c r="AA14" s="412"/>
      <c r="AB14" s="412"/>
      <c r="AC14" s="412"/>
      <c r="AD14" s="412"/>
      <c r="AE14" s="432"/>
      <c r="AK14" s="428"/>
    </row>
    <row r="15" spans="1:37">
      <c r="A15" s="1531">
        <f t="shared" si="1"/>
        <v>8</v>
      </c>
      <c r="B15" s="1532"/>
      <c r="C15" s="1533" t="s">
        <v>1141</v>
      </c>
      <c r="D15" s="1533"/>
      <c r="E15" s="1533"/>
      <c r="F15" s="1534" t="s">
        <v>1028</v>
      </c>
      <c r="G15" s="1534"/>
      <c r="H15" s="1535">
        <v>187.17500000000001</v>
      </c>
      <c r="I15" s="1535"/>
      <c r="J15" s="1535"/>
      <c r="K15" s="1534"/>
      <c r="L15" s="1534"/>
      <c r="M15" s="1534"/>
      <c r="N15" s="1534">
        <f t="shared" si="0"/>
        <v>187.17500000000001</v>
      </c>
      <c r="O15" s="1534"/>
      <c r="P15" s="1536"/>
      <c r="Q15" s="429"/>
      <c r="R15" s="429"/>
      <c r="S15" s="429"/>
      <c r="T15" s="431"/>
      <c r="U15" s="431"/>
      <c r="V15" s="431"/>
      <c r="W15" s="431"/>
      <c r="X15" s="431" t="s">
        <v>1142</v>
      </c>
      <c r="Y15" s="431"/>
      <c r="Z15" s="431"/>
      <c r="AA15" s="431"/>
      <c r="AB15" s="431"/>
      <c r="AC15" s="431"/>
      <c r="AD15" s="431"/>
      <c r="AE15" s="432"/>
      <c r="AK15" s="428"/>
    </row>
    <row r="16" spans="1:37" ht="20.25" customHeight="1">
      <c r="A16" s="1531">
        <f t="shared" si="1"/>
        <v>9</v>
      </c>
      <c r="B16" s="1532"/>
      <c r="C16" s="1533" t="s">
        <v>1143</v>
      </c>
      <c r="D16" s="1533"/>
      <c r="E16" s="1533"/>
      <c r="F16" s="1534" t="s">
        <v>1028</v>
      </c>
      <c r="G16" s="1534"/>
      <c r="H16" s="1535">
        <v>187.17500000000001</v>
      </c>
      <c r="I16" s="1535"/>
      <c r="J16" s="1535"/>
      <c r="K16" s="1534"/>
      <c r="L16" s="1534"/>
      <c r="M16" s="1534"/>
      <c r="N16" s="1534">
        <f t="shared" si="0"/>
        <v>187.17500000000001</v>
      </c>
      <c r="O16" s="1534"/>
      <c r="P16" s="1536"/>
      <c r="Q16" s="436"/>
      <c r="R16" s="436"/>
      <c r="S16" s="436"/>
      <c r="T16" s="437"/>
      <c r="U16" s="437"/>
      <c r="V16" s="437"/>
      <c r="W16" s="437"/>
      <c r="X16" s="437"/>
      <c r="Y16" s="437"/>
      <c r="Z16" s="1528" t="s">
        <v>1144</v>
      </c>
      <c r="AA16" s="1528"/>
      <c r="AB16" s="1529" t="s">
        <v>1145</v>
      </c>
      <c r="AC16" s="1529"/>
      <c r="AD16" s="1529"/>
      <c r="AE16" s="1530"/>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72" t="s">
        <v>261</v>
      </c>
      <c r="B1" s="1572"/>
      <c r="C1" s="1572"/>
      <c r="D1" s="1572"/>
      <c r="E1" s="1572"/>
      <c r="F1" s="1572"/>
      <c r="G1" s="1572"/>
      <c r="H1" s="1572"/>
      <c r="I1" s="1572"/>
      <c r="J1" s="1572"/>
      <c r="K1" s="1572"/>
      <c r="L1" s="1572"/>
      <c r="M1" s="1572"/>
      <c r="N1" s="1572"/>
      <c r="O1" s="1572"/>
      <c r="P1" s="1572"/>
      <c r="Q1" s="1572"/>
      <c r="R1" s="1572"/>
      <c r="S1" s="1572"/>
      <c r="T1" s="1572"/>
      <c r="U1" s="1572"/>
      <c r="V1" s="1573"/>
    </row>
    <row r="2" spans="1:43" ht="15" thickBot="1">
      <c r="A2" s="1574" t="s">
        <v>262</v>
      </c>
      <c r="B2" s="1316"/>
      <c r="C2" s="1316"/>
      <c r="D2" s="1316"/>
      <c r="E2" s="1316"/>
      <c r="F2" s="1316"/>
      <c r="G2" s="1316"/>
      <c r="H2" s="1316"/>
      <c r="I2" s="1316"/>
      <c r="J2" s="1316"/>
      <c r="K2" s="1316"/>
      <c r="L2" s="1316"/>
      <c r="M2" s="1316"/>
      <c r="N2" s="1316"/>
      <c r="O2" s="1316"/>
      <c r="P2" s="1316"/>
      <c r="Q2" s="1316"/>
      <c r="R2" s="1316"/>
      <c r="S2" s="1316"/>
      <c r="T2" s="1316"/>
      <c r="U2" s="1316"/>
      <c r="V2" s="157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67" t="s">
        <v>263</v>
      </c>
      <c r="B4" s="1307"/>
      <c r="C4" s="127"/>
      <c r="D4" s="1568" t="s">
        <v>1049</v>
      </c>
      <c r="E4" s="1569"/>
      <c r="F4" s="1563" t="s">
        <v>265</v>
      </c>
      <c r="G4" s="1565" t="s">
        <v>266</v>
      </c>
      <c r="H4" s="1318" t="s">
        <v>267</v>
      </c>
      <c r="I4" s="1319"/>
      <c r="J4" s="1320"/>
      <c r="K4" s="128" t="s">
        <v>268</v>
      </c>
      <c r="L4" s="1318" t="s">
        <v>269</v>
      </c>
      <c r="M4" s="1319"/>
      <c r="N4" s="1320"/>
      <c r="O4" s="1318" t="s">
        <v>270</v>
      </c>
      <c r="P4" s="1319"/>
      <c r="Q4" s="1320"/>
      <c r="R4" s="1576"/>
      <c r="S4" s="1321"/>
      <c r="T4" s="1321"/>
      <c r="U4" s="166"/>
      <c r="V4" s="167"/>
    </row>
    <row r="5" spans="1:43" ht="14.55" customHeight="1">
      <c r="A5" s="1567"/>
      <c r="B5" s="1307"/>
      <c r="C5" s="127"/>
      <c r="D5" s="1570"/>
      <c r="E5" s="1571"/>
      <c r="F5" s="1564"/>
      <c r="G5" s="156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5" customHeight="1">
      <c r="A6" s="129"/>
      <c r="B6" s="127"/>
      <c r="C6" s="127"/>
      <c r="D6" s="1299" t="s">
        <v>1048</v>
      </c>
      <c r="E6" s="130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03"/>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04"/>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0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6"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6"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77" t="s">
        <v>1061</v>
      </c>
      <c r="C3" s="1577" t="s">
        <v>1062</v>
      </c>
      <c r="D3" s="1267" t="s">
        <v>75</v>
      </c>
      <c r="E3" s="394"/>
      <c r="F3" s="1577" t="s">
        <v>1063</v>
      </c>
      <c r="G3" s="1577"/>
      <c r="H3" s="1577"/>
      <c r="I3" s="1577"/>
      <c r="J3" s="1267" t="s">
        <v>20</v>
      </c>
    </row>
    <row r="4" spans="2:10">
      <c r="B4" s="1577"/>
      <c r="C4" s="1577"/>
      <c r="D4" s="1267"/>
      <c r="E4" s="395"/>
      <c r="F4" s="346" t="s">
        <v>41</v>
      </c>
      <c r="G4" s="346" t="s">
        <v>43</v>
      </c>
      <c r="H4" s="346" t="s">
        <v>45</v>
      </c>
      <c r="I4" s="346" t="s">
        <v>1064</v>
      </c>
      <c r="J4" s="126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72" t="s">
        <v>261</v>
      </c>
      <c r="B1" s="1572"/>
      <c r="C1" s="1572"/>
      <c r="D1" s="1572"/>
      <c r="E1" s="1572"/>
      <c r="F1" s="1572"/>
      <c r="G1" s="1572"/>
      <c r="H1" s="1572"/>
      <c r="I1" s="1572"/>
      <c r="J1" s="1572"/>
      <c r="K1" s="1572"/>
      <c r="L1" s="1572"/>
      <c r="M1" s="1572"/>
      <c r="N1" s="1572"/>
      <c r="O1" s="1572"/>
      <c r="P1" s="1572"/>
      <c r="Q1" s="1572"/>
      <c r="R1" s="1572"/>
      <c r="S1" s="1572"/>
      <c r="T1" s="1572"/>
      <c r="U1" s="1572"/>
      <c r="V1" s="1573"/>
    </row>
    <row r="2" spans="1:22" ht="15" thickBot="1">
      <c r="A2" s="1574" t="s">
        <v>262</v>
      </c>
      <c r="B2" s="1316"/>
      <c r="C2" s="1316"/>
      <c r="D2" s="1316"/>
      <c r="E2" s="1316"/>
      <c r="F2" s="1316"/>
      <c r="G2" s="1316"/>
      <c r="H2" s="1316"/>
      <c r="I2" s="1316"/>
      <c r="J2" s="1316"/>
      <c r="K2" s="1316"/>
      <c r="L2" s="1316"/>
      <c r="M2" s="1316"/>
      <c r="N2" s="1316"/>
      <c r="O2" s="1316"/>
      <c r="P2" s="1316"/>
      <c r="Q2" s="1316"/>
      <c r="R2" s="1316"/>
      <c r="S2" s="1316"/>
      <c r="T2" s="1316"/>
      <c r="U2" s="1316"/>
      <c r="V2" s="157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67" t="s">
        <v>263</v>
      </c>
      <c r="B4" s="1307"/>
      <c r="C4" s="127"/>
      <c r="D4" s="1568" t="s">
        <v>1049</v>
      </c>
      <c r="E4" s="1569"/>
      <c r="F4" s="1563" t="s">
        <v>265</v>
      </c>
      <c r="G4" s="1565" t="s">
        <v>266</v>
      </c>
      <c r="H4" s="1318" t="s">
        <v>267</v>
      </c>
      <c r="I4" s="1319"/>
      <c r="J4" s="1320"/>
      <c r="K4" s="128" t="s">
        <v>268</v>
      </c>
      <c r="L4" s="1318" t="s">
        <v>269</v>
      </c>
      <c r="M4" s="1319"/>
      <c r="N4" s="1320"/>
      <c r="O4" s="1318" t="s">
        <v>270</v>
      </c>
      <c r="P4" s="1319"/>
      <c r="Q4" s="1320"/>
      <c r="R4" s="1576"/>
      <c r="S4" s="1321"/>
      <c r="T4" s="1321"/>
      <c r="U4" s="166"/>
      <c r="V4" s="167"/>
    </row>
    <row r="5" spans="1:22">
      <c r="A5" s="1567"/>
      <c r="B5" s="1307"/>
      <c r="C5" s="127"/>
      <c r="D5" s="1570"/>
      <c r="E5" s="1571"/>
      <c r="F5" s="1564"/>
      <c r="G5" s="156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78" t="s">
        <v>1048</v>
      </c>
      <c r="E6" s="130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6"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6"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6"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6"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6"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317</v>
      </c>
      <c r="N126" s="140"/>
      <c r="P126" s="140"/>
      <c r="Q126" s="133"/>
      <c r="R126" s="140"/>
      <c r="T126" s="140"/>
      <c r="U126" s="133"/>
      <c r="V126" s="197"/>
    </row>
    <row r="127" spans="1:22" ht="15.6"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46"/>
    </row>
    <row r="223" spans="2:9">
      <c r="B223" s="376"/>
      <c r="C223" s="1346"/>
    </row>
    <row r="224" spans="2:9">
      <c r="B224" s="376"/>
      <c r="C224" s="134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11" t="s">
        <v>47</v>
      </c>
      <c r="B1" s="1412"/>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3"/>
    </row>
    <row r="2" spans="1:29" ht="15.6">
      <c r="A2" s="1414" t="s">
        <v>48</v>
      </c>
      <c r="B2" s="1415"/>
      <c r="C2" s="1415"/>
      <c r="D2" s="1415"/>
      <c r="E2" s="1415"/>
      <c r="F2" s="1415"/>
      <c r="G2" s="1415"/>
      <c r="H2" s="1415"/>
      <c r="I2" s="1415"/>
      <c r="J2" s="1415"/>
      <c r="K2" s="1415"/>
      <c r="L2" s="1415"/>
      <c r="M2" s="1415"/>
      <c r="N2" s="1415"/>
      <c r="O2" s="1415"/>
      <c r="P2" s="1415"/>
      <c r="Q2" s="1415"/>
      <c r="R2" s="1415"/>
      <c r="S2" s="1415"/>
      <c r="T2" s="1415"/>
      <c r="U2" s="1415"/>
      <c r="V2" s="1415"/>
      <c r="W2" s="1415"/>
      <c r="X2" s="1415"/>
      <c r="Y2" s="1415"/>
      <c r="Z2" s="1415"/>
      <c r="AA2" s="1415"/>
      <c r="AB2" s="1415"/>
      <c r="AC2" s="1416"/>
    </row>
    <row r="3" spans="1:29" ht="15.6">
      <c r="A3" s="1414" t="s">
        <v>49</v>
      </c>
      <c r="B3" s="1415"/>
      <c r="C3" s="1415"/>
      <c r="D3" s="1415"/>
      <c r="E3" s="1415"/>
      <c r="F3" s="1415"/>
      <c r="G3" s="1415"/>
      <c r="H3" s="1415"/>
      <c r="I3" s="1415"/>
      <c r="J3" s="1415"/>
      <c r="K3" s="1415"/>
      <c r="L3" s="1415"/>
      <c r="M3" s="1415"/>
      <c r="N3" s="1415"/>
      <c r="O3" s="1415"/>
      <c r="P3" s="1415"/>
      <c r="Q3" s="1415"/>
      <c r="R3" s="1415"/>
      <c r="S3" s="1415"/>
      <c r="T3" s="1415"/>
      <c r="U3" s="1415"/>
      <c r="V3" s="1415"/>
      <c r="W3" s="1415"/>
      <c r="X3" s="1415"/>
      <c r="Y3" s="1415"/>
      <c r="Z3" s="1415"/>
      <c r="AA3" s="1415"/>
      <c r="AB3" s="1415"/>
      <c r="AC3" s="1416"/>
    </row>
    <row r="4" spans="1:29" ht="18">
      <c r="A4" s="1612" t="s">
        <v>834</v>
      </c>
      <c r="B4" s="1376"/>
      <c r="C4" s="1376"/>
      <c r="D4" s="1376"/>
      <c r="E4" s="1376"/>
      <c r="F4" s="1376"/>
      <c r="G4" s="1376"/>
      <c r="H4" s="1376"/>
      <c r="I4" s="1376"/>
      <c r="J4" s="1376"/>
      <c r="K4" s="1376"/>
      <c r="L4" s="1376"/>
      <c r="M4" s="1376"/>
      <c r="N4" s="1376"/>
      <c r="O4" s="1376"/>
      <c r="P4" s="1376"/>
      <c r="Q4" s="1376"/>
      <c r="R4" s="1376"/>
      <c r="S4" s="1376"/>
      <c r="T4" s="1376"/>
      <c r="U4" s="1376"/>
      <c r="V4" s="1376"/>
      <c r="W4" s="1376"/>
      <c r="X4" s="1376"/>
      <c r="Y4" s="1376"/>
      <c r="Z4" s="1376"/>
      <c r="AA4" s="1376"/>
      <c r="AB4" s="1376"/>
      <c r="AC4" s="1613"/>
    </row>
    <row r="5" spans="1:29" ht="15.6">
      <c r="A5" s="1614" t="s">
        <v>835</v>
      </c>
      <c r="B5" s="1615"/>
      <c r="C5" s="1615"/>
      <c r="D5" s="1615"/>
      <c r="E5" s="1615"/>
      <c r="F5" s="1615"/>
      <c r="G5" s="1615"/>
      <c r="H5" s="1615"/>
      <c r="I5" s="1615"/>
      <c r="J5" s="1615"/>
      <c r="K5" s="1615"/>
      <c r="L5" s="1615"/>
      <c r="M5" s="1615"/>
      <c r="N5" s="1615"/>
      <c r="O5" s="1615"/>
      <c r="P5" s="1615"/>
      <c r="Q5" s="1615"/>
      <c r="R5" s="1615"/>
      <c r="S5" s="1615"/>
      <c r="T5" s="1615"/>
      <c r="U5" s="1615"/>
      <c r="V5" s="1615"/>
      <c r="W5" s="1615"/>
      <c r="X5" s="1615"/>
      <c r="Y5" s="1615"/>
      <c r="Z5" s="1615"/>
      <c r="AA5" s="1615"/>
      <c r="AB5" s="1615"/>
      <c r="AC5" s="1616"/>
    </row>
    <row r="6" spans="1:29" ht="21">
      <c r="A6" s="1595" t="s">
        <v>836</v>
      </c>
      <c r="B6" s="1596"/>
      <c r="C6" s="1596"/>
      <c r="D6" s="1596"/>
      <c r="E6" s="1596"/>
      <c r="F6" s="1596"/>
      <c r="G6" s="1596"/>
      <c r="H6" s="1597" t="s">
        <v>837</v>
      </c>
      <c r="I6" s="1597"/>
      <c r="J6" s="1597"/>
      <c r="K6" s="1597"/>
      <c r="L6" s="1598"/>
      <c r="M6" s="1597"/>
      <c r="N6" s="1597"/>
      <c r="O6" s="1597"/>
      <c r="P6" s="1597"/>
      <c r="Q6" s="1597"/>
      <c r="R6" s="1597"/>
      <c r="S6" s="1597"/>
      <c r="T6" s="1597"/>
      <c r="U6" s="1597"/>
      <c r="V6" s="1597"/>
      <c r="W6" s="1597"/>
      <c r="X6" s="1597"/>
      <c r="Y6" s="1597"/>
      <c r="Z6" s="1597"/>
      <c r="AA6" s="1597"/>
      <c r="AB6" s="91"/>
      <c r="AC6" s="92"/>
    </row>
    <row r="7" spans="1:29" ht="15" customHeight="1">
      <c r="A7" s="1585" t="s">
        <v>838</v>
      </c>
      <c r="B7" s="1587" t="s">
        <v>839</v>
      </c>
      <c r="C7" s="1589" t="s">
        <v>75</v>
      </c>
      <c r="D7" s="1591" t="s">
        <v>840</v>
      </c>
      <c r="E7" s="1587" t="s">
        <v>841</v>
      </c>
      <c r="F7" s="1593" t="s">
        <v>842</v>
      </c>
      <c r="G7" s="1589" t="s">
        <v>843</v>
      </c>
      <c r="H7" s="1599" t="s">
        <v>838</v>
      </c>
      <c r="I7" s="1604" t="s">
        <v>839</v>
      </c>
      <c r="J7" s="1599" t="s">
        <v>75</v>
      </c>
      <c r="K7" s="1606" t="s">
        <v>840</v>
      </c>
      <c r="L7" s="1608" t="s">
        <v>844</v>
      </c>
      <c r="M7" s="1604" t="s">
        <v>841</v>
      </c>
      <c r="N7" s="1610" t="s">
        <v>842</v>
      </c>
      <c r="O7" s="1599" t="s">
        <v>843</v>
      </c>
      <c r="P7" s="1599" t="s">
        <v>845</v>
      </c>
      <c r="Q7" s="1599"/>
      <c r="R7" s="1599"/>
      <c r="S7" s="1606" t="s">
        <v>846</v>
      </c>
      <c r="T7" s="1600" t="s">
        <v>847</v>
      </c>
      <c r="U7" s="1600"/>
      <c r="V7" s="1600"/>
      <c r="W7" s="1600" t="s">
        <v>848</v>
      </c>
      <c r="X7" s="1600"/>
      <c r="Y7" s="1600"/>
      <c r="Z7" s="1599" t="s">
        <v>849</v>
      </c>
      <c r="AA7" s="1601" t="s">
        <v>850</v>
      </c>
      <c r="AB7" s="1601"/>
      <c r="AC7" s="1602"/>
    </row>
    <row r="8" spans="1:29" ht="56.55" customHeight="1">
      <c r="A8" s="1586"/>
      <c r="B8" s="1588"/>
      <c r="C8" s="1590"/>
      <c r="D8" s="1592"/>
      <c r="E8" s="1588"/>
      <c r="F8" s="1594"/>
      <c r="G8" s="1590"/>
      <c r="H8" s="1603"/>
      <c r="I8" s="1605"/>
      <c r="J8" s="1603"/>
      <c r="K8" s="1607"/>
      <c r="L8" s="1609"/>
      <c r="M8" s="1605"/>
      <c r="N8" s="1611"/>
      <c r="O8" s="1603"/>
      <c r="P8" s="70" t="s">
        <v>851</v>
      </c>
      <c r="Q8" s="70" t="s">
        <v>852</v>
      </c>
      <c r="R8" s="70" t="s">
        <v>444</v>
      </c>
      <c r="S8" s="1607"/>
      <c r="T8" s="70" t="s">
        <v>851</v>
      </c>
      <c r="U8" s="70" t="s">
        <v>852</v>
      </c>
      <c r="V8" s="70" t="s">
        <v>444</v>
      </c>
      <c r="W8" s="70" t="s">
        <v>851</v>
      </c>
      <c r="X8" s="70" t="s">
        <v>852</v>
      </c>
      <c r="Y8" s="70" t="s">
        <v>444</v>
      </c>
      <c r="Z8" s="1603"/>
      <c r="AA8" s="93" t="s">
        <v>853</v>
      </c>
      <c r="AB8" s="93" t="s">
        <v>854</v>
      </c>
      <c r="AC8" s="94" t="s">
        <v>855</v>
      </c>
    </row>
    <row r="9" spans="1:29" ht="26.4">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79">
        <v>2920</v>
      </c>
      <c r="H10" s="58"/>
      <c r="I10" s="58"/>
      <c r="J10" s="58"/>
      <c r="K10" s="75"/>
      <c r="L10" s="76"/>
      <c r="M10" s="54"/>
      <c r="N10" s="56">
        <v>345.19</v>
      </c>
      <c r="O10" s="1579">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79"/>
      <c r="H11" s="61">
        <v>2</v>
      </c>
      <c r="I11" s="60" t="s">
        <v>861</v>
      </c>
      <c r="J11" s="60" t="s">
        <v>862</v>
      </c>
      <c r="K11" s="75"/>
      <c r="L11" s="76"/>
      <c r="M11" s="54"/>
      <c r="N11" s="54"/>
      <c r="O11" s="157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79"/>
      <c r="H12" s="58"/>
      <c r="I12" s="58"/>
      <c r="J12" s="58"/>
      <c r="K12" s="75"/>
      <c r="L12" s="76"/>
      <c r="M12" s="54"/>
      <c r="N12" s="56">
        <v>332.38</v>
      </c>
      <c r="O12" s="1579"/>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79"/>
      <c r="H13" s="61">
        <v>3</v>
      </c>
      <c r="I13" s="60" t="s">
        <v>864</v>
      </c>
      <c r="J13" s="60" t="s">
        <v>862</v>
      </c>
      <c r="K13" s="75"/>
      <c r="L13" s="76"/>
      <c r="M13" s="54"/>
      <c r="N13" s="54"/>
      <c r="O13" s="157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79"/>
      <c r="H14" s="58"/>
      <c r="I14" s="58"/>
      <c r="J14" s="58"/>
      <c r="K14" s="75"/>
      <c r="L14" s="76"/>
      <c r="M14" s="54"/>
      <c r="N14" s="56">
        <v>393.62</v>
      </c>
      <c r="O14" s="1579"/>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79"/>
      <c r="H15" s="61">
        <v>4</v>
      </c>
      <c r="I15" s="60" t="s">
        <v>865</v>
      </c>
      <c r="J15" s="60" t="s">
        <v>866</v>
      </c>
      <c r="K15" s="75"/>
      <c r="L15" s="76"/>
      <c r="M15" s="54"/>
      <c r="N15" s="54"/>
      <c r="O15" s="157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79"/>
      <c r="H16" s="58"/>
      <c r="I16" s="58"/>
      <c r="J16" s="58"/>
      <c r="K16" s="75"/>
      <c r="L16" s="76"/>
      <c r="M16" s="54"/>
      <c r="N16" s="56">
        <v>387.95</v>
      </c>
      <c r="O16" s="1579"/>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79"/>
      <c r="H17" s="61">
        <v>5</v>
      </c>
      <c r="I17" s="60" t="s">
        <v>868</v>
      </c>
      <c r="J17" s="60" t="s">
        <v>862</v>
      </c>
      <c r="K17" s="75"/>
      <c r="L17" s="76"/>
      <c r="M17" s="54"/>
      <c r="N17" s="54"/>
      <c r="O17" s="157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79"/>
      <c r="H18" s="58"/>
      <c r="I18" s="58"/>
      <c r="J18" s="58"/>
      <c r="K18" s="75"/>
      <c r="L18" s="76"/>
      <c r="M18" s="54"/>
      <c r="N18" s="56">
        <v>340.35</v>
      </c>
      <c r="O18" s="1579"/>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79"/>
      <c r="H19" s="61">
        <v>6</v>
      </c>
      <c r="I19" s="60" t="s">
        <v>870</v>
      </c>
      <c r="J19" s="60" t="s">
        <v>862</v>
      </c>
      <c r="K19" s="75"/>
      <c r="L19" s="76"/>
      <c r="M19" s="54"/>
      <c r="N19" s="54"/>
      <c r="O19" s="157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79"/>
      <c r="H20" s="58"/>
      <c r="I20" s="58"/>
      <c r="J20" s="58"/>
      <c r="K20" s="75"/>
      <c r="L20" s="76"/>
      <c r="M20" s="54"/>
      <c r="N20" s="56">
        <v>393.12</v>
      </c>
      <c r="O20" s="1579"/>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79"/>
      <c r="H21" s="61">
        <v>7</v>
      </c>
      <c r="I21" s="60" t="s">
        <v>871</v>
      </c>
      <c r="J21" s="60" t="s">
        <v>862</v>
      </c>
      <c r="K21" s="75"/>
      <c r="L21" s="76"/>
      <c r="M21" s="54"/>
      <c r="N21" s="54"/>
      <c r="O21" s="157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79"/>
      <c r="H22" s="58"/>
      <c r="I22" s="58"/>
      <c r="J22" s="58"/>
      <c r="K22" s="75"/>
      <c r="L22" s="76"/>
      <c r="M22" s="54"/>
      <c r="N22" s="56">
        <v>328.54</v>
      </c>
      <c r="O22" s="1579"/>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79"/>
      <c r="H23" s="61">
        <v>8</v>
      </c>
      <c r="I23" s="60" t="s">
        <v>872</v>
      </c>
      <c r="J23" s="60" t="s">
        <v>862</v>
      </c>
      <c r="K23" s="75"/>
      <c r="L23" s="76"/>
      <c r="M23" s="54"/>
      <c r="N23" s="54"/>
      <c r="O23" s="157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79"/>
      <c r="H24" s="58"/>
      <c r="I24" s="58"/>
      <c r="J24" s="58"/>
      <c r="K24" s="75"/>
      <c r="L24" s="76"/>
      <c r="M24" s="54"/>
      <c r="N24" s="56">
        <v>398.52</v>
      </c>
      <c r="O24" s="1579"/>
      <c r="P24" s="77"/>
      <c r="Q24" s="77"/>
      <c r="R24" s="77"/>
      <c r="S24" s="77"/>
      <c r="T24" s="77"/>
      <c r="U24" s="77"/>
      <c r="V24" s="77"/>
      <c r="W24" s="77"/>
      <c r="X24" s="77"/>
      <c r="Y24" s="77"/>
      <c r="Z24" s="98" t="s">
        <v>869</v>
      </c>
      <c r="AA24" s="99"/>
      <c r="AB24" s="99"/>
      <c r="AC24" s="100"/>
    </row>
    <row r="25" spans="1:29" ht="19.2">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79">
        <v>835</v>
      </c>
      <c r="H26" s="58"/>
      <c r="I26" s="58"/>
      <c r="J26" s="58"/>
      <c r="K26" s="75"/>
      <c r="L26" s="76"/>
      <c r="M26" s="54"/>
      <c r="N26" s="56">
        <v>425.85</v>
      </c>
      <c r="O26" s="1579">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79"/>
      <c r="H27" s="61">
        <v>10</v>
      </c>
      <c r="I27" s="60" t="s">
        <v>875</v>
      </c>
      <c r="J27" s="60" t="s">
        <v>876</v>
      </c>
      <c r="K27" s="75"/>
      <c r="L27" s="76"/>
      <c r="M27" s="54"/>
      <c r="N27" s="54"/>
      <c r="O27" s="157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79"/>
      <c r="H28" s="58"/>
      <c r="I28" s="58"/>
      <c r="J28" s="58"/>
      <c r="K28" s="75"/>
      <c r="L28" s="76"/>
      <c r="M28" s="54"/>
      <c r="N28" s="56">
        <v>409.37</v>
      </c>
      <c r="O28" s="1579"/>
      <c r="P28" s="77"/>
      <c r="Q28" s="77"/>
      <c r="R28" s="77"/>
      <c r="S28" s="77"/>
      <c r="T28" s="77"/>
      <c r="U28" s="77"/>
      <c r="V28" s="77"/>
      <c r="W28" s="77"/>
      <c r="X28" s="77"/>
      <c r="Y28" s="77"/>
      <c r="Z28" s="77"/>
      <c r="AA28" s="99"/>
      <c r="AB28" s="99"/>
      <c r="AC28" s="100"/>
    </row>
    <row r="29" spans="1:29" ht="19.2">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79">
        <v>2306</v>
      </c>
      <c r="H30" s="58"/>
      <c r="I30" s="58"/>
      <c r="J30" s="58"/>
      <c r="K30" s="75"/>
      <c r="L30" s="76"/>
      <c r="M30" s="54"/>
      <c r="N30" s="56">
        <v>388.46</v>
      </c>
      <c r="O30" s="1579">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79"/>
      <c r="H31" s="61">
        <v>12</v>
      </c>
      <c r="I31" s="60" t="s">
        <v>880</v>
      </c>
      <c r="J31" s="60" t="s">
        <v>862</v>
      </c>
      <c r="K31" s="75"/>
      <c r="L31" s="76"/>
      <c r="M31" s="54"/>
      <c r="N31" s="54"/>
      <c r="O31" s="157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79"/>
      <c r="H32" s="58"/>
      <c r="I32" s="58"/>
      <c r="J32" s="58"/>
      <c r="K32" s="75"/>
      <c r="L32" s="76"/>
      <c r="M32" s="54"/>
      <c r="N32" s="56">
        <v>380.96</v>
      </c>
      <c r="O32" s="1579"/>
      <c r="P32" s="77"/>
      <c r="Q32" s="77"/>
      <c r="R32" s="77"/>
      <c r="S32" s="77"/>
      <c r="T32" s="77"/>
      <c r="U32" s="77"/>
      <c r="V32" s="77"/>
      <c r="W32" s="77"/>
      <c r="X32" s="77"/>
      <c r="Y32" s="77"/>
      <c r="Z32" s="98" t="s">
        <v>881</v>
      </c>
      <c r="AA32" s="99"/>
      <c r="AB32" s="99"/>
      <c r="AC32" s="100"/>
    </row>
    <row r="33" spans="1:29" ht="26.4">
      <c r="A33" s="59">
        <v>13</v>
      </c>
      <c r="B33" s="60" t="s">
        <v>882</v>
      </c>
      <c r="C33" s="60" t="s">
        <v>866</v>
      </c>
      <c r="D33" s="55"/>
      <c r="E33" s="54"/>
      <c r="F33" s="54"/>
      <c r="G33" s="1579"/>
      <c r="H33" s="61">
        <v>13</v>
      </c>
      <c r="I33" s="60" t="s">
        <v>882</v>
      </c>
      <c r="J33" s="60" t="s">
        <v>866</v>
      </c>
      <c r="K33" s="75"/>
      <c r="L33" s="81" t="s">
        <v>295</v>
      </c>
      <c r="M33" s="54"/>
      <c r="N33" s="54"/>
      <c r="O33" s="157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79"/>
      <c r="H34" s="58"/>
      <c r="I34" s="58"/>
      <c r="J34" s="58"/>
      <c r="K34" s="75"/>
      <c r="L34" s="76"/>
      <c r="M34" s="54"/>
      <c r="N34" s="56">
        <v>381.39</v>
      </c>
      <c r="O34" s="1579"/>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79"/>
      <c r="H35" s="61">
        <v>14</v>
      </c>
      <c r="I35" s="60" t="s">
        <v>883</v>
      </c>
      <c r="J35" s="60" t="s">
        <v>862</v>
      </c>
      <c r="K35" s="75"/>
      <c r="L35" s="76"/>
      <c r="M35" s="54"/>
      <c r="N35" s="54"/>
      <c r="O35" s="157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79"/>
      <c r="H36" s="58"/>
      <c r="I36" s="58"/>
      <c r="J36" s="58"/>
      <c r="K36" s="75"/>
      <c r="L36" s="76"/>
      <c r="M36" s="54"/>
      <c r="N36" s="56">
        <v>344.6</v>
      </c>
      <c r="O36" s="1579"/>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79"/>
      <c r="H37" s="61">
        <v>15</v>
      </c>
      <c r="I37" s="60" t="s">
        <v>885</v>
      </c>
      <c r="J37" s="60" t="s">
        <v>866</v>
      </c>
      <c r="K37" s="75"/>
      <c r="L37" s="76"/>
      <c r="M37" s="54"/>
      <c r="N37" s="54"/>
      <c r="O37" s="157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79"/>
      <c r="H38" s="58"/>
      <c r="I38" s="58"/>
      <c r="J38" s="58"/>
      <c r="K38" s="75"/>
      <c r="L38" s="76"/>
      <c r="M38" s="54"/>
      <c r="N38" s="56">
        <v>395.64</v>
      </c>
      <c r="O38" s="1579"/>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79"/>
      <c r="H39" s="61">
        <v>16</v>
      </c>
      <c r="I39" s="60" t="s">
        <v>886</v>
      </c>
      <c r="J39" s="60" t="s">
        <v>876</v>
      </c>
      <c r="K39" s="75"/>
      <c r="L39" s="76"/>
      <c r="M39" s="54"/>
      <c r="N39" s="54"/>
      <c r="O39" s="157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79"/>
      <c r="H40" s="58"/>
      <c r="I40" s="58"/>
      <c r="J40" s="58"/>
      <c r="K40" s="75"/>
      <c r="L40" s="76"/>
      <c r="M40" s="54"/>
      <c r="N40" s="56">
        <v>414.76</v>
      </c>
      <c r="O40" s="1579"/>
      <c r="P40" s="77"/>
      <c r="Q40" s="77"/>
      <c r="R40" s="77"/>
      <c r="S40" s="77"/>
      <c r="T40" s="77"/>
      <c r="U40" s="77"/>
      <c r="V40" s="77"/>
      <c r="W40" s="77"/>
      <c r="X40" s="77"/>
      <c r="Y40" s="77"/>
      <c r="Z40" s="98" t="s">
        <v>869</v>
      </c>
      <c r="AA40" s="99"/>
      <c r="AB40" s="99"/>
      <c r="AC40" s="100"/>
    </row>
    <row r="41" spans="1:29" ht="19.2">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79">
        <v>757</v>
      </c>
      <c r="H42" s="58"/>
      <c r="I42" s="58"/>
      <c r="J42" s="58"/>
      <c r="K42" s="75"/>
      <c r="L42" s="76"/>
      <c r="M42" s="54"/>
      <c r="N42" s="56">
        <v>401.93</v>
      </c>
      <c r="O42" s="1579">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79"/>
      <c r="H43" s="61">
        <v>18</v>
      </c>
      <c r="I43" s="60" t="s">
        <v>890</v>
      </c>
      <c r="J43" s="60" t="s">
        <v>866</v>
      </c>
      <c r="K43" s="68">
        <v>1</v>
      </c>
      <c r="L43" s="76"/>
      <c r="M43" s="54"/>
      <c r="N43" s="54"/>
      <c r="O43" s="157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79"/>
      <c r="H44" s="58"/>
      <c r="I44" s="58"/>
      <c r="J44" s="58"/>
      <c r="K44" s="75"/>
      <c r="L44" s="76"/>
      <c r="M44" s="54"/>
      <c r="N44" s="56">
        <v>354.95</v>
      </c>
      <c r="O44" s="1579"/>
      <c r="P44" s="77"/>
      <c r="Q44" s="77"/>
      <c r="R44" s="77"/>
      <c r="S44" s="77"/>
      <c r="T44" s="77"/>
      <c r="U44" s="77"/>
      <c r="V44" s="77"/>
      <c r="W44" s="77"/>
      <c r="X44" s="77"/>
      <c r="Y44" s="77"/>
      <c r="Z44" s="77"/>
      <c r="AA44" s="99"/>
      <c r="AB44" s="99"/>
      <c r="AC44" s="100"/>
    </row>
    <row r="45" spans="1:29" ht="19.2">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79">
        <v>1192</v>
      </c>
      <c r="H46" s="58"/>
      <c r="I46" s="58"/>
      <c r="J46" s="58"/>
      <c r="K46" s="75"/>
      <c r="L46" s="76"/>
      <c r="M46" s="54"/>
      <c r="N46" s="56">
        <v>425</v>
      </c>
      <c r="O46" s="1579">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79"/>
      <c r="H47" s="61">
        <v>20</v>
      </c>
      <c r="I47" s="60" t="s">
        <v>895</v>
      </c>
      <c r="J47" s="60" t="s">
        <v>896</v>
      </c>
      <c r="K47" s="75"/>
      <c r="L47" s="76"/>
      <c r="M47" s="54"/>
      <c r="N47" s="54"/>
      <c r="O47" s="157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79"/>
      <c r="H48" s="58"/>
      <c r="I48" s="58"/>
      <c r="J48" s="58"/>
      <c r="K48" s="75"/>
      <c r="L48" s="76"/>
      <c r="M48" s="54"/>
      <c r="N48" s="56">
        <v>414</v>
      </c>
      <c r="O48" s="1579"/>
      <c r="P48" s="77"/>
      <c r="Q48" s="77"/>
      <c r="R48" s="77"/>
      <c r="S48" s="77"/>
      <c r="T48" s="77"/>
      <c r="U48" s="77"/>
      <c r="V48" s="77"/>
      <c r="W48" s="77"/>
      <c r="X48" s="77"/>
      <c r="Y48" s="77"/>
      <c r="Z48" s="77"/>
      <c r="AA48" s="99"/>
      <c r="AB48" s="99"/>
      <c r="AC48" s="100"/>
    </row>
    <row r="49" spans="1:29" ht="26.4">
      <c r="A49" s="59">
        <v>21</v>
      </c>
      <c r="B49" s="60" t="s">
        <v>897</v>
      </c>
      <c r="C49" s="60" t="s">
        <v>862</v>
      </c>
      <c r="D49" s="68">
        <v>1</v>
      </c>
      <c r="E49" s="54"/>
      <c r="F49" s="54"/>
      <c r="G49" s="1579"/>
      <c r="H49" s="61">
        <v>21</v>
      </c>
      <c r="I49" s="60" t="s">
        <v>897</v>
      </c>
      <c r="J49" s="60" t="s">
        <v>862</v>
      </c>
      <c r="K49" s="68">
        <v>1</v>
      </c>
      <c r="L49" s="81" t="s">
        <v>295</v>
      </c>
      <c r="M49" s="54"/>
      <c r="N49" s="54"/>
      <c r="O49" s="157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79"/>
      <c r="H50" s="58"/>
      <c r="I50" s="58"/>
      <c r="J50" s="58"/>
      <c r="K50" s="75"/>
      <c r="L50" s="76"/>
      <c r="M50" s="54"/>
      <c r="N50" s="56">
        <v>353.05</v>
      </c>
      <c r="O50" s="1579"/>
      <c r="P50" s="77"/>
      <c r="Q50" s="77"/>
      <c r="R50" s="77"/>
      <c r="S50" s="77"/>
      <c r="T50" s="77"/>
      <c r="U50" s="77"/>
      <c r="V50" s="77"/>
      <c r="W50" s="77"/>
      <c r="X50" s="77"/>
      <c r="Y50" s="77"/>
      <c r="Z50" s="98" t="s">
        <v>869</v>
      </c>
      <c r="AA50" s="99"/>
      <c r="AB50" s="99"/>
      <c r="AC50" s="100"/>
    </row>
    <row r="51" spans="1:29" ht="19.2">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79">
        <v>829</v>
      </c>
      <c r="H52" s="58"/>
      <c r="I52" s="58"/>
      <c r="J52" s="58"/>
      <c r="K52" s="75"/>
      <c r="L52" s="76"/>
      <c r="M52" s="54"/>
      <c r="N52" s="56">
        <v>441.06</v>
      </c>
      <c r="O52" s="1579">
        <v>829</v>
      </c>
      <c r="P52" s="77"/>
      <c r="Q52" s="77"/>
      <c r="R52" s="77"/>
      <c r="S52" s="77"/>
      <c r="T52" s="77"/>
      <c r="U52" s="77"/>
      <c r="V52" s="77"/>
      <c r="W52" s="77"/>
      <c r="X52" s="77"/>
      <c r="Y52" s="77"/>
      <c r="Z52" s="98" t="s">
        <v>901</v>
      </c>
      <c r="AA52" s="99"/>
      <c r="AB52" s="99"/>
      <c r="AC52" s="100"/>
    </row>
    <row r="53" spans="1:29" ht="26.4">
      <c r="A53" s="59">
        <v>23</v>
      </c>
      <c r="B53" s="60" t="s">
        <v>902</v>
      </c>
      <c r="C53" s="60" t="s">
        <v>896</v>
      </c>
      <c r="D53" s="55"/>
      <c r="E53" s="54"/>
      <c r="F53" s="54"/>
      <c r="G53" s="1579"/>
      <c r="H53" s="61">
        <v>23</v>
      </c>
      <c r="I53" s="60" t="s">
        <v>902</v>
      </c>
      <c r="J53" s="60" t="s">
        <v>896</v>
      </c>
      <c r="K53" s="75"/>
      <c r="L53" s="81" t="s">
        <v>295</v>
      </c>
      <c r="M53" s="54"/>
      <c r="N53" s="54"/>
      <c r="O53" s="157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79"/>
      <c r="H54" s="58"/>
      <c r="I54" s="58"/>
      <c r="J54" s="58"/>
      <c r="K54" s="75"/>
      <c r="L54" s="76"/>
      <c r="M54" s="54"/>
      <c r="N54" s="56">
        <v>387.5</v>
      </c>
      <c r="O54" s="1579"/>
      <c r="P54" s="77"/>
      <c r="Q54" s="77"/>
      <c r="R54" s="77"/>
      <c r="S54" s="77"/>
      <c r="T54" s="77"/>
      <c r="U54" s="77"/>
      <c r="V54" s="77"/>
      <c r="W54" s="77"/>
      <c r="X54" s="77"/>
      <c r="Y54" s="77"/>
      <c r="Z54" s="98" t="s">
        <v>903</v>
      </c>
      <c r="AA54" s="99"/>
      <c r="AB54" s="99"/>
      <c r="AC54" s="100"/>
    </row>
    <row r="55" spans="1:29" ht="19.2">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79">
        <v>2400</v>
      </c>
      <c r="H56" s="58"/>
      <c r="I56" s="58"/>
      <c r="J56" s="58"/>
      <c r="K56" s="75"/>
      <c r="L56" s="76"/>
      <c r="M56" s="54"/>
      <c r="N56" s="56">
        <v>372.63</v>
      </c>
      <c r="O56" s="1579">
        <v>2400</v>
      </c>
      <c r="P56" s="77"/>
      <c r="Q56" s="77"/>
      <c r="R56" s="77"/>
      <c r="S56" s="77"/>
      <c r="T56" s="77"/>
      <c r="U56" s="77"/>
      <c r="V56" s="77"/>
      <c r="W56" s="77"/>
      <c r="X56" s="77"/>
      <c r="Y56" s="77"/>
      <c r="Z56" s="98" t="s">
        <v>867</v>
      </c>
      <c r="AA56" s="99"/>
      <c r="AB56" s="99"/>
      <c r="AC56" s="100"/>
    </row>
    <row r="57" spans="1:29" ht="39.6">
      <c r="A57" s="59">
        <v>25</v>
      </c>
      <c r="B57" s="60" t="s">
        <v>907</v>
      </c>
      <c r="C57" s="60" t="s">
        <v>862</v>
      </c>
      <c r="D57" s="55"/>
      <c r="E57" s="54"/>
      <c r="F57" s="54"/>
      <c r="G57" s="1579"/>
      <c r="H57" s="61">
        <v>25</v>
      </c>
      <c r="I57" s="60" t="s">
        <v>907</v>
      </c>
      <c r="J57" s="60" t="s">
        <v>862</v>
      </c>
      <c r="K57" s="75"/>
      <c r="L57" s="81" t="s">
        <v>908</v>
      </c>
      <c r="M57" s="54"/>
      <c r="N57" s="54"/>
      <c r="O57" s="157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79"/>
      <c r="H58" s="58"/>
      <c r="I58" s="58"/>
      <c r="J58" s="58"/>
      <c r="K58" s="75"/>
      <c r="L58" s="76"/>
      <c r="M58" s="54"/>
      <c r="N58" s="56">
        <v>415.3</v>
      </c>
      <c r="O58" s="1579"/>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79"/>
      <c r="H59" s="61">
        <v>26</v>
      </c>
      <c r="I59" s="60" t="s">
        <v>910</v>
      </c>
      <c r="J59" s="60" t="s">
        <v>866</v>
      </c>
      <c r="K59" s="75"/>
      <c r="L59" s="76"/>
      <c r="M59" s="54"/>
      <c r="N59" s="54"/>
      <c r="O59" s="157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79"/>
      <c r="H60" s="58"/>
      <c r="I60" s="58"/>
      <c r="J60" s="58"/>
      <c r="K60" s="75"/>
      <c r="L60" s="76"/>
      <c r="M60" s="54"/>
      <c r="N60" s="56">
        <v>424.58</v>
      </c>
      <c r="O60" s="1579"/>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79"/>
      <c r="H61" s="61">
        <v>27</v>
      </c>
      <c r="I61" s="60" t="s">
        <v>911</v>
      </c>
      <c r="J61" s="60" t="s">
        <v>862</v>
      </c>
      <c r="K61" s="75"/>
      <c r="L61" s="76"/>
      <c r="M61" s="54"/>
      <c r="N61" s="54"/>
      <c r="O61" s="157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79"/>
      <c r="H62" s="58"/>
      <c r="I62" s="58"/>
      <c r="J62" s="58"/>
      <c r="K62" s="75"/>
      <c r="L62" s="76"/>
      <c r="M62" s="54"/>
      <c r="N62" s="56">
        <v>391.7</v>
      </c>
      <c r="O62" s="1579"/>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79"/>
      <c r="H63" s="61">
        <v>28</v>
      </c>
      <c r="I63" s="60" t="s">
        <v>912</v>
      </c>
      <c r="J63" s="60" t="s">
        <v>862</v>
      </c>
      <c r="K63" s="75"/>
      <c r="L63" s="76"/>
      <c r="M63" s="54"/>
      <c r="N63" s="54"/>
      <c r="O63" s="157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79"/>
      <c r="H64" s="58"/>
      <c r="I64" s="58"/>
      <c r="J64" s="58"/>
      <c r="K64" s="75"/>
      <c r="L64" s="76"/>
      <c r="M64" s="54"/>
      <c r="N64" s="56">
        <v>410.47</v>
      </c>
      <c r="O64" s="1579"/>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79"/>
      <c r="H65" s="61">
        <v>29</v>
      </c>
      <c r="I65" s="60" t="s">
        <v>914</v>
      </c>
      <c r="J65" s="60" t="s">
        <v>876</v>
      </c>
      <c r="K65" s="75"/>
      <c r="L65" s="76"/>
      <c r="M65" s="54"/>
      <c r="N65" s="54"/>
      <c r="O65" s="157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79"/>
      <c r="H66" s="58"/>
      <c r="I66" s="58"/>
      <c r="J66" s="58"/>
      <c r="K66" s="75"/>
      <c r="L66" s="76"/>
      <c r="M66" s="54"/>
      <c r="N66" s="56">
        <v>385.54</v>
      </c>
      <c r="O66" s="1579"/>
      <c r="P66" s="77"/>
      <c r="Q66" s="77"/>
      <c r="R66" s="77"/>
      <c r="S66" s="77"/>
      <c r="T66" s="77"/>
      <c r="U66" s="77"/>
      <c r="V66" s="77"/>
      <c r="W66" s="77"/>
      <c r="X66" s="77"/>
      <c r="Y66" s="77"/>
      <c r="Z66" s="98" t="s">
        <v>915</v>
      </c>
      <c r="AA66" s="99"/>
      <c r="AB66" s="99"/>
      <c r="AC66" s="100"/>
    </row>
    <row r="67" spans="1:29" ht="19.2">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79">
        <v>1242</v>
      </c>
      <c r="H68" s="58"/>
      <c r="I68" s="58"/>
      <c r="J68" s="58"/>
      <c r="K68" s="75"/>
      <c r="L68" s="76"/>
      <c r="M68" s="54"/>
      <c r="N68" s="56">
        <v>418.31</v>
      </c>
      <c r="O68" s="1579">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79"/>
      <c r="H69" s="61">
        <v>31</v>
      </c>
      <c r="I69" s="60" t="s">
        <v>918</v>
      </c>
      <c r="J69" s="60" t="s">
        <v>862</v>
      </c>
      <c r="K69" s="68">
        <v>1</v>
      </c>
      <c r="L69" s="76"/>
      <c r="M69" s="54"/>
      <c r="N69" s="54"/>
      <c r="O69" s="157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79"/>
      <c r="H70" s="58"/>
      <c r="I70" s="58"/>
      <c r="J70" s="58"/>
      <c r="K70" s="75"/>
      <c r="L70" s="76"/>
      <c r="M70" s="54"/>
      <c r="N70" s="56">
        <v>421.47</v>
      </c>
      <c r="O70" s="1579"/>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79"/>
      <c r="H71" s="61">
        <v>32</v>
      </c>
      <c r="I71" s="60" t="s">
        <v>919</v>
      </c>
      <c r="J71" s="60" t="s">
        <v>866</v>
      </c>
      <c r="K71" s="75"/>
      <c r="L71" s="76"/>
      <c r="M71" s="54"/>
      <c r="N71" s="54"/>
      <c r="O71" s="157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79"/>
      <c r="H72" s="58"/>
      <c r="I72" s="58"/>
      <c r="J72" s="58"/>
      <c r="K72" s="75"/>
      <c r="L72" s="76"/>
      <c r="M72" s="54"/>
      <c r="N72" s="56">
        <v>401.98</v>
      </c>
      <c r="O72" s="1579"/>
      <c r="P72" s="77"/>
      <c r="Q72" s="77"/>
      <c r="R72" s="77"/>
      <c r="S72" s="77"/>
      <c r="T72" s="77"/>
      <c r="U72" s="77"/>
      <c r="V72" s="77"/>
      <c r="W72" s="77"/>
      <c r="X72" s="77"/>
      <c r="Y72" s="77"/>
      <c r="Z72" s="98" t="s">
        <v>869</v>
      </c>
      <c r="AA72" s="99"/>
      <c r="AB72" s="99"/>
      <c r="AC72" s="100"/>
    </row>
    <row r="73" spans="1:29" ht="19.2">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79">
        <v>833</v>
      </c>
      <c r="H74" s="58"/>
      <c r="I74" s="58"/>
      <c r="J74" s="58"/>
      <c r="K74" s="75"/>
      <c r="L74" s="76"/>
      <c r="M74" s="54"/>
      <c r="N74" s="56">
        <v>429.38</v>
      </c>
      <c r="O74" s="1579">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79"/>
      <c r="H75" s="61">
        <v>34</v>
      </c>
      <c r="I75" s="60" t="s">
        <v>923</v>
      </c>
      <c r="J75" s="60" t="s">
        <v>866</v>
      </c>
      <c r="K75" s="75"/>
      <c r="L75" s="76"/>
      <c r="M75" s="54"/>
      <c r="N75" s="54"/>
      <c r="O75" s="157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79"/>
      <c r="H76" s="58"/>
      <c r="I76" s="58"/>
      <c r="J76" s="58"/>
      <c r="K76" s="75"/>
      <c r="L76" s="76"/>
      <c r="M76" s="54"/>
      <c r="N76" s="56">
        <v>403.83</v>
      </c>
      <c r="O76" s="1579"/>
      <c r="P76" s="77"/>
      <c r="Q76" s="77"/>
      <c r="R76" s="77"/>
      <c r="S76" s="77"/>
      <c r="T76" s="77"/>
      <c r="U76" s="77"/>
      <c r="V76" s="77"/>
      <c r="W76" s="77"/>
      <c r="X76" s="77"/>
      <c r="Y76" s="77"/>
      <c r="Z76" s="98" t="s">
        <v>901</v>
      </c>
      <c r="AA76" s="99"/>
      <c r="AB76" s="99"/>
      <c r="AC76" s="100"/>
    </row>
    <row r="77" spans="1:29" ht="19.2">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2">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79">
        <v>735</v>
      </c>
      <c r="H80" s="58"/>
      <c r="I80" s="58"/>
      <c r="J80" s="58"/>
      <c r="K80" s="75"/>
      <c r="L80" s="76"/>
      <c r="M80" s="54"/>
      <c r="N80" s="56">
        <v>380.68</v>
      </c>
      <c r="O80" s="1579">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79"/>
      <c r="H81" s="61">
        <v>37</v>
      </c>
      <c r="I81" s="60" t="s">
        <v>929</v>
      </c>
      <c r="J81" s="60" t="s">
        <v>862</v>
      </c>
      <c r="K81" s="75"/>
      <c r="L81" s="76"/>
      <c r="M81" s="54"/>
      <c r="N81" s="54"/>
      <c r="O81" s="157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79"/>
      <c r="H82" s="58"/>
      <c r="I82" s="58"/>
      <c r="J82" s="58"/>
      <c r="K82" s="75"/>
      <c r="L82" s="76"/>
      <c r="M82" s="54"/>
      <c r="N82" s="56">
        <v>354.53</v>
      </c>
      <c r="O82" s="1579"/>
      <c r="P82" s="77"/>
      <c r="Q82" s="77"/>
      <c r="R82" s="77"/>
      <c r="S82" s="77"/>
      <c r="T82" s="77"/>
      <c r="U82" s="77"/>
      <c r="V82" s="77"/>
      <c r="W82" s="77"/>
      <c r="X82" s="77"/>
      <c r="Y82" s="77"/>
      <c r="Z82" s="98" t="s">
        <v>867</v>
      </c>
      <c r="AA82" s="99"/>
      <c r="AB82" s="99"/>
      <c r="AC82" s="100"/>
    </row>
    <row r="83" spans="1:29" ht="19.2">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79">
        <v>1203</v>
      </c>
      <c r="H84" s="58"/>
      <c r="I84" s="58"/>
      <c r="J84" s="58"/>
      <c r="K84" s="75"/>
      <c r="L84" s="76"/>
      <c r="M84" s="54"/>
      <c r="N84" s="56">
        <v>405.57</v>
      </c>
      <c r="O84" s="1579">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79"/>
      <c r="H85" s="61">
        <v>39</v>
      </c>
      <c r="I85" s="60" t="s">
        <v>932</v>
      </c>
      <c r="J85" s="60" t="s">
        <v>876</v>
      </c>
      <c r="K85" s="75"/>
      <c r="L85" s="76"/>
      <c r="M85" s="54"/>
      <c r="N85" s="54"/>
      <c r="O85" s="157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79"/>
      <c r="H86" s="58"/>
      <c r="I86" s="58"/>
      <c r="J86" s="58"/>
      <c r="K86" s="75"/>
      <c r="L86" s="76"/>
      <c r="M86" s="54"/>
      <c r="N86" s="56">
        <v>416.87</v>
      </c>
      <c r="O86" s="1579"/>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79"/>
      <c r="H87" s="61">
        <v>40</v>
      </c>
      <c r="I87" s="60" t="s">
        <v>934</v>
      </c>
      <c r="J87" s="60" t="s">
        <v>862</v>
      </c>
      <c r="K87" s="75"/>
      <c r="L87" s="76"/>
      <c r="M87" s="54"/>
      <c r="N87" s="54"/>
      <c r="O87" s="157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79"/>
      <c r="H88" s="58"/>
      <c r="I88" s="58"/>
      <c r="J88" s="58"/>
      <c r="K88" s="75"/>
      <c r="L88" s="76"/>
      <c r="M88" s="54"/>
      <c r="N88" s="56">
        <v>380.77</v>
      </c>
      <c r="O88" s="1579"/>
      <c r="P88" s="77"/>
      <c r="Q88" s="77"/>
      <c r="R88" s="77"/>
      <c r="S88" s="77"/>
      <c r="T88" s="77"/>
      <c r="U88" s="77"/>
      <c r="V88" s="77"/>
      <c r="W88" s="77"/>
      <c r="X88" s="77"/>
      <c r="Y88" s="77"/>
      <c r="Z88" s="98" t="s">
        <v>867</v>
      </c>
      <c r="AA88" s="99"/>
      <c r="AB88" s="99"/>
      <c r="AC88" s="100"/>
    </row>
    <row r="89" spans="1:29" ht="19.2">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79">
        <v>1101</v>
      </c>
      <c r="H90" s="58"/>
      <c r="I90" s="58"/>
      <c r="J90" s="58"/>
      <c r="K90" s="75"/>
      <c r="L90" s="76"/>
      <c r="M90" s="54"/>
      <c r="N90" s="56">
        <v>411.81</v>
      </c>
      <c r="O90" s="1579">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79"/>
      <c r="H91" s="61">
        <v>42</v>
      </c>
      <c r="I91" s="60" t="s">
        <v>937</v>
      </c>
      <c r="J91" s="60" t="s">
        <v>866</v>
      </c>
      <c r="K91" s="75"/>
      <c r="L91" s="76"/>
      <c r="M91" s="54"/>
      <c r="N91" s="54"/>
      <c r="O91" s="157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79"/>
      <c r="H92" s="58"/>
      <c r="I92" s="58"/>
      <c r="J92" s="58"/>
      <c r="K92" s="75"/>
      <c r="L92" s="76"/>
      <c r="M92" s="54"/>
      <c r="N92" s="56">
        <v>392.08</v>
      </c>
      <c r="O92" s="1579"/>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79"/>
      <c r="H93" s="61">
        <v>43</v>
      </c>
      <c r="I93" s="60" t="s">
        <v>938</v>
      </c>
      <c r="J93" s="60" t="s">
        <v>896</v>
      </c>
      <c r="K93" s="75"/>
      <c r="L93" s="76"/>
      <c r="M93" s="54"/>
      <c r="N93" s="54"/>
      <c r="O93" s="157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79"/>
      <c r="H94" s="58"/>
      <c r="I94" s="58"/>
      <c r="J94" s="58"/>
      <c r="K94" s="75"/>
      <c r="L94" s="76"/>
      <c r="M94" s="54"/>
      <c r="N94" s="56">
        <v>296.87</v>
      </c>
      <c r="O94" s="1579"/>
      <c r="P94" s="77"/>
      <c r="Q94" s="77"/>
      <c r="R94" s="77"/>
      <c r="S94" s="77"/>
      <c r="T94" s="77"/>
      <c r="U94" s="77"/>
      <c r="V94" s="77"/>
      <c r="W94" s="77"/>
      <c r="X94" s="77"/>
      <c r="Y94" s="77"/>
      <c r="Z94" s="121" t="s">
        <v>939</v>
      </c>
      <c r="AA94" s="99"/>
      <c r="AB94" s="99"/>
      <c r="AC94" s="100"/>
    </row>
    <row r="95" spans="1:29" ht="19.2">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79">
        <v>835</v>
      </c>
      <c r="H98" s="58"/>
      <c r="I98" s="58"/>
      <c r="J98" s="58"/>
      <c r="K98" s="75"/>
      <c r="L98" s="76"/>
      <c r="M98" s="54"/>
      <c r="N98" s="56">
        <v>382.17</v>
      </c>
      <c r="O98" s="1579">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79"/>
      <c r="H99" s="61">
        <v>46</v>
      </c>
      <c r="I99" s="60" t="s">
        <v>945</v>
      </c>
      <c r="J99" s="60" t="s">
        <v>896</v>
      </c>
      <c r="K99" s="75"/>
      <c r="L99" s="76"/>
      <c r="M99" s="54"/>
      <c r="N99" s="54"/>
      <c r="O99" s="157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79"/>
      <c r="H100" s="58"/>
      <c r="I100" s="58"/>
      <c r="J100" s="58"/>
      <c r="K100" s="75"/>
      <c r="L100" s="76"/>
      <c r="M100" s="54"/>
      <c r="N100" s="56">
        <v>452.74</v>
      </c>
      <c r="O100" s="1579"/>
      <c r="P100" s="77"/>
      <c r="Q100" s="77"/>
      <c r="R100" s="77"/>
      <c r="S100" s="77"/>
      <c r="T100" s="77"/>
      <c r="U100" s="77"/>
      <c r="V100" s="77"/>
      <c r="W100" s="77"/>
      <c r="X100" s="77"/>
      <c r="Y100" s="77"/>
      <c r="Z100" s="98" t="s">
        <v>946</v>
      </c>
      <c r="AA100" s="99"/>
      <c r="AB100" s="99"/>
      <c r="AC100" s="100"/>
    </row>
    <row r="101" spans="1:29" ht="19.2">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79">
        <v>815</v>
      </c>
      <c r="H102" s="58"/>
      <c r="I102" s="58"/>
      <c r="J102" s="58"/>
      <c r="K102" s="75"/>
      <c r="L102" s="76"/>
      <c r="M102" s="54"/>
      <c r="N102" s="56">
        <v>420.21</v>
      </c>
      <c r="O102" s="1579">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79"/>
      <c r="H103" s="61">
        <v>48</v>
      </c>
      <c r="I103" s="60" t="s">
        <v>949</v>
      </c>
      <c r="J103" s="60" t="s">
        <v>896</v>
      </c>
      <c r="K103" s="75"/>
      <c r="L103" s="76"/>
      <c r="M103" s="54"/>
      <c r="N103" s="54"/>
      <c r="O103" s="157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79"/>
      <c r="H104" s="58"/>
      <c r="I104" s="58"/>
      <c r="J104" s="58"/>
      <c r="K104" s="75"/>
      <c r="L104" s="76"/>
      <c r="M104" s="54"/>
      <c r="N104" s="56">
        <v>395.01</v>
      </c>
      <c r="O104" s="1579"/>
      <c r="P104" s="77"/>
      <c r="Q104" s="77"/>
      <c r="R104" s="77"/>
      <c r="S104" s="77"/>
      <c r="T104" s="77"/>
      <c r="U104" s="77"/>
      <c r="V104" s="77"/>
      <c r="W104" s="77"/>
      <c r="X104" s="77"/>
      <c r="Y104" s="77"/>
      <c r="Z104" s="98" t="s">
        <v>950</v>
      </c>
      <c r="AA104" s="99"/>
      <c r="AB104" s="99"/>
      <c r="AC104" s="100"/>
    </row>
    <row r="105" spans="1:29" ht="19.2">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79">
        <v>1473</v>
      </c>
      <c r="H106" s="58"/>
      <c r="I106" s="58"/>
      <c r="J106" s="58"/>
      <c r="K106" s="75"/>
      <c r="L106" s="76"/>
      <c r="M106" s="54"/>
      <c r="N106" s="56">
        <v>386.74</v>
      </c>
      <c r="O106" s="1579">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79"/>
      <c r="H107" s="61">
        <v>50</v>
      </c>
      <c r="I107" s="60" t="s">
        <v>953</v>
      </c>
      <c r="J107" s="60" t="s">
        <v>862</v>
      </c>
      <c r="K107" s="75"/>
      <c r="L107" s="76"/>
      <c r="M107" s="54"/>
      <c r="N107" s="54"/>
      <c r="O107" s="157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79"/>
      <c r="H108" s="58"/>
      <c r="I108" s="58"/>
      <c r="J108" s="58"/>
      <c r="K108" s="75"/>
      <c r="L108" s="76"/>
      <c r="M108" s="54"/>
      <c r="N108" s="56">
        <v>378.62</v>
      </c>
      <c r="O108" s="1579"/>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79"/>
      <c r="H109" s="61">
        <v>51</v>
      </c>
      <c r="I109" s="60" t="s">
        <v>954</v>
      </c>
      <c r="J109" s="60" t="s">
        <v>862</v>
      </c>
      <c r="K109" s="75"/>
      <c r="L109" s="76"/>
      <c r="M109" s="54"/>
      <c r="N109" s="54"/>
      <c r="O109" s="157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79"/>
      <c r="H110" s="58"/>
      <c r="I110" s="58"/>
      <c r="J110" s="58"/>
      <c r="K110" s="75"/>
      <c r="L110" s="76"/>
      <c r="M110" s="54"/>
      <c r="N110" s="56">
        <v>350.22</v>
      </c>
      <c r="O110" s="1579"/>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79"/>
      <c r="H111" s="61">
        <v>52</v>
      </c>
      <c r="I111" s="60" t="s">
        <v>956</v>
      </c>
      <c r="J111" s="60" t="s">
        <v>862</v>
      </c>
      <c r="K111" s="75"/>
      <c r="L111" s="76"/>
      <c r="M111" s="54"/>
      <c r="N111" s="54"/>
      <c r="O111" s="157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79"/>
      <c r="H112" s="58"/>
      <c r="I112" s="58"/>
      <c r="J112" s="58"/>
      <c r="K112" s="75"/>
      <c r="L112" s="76"/>
      <c r="M112" s="54"/>
      <c r="N112" s="56">
        <v>357.91</v>
      </c>
      <c r="O112" s="1579"/>
      <c r="P112" s="77"/>
      <c r="Q112" s="77"/>
      <c r="R112" s="77"/>
      <c r="S112" s="77"/>
      <c r="T112" s="77"/>
      <c r="U112" s="77"/>
      <c r="V112" s="77"/>
      <c r="W112" s="77"/>
      <c r="X112" s="77"/>
      <c r="Y112" s="77"/>
      <c r="Z112" s="77"/>
      <c r="AA112" s="99"/>
      <c r="AB112" s="99"/>
      <c r="AC112" s="100"/>
    </row>
    <row r="113" spans="1:29" ht="19.2">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0" t="s">
        <v>961</v>
      </c>
      <c r="F116" s="1580"/>
      <c r="G116" s="1580"/>
      <c r="H116" s="114"/>
      <c r="I116" s="114"/>
      <c r="J116" s="1580" t="s">
        <v>962</v>
      </c>
      <c r="K116" s="1580"/>
      <c r="L116" s="158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1" t="s">
        <v>966</v>
      </c>
      <c r="B138" s="1582"/>
      <c r="C138" s="1582"/>
      <c r="D138" s="1582"/>
      <c r="E138" s="1582"/>
      <c r="F138" s="1582"/>
      <c r="G138" s="1582"/>
      <c r="H138" s="1582"/>
      <c r="I138" s="1582"/>
      <c r="J138" s="1582"/>
      <c r="K138" s="1582"/>
      <c r="L138" s="1582"/>
      <c r="M138" s="1582"/>
      <c r="N138" s="1582"/>
      <c r="O138" s="1583" t="s">
        <v>967</v>
      </c>
      <c r="P138" s="1583"/>
      <c r="Q138" s="1583"/>
      <c r="R138" s="1583"/>
      <c r="S138" s="1583"/>
      <c r="T138" s="1583"/>
      <c r="U138" s="1583"/>
      <c r="V138" s="1583"/>
      <c r="W138" s="1583"/>
      <c r="X138" s="1583"/>
      <c r="Y138" s="1583"/>
      <c r="Z138" s="1583"/>
      <c r="AA138" s="1583"/>
      <c r="AB138" s="1583"/>
      <c r="AC138" s="1584"/>
    </row>
    <row r="139" spans="1:29" ht="12.75" customHeight="1">
      <c r="A139" s="1362" t="s">
        <v>968</v>
      </c>
      <c r="B139" s="1362"/>
      <c r="C139" s="1362"/>
      <c r="D139" s="1362"/>
      <c r="E139" s="1362"/>
      <c r="F139" s="1361" t="s">
        <v>969</v>
      </c>
      <c r="G139" s="1361"/>
      <c r="H139" s="1361"/>
      <c r="I139" s="1361"/>
      <c r="J139" s="1362" t="s">
        <v>970</v>
      </c>
      <c r="K139" s="1362"/>
      <c r="L139" s="1362"/>
      <c r="M139" s="1362"/>
      <c r="N139" s="1362"/>
      <c r="O139" s="1361" t="s">
        <v>969</v>
      </c>
      <c r="P139" s="1361"/>
      <c r="Q139" s="1361"/>
      <c r="R139" s="1361"/>
      <c r="S139" s="1361"/>
      <c r="T139" s="1362" t="s">
        <v>971</v>
      </c>
      <c r="U139" s="1362"/>
      <c r="V139" s="1362"/>
      <c r="W139" s="1362"/>
      <c r="X139" s="1362"/>
      <c r="Y139" s="1362"/>
      <c r="Z139" s="1362" t="s">
        <v>972</v>
      </c>
      <c r="AA139" s="1362"/>
      <c r="AB139" s="1362"/>
      <c r="AC139" s="1362"/>
    </row>
    <row r="140" spans="1:29" ht="12.75" customHeight="1">
      <c r="A140" s="1362"/>
      <c r="B140" s="1362"/>
      <c r="C140" s="1362"/>
      <c r="D140" s="1362"/>
      <c r="E140" s="1362"/>
      <c r="F140" s="1361"/>
      <c r="G140" s="1361"/>
      <c r="H140" s="1361"/>
      <c r="I140" s="1361"/>
      <c r="J140" s="1362"/>
      <c r="K140" s="1362"/>
      <c r="L140" s="1362"/>
      <c r="M140" s="1362"/>
      <c r="N140" s="1362"/>
      <c r="O140" s="1361"/>
      <c r="P140" s="1361"/>
      <c r="Q140" s="1361"/>
      <c r="R140" s="1361"/>
      <c r="S140" s="1361"/>
      <c r="T140" s="1362"/>
      <c r="U140" s="1362"/>
      <c r="V140" s="1362"/>
      <c r="W140" s="1362"/>
      <c r="X140" s="1362"/>
      <c r="Y140" s="1362"/>
      <c r="Z140" s="1362"/>
      <c r="AA140" s="1362"/>
      <c r="AB140" s="1362"/>
      <c r="AC140" s="1362"/>
    </row>
    <row r="141" spans="1:29" ht="12.75" customHeight="1">
      <c r="A141" s="1362"/>
      <c r="B141" s="1362"/>
      <c r="C141" s="1362"/>
      <c r="D141" s="1362"/>
      <c r="E141" s="1362"/>
      <c r="F141" s="1361"/>
      <c r="G141" s="1361"/>
      <c r="H141" s="1361"/>
      <c r="I141" s="1361"/>
      <c r="J141" s="1362"/>
      <c r="K141" s="1362"/>
      <c r="L141" s="1362"/>
      <c r="M141" s="1362"/>
      <c r="N141" s="1362"/>
      <c r="O141" s="1361"/>
      <c r="P141" s="1361"/>
      <c r="Q141" s="1361"/>
      <c r="R141" s="1361"/>
      <c r="S141" s="1361"/>
      <c r="T141" s="1362"/>
      <c r="U141" s="1362"/>
      <c r="V141" s="1362"/>
      <c r="W141" s="1362"/>
      <c r="X141" s="1362"/>
      <c r="Y141" s="1362"/>
      <c r="Z141" s="1362"/>
      <c r="AA141" s="1362"/>
      <c r="AB141" s="1362"/>
      <c r="AC141" s="1362"/>
    </row>
    <row r="142" spans="1:29" ht="36.75" customHeight="1">
      <c r="A142" s="1362"/>
      <c r="B142" s="1362"/>
      <c r="C142" s="1362"/>
      <c r="D142" s="1362"/>
      <c r="E142" s="1362"/>
      <c r="F142" s="1361"/>
      <c r="G142" s="1361"/>
      <c r="H142" s="1361"/>
      <c r="I142" s="1361"/>
      <c r="J142" s="1362"/>
      <c r="K142" s="1362"/>
      <c r="L142" s="1362"/>
      <c r="M142" s="1362"/>
      <c r="N142" s="1362"/>
      <c r="O142" s="1361"/>
      <c r="P142" s="1361"/>
      <c r="Q142" s="1361"/>
      <c r="R142" s="1361"/>
      <c r="S142" s="1361"/>
      <c r="T142" s="1362"/>
      <c r="U142" s="1362"/>
      <c r="V142" s="1362"/>
      <c r="W142" s="1362"/>
      <c r="X142" s="1362"/>
      <c r="Y142" s="1362"/>
      <c r="Z142" s="1362"/>
      <c r="AA142" s="1362"/>
      <c r="AB142" s="1362"/>
      <c r="AC142" s="136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AE16" sqref="AE16"/>
    </sheetView>
  </sheetViews>
  <sheetFormatPr defaultRowHeight="22.8"/>
  <cols>
    <col min="1" max="1" width="28.77734375" style="1060" customWidth="1"/>
    <col min="2" max="2" width="15.77734375" style="1060" customWidth="1"/>
    <col min="3" max="3" width="28.77734375" style="1060" customWidth="1"/>
    <col min="4" max="4" width="15.77734375" style="1060" customWidth="1"/>
    <col min="5" max="5" width="28.77734375" style="1060" customWidth="1"/>
    <col min="6" max="6" width="15.77734375" style="1060" customWidth="1"/>
    <col min="7" max="7" width="28.77734375" style="1060" customWidth="1"/>
    <col min="8" max="8" width="15.77734375" style="1060" customWidth="1"/>
    <col min="9" max="9" width="28.77734375" style="1060" customWidth="1"/>
    <col min="10" max="10" width="15.77734375" style="1060" customWidth="1"/>
    <col min="11" max="11" width="28.77734375" style="1060" customWidth="1"/>
    <col min="12" max="12" width="15.77734375" style="1060" customWidth="1"/>
    <col min="13" max="13" width="28.77734375" style="1060" customWidth="1"/>
    <col min="14" max="14" width="15.77734375" style="1060" customWidth="1"/>
    <col min="15" max="15" width="28.77734375" style="1060" customWidth="1"/>
    <col min="16" max="16" width="15.77734375" style="1060" customWidth="1"/>
    <col min="17" max="17" width="28.77734375" style="1060" customWidth="1"/>
    <col min="18" max="18" width="15.77734375" style="1060" customWidth="1"/>
    <col min="19" max="19" width="28.77734375" style="1060" customWidth="1"/>
    <col min="20" max="20" width="15.77734375" style="1060" customWidth="1"/>
    <col min="21" max="21" width="28.77734375" style="1060" customWidth="1"/>
    <col min="22" max="22" width="15.77734375" style="1060" customWidth="1"/>
    <col min="23" max="23" width="28.77734375" style="1060" customWidth="1"/>
    <col min="24" max="24" width="13.33203125" style="1060" customWidth="1"/>
    <col min="25" max="27" width="8.88671875" style="1060"/>
    <col min="28" max="39" width="20.77734375" style="1060" customWidth="1"/>
    <col min="40" max="256" width="8.88671875" style="1060"/>
    <col min="257" max="257" width="20.77734375" style="1060" customWidth="1"/>
    <col min="258" max="258" width="12.88671875" style="1060" customWidth="1"/>
    <col min="259" max="259" width="20.77734375" style="1060" customWidth="1"/>
    <col min="260" max="260" width="11.5546875" style="1060" customWidth="1"/>
    <col min="261" max="261" width="20.77734375" style="1060" customWidth="1"/>
    <col min="262" max="262" width="9.88671875" style="1060" bestFit="1" customWidth="1"/>
    <col min="263" max="263" width="20.77734375" style="1060" customWidth="1"/>
    <col min="264" max="264" width="9.88671875" style="1060" bestFit="1" customWidth="1"/>
    <col min="265" max="265" width="20.77734375" style="1060" customWidth="1"/>
    <col min="266" max="266" width="9.88671875" style="1060" bestFit="1" customWidth="1"/>
    <col min="267" max="267" width="20.77734375" style="1060" customWidth="1"/>
    <col min="268" max="268" width="9.88671875" style="1060" bestFit="1" customWidth="1"/>
    <col min="269" max="269" width="20.77734375" style="1060" customWidth="1"/>
    <col min="270" max="270" width="12.21875" style="1060" customWidth="1"/>
    <col min="271" max="271" width="20.77734375" style="1060" customWidth="1"/>
    <col min="272" max="272" width="11.88671875" style="1060" customWidth="1"/>
    <col min="273" max="273" width="20.77734375" style="1060" customWidth="1"/>
    <col min="274" max="274" width="12.5546875" style="1060" customWidth="1"/>
    <col min="275" max="275" width="20.77734375" style="1060" customWidth="1"/>
    <col min="276" max="276" width="11.21875" style="1060" customWidth="1"/>
    <col min="277" max="277" width="20.77734375" style="1060" customWidth="1"/>
    <col min="278" max="278" width="11.5546875" style="1060" customWidth="1"/>
    <col min="279" max="279" width="20.77734375" style="1060" customWidth="1"/>
    <col min="280" max="280" width="9.88671875" style="1060" bestFit="1" customWidth="1"/>
    <col min="281" max="283" width="8.88671875" style="1060"/>
    <col min="284" max="295" width="20.77734375" style="1060" customWidth="1"/>
    <col min="296" max="512" width="8.88671875" style="1060"/>
    <col min="513" max="513" width="20.77734375" style="1060" customWidth="1"/>
    <col min="514" max="514" width="12.88671875" style="1060" customWidth="1"/>
    <col min="515" max="515" width="20.77734375" style="1060" customWidth="1"/>
    <col min="516" max="516" width="11.5546875" style="1060" customWidth="1"/>
    <col min="517" max="517" width="20.77734375" style="1060" customWidth="1"/>
    <col min="518" max="518" width="9.88671875" style="1060" bestFit="1" customWidth="1"/>
    <col min="519" max="519" width="20.77734375" style="1060" customWidth="1"/>
    <col min="520" max="520" width="9.88671875" style="1060" bestFit="1" customWidth="1"/>
    <col min="521" max="521" width="20.77734375" style="1060" customWidth="1"/>
    <col min="522" max="522" width="9.88671875" style="1060" bestFit="1" customWidth="1"/>
    <col min="523" max="523" width="20.77734375" style="1060" customWidth="1"/>
    <col min="524" max="524" width="9.88671875" style="1060" bestFit="1" customWidth="1"/>
    <col min="525" max="525" width="20.77734375" style="1060" customWidth="1"/>
    <col min="526" max="526" width="12.21875" style="1060" customWidth="1"/>
    <col min="527" max="527" width="20.77734375" style="1060" customWidth="1"/>
    <col min="528" max="528" width="11.88671875" style="1060" customWidth="1"/>
    <col min="529" max="529" width="20.77734375" style="1060" customWidth="1"/>
    <col min="530" max="530" width="12.5546875" style="1060" customWidth="1"/>
    <col min="531" max="531" width="20.77734375" style="1060" customWidth="1"/>
    <col min="532" max="532" width="11.21875" style="1060" customWidth="1"/>
    <col min="533" max="533" width="20.77734375" style="1060" customWidth="1"/>
    <col min="534" max="534" width="11.5546875" style="1060" customWidth="1"/>
    <col min="535" max="535" width="20.77734375" style="1060" customWidth="1"/>
    <col min="536" max="536" width="9.88671875" style="1060" bestFit="1" customWidth="1"/>
    <col min="537" max="539" width="8.88671875" style="1060"/>
    <col min="540" max="551" width="20.77734375" style="1060" customWidth="1"/>
    <col min="552" max="768" width="8.88671875" style="1060"/>
    <col min="769" max="769" width="20.77734375" style="1060" customWidth="1"/>
    <col min="770" max="770" width="12.88671875" style="1060" customWidth="1"/>
    <col min="771" max="771" width="20.77734375" style="1060" customWidth="1"/>
    <col min="772" max="772" width="11.5546875" style="1060" customWidth="1"/>
    <col min="773" max="773" width="20.77734375" style="1060" customWidth="1"/>
    <col min="774" max="774" width="9.88671875" style="1060" bestFit="1" customWidth="1"/>
    <col min="775" max="775" width="20.77734375" style="1060" customWidth="1"/>
    <col min="776" max="776" width="9.88671875" style="1060" bestFit="1" customWidth="1"/>
    <col min="777" max="777" width="20.77734375" style="1060" customWidth="1"/>
    <col min="778" max="778" width="9.88671875" style="1060" bestFit="1" customWidth="1"/>
    <col min="779" max="779" width="20.77734375" style="1060" customWidth="1"/>
    <col min="780" max="780" width="9.88671875" style="1060" bestFit="1" customWidth="1"/>
    <col min="781" max="781" width="20.77734375" style="1060" customWidth="1"/>
    <col min="782" max="782" width="12.21875" style="1060" customWidth="1"/>
    <col min="783" max="783" width="20.77734375" style="1060" customWidth="1"/>
    <col min="784" max="784" width="11.88671875" style="1060" customWidth="1"/>
    <col min="785" max="785" width="20.77734375" style="1060" customWidth="1"/>
    <col min="786" max="786" width="12.5546875" style="1060" customWidth="1"/>
    <col min="787" max="787" width="20.77734375" style="1060" customWidth="1"/>
    <col min="788" max="788" width="11.21875" style="1060" customWidth="1"/>
    <col min="789" max="789" width="20.77734375" style="1060" customWidth="1"/>
    <col min="790" max="790" width="11.5546875" style="1060" customWidth="1"/>
    <col min="791" max="791" width="20.77734375" style="1060" customWidth="1"/>
    <col min="792" max="792" width="9.88671875" style="1060" bestFit="1" customWidth="1"/>
    <col min="793" max="795" width="8.88671875" style="1060"/>
    <col min="796" max="807" width="20.77734375" style="1060" customWidth="1"/>
    <col min="808" max="1024" width="8.88671875" style="1060"/>
    <col min="1025" max="1025" width="20.77734375" style="1060" customWidth="1"/>
    <col min="1026" max="1026" width="12.88671875" style="1060" customWidth="1"/>
    <col min="1027" max="1027" width="20.77734375" style="1060" customWidth="1"/>
    <col min="1028" max="1028" width="11.5546875" style="1060" customWidth="1"/>
    <col min="1029" max="1029" width="20.77734375" style="1060" customWidth="1"/>
    <col min="1030" max="1030" width="9.88671875" style="1060" bestFit="1" customWidth="1"/>
    <col min="1031" max="1031" width="20.77734375" style="1060" customWidth="1"/>
    <col min="1032" max="1032" width="9.88671875" style="1060" bestFit="1" customWidth="1"/>
    <col min="1033" max="1033" width="20.77734375" style="1060" customWidth="1"/>
    <col min="1034" max="1034" width="9.88671875" style="1060" bestFit="1" customWidth="1"/>
    <col min="1035" max="1035" width="20.77734375" style="1060" customWidth="1"/>
    <col min="1036" max="1036" width="9.88671875" style="1060" bestFit="1" customWidth="1"/>
    <col min="1037" max="1037" width="20.77734375" style="1060" customWidth="1"/>
    <col min="1038" max="1038" width="12.21875" style="1060" customWidth="1"/>
    <col min="1039" max="1039" width="20.77734375" style="1060" customWidth="1"/>
    <col min="1040" max="1040" width="11.88671875" style="1060" customWidth="1"/>
    <col min="1041" max="1041" width="20.77734375" style="1060" customWidth="1"/>
    <col min="1042" max="1042" width="12.5546875" style="1060" customWidth="1"/>
    <col min="1043" max="1043" width="20.77734375" style="1060" customWidth="1"/>
    <col min="1044" max="1044" width="11.21875" style="1060" customWidth="1"/>
    <col min="1045" max="1045" width="20.77734375" style="1060" customWidth="1"/>
    <col min="1046" max="1046" width="11.5546875" style="1060" customWidth="1"/>
    <col min="1047" max="1047" width="20.77734375" style="1060" customWidth="1"/>
    <col min="1048" max="1048" width="9.88671875" style="1060" bestFit="1" customWidth="1"/>
    <col min="1049" max="1051" width="8.88671875" style="1060"/>
    <col min="1052" max="1063" width="20.77734375" style="1060" customWidth="1"/>
    <col min="1064" max="1280" width="8.88671875" style="1060"/>
    <col min="1281" max="1281" width="20.77734375" style="1060" customWidth="1"/>
    <col min="1282" max="1282" width="12.88671875" style="1060" customWidth="1"/>
    <col min="1283" max="1283" width="20.77734375" style="1060" customWidth="1"/>
    <col min="1284" max="1284" width="11.5546875" style="1060" customWidth="1"/>
    <col min="1285" max="1285" width="20.77734375" style="1060" customWidth="1"/>
    <col min="1286" max="1286" width="9.88671875" style="1060" bestFit="1" customWidth="1"/>
    <col min="1287" max="1287" width="20.77734375" style="1060" customWidth="1"/>
    <col min="1288" max="1288" width="9.88671875" style="1060" bestFit="1" customWidth="1"/>
    <col min="1289" max="1289" width="20.77734375" style="1060" customWidth="1"/>
    <col min="1290" max="1290" width="9.88671875" style="1060" bestFit="1" customWidth="1"/>
    <col min="1291" max="1291" width="20.77734375" style="1060" customWidth="1"/>
    <col min="1292" max="1292" width="9.88671875" style="1060" bestFit="1" customWidth="1"/>
    <col min="1293" max="1293" width="20.77734375" style="1060" customWidth="1"/>
    <col min="1294" max="1294" width="12.21875" style="1060" customWidth="1"/>
    <col min="1295" max="1295" width="20.77734375" style="1060" customWidth="1"/>
    <col min="1296" max="1296" width="11.88671875" style="1060" customWidth="1"/>
    <col min="1297" max="1297" width="20.77734375" style="1060" customWidth="1"/>
    <col min="1298" max="1298" width="12.5546875" style="1060" customWidth="1"/>
    <col min="1299" max="1299" width="20.77734375" style="1060" customWidth="1"/>
    <col min="1300" max="1300" width="11.21875" style="1060" customWidth="1"/>
    <col min="1301" max="1301" width="20.77734375" style="1060" customWidth="1"/>
    <col min="1302" max="1302" width="11.5546875" style="1060" customWidth="1"/>
    <col min="1303" max="1303" width="20.77734375" style="1060" customWidth="1"/>
    <col min="1304" max="1304" width="9.88671875" style="1060" bestFit="1" customWidth="1"/>
    <col min="1305" max="1307" width="8.88671875" style="1060"/>
    <col min="1308" max="1319" width="20.77734375" style="1060" customWidth="1"/>
    <col min="1320" max="1536" width="8.88671875" style="1060"/>
    <col min="1537" max="1537" width="20.77734375" style="1060" customWidth="1"/>
    <col min="1538" max="1538" width="12.88671875" style="1060" customWidth="1"/>
    <col min="1539" max="1539" width="20.77734375" style="1060" customWidth="1"/>
    <col min="1540" max="1540" width="11.5546875" style="1060" customWidth="1"/>
    <col min="1541" max="1541" width="20.77734375" style="1060" customWidth="1"/>
    <col min="1542" max="1542" width="9.88671875" style="1060" bestFit="1" customWidth="1"/>
    <col min="1543" max="1543" width="20.77734375" style="1060" customWidth="1"/>
    <col min="1544" max="1544" width="9.88671875" style="1060" bestFit="1" customWidth="1"/>
    <col min="1545" max="1545" width="20.77734375" style="1060" customWidth="1"/>
    <col min="1546" max="1546" width="9.88671875" style="1060" bestFit="1" customWidth="1"/>
    <col min="1547" max="1547" width="20.77734375" style="1060" customWidth="1"/>
    <col min="1548" max="1548" width="9.88671875" style="1060" bestFit="1" customWidth="1"/>
    <col min="1549" max="1549" width="20.77734375" style="1060" customWidth="1"/>
    <col min="1550" max="1550" width="12.21875" style="1060" customWidth="1"/>
    <col min="1551" max="1551" width="20.77734375" style="1060" customWidth="1"/>
    <col min="1552" max="1552" width="11.88671875" style="1060" customWidth="1"/>
    <col min="1553" max="1553" width="20.77734375" style="1060" customWidth="1"/>
    <col min="1554" max="1554" width="12.5546875" style="1060" customWidth="1"/>
    <col min="1555" max="1555" width="20.77734375" style="1060" customWidth="1"/>
    <col min="1556" max="1556" width="11.21875" style="1060" customWidth="1"/>
    <col min="1557" max="1557" width="20.77734375" style="1060" customWidth="1"/>
    <col min="1558" max="1558" width="11.5546875" style="1060" customWidth="1"/>
    <col min="1559" max="1559" width="20.77734375" style="1060" customWidth="1"/>
    <col min="1560" max="1560" width="9.88671875" style="1060" bestFit="1" customWidth="1"/>
    <col min="1561" max="1563" width="8.88671875" style="1060"/>
    <col min="1564" max="1575" width="20.77734375" style="1060" customWidth="1"/>
    <col min="1576" max="1792" width="8.88671875" style="1060"/>
    <col min="1793" max="1793" width="20.77734375" style="1060" customWidth="1"/>
    <col min="1794" max="1794" width="12.88671875" style="1060" customWidth="1"/>
    <col min="1795" max="1795" width="20.77734375" style="1060" customWidth="1"/>
    <col min="1796" max="1796" width="11.5546875" style="1060" customWidth="1"/>
    <col min="1797" max="1797" width="20.77734375" style="1060" customWidth="1"/>
    <col min="1798" max="1798" width="9.88671875" style="1060" bestFit="1" customWidth="1"/>
    <col min="1799" max="1799" width="20.77734375" style="1060" customWidth="1"/>
    <col min="1800" max="1800" width="9.88671875" style="1060" bestFit="1" customWidth="1"/>
    <col min="1801" max="1801" width="20.77734375" style="1060" customWidth="1"/>
    <col min="1802" max="1802" width="9.88671875" style="1060" bestFit="1" customWidth="1"/>
    <col min="1803" max="1803" width="20.77734375" style="1060" customWidth="1"/>
    <col min="1804" max="1804" width="9.88671875" style="1060" bestFit="1" customWidth="1"/>
    <col min="1805" max="1805" width="20.77734375" style="1060" customWidth="1"/>
    <col min="1806" max="1806" width="12.21875" style="1060" customWidth="1"/>
    <col min="1807" max="1807" width="20.77734375" style="1060" customWidth="1"/>
    <col min="1808" max="1808" width="11.88671875" style="1060" customWidth="1"/>
    <col min="1809" max="1809" width="20.77734375" style="1060" customWidth="1"/>
    <col min="1810" max="1810" width="12.5546875" style="1060" customWidth="1"/>
    <col min="1811" max="1811" width="20.77734375" style="1060" customWidth="1"/>
    <col min="1812" max="1812" width="11.21875" style="1060" customWidth="1"/>
    <col min="1813" max="1813" width="20.77734375" style="1060" customWidth="1"/>
    <col min="1814" max="1814" width="11.5546875" style="1060" customWidth="1"/>
    <col min="1815" max="1815" width="20.77734375" style="1060" customWidth="1"/>
    <col min="1816" max="1816" width="9.88671875" style="1060" bestFit="1" customWidth="1"/>
    <col min="1817" max="1819" width="8.88671875" style="1060"/>
    <col min="1820" max="1831" width="20.77734375" style="1060" customWidth="1"/>
    <col min="1832" max="2048" width="8.88671875" style="1060"/>
    <col min="2049" max="2049" width="20.77734375" style="1060" customWidth="1"/>
    <col min="2050" max="2050" width="12.88671875" style="1060" customWidth="1"/>
    <col min="2051" max="2051" width="20.77734375" style="1060" customWidth="1"/>
    <col min="2052" max="2052" width="11.5546875" style="1060" customWidth="1"/>
    <col min="2053" max="2053" width="20.77734375" style="1060" customWidth="1"/>
    <col min="2054" max="2054" width="9.88671875" style="1060" bestFit="1" customWidth="1"/>
    <col min="2055" max="2055" width="20.77734375" style="1060" customWidth="1"/>
    <col min="2056" max="2056" width="9.88671875" style="1060" bestFit="1" customWidth="1"/>
    <col min="2057" max="2057" width="20.77734375" style="1060" customWidth="1"/>
    <col min="2058" max="2058" width="9.88671875" style="1060" bestFit="1" customWidth="1"/>
    <col min="2059" max="2059" width="20.77734375" style="1060" customWidth="1"/>
    <col min="2060" max="2060" width="9.88671875" style="1060" bestFit="1" customWidth="1"/>
    <col min="2061" max="2061" width="20.77734375" style="1060" customWidth="1"/>
    <col min="2062" max="2062" width="12.21875" style="1060" customWidth="1"/>
    <col min="2063" max="2063" width="20.77734375" style="1060" customWidth="1"/>
    <col min="2064" max="2064" width="11.88671875" style="1060" customWidth="1"/>
    <col min="2065" max="2065" width="20.77734375" style="1060" customWidth="1"/>
    <col min="2066" max="2066" width="12.5546875" style="1060" customWidth="1"/>
    <col min="2067" max="2067" width="20.77734375" style="1060" customWidth="1"/>
    <col min="2068" max="2068" width="11.21875" style="1060" customWidth="1"/>
    <col min="2069" max="2069" width="20.77734375" style="1060" customWidth="1"/>
    <col min="2070" max="2070" width="11.5546875" style="1060" customWidth="1"/>
    <col min="2071" max="2071" width="20.77734375" style="1060" customWidth="1"/>
    <col min="2072" max="2072" width="9.88671875" style="1060" bestFit="1" customWidth="1"/>
    <col min="2073" max="2075" width="8.88671875" style="1060"/>
    <col min="2076" max="2087" width="20.77734375" style="1060" customWidth="1"/>
    <col min="2088" max="2304" width="8.88671875" style="1060"/>
    <col min="2305" max="2305" width="20.77734375" style="1060" customWidth="1"/>
    <col min="2306" max="2306" width="12.88671875" style="1060" customWidth="1"/>
    <col min="2307" max="2307" width="20.77734375" style="1060" customWidth="1"/>
    <col min="2308" max="2308" width="11.5546875" style="1060" customWidth="1"/>
    <col min="2309" max="2309" width="20.77734375" style="1060" customWidth="1"/>
    <col min="2310" max="2310" width="9.88671875" style="1060" bestFit="1" customWidth="1"/>
    <col min="2311" max="2311" width="20.77734375" style="1060" customWidth="1"/>
    <col min="2312" max="2312" width="9.88671875" style="1060" bestFit="1" customWidth="1"/>
    <col min="2313" max="2313" width="20.77734375" style="1060" customWidth="1"/>
    <col min="2314" max="2314" width="9.88671875" style="1060" bestFit="1" customWidth="1"/>
    <col min="2315" max="2315" width="20.77734375" style="1060" customWidth="1"/>
    <col min="2316" max="2316" width="9.88671875" style="1060" bestFit="1" customWidth="1"/>
    <col min="2317" max="2317" width="20.77734375" style="1060" customWidth="1"/>
    <col min="2318" max="2318" width="12.21875" style="1060" customWidth="1"/>
    <col min="2319" max="2319" width="20.77734375" style="1060" customWidth="1"/>
    <col min="2320" max="2320" width="11.88671875" style="1060" customWidth="1"/>
    <col min="2321" max="2321" width="20.77734375" style="1060" customWidth="1"/>
    <col min="2322" max="2322" width="12.5546875" style="1060" customWidth="1"/>
    <col min="2323" max="2323" width="20.77734375" style="1060" customWidth="1"/>
    <col min="2324" max="2324" width="11.21875" style="1060" customWidth="1"/>
    <col min="2325" max="2325" width="20.77734375" style="1060" customWidth="1"/>
    <col min="2326" max="2326" width="11.5546875" style="1060" customWidth="1"/>
    <col min="2327" max="2327" width="20.77734375" style="1060" customWidth="1"/>
    <col min="2328" max="2328" width="9.88671875" style="1060" bestFit="1" customWidth="1"/>
    <col min="2329" max="2331" width="8.88671875" style="1060"/>
    <col min="2332" max="2343" width="20.77734375" style="1060" customWidth="1"/>
    <col min="2344" max="2560" width="8.88671875" style="1060"/>
    <col min="2561" max="2561" width="20.77734375" style="1060" customWidth="1"/>
    <col min="2562" max="2562" width="12.88671875" style="1060" customWidth="1"/>
    <col min="2563" max="2563" width="20.77734375" style="1060" customWidth="1"/>
    <col min="2564" max="2564" width="11.5546875" style="1060" customWidth="1"/>
    <col min="2565" max="2565" width="20.77734375" style="1060" customWidth="1"/>
    <col min="2566" max="2566" width="9.88671875" style="1060" bestFit="1" customWidth="1"/>
    <col min="2567" max="2567" width="20.77734375" style="1060" customWidth="1"/>
    <col min="2568" max="2568" width="9.88671875" style="1060" bestFit="1" customWidth="1"/>
    <col min="2569" max="2569" width="20.77734375" style="1060" customWidth="1"/>
    <col min="2570" max="2570" width="9.88671875" style="1060" bestFit="1" customWidth="1"/>
    <col min="2571" max="2571" width="20.77734375" style="1060" customWidth="1"/>
    <col min="2572" max="2572" width="9.88671875" style="1060" bestFit="1" customWidth="1"/>
    <col min="2573" max="2573" width="20.77734375" style="1060" customWidth="1"/>
    <col min="2574" max="2574" width="12.21875" style="1060" customWidth="1"/>
    <col min="2575" max="2575" width="20.77734375" style="1060" customWidth="1"/>
    <col min="2576" max="2576" width="11.88671875" style="1060" customWidth="1"/>
    <col min="2577" max="2577" width="20.77734375" style="1060" customWidth="1"/>
    <col min="2578" max="2578" width="12.5546875" style="1060" customWidth="1"/>
    <col min="2579" max="2579" width="20.77734375" style="1060" customWidth="1"/>
    <col min="2580" max="2580" width="11.21875" style="1060" customWidth="1"/>
    <col min="2581" max="2581" width="20.77734375" style="1060" customWidth="1"/>
    <col min="2582" max="2582" width="11.5546875" style="1060" customWidth="1"/>
    <col min="2583" max="2583" width="20.77734375" style="1060" customWidth="1"/>
    <col min="2584" max="2584" width="9.88671875" style="1060" bestFit="1" customWidth="1"/>
    <col min="2585" max="2587" width="8.88671875" style="1060"/>
    <col min="2588" max="2599" width="20.77734375" style="1060" customWidth="1"/>
    <col min="2600" max="2816" width="8.88671875" style="1060"/>
    <col min="2817" max="2817" width="20.77734375" style="1060" customWidth="1"/>
    <col min="2818" max="2818" width="12.88671875" style="1060" customWidth="1"/>
    <col min="2819" max="2819" width="20.77734375" style="1060" customWidth="1"/>
    <col min="2820" max="2820" width="11.5546875" style="1060" customWidth="1"/>
    <col min="2821" max="2821" width="20.77734375" style="1060" customWidth="1"/>
    <col min="2822" max="2822" width="9.88671875" style="1060" bestFit="1" customWidth="1"/>
    <col min="2823" max="2823" width="20.77734375" style="1060" customWidth="1"/>
    <col min="2824" max="2824" width="9.88671875" style="1060" bestFit="1" customWidth="1"/>
    <col min="2825" max="2825" width="20.77734375" style="1060" customWidth="1"/>
    <col min="2826" max="2826" width="9.88671875" style="1060" bestFit="1" customWidth="1"/>
    <col min="2827" max="2827" width="20.77734375" style="1060" customWidth="1"/>
    <col min="2828" max="2828" width="9.88671875" style="1060" bestFit="1" customWidth="1"/>
    <col min="2829" max="2829" width="20.77734375" style="1060" customWidth="1"/>
    <col min="2830" max="2830" width="12.21875" style="1060" customWidth="1"/>
    <col min="2831" max="2831" width="20.77734375" style="1060" customWidth="1"/>
    <col min="2832" max="2832" width="11.88671875" style="1060" customWidth="1"/>
    <col min="2833" max="2833" width="20.77734375" style="1060" customWidth="1"/>
    <col min="2834" max="2834" width="12.5546875" style="1060" customWidth="1"/>
    <col min="2835" max="2835" width="20.77734375" style="1060" customWidth="1"/>
    <col min="2836" max="2836" width="11.21875" style="1060" customWidth="1"/>
    <col min="2837" max="2837" width="20.77734375" style="1060" customWidth="1"/>
    <col min="2838" max="2838" width="11.5546875" style="1060" customWidth="1"/>
    <col min="2839" max="2839" width="20.77734375" style="1060" customWidth="1"/>
    <col min="2840" max="2840" width="9.88671875" style="1060" bestFit="1" customWidth="1"/>
    <col min="2841" max="2843" width="8.88671875" style="1060"/>
    <col min="2844" max="2855" width="20.77734375" style="1060" customWidth="1"/>
    <col min="2856" max="3072" width="8.88671875" style="1060"/>
    <col min="3073" max="3073" width="20.77734375" style="1060" customWidth="1"/>
    <col min="3074" max="3074" width="12.88671875" style="1060" customWidth="1"/>
    <col min="3075" max="3075" width="20.77734375" style="1060" customWidth="1"/>
    <col min="3076" max="3076" width="11.5546875" style="1060" customWidth="1"/>
    <col min="3077" max="3077" width="20.77734375" style="1060" customWidth="1"/>
    <col min="3078" max="3078" width="9.88671875" style="1060" bestFit="1" customWidth="1"/>
    <col min="3079" max="3079" width="20.77734375" style="1060" customWidth="1"/>
    <col min="3080" max="3080" width="9.88671875" style="1060" bestFit="1" customWidth="1"/>
    <col min="3081" max="3081" width="20.77734375" style="1060" customWidth="1"/>
    <col min="3082" max="3082" width="9.88671875" style="1060" bestFit="1" customWidth="1"/>
    <col min="3083" max="3083" width="20.77734375" style="1060" customWidth="1"/>
    <col min="3084" max="3084" width="9.88671875" style="1060" bestFit="1" customWidth="1"/>
    <col min="3085" max="3085" width="20.77734375" style="1060" customWidth="1"/>
    <col min="3086" max="3086" width="12.21875" style="1060" customWidth="1"/>
    <col min="3087" max="3087" width="20.77734375" style="1060" customWidth="1"/>
    <col min="3088" max="3088" width="11.88671875" style="1060" customWidth="1"/>
    <col min="3089" max="3089" width="20.77734375" style="1060" customWidth="1"/>
    <col min="3090" max="3090" width="12.5546875" style="1060" customWidth="1"/>
    <col min="3091" max="3091" width="20.77734375" style="1060" customWidth="1"/>
    <col min="3092" max="3092" width="11.21875" style="1060" customWidth="1"/>
    <col min="3093" max="3093" width="20.77734375" style="1060" customWidth="1"/>
    <col min="3094" max="3094" width="11.5546875" style="1060" customWidth="1"/>
    <col min="3095" max="3095" width="20.77734375" style="1060" customWidth="1"/>
    <col min="3096" max="3096" width="9.88671875" style="1060" bestFit="1" customWidth="1"/>
    <col min="3097" max="3099" width="8.88671875" style="1060"/>
    <col min="3100" max="3111" width="20.77734375" style="1060" customWidth="1"/>
    <col min="3112" max="3328" width="8.88671875" style="1060"/>
    <col min="3329" max="3329" width="20.77734375" style="1060" customWidth="1"/>
    <col min="3330" max="3330" width="12.88671875" style="1060" customWidth="1"/>
    <col min="3331" max="3331" width="20.77734375" style="1060" customWidth="1"/>
    <col min="3332" max="3332" width="11.5546875" style="1060" customWidth="1"/>
    <col min="3333" max="3333" width="20.77734375" style="1060" customWidth="1"/>
    <col min="3334" max="3334" width="9.88671875" style="1060" bestFit="1" customWidth="1"/>
    <col min="3335" max="3335" width="20.77734375" style="1060" customWidth="1"/>
    <col min="3336" max="3336" width="9.88671875" style="1060" bestFit="1" customWidth="1"/>
    <col min="3337" max="3337" width="20.77734375" style="1060" customWidth="1"/>
    <col min="3338" max="3338" width="9.88671875" style="1060" bestFit="1" customWidth="1"/>
    <col min="3339" max="3339" width="20.77734375" style="1060" customWidth="1"/>
    <col min="3340" max="3340" width="9.88671875" style="1060" bestFit="1" customWidth="1"/>
    <col min="3341" max="3341" width="20.77734375" style="1060" customWidth="1"/>
    <col min="3342" max="3342" width="12.21875" style="1060" customWidth="1"/>
    <col min="3343" max="3343" width="20.77734375" style="1060" customWidth="1"/>
    <col min="3344" max="3344" width="11.88671875" style="1060" customWidth="1"/>
    <col min="3345" max="3345" width="20.77734375" style="1060" customWidth="1"/>
    <col min="3346" max="3346" width="12.5546875" style="1060" customWidth="1"/>
    <col min="3347" max="3347" width="20.77734375" style="1060" customWidth="1"/>
    <col min="3348" max="3348" width="11.21875" style="1060" customWidth="1"/>
    <col min="3349" max="3349" width="20.77734375" style="1060" customWidth="1"/>
    <col min="3350" max="3350" width="11.5546875" style="1060" customWidth="1"/>
    <col min="3351" max="3351" width="20.77734375" style="1060" customWidth="1"/>
    <col min="3352" max="3352" width="9.88671875" style="1060" bestFit="1" customWidth="1"/>
    <col min="3353" max="3355" width="8.88671875" style="1060"/>
    <col min="3356" max="3367" width="20.77734375" style="1060" customWidth="1"/>
    <col min="3368" max="3584" width="8.88671875" style="1060"/>
    <col min="3585" max="3585" width="20.77734375" style="1060" customWidth="1"/>
    <col min="3586" max="3586" width="12.88671875" style="1060" customWidth="1"/>
    <col min="3587" max="3587" width="20.77734375" style="1060" customWidth="1"/>
    <col min="3588" max="3588" width="11.5546875" style="1060" customWidth="1"/>
    <col min="3589" max="3589" width="20.77734375" style="1060" customWidth="1"/>
    <col min="3590" max="3590" width="9.88671875" style="1060" bestFit="1" customWidth="1"/>
    <col min="3591" max="3591" width="20.77734375" style="1060" customWidth="1"/>
    <col min="3592" max="3592" width="9.88671875" style="1060" bestFit="1" customWidth="1"/>
    <col min="3593" max="3593" width="20.77734375" style="1060" customWidth="1"/>
    <col min="3594" max="3594" width="9.88671875" style="1060" bestFit="1" customWidth="1"/>
    <col min="3595" max="3595" width="20.77734375" style="1060" customWidth="1"/>
    <col min="3596" max="3596" width="9.88671875" style="1060" bestFit="1" customWidth="1"/>
    <col min="3597" max="3597" width="20.77734375" style="1060" customWidth="1"/>
    <col min="3598" max="3598" width="12.21875" style="1060" customWidth="1"/>
    <col min="3599" max="3599" width="20.77734375" style="1060" customWidth="1"/>
    <col min="3600" max="3600" width="11.88671875" style="1060" customWidth="1"/>
    <col min="3601" max="3601" width="20.77734375" style="1060" customWidth="1"/>
    <col min="3602" max="3602" width="12.5546875" style="1060" customWidth="1"/>
    <col min="3603" max="3603" width="20.77734375" style="1060" customWidth="1"/>
    <col min="3604" max="3604" width="11.21875" style="1060" customWidth="1"/>
    <col min="3605" max="3605" width="20.77734375" style="1060" customWidth="1"/>
    <col min="3606" max="3606" width="11.5546875" style="1060" customWidth="1"/>
    <col min="3607" max="3607" width="20.77734375" style="1060" customWidth="1"/>
    <col min="3608" max="3608" width="9.88671875" style="1060" bestFit="1" customWidth="1"/>
    <col min="3609" max="3611" width="8.88671875" style="1060"/>
    <col min="3612" max="3623" width="20.77734375" style="1060" customWidth="1"/>
    <col min="3624" max="3840" width="8.88671875" style="1060"/>
    <col min="3841" max="3841" width="20.77734375" style="1060" customWidth="1"/>
    <col min="3842" max="3842" width="12.88671875" style="1060" customWidth="1"/>
    <col min="3843" max="3843" width="20.77734375" style="1060" customWidth="1"/>
    <col min="3844" max="3844" width="11.5546875" style="1060" customWidth="1"/>
    <col min="3845" max="3845" width="20.77734375" style="1060" customWidth="1"/>
    <col min="3846" max="3846" width="9.88671875" style="1060" bestFit="1" customWidth="1"/>
    <col min="3847" max="3847" width="20.77734375" style="1060" customWidth="1"/>
    <col min="3848" max="3848" width="9.88671875" style="1060" bestFit="1" customWidth="1"/>
    <col min="3849" max="3849" width="20.77734375" style="1060" customWidth="1"/>
    <col min="3850" max="3850" width="9.88671875" style="1060" bestFit="1" customWidth="1"/>
    <col min="3851" max="3851" width="20.77734375" style="1060" customWidth="1"/>
    <col min="3852" max="3852" width="9.88671875" style="1060" bestFit="1" customWidth="1"/>
    <col min="3853" max="3853" width="20.77734375" style="1060" customWidth="1"/>
    <col min="3854" max="3854" width="12.21875" style="1060" customWidth="1"/>
    <col min="3855" max="3855" width="20.77734375" style="1060" customWidth="1"/>
    <col min="3856" max="3856" width="11.88671875" style="1060" customWidth="1"/>
    <col min="3857" max="3857" width="20.77734375" style="1060" customWidth="1"/>
    <col min="3858" max="3858" width="12.5546875" style="1060" customWidth="1"/>
    <col min="3859" max="3859" width="20.77734375" style="1060" customWidth="1"/>
    <col min="3860" max="3860" width="11.21875" style="1060" customWidth="1"/>
    <col min="3861" max="3861" width="20.77734375" style="1060" customWidth="1"/>
    <col min="3862" max="3862" width="11.5546875" style="1060" customWidth="1"/>
    <col min="3863" max="3863" width="20.77734375" style="1060" customWidth="1"/>
    <col min="3864" max="3864" width="9.88671875" style="1060" bestFit="1" customWidth="1"/>
    <col min="3865" max="3867" width="8.88671875" style="1060"/>
    <col min="3868" max="3879" width="20.77734375" style="1060" customWidth="1"/>
    <col min="3880" max="4096" width="8.88671875" style="1060"/>
    <col min="4097" max="4097" width="20.77734375" style="1060" customWidth="1"/>
    <col min="4098" max="4098" width="12.88671875" style="1060" customWidth="1"/>
    <col min="4099" max="4099" width="20.77734375" style="1060" customWidth="1"/>
    <col min="4100" max="4100" width="11.5546875" style="1060" customWidth="1"/>
    <col min="4101" max="4101" width="20.77734375" style="1060" customWidth="1"/>
    <col min="4102" max="4102" width="9.88671875" style="1060" bestFit="1" customWidth="1"/>
    <col min="4103" max="4103" width="20.77734375" style="1060" customWidth="1"/>
    <col min="4104" max="4104" width="9.88671875" style="1060" bestFit="1" customWidth="1"/>
    <col min="4105" max="4105" width="20.77734375" style="1060" customWidth="1"/>
    <col min="4106" max="4106" width="9.88671875" style="1060" bestFit="1" customWidth="1"/>
    <col min="4107" max="4107" width="20.77734375" style="1060" customWidth="1"/>
    <col min="4108" max="4108" width="9.88671875" style="1060" bestFit="1" customWidth="1"/>
    <col min="4109" max="4109" width="20.77734375" style="1060" customWidth="1"/>
    <col min="4110" max="4110" width="12.21875" style="1060" customWidth="1"/>
    <col min="4111" max="4111" width="20.77734375" style="1060" customWidth="1"/>
    <col min="4112" max="4112" width="11.88671875" style="1060" customWidth="1"/>
    <col min="4113" max="4113" width="20.77734375" style="1060" customWidth="1"/>
    <col min="4114" max="4114" width="12.5546875" style="1060" customWidth="1"/>
    <col min="4115" max="4115" width="20.77734375" style="1060" customWidth="1"/>
    <col min="4116" max="4116" width="11.21875" style="1060" customWidth="1"/>
    <col min="4117" max="4117" width="20.77734375" style="1060" customWidth="1"/>
    <col min="4118" max="4118" width="11.5546875" style="1060" customWidth="1"/>
    <col min="4119" max="4119" width="20.77734375" style="1060" customWidth="1"/>
    <col min="4120" max="4120" width="9.88671875" style="1060" bestFit="1" customWidth="1"/>
    <col min="4121" max="4123" width="8.88671875" style="1060"/>
    <col min="4124" max="4135" width="20.77734375" style="1060" customWidth="1"/>
    <col min="4136" max="4352" width="8.88671875" style="1060"/>
    <col min="4353" max="4353" width="20.77734375" style="1060" customWidth="1"/>
    <col min="4354" max="4354" width="12.88671875" style="1060" customWidth="1"/>
    <col min="4355" max="4355" width="20.77734375" style="1060" customWidth="1"/>
    <col min="4356" max="4356" width="11.5546875" style="1060" customWidth="1"/>
    <col min="4357" max="4357" width="20.77734375" style="1060" customWidth="1"/>
    <col min="4358" max="4358" width="9.88671875" style="1060" bestFit="1" customWidth="1"/>
    <col min="4359" max="4359" width="20.77734375" style="1060" customWidth="1"/>
    <col min="4360" max="4360" width="9.88671875" style="1060" bestFit="1" customWidth="1"/>
    <col min="4361" max="4361" width="20.77734375" style="1060" customWidth="1"/>
    <col min="4362" max="4362" width="9.88671875" style="1060" bestFit="1" customWidth="1"/>
    <col min="4363" max="4363" width="20.77734375" style="1060" customWidth="1"/>
    <col min="4364" max="4364" width="9.88671875" style="1060" bestFit="1" customWidth="1"/>
    <col min="4365" max="4365" width="20.77734375" style="1060" customWidth="1"/>
    <col min="4366" max="4366" width="12.21875" style="1060" customWidth="1"/>
    <col min="4367" max="4367" width="20.77734375" style="1060" customWidth="1"/>
    <col min="4368" max="4368" width="11.88671875" style="1060" customWidth="1"/>
    <col min="4369" max="4369" width="20.77734375" style="1060" customWidth="1"/>
    <col min="4370" max="4370" width="12.5546875" style="1060" customWidth="1"/>
    <col min="4371" max="4371" width="20.77734375" style="1060" customWidth="1"/>
    <col min="4372" max="4372" width="11.21875" style="1060" customWidth="1"/>
    <col min="4373" max="4373" width="20.77734375" style="1060" customWidth="1"/>
    <col min="4374" max="4374" width="11.5546875" style="1060" customWidth="1"/>
    <col min="4375" max="4375" width="20.77734375" style="1060" customWidth="1"/>
    <col min="4376" max="4376" width="9.88671875" style="1060" bestFit="1" customWidth="1"/>
    <col min="4377" max="4379" width="8.88671875" style="1060"/>
    <col min="4380" max="4391" width="20.77734375" style="1060" customWidth="1"/>
    <col min="4392" max="4608" width="8.88671875" style="1060"/>
    <col min="4609" max="4609" width="20.77734375" style="1060" customWidth="1"/>
    <col min="4610" max="4610" width="12.88671875" style="1060" customWidth="1"/>
    <col min="4611" max="4611" width="20.77734375" style="1060" customWidth="1"/>
    <col min="4612" max="4612" width="11.5546875" style="1060" customWidth="1"/>
    <col min="4613" max="4613" width="20.77734375" style="1060" customWidth="1"/>
    <col min="4614" max="4614" width="9.88671875" style="1060" bestFit="1" customWidth="1"/>
    <col min="4615" max="4615" width="20.77734375" style="1060" customWidth="1"/>
    <col min="4616" max="4616" width="9.88671875" style="1060" bestFit="1" customWidth="1"/>
    <col min="4617" max="4617" width="20.77734375" style="1060" customWidth="1"/>
    <col min="4618" max="4618" width="9.88671875" style="1060" bestFit="1" customWidth="1"/>
    <col min="4619" max="4619" width="20.77734375" style="1060" customWidth="1"/>
    <col min="4620" max="4620" width="9.88671875" style="1060" bestFit="1" customWidth="1"/>
    <col min="4621" max="4621" width="20.77734375" style="1060" customWidth="1"/>
    <col min="4622" max="4622" width="12.21875" style="1060" customWidth="1"/>
    <col min="4623" max="4623" width="20.77734375" style="1060" customWidth="1"/>
    <col min="4624" max="4624" width="11.88671875" style="1060" customWidth="1"/>
    <col min="4625" max="4625" width="20.77734375" style="1060" customWidth="1"/>
    <col min="4626" max="4626" width="12.5546875" style="1060" customWidth="1"/>
    <col min="4627" max="4627" width="20.77734375" style="1060" customWidth="1"/>
    <col min="4628" max="4628" width="11.21875" style="1060" customWidth="1"/>
    <col min="4629" max="4629" width="20.77734375" style="1060" customWidth="1"/>
    <col min="4630" max="4630" width="11.5546875" style="1060" customWidth="1"/>
    <col min="4631" max="4631" width="20.77734375" style="1060" customWidth="1"/>
    <col min="4632" max="4632" width="9.88671875" style="1060" bestFit="1" customWidth="1"/>
    <col min="4633" max="4635" width="8.88671875" style="1060"/>
    <col min="4636" max="4647" width="20.77734375" style="1060" customWidth="1"/>
    <col min="4648" max="4864" width="8.88671875" style="1060"/>
    <col min="4865" max="4865" width="20.77734375" style="1060" customWidth="1"/>
    <col min="4866" max="4866" width="12.88671875" style="1060" customWidth="1"/>
    <col min="4867" max="4867" width="20.77734375" style="1060" customWidth="1"/>
    <col min="4868" max="4868" width="11.5546875" style="1060" customWidth="1"/>
    <col min="4869" max="4869" width="20.77734375" style="1060" customWidth="1"/>
    <col min="4870" max="4870" width="9.88671875" style="1060" bestFit="1" customWidth="1"/>
    <col min="4871" max="4871" width="20.77734375" style="1060" customWidth="1"/>
    <col min="4872" max="4872" width="9.88671875" style="1060" bestFit="1" customWidth="1"/>
    <col min="4873" max="4873" width="20.77734375" style="1060" customWidth="1"/>
    <col min="4874" max="4874" width="9.88671875" style="1060" bestFit="1" customWidth="1"/>
    <col min="4875" max="4875" width="20.77734375" style="1060" customWidth="1"/>
    <col min="4876" max="4876" width="9.88671875" style="1060" bestFit="1" customWidth="1"/>
    <col min="4877" max="4877" width="20.77734375" style="1060" customWidth="1"/>
    <col min="4878" max="4878" width="12.21875" style="1060" customWidth="1"/>
    <col min="4879" max="4879" width="20.77734375" style="1060" customWidth="1"/>
    <col min="4880" max="4880" width="11.88671875" style="1060" customWidth="1"/>
    <col min="4881" max="4881" width="20.77734375" style="1060" customWidth="1"/>
    <col min="4882" max="4882" width="12.5546875" style="1060" customWidth="1"/>
    <col min="4883" max="4883" width="20.77734375" style="1060" customWidth="1"/>
    <col min="4884" max="4884" width="11.21875" style="1060" customWidth="1"/>
    <col min="4885" max="4885" width="20.77734375" style="1060" customWidth="1"/>
    <col min="4886" max="4886" width="11.5546875" style="1060" customWidth="1"/>
    <col min="4887" max="4887" width="20.77734375" style="1060" customWidth="1"/>
    <col min="4888" max="4888" width="9.88671875" style="1060" bestFit="1" customWidth="1"/>
    <col min="4889" max="4891" width="8.88671875" style="1060"/>
    <col min="4892" max="4903" width="20.77734375" style="1060" customWidth="1"/>
    <col min="4904" max="5120" width="8.88671875" style="1060"/>
    <col min="5121" max="5121" width="20.77734375" style="1060" customWidth="1"/>
    <col min="5122" max="5122" width="12.88671875" style="1060" customWidth="1"/>
    <col min="5123" max="5123" width="20.77734375" style="1060" customWidth="1"/>
    <col min="5124" max="5124" width="11.5546875" style="1060" customWidth="1"/>
    <col min="5125" max="5125" width="20.77734375" style="1060" customWidth="1"/>
    <col min="5126" max="5126" width="9.88671875" style="1060" bestFit="1" customWidth="1"/>
    <col min="5127" max="5127" width="20.77734375" style="1060" customWidth="1"/>
    <col min="5128" max="5128" width="9.88671875" style="1060" bestFit="1" customWidth="1"/>
    <col min="5129" max="5129" width="20.77734375" style="1060" customWidth="1"/>
    <col min="5130" max="5130" width="9.88671875" style="1060" bestFit="1" customWidth="1"/>
    <col min="5131" max="5131" width="20.77734375" style="1060" customWidth="1"/>
    <col min="5132" max="5132" width="9.88671875" style="1060" bestFit="1" customWidth="1"/>
    <col min="5133" max="5133" width="20.77734375" style="1060" customWidth="1"/>
    <col min="5134" max="5134" width="12.21875" style="1060" customWidth="1"/>
    <col min="5135" max="5135" width="20.77734375" style="1060" customWidth="1"/>
    <col min="5136" max="5136" width="11.88671875" style="1060" customWidth="1"/>
    <col min="5137" max="5137" width="20.77734375" style="1060" customWidth="1"/>
    <col min="5138" max="5138" width="12.5546875" style="1060" customWidth="1"/>
    <col min="5139" max="5139" width="20.77734375" style="1060" customWidth="1"/>
    <col min="5140" max="5140" width="11.21875" style="1060" customWidth="1"/>
    <col min="5141" max="5141" width="20.77734375" style="1060" customWidth="1"/>
    <col min="5142" max="5142" width="11.5546875" style="1060" customWidth="1"/>
    <col min="5143" max="5143" width="20.77734375" style="1060" customWidth="1"/>
    <col min="5144" max="5144" width="9.88671875" style="1060" bestFit="1" customWidth="1"/>
    <col min="5145" max="5147" width="8.88671875" style="1060"/>
    <col min="5148" max="5159" width="20.77734375" style="1060" customWidth="1"/>
    <col min="5160" max="5376" width="8.88671875" style="1060"/>
    <col min="5377" max="5377" width="20.77734375" style="1060" customWidth="1"/>
    <col min="5378" max="5378" width="12.88671875" style="1060" customWidth="1"/>
    <col min="5379" max="5379" width="20.77734375" style="1060" customWidth="1"/>
    <col min="5380" max="5380" width="11.5546875" style="1060" customWidth="1"/>
    <col min="5381" max="5381" width="20.77734375" style="1060" customWidth="1"/>
    <col min="5382" max="5382" width="9.88671875" style="1060" bestFit="1" customWidth="1"/>
    <col min="5383" max="5383" width="20.77734375" style="1060" customWidth="1"/>
    <col min="5384" max="5384" width="9.88671875" style="1060" bestFit="1" customWidth="1"/>
    <col min="5385" max="5385" width="20.77734375" style="1060" customWidth="1"/>
    <col min="5386" max="5386" width="9.88671875" style="1060" bestFit="1" customWidth="1"/>
    <col min="5387" max="5387" width="20.77734375" style="1060" customWidth="1"/>
    <col min="5388" max="5388" width="9.88671875" style="1060" bestFit="1" customWidth="1"/>
    <col min="5389" max="5389" width="20.77734375" style="1060" customWidth="1"/>
    <col min="5390" max="5390" width="12.21875" style="1060" customWidth="1"/>
    <col min="5391" max="5391" width="20.77734375" style="1060" customWidth="1"/>
    <col min="5392" max="5392" width="11.88671875" style="1060" customWidth="1"/>
    <col min="5393" max="5393" width="20.77734375" style="1060" customWidth="1"/>
    <col min="5394" max="5394" width="12.5546875" style="1060" customWidth="1"/>
    <col min="5395" max="5395" width="20.77734375" style="1060" customWidth="1"/>
    <col min="5396" max="5396" width="11.21875" style="1060" customWidth="1"/>
    <col min="5397" max="5397" width="20.77734375" style="1060" customWidth="1"/>
    <col min="5398" max="5398" width="11.5546875" style="1060" customWidth="1"/>
    <col min="5399" max="5399" width="20.77734375" style="1060" customWidth="1"/>
    <col min="5400" max="5400" width="9.88671875" style="1060" bestFit="1" customWidth="1"/>
    <col min="5401" max="5403" width="8.88671875" style="1060"/>
    <col min="5404" max="5415" width="20.77734375" style="1060" customWidth="1"/>
    <col min="5416" max="5632" width="8.88671875" style="1060"/>
    <col min="5633" max="5633" width="20.77734375" style="1060" customWidth="1"/>
    <col min="5634" max="5634" width="12.88671875" style="1060" customWidth="1"/>
    <col min="5635" max="5635" width="20.77734375" style="1060" customWidth="1"/>
    <col min="5636" max="5636" width="11.5546875" style="1060" customWidth="1"/>
    <col min="5637" max="5637" width="20.77734375" style="1060" customWidth="1"/>
    <col min="5638" max="5638" width="9.88671875" style="1060" bestFit="1" customWidth="1"/>
    <col min="5639" max="5639" width="20.77734375" style="1060" customWidth="1"/>
    <col min="5640" max="5640" width="9.88671875" style="1060" bestFit="1" customWidth="1"/>
    <col min="5641" max="5641" width="20.77734375" style="1060" customWidth="1"/>
    <col min="5642" max="5642" width="9.88671875" style="1060" bestFit="1" customWidth="1"/>
    <col min="5643" max="5643" width="20.77734375" style="1060" customWidth="1"/>
    <col min="5644" max="5644" width="9.88671875" style="1060" bestFit="1" customWidth="1"/>
    <col min="5645" max="5645" width="20.77734375" style="1060" customWidth="1"/>
    <col min="5646" max="5646" width="12.21875" style="1060" customWidth="1"/>
    <col min="5647" max="5647" width="20.77734375" style="1060" customWidth="1"/>
    <col min="5648" max="5648" width="11.88671875" style="1060" customWidth="1"/>
    <col min="5649" max="5649" width="20.77734375" style="1060" customWidth="1"/>
    <col min="5650" max="5650" width="12.5546875" style="1060" customWidth="1"/>
    <col min="5651" max="5651" width="20.77734375" style="1060" customWidth="1"/>
    <col min="5652" max="5652" width="11.21875" style="1060" customWidth="1"/>
    <col min="5653" max="5653" width="20.77734375" style="1060" customWidth="1"/>
    <col min="5654" max="5654" width="11.5546875" style="1060" customWidth="1"/>
    <col min="5655" max="5655" width="20.77734375" style="1060" customWidth="1"/>
    <col min="5656" max="5656" width="9.88671875" style="1060" bestFit="1" customWidth="1"/>
    <col min="5657" max="5659" width="8.88671875" style="1060"/>
    <col min="5660" max="5671" width="20.77734375" style="1060" customWidth="1"/>
    <col min="5672" max="5888" width="8.88671875" style="1060"/>
    <col min="5889" max="5889" width="20.77734375" style="1060" customWidth="1"/>
    <col min="5890" max="5890" width="12.88671875" style="1060" customWidth="1"/>
    <col min="5891" max="5891" width="20.77734375" style="1060" customWidth="1"/>
    <col min="5892" max="5892" width="11.5546875" style="1060" customWidth="1"/>
    <col min="5893" max="5893" width="20.77734375" style="1060" customWidth="1"/>
    <col min="5894" max="5894" width="9.88671875" style="1060" bestFit="1" customWidth="1"/>
    <col min="5895" max="5895" width="20.77734375" style="1060" customWidth="1"/>
    <col min="5896" max="5896" width="9.88671875" style="1060" bestFit="1" customWidth="1"/>
    <col min="5897" max="5897" width="20.77734375" style="1060" customWidth="1"/>
    <col min="5898" max="5898" width="9.88671875" style="1060" bestFit="1" customWidth="1"/>
    <col min="5899" max="5899" width="20.77734375" style="1060" customWidth="1"/>
    <col min="5900" max="5900" width="9.88671875" style="1060" bestFit="1" customWidth="1"/>
    <col min="5901" max="5901" width="20.77734375" style="1060" customWidth="1"/>
    <col min="5902" max="5902" width="12.21875" style="1060" customWidth="1"/>
    <col min="5903" max="5903" width="20.77734375" style="1060" customWidth="1"/>
    <col min="5904" max="5904" width="11.88671875" style="1060" customWidth="1"/>
    <col min="5905" max="5905" width="20.77734375" style="1060" customWidth="1"/>
    <col min="5906" max="5906" width="12.5546875" style="1060" customWidth="1"/>
    <col min="5907" max="5907" width="20.77734375" style="1060" customWidth="1"/>
    <col min="5908" max="5908" width="11.21875" style="1060" customWidth="1"/>
    <col min="5909" max="5909" width="20.77734375" style="1060" customWidth="1"/>
    <col min="5910" max="5910" width="11.5546875" style="1060" customWidth="1"/>
    <col min="5911" max="5911" width="20.77734375" style="1060" customWidth="1"/>
    <col min="5912" max="5912" width="9.88671875" style="1060" bestFit="1" customWidth="1"/>
    <col min="5913" max="5915" width="8.88671875" style="1060"/>
    <col min="5916" max="5927" width="20.77734375" style="1060" customWidth="1"/>
    <col min="5928" max="6144" width="8.88671875" style="1060"/>
    <col min="6145" max="6145" width="20.77734375" style="1060" customWidth="1"/>
    <col min="6146" max="6146" width="12.88671875" style="1060" customWidth="1"/>
    <col min="6147" max="6147" width="20.77734375" style="1060" customWidth="1"/>
    <col min="6148" max="6148" width="11.5546875" style="1060" customWidth="1"/>
    <col min="6149" max="6149" width="20.77734375" style="1060" customWidth="1"/>
    <col min="6150" max="6150" width="9.88671875" style="1060" bestFit="1" customWidth="1"/>
    <col min="6151" max="6151" width="20.77734375" style="1060" customWidth="1"/>
    <col min="6152" max="6152" width="9.88671875" style="1060" bestFit="1" customWidth="1"/>
    <col min="6153" max="6153" width="20.77734375" style="1060" customWidth="1"/>
    <col min="6154" max="6154" width="9.88671875" style="1060" bestFit="1" customWidth="1"/>
    <col min="6155" max="6155" width="20.77734375" style="1060" customWidth="1"/>
    <col min="6156" max="6156" width="9.88671875" style="1060" bestFit="1" customWidth="1"/>
    <col min="6157" max="6157" width="20.77734375" style="1060" customWidth="1"/>
    <col min="6158" max="6158" width="12.21875" style="1060" customWidth="1"/>
    <col min="6159" max="6159" width="20.77734375" style="1060" customWidth="1"/>
    <col min="6160" max="6160" width="11.88671875" style="1060" customWidth="1"/>
    <col min="6161" max="6161" width="20.77734375" style="1060" customWidth="1"/>
    <col min="6162" max="6162" width="12.5546875" style="1060" customWidth="1"/>
    <col min="6163" max="6163" width="20.77734375" style="1060" customWidth="1"/>
    <col min="6164" max="6164" width="11.21875" style="1060" customWidth="1"/>
    <col min="6165" max="6165" width="20.77734375" style="1060" customWidth="1"/>
    <col min="6166" max="6166" width="11.5546875" style="1060" customWidth="1"/>
    <col min="6167" max="6167" width="20.77734375" style="1060" customWidth="1"/>
    <col min="6168" max="6168" width="9.88671875" style="1060" bestFit="1" customWidth="1"/>
    <col min="6169" max="6171" width="8.88671875" style="1060"/>
    <col min="6172" max="6183" width="20.77734375" style="1060" customWidth="1"/>
    <col min="6184" max="6400" width="8.88671875" style="1060"/>
    <col min="6401" max="6401" width="20.77734375" style="1060" customWidth="1"/>
    <col min="6402" max="6402" width="12.88671875" style="1060" customWidth="1"/>
    <col min="6403" max="6403" width="20.77734375" style="1060" customWidth="1"/>
    <col min="6404" max="6404" width="11.5546875" style="1060" customWidth="1"/>
    <col min="6405" max="6405" width="20.77734375" style="1060" customWidth="1"/>
    <col min="6406" max="6406" width="9.88671875" style="1060" bestFit="1" customWidth="1"/>
    <col min="6407" max="6407" width="20.77734375" style="1060" customWidth="1"/>
    <col min="6408" max="6408" width="9.88671875" style="1060" bestFit="1" customWidth="1"/>
    <col min="6409" max="6409" width="20.77734375" style="1060" customWidth="1"/>
    <col min="6410" max="6410" width="9.88671875" style="1060" bestFit="1" customWidth="1"/>
    <col min="6411" max="6411" width="20.77734375" style="1060" customWidth="1"/>
    <col min="6412" max="6412" width="9.88671875" style="1060" bestFit="1" customWidth="1"/>
    <col min="6413" max="6413" width="20.77734375" style="1060" customWidth="1"/>
    <col min="6414" max="6414" width="12.21875" style="1060" customWidth="1"/>
    <col min="6415" max="6415" width="20.77734375" style="1060" customWidth="1"/>
    <col min="6416" max="6416" width="11.88671875" style="1060" customWidth="1"/>
    <col min="6417" max="6417" width="20.77734375" style="1060" customWidth="1"/>
    <col min="6418" max="6418" width="12.5546875" style="1060" customWidth="1"/>
    <col min="6419" max="6419" width="20.77734375" style="1060" customWidth="1"/>
    <col min="6420" max="6420" width="11.21875" style="1060" customWidth="1"/>
    <col min="6421" max="6421" width="20.77734375" style="1060" customWidth="1"/>
    <col min="6422" max="6422" width="11.5546875" style="1060" customWidth="1"/>
    <col min="6423" max="6423" width="20.77734375" style="1060" customWidth="1"/>
    <col min="6424" max="6424" width="9.88671875" style="1060" bestFit="1" customWidth="1"/>
    <col min="6425" max="6427" width="8.88671875" style="1060"/>
    <col min="6428" max="6439" width="20.77734375" style="1060" customWidth="1"/>
    <col min="6440" max="6656" width="8.88671875" style="1060"/>
    <col min="6657" max="6657" width="20.77734375" style="1060" customWidth="1"/>
    <col min="6658" max="6658" width="12.88671875" style="1060" customWidth="1"/>
    <col min="6659" max="6659" width="20.77734375" style="1060" customWidth="1"/>
    <col min="6660" max="6660" width="11.5546875" style="1060" customWidth="1"/>
    <col min="6661" max="6661" width="20.77734375" style="1060" customWidth="1"/>
    <col min="6662" max="6662" width="9.88671875" style="1060" bestFit="1" customWidth="1"/>
    <col min="6663" max="6663" width="20.77734375" style="1060" customWidth="1"/>
    <col min="6664" max="6664" width="9.88671875" style="1060" bestFit="1" customWidth="1"/>
    <col min="6665" max="6665" width="20.77734375" style="1060" customWidth="1"/>
    <col min="6666" max="6666" width="9.88671875" style="1060" bestFit="1" customWidth="1"/>
    <col min="6667" max="6667" width="20.77734375" style="1060" customWidth="1"/>
    <col min="6668" max="6668" width="9.88671875" style="1060" bestFit="1" customWidth="1"/>
    <col min="6669" max="6669" width="20.77734375" style="1060" customWidth="1"/>
    <col min="6670" max="6670" width="12.21875" style="1060" customWidth="1"/>
    <col min="6671" max="6671" width="20.77734375" style="1060" customWidth="1"/>
    <col min="6672" max="6672" width="11.88671875" style="1060" customWidth="1"/>
    <col min="6673" max="6673" width="20.77734375" style="1060" customWidth="1"/>
    <col min="6674" max="6674" width="12.5546875" style="1060" customWidth="1"/>
    <col min="6675" max="6675" width="20.77734375" style="1060" customWidth="1"/>
    <col min="6676" max="6676" width="11.21875" style="1060" customWidth="1"/>
    <col min="6677" max="6677" width="20.77734375" style="1060" customWidth="1"/>
    <col min="6678" max="6678" width="11.5546875" style="1060" customWidth="1"/>
    <col min="6679" max="6679" width="20.77734375" style="1060" customWidth="1"/>
    <col min="6680" max="6680" width="9.88671875" style="1060" bestFit="1" customWidth="1"/>
    <col min="6681" max="6683" width="8.88671875" style="1060"/>
    <col min="6684" max="6695" width="20.77734375" style="1060" customWidth="1"/>
    <col min="6696" max="6912" width="8.88671875" style="1060"/>
    <col min="6913" max="6913" width="20.77734375" style="1060" customWidth="1"/>
    <col min="6914" max="6914" width="12.88671875" style="1060" customWidth="1"/>
    <col min="6915" max="6915" width="20.77734375" style="1060" customWidth="1"/>
    <col min="6916" max="6916" width="11.5546875" style="1060" customWidth="1"/>
    <col min="6917" max="6917" width="20.77734375" style="1060" customWidth="1"/>
    <col min="6918" max="6918" width="9.88671875" style="1060" bestFit="1" customWidth="1"/>
    <col min="6919" max="6919" width="20.77734375" style="1060" customWidth="1"/>
    <col min="6920" max="6920" width="9.88671875" style="1060" bestFit="1" customWidth="1"/>
    <col min="6921" max="6921" width="20.77734375" style="1060" customWidth="1"/>
    <col min="6922" max="6922" width="9.88671875" style="1060" bestFit="1" customWidth="1"/>
    <col min="6923" max="6923" width="20.77734375" style="1060" customWidth="1"/>
    <col min="6924" max="6924" width="9.88671875" style="1060" bestFit="1" customWidth="1"/>
    <col min="6925" max="6925" width="20.77734375" style="1060" customWidth="1"/>
    <col min="6926" max="6926" width="12.21875" style="1060" customWidth="1"/>
    <col min="6927" max="6927" width="20.77734375" style="1060" customWidth="1"/>
    <col min="6928" max="6928" width="11.88671875" style="1060" customWidth="1"/>
    <col min="6929" max="6929" width="20.77734375" style="1060" customWidth="1"/>
    <col min="6930" max="6930" width="12.5546875" style="1060" customWidth="1"/>
    <col min="6931" max="6931" width="20.77734375" style="1060" customWidth="1"/>
    <col min="6932" max="6932" width="11.21875" style="1060" customWidth="1"/>
    <col min="6933" max="6933" width="20.77734375" style="1060" customWidth="1"/>
    <col min="6934" max="6934" width="11.5546875" style="1060" customWidth="1"/>
    <col min="6935" max="6935" width="20.77734375" style="1060" customWidth="1"/>
    <col min="6936" max="6936" width="9.88671875" style="1060" bestFit="1" customWidth="1"/>
    <col min="6937" max="6939" width="8.88671875" style="1060"/>
    <col min="6940" max="6951" width="20.77734375" style="1060" customWidth="1"/>
    <col min="6952" max="7168" width="8.88671875" style="1060"/>
    <col min="7169" max="7169" width="20.77734375" style="1060" customWidth="1"/>
    <col min="7170" max="7170" width="12.88671875" style="1060" customWidth="1"/>
    <col min="7171" max="7171" width="20.77734375" style="1060" customWidth="1"/>
    <col min="7172" max="7172" width="11.5546875" style="1060" customWidth="1"/>
    <col min="7173" max="7173" width="20.77734375" style="1060" customWidth="1"/>
    <col min="7174" max="7174" width="9.88671875" style="1060" bestFit="1" customWidth="1"/>
    <col min="7175" max="7175" width="20.77734375" style="1060" customWidth="1"/>
    <col min="7176" max="7176" width="9.88671875" style="1060" bestFit="1" customWidth="1"/>
    <col min="7177" max="7177" width="20.77734375" style="1060" customWidth="1"/>
    <col min="7178" max="7178" width="9.88671875" style="1060" bestFit="1" customWidth="1"/>
    <col min="7179" max="7179" width="20.77734375" style="1060" customWidth="1"/>
    <col min="7180" max="7180" width="9.88671875" style="1060" bestFit="1" customWidth="1"/>
    <col min="7181" max="7181" width="20.77734375" style="1060" customWidth="1"/>
    <col min="7182" max="7182" width="12.21875" style="1060" customWidth="1"/>
    <col min="7183" max="7183" width="20.77734375" style="1060" customWidth="1"/>
    <col min="7184" max="7184" width="11.88671875" style="1060" customWidth="1"/>
    <col min="7185" max="7185" width="20.77734375" style="1060" customWidth="1"/>
    <col min="7186" max="7186" width="12.5546875" style="1060" customWidth="1"/>
    <col min="7187" max="7187" width="20.77734375" style="1060" customWidth="1"/>
    <col min="7188" max="7188" width="11.21875" style="1060" customWidth="1"/>
    <col min="7189" max="7189" width="20.77734375" style="1060" customWidth="1"/>
    <col min="7190" max="7190" width="11.5546875" style="1060" customWidth="1"/>
    <col min="7191" max="7191" width="20.77734375" style="1060" customWidth="1"/>
    <col min="7192" max="7192" width="9.88671875" style="1060" bestFit="1" customWidth="1"/>
    <col min="7193" max="7195" width="8.88671875" style="1060"/>
    <col min="7196" max="7207" width="20.77734375" style="1060" customWidth="1"/>
    <col min="7208" max="7424" width="8.88671875" style="1060"/>
    <col min="7425" max="7425" width="20.77734375" style="1060" customWidth="1"/>
    <col min="7426" max="7426" width="12.88671875" style="1060" customWidth="1"/>
    <col min="7427" max="7427" width="20.77734375" style="1060" customWidth="1"/>
    <col min="7428" max="7428" width="11.5546875" style="1060" customWidth="1"/>
    <col min="7429" max="7429" width="20.77734375" style="1060" customWidth="1"/>
    <col min="7430" max="7430" width="9.88671875" style="1060" bestFit="1" customWidth="1"/>
    <col min="7431" max="7431" width="20.77734375" style="1060" customWidth="1"/>
    <col min="7432" max="7432" width="9.88671875" style="1060" bestFit="1" customWidth="1"/>
    <col min="7433" max="7433" width="20.77734375" style="1060" customWidth="1"/>
    <col min="7434" max="7434" width="9.88671875" style="1060" bestFit="1" customWidth="1"/>
    <col min="7435" max="7435" width="20.77734375" style="1060" customWidth="1"/>
    <col min="7436" max="7436" width="9.88671875" style="1060" bestFit="1" customWidth="1"/>
    <col min="7437" max="7437" width="20.77734375" style="1060" customWidth="1"/>
    <col min="7438" max="7438" width="12.21875" style="1060" customWidth="1"/>
    <col min="7439" max="7439" width="20.77734375" style="1060" customWidth="1"/>
    <col min="7440" max="7440" width="11.88671875" style="1060" customWidth="1"/>
    <col min="7441" max="7441" width="20.77734375" style="1060" customWidth="1"/>
    <col min="7442" max="7442" width="12.5546875" style="1060" customWidth="1"/>
    <col min="7443" max="7443" width="20.77734375" style="1060" customWidth="1"/>
    <col min="7444" max="7444" width="11.21875" style="1060" customWidth="1"/>
    <col min="7445" max="7445" width="20.77734375" style="1060" customWidth="1"/>
    <col min="7446" max="7446" width="11.5546875" style="1060" customWidth="1"/>
    <col min="7447" max="7447" width="20.77734375" style="1060" customWidth="1"/>
    <col min="7448" max="7448" width="9.88671875" style="1060" bestFit="1" customWidth="1"/>
    <col min="7449" max="7451" width="8.88671875" style="1060"/>
    <col min="7452" max="7463" width="20.77734375" style="1060" customWidth="1"/>
    <col min="7464" max="7680" width="8.88671875" style="1060"/>
    <col min="7681" max="7681" width="20.77734375" style="1060" customWidth="1"/>
    <col min="7682" max="7682" width="12.88671875" style="1060" customWidth="1"/>
    <col min="7683" max="7683" width="20.77734375" style="1060" customWidth="1"/>
    <col min="7684" max="7684" width="11.5546875" style="1060" customWidth="1"/>
    <col min="7685" max="7685" width="20.77734375" style="1060" customWidth="1"/>
    <col min="7686" max="7686" width="9.88671875" style="1060" bestFit="1" customWidth="1"/>
    <col min="7687" max="7687" width="20.77734375" style="1060" customWidth="1"/>
    <col min="7688" max="7688" width="9.88671875" style="1060" bestFit="1" customWidth="1"/>
    <col min="7689" max="7689" width="20.77734375" style="1060" customWidth="1"/>
    <col min="7690" max="7690" width="9.88671875" style="1060" bestFit="1" customWidth="1"/>
    <col min="7691" max="7691" width="20.77734375" style="1060" customWidth="1"/>
    <col min="7692" max="7692" width="9.88671875" style="1060" bestFit="1" customWidth="1"/>
    <col min="7693" max="7693" width="20.77734375" style="1060" customWidth="1"/>
    <col min="7694" max="7694" width="12.21875" style="1060" customWidth="1"/>
    <col min="7695" max="7695" width="20.77734375" style="1060" customWidth="1"/>
    <col min="7696" max="7696" width="11.88671875" style="1060" customWidth="1"/>
    <col min="7697" max="7697" width="20.77734375" style="1060" customWidth="1"/>
    <col min="7698" max="7698" width="12.5546875" style="1060" customWidth="1"/>
    <col min="7699" max="7699" width="20.77734375" style="1060" customWidth="1"/>
    <col min="7700" max="7700" width="11.21875" style="1060" customWidth="1"/>
    <col min="7701" max="7701" width="20.77734375" style="1060" customWidth="1"/>
    <col min="7702" max="7702" width="11.5546875" style="1060" customWidth="1"/>
    <col min="7703" max="7703" width="20.77734375" style="1060" customWidth="1"/>
    <col min="7704" max="7704" width="9.88671875" style="1060" bestFit="1" customWidth="1"/>
    <col min="7705" max="7707" width="8.88671875" style="1060"/>
    <col min="7708" max="7719" width="20.77734375" style="1060" customWidth="1"/>
    <col min="7720" max="7936" width="8.88671875" style="1060"/>
    <col min="7937" max="7937" width="20.77734375" style="1060" customWidth="1"/>
    <col min="7938" max="7938" width="12.88671875" style="1060" customWidth="1"/>
    <col min="7939" max="7939" width="20.77734375" style="1060" customWidth="1"/>
    <col min="7940" max="7940" width="11.5546875" style="1060" customWidth="1"/>
    <col min="7941" max="7941" width="20.77734375" style="1060" customWidth="1"/>
    <col min="7942" max="7942" width="9.88671875" style="1060" bestFit="1" customWidth="1"/>
    <col min="7943" max="7943" width="20.77734375" style="1060" customWidth="1"/>
    <col min="7944" max="7944" width="9.88671875" style="1060" bestFit="1" customWidth="1"/>
    <col min="7945" max="7945" width="20.77734375" style="1060" customWidth="1"/>
    <col min="7946" max="7946" width="9.88671875" style="1060" bestFit="1" customWidth="1"/>
    <col min="7947" max="7947" width="20.77734375" style="1060" customWidth="1"/>
    <col min="7948" max="7948" width="9.88671875" style="1060" bestFit="1" customWidth="1"/>
    <col min="7949" max="7949" width="20.77734375" style="1060" customWidth="1"/>
    <col min="7950" max="7950" width="12.21875" style="1060" customWidth="1"/>
    <col min="7951" max="7951" width="20.77734375" style="1060" customWidth="1"/>
    <col min="7952" max="7952" width="11.88671875" style="1060" customWidth="1"/>
    <col min="7953" max="7953" width="20.77734375" style="1060" customWidth="1"/>
    <col min="7954" max="7954" width="12.5546875" style="1060" customWidth="1"/>
    <col min="7955" max="7955" width="20.77734375" style="1060" customWidth="1"/>
    <col min="7956" max="7956" width="11.21875" style="1060" customWidth="1"/>
    <col min="7957" max="7957" width="20.77734375" style="1060" customWidth="1"/>
    <col min="7958" max="7958" width="11.5546875" style="1060" customWidth="1"/>
    <col min="7959" max="7959" width="20.77734375" style="1060" customWidth="1"/>
    <col min="7960" max="7960" width="9.88671875" style="1060" bestFit="1" customWidth="1"/>
    <col min="7961" max="7963" width="8.88671875" style="1060"/>
    <col min="7964" max="7975" width="20.77734375" style="1060" customWidth="1"/>
    <col min="7976" max="8192" width="8.88671875" style="1060"/>
    <col min="8193" max="8193" width="20.77734375" style="1060" customWidth="1"/>
    <col min="8194" max="8194" width="12.88671875" style="1060" customWidth="1"/>
    <col min="8195" max="8195" width="20.77734375" style="1060" customWidth="1"/>
    <col min="8196" max="8196" width="11.5546875" style="1060" customWidth="1"/>
    <col min="8197" max="8197" width="20.77734375" style="1060" customWidth="1"/>
    <col min="8198" max="8198" width="9.88671875" style="1060" bestFit="1" customWidth="1"/>
    <col min="8199" max="8199" width="20.77734375" style="1060" customWidth="1"/>
    <col min="8200" max="8200" width="9.88671875" style="1060" bestFit="1" customWidth="1"/>
    <col min="8201" max="8201" width="20.77734375" style="1060" customWidth="1"/>
    <col min="8202" max="8202" width="9.88671875" style="1060" bestFit="1" customWidth="1"/>
    <col min="8203" max="8203" width="20.77734375" style="1060" customWidth="1"/>
    <col min="8204" max="8204" width="9.88671875" style="1060" bestFit="1" customWidth="1"/>
    <col min="8205" max="8205" width="20.77734375" style="1060" customWidth="1"/>
    <col min="8206" max="8206" width="12.21875" style="1060" customWidth="1"/>
    <col min="8207" max="8207" width="20.77734375" style="1060" customWidth="1"/>
    <col min="8208" max="8208" width="11.88671875" style="1060" customWidth="1"/>
    <col min="8209" max="8209" width="20.77734375" style="1060" customWidth="1"/>
    <col min="8210" max="8210" width="12.5546875" style="1060" customWidth="1"/>
    <col min="8211" max="8211" width="20.77734375" style="1060" customWidth="1"/>
    <col min="8212" max="8212" width="11.21875" style="1060" customWidth="1"/>
    <col min="8213" max="8213" width="20.77734375" style="1060" customWidth="1"/>
    <col min="8214" max="8214" width="11.5546875" style="1060" customWidth="1"/>
    <col min="8215" max="8215" width="20.77734375" style="1060" customWidth="1"/>
    <col min="8216" max="8216" width="9.88671875" style="1060" bestFit="1" customWidth="1"/>
    <col min="8217" max="8219" width="8.88671875" style="1060"/>
    <col min="8220" max="8231" width="20.77734375" style="1060" customWidth="1"/>
    <col min="8232" max="8448" width="8.88671875" style="1060"/>
    <col min="8449" max="8449" width="20.77734375" style="1060" customWidth="1"/>
    <col min="8450" max="8450" width="12.88671875" style="1060" customWidth="1"/>
    <col min="8451" max="8451" width="20.77734375" style="1060" customWidth="1"/>
    <col min="8452" max="8452" width="11.5546875" style="1060" customWidth="1"/>
    <col min="8453" max="8453" width="20.77734375" style="1060" customWidth="1"/>
    <col min="8454" max="8454" width="9.88671875" style="1060" bestFit="1" customWidth="1"/>
    <col min="8455" max="8455" width="20.77734375" style="1060" customWidth="1"/>
    <col min="8456" max="8456" width="9.88671875" style="1060" bestFit="1" customWidth="1"/>
    <col min="8457" max="8457" width="20.77734375" style="1060" customWidth="1"/>
    <col min="8458" max="8458" width="9.88671875" style="1060" bestFit="1" customWidth="1"/>
    <col min="8459" max="8459" width="20.77734375" style="1060" customWidth="1"/>
    <col min="8460" max="8460" width="9.88671875" style="1060" bestFit="1" customWidth="1"/>
    <col min="8461" max="8461" width="20.77734375" style="1060" customWidth="1"/>
    <col min="8462" max="8462" width="12.21875" style="1060" customWidth="1"/>
    <col min="8463" max="8463" width="20.77734375" style="1060" customWidth="1"/>
    <col min="8464" max="8464" width="11.88671875" style="1060" customWidth="1"/>
    <col min="8465" max="8465" width="20.77734375" style="1060" customWidth="1"/>
    <col min="8466" max="8466" width="12.5546875" style="1060" customWidth="1"/>
    <col min="8467" max="8467" width="20.77734375" style="1060" customWidth="1"/>
    <col min="8468" max="8468" width="11.21875" style="1060" customWidth="1"/>
    <col min="8469" max="8469" width="20.77734375" style="1060" customWidth="1"/>
    <col min="8470" max="8470" width="11.5546875" style="1060" customWidth="1"/>
    <col min="8471" max="8471" width="20.77734375" style="1060" customWidth="1"/>
    <col min="8472" max="8472" width="9.88671875" style="1060" bestFit="1" customWidth="1"/>
    <col min="8473" max="8475" width="8.88671875" style="1060"/>
    <col min="8476" max="8487" width="20.77734375" style="1060" customWidth="1"/>
    <col min="8488" max="8704" width="8.88671875" style="1060"/>
    <col min="8705" max="8705" width="20.77734375" style="1060" customWidth="1"/>
    <col min="8706" max="8706" width="12.88671875" style="1060" customWidth="1"/>
    <col min="8707" max="8707" width="20.77734375" style="1060" customWidth="1"/>
    <col min="8708" max="8708" width="11.5546875" style="1060" customWidth="1"/>
    <col min="8709" max="8709" width="20.77734375" style="1060" customWidth="1"/>
    <col min="8710" max="8710" width="9.88671875" style="1060" bestFit="1" customWidth="1"/>
    <col min="8711" max="8711" width="20.77734375" style="1060" customWidth="1"/>
    <col min="8712" max="8712" width="9.88671875" style="1060" bestFit="1" customWidth="1"/>
    <col min="8713" max="8713" width="20.77734375" style="1060" customWidth="1"/>
    <col min="8714" max="8714" width="9.88671875" style="1060" bestFit="1" customWidth="1"/>
    <col min="8715" max="8715" width="20.77734375" style="1060" customWidth="1"/>
    <col min="8716" max="8716" width="9.88671875" style="1060" bestFit="1" customWidth="1"/>
    <col min="8717" max="8717" width="20.77734375" style="1060" customWidth="1"/>
    <col min="8718" max="8718" width="12.21875" style="1060" customWidth="1"/>
    <col min="8719" max="8719" width="20.77734375" style="1060" customWidth="1"/>
    <col min="8720" max="8720" width="11.88671875" style="1060" customWidth="1"/>
    <col min="8721" max="8721" width="20.77734375" style="1060" customWidth="1"/>
    <col min="8722" max="8722" width="12.5546875" style="1060" customWidth="1"/>
    <col min="8723" max="8723" width="20.77734375" style="1060" customWidth="1"/>
    <col min="8724" max="8724" width="11.21875" style="1060" customWidth="1"/>
    <col min="8725" max="8725" width="20.77734375" style="1060" customWidth="1"/>
    <col min="8726" max="8726" width="11.5546875" style="1060" customWidth="1"/>
    <col min="8727" max="8727" width="20.77734375" style="1060" customWidth="1"/>
    <col min="8728" max="8728" width="9.88671875" style="1060" bestFit="1" customWidth="1"/>
    <col min="8729" max="8731" width="8.88671875" style="1060"/>
    <col min="8732" max="8743" width="20.77734375" style="1060" customWidth="1"/>
    <col min="8744" max="8960" width="8.88671875" style="1060"/>
    <col min="8961" max="8961" width="20.77734375" style="1060" customWidth="1"/>
    <col min="8962" max="8962" width="12.88671875" style="1060" customWidth="1"/>
    <col min="8963" max="8963" width="20.77734375" style="1060" customWidth="1"/>
    <col min="8964" max="8964" width="11.5546875" style="1060" customWidth="1"/>
    <col min="8965" max="8965" width="20.77734375" style="1060" customWidth="1"/>
    <col min="8966" max="8966" width="9.88671875" style="1060" bestFit="1" customWidth="1"/>
    <col min="8967" max="8967" width="20.77734375" style="1060" customWidth="1"/>
    <col min="8968" max="8968" width="9.88671875" style="1060" bestFit="1" customWidth="1"/>
    <col min="8969" max="8969" width="20.77734375" style="1060" customWidth="1"/>
    <col min="8970" max="8970" width="9.88671875" style="1060" bestFit="1" customWidth="1"/>
    <col min="8971" max="8971" width="20.77734375" style="1060" customWidth="1"/>
    <col min="8972" max="8972" width="9.88671875" style="1060" bestFit="1" customWidth="1"/>
    <col min="8973" max="8973" width="20.77734375" style="1060" customWidth="1"/>
    <col min="8974" max="8974" width="12.21875" style="1060" customWidth="1"/>
    <col min="8975" max="8975" width="20.77734375" style="1060" customWidth="1"/>
    <col min="8976" max="8976" width="11.88671875" style="1060" customWidth="1"/>
    <col min="8977" max="8977" width="20.77734375" style="1060" customWidth="1"/>
    <col min="8978" max="8978" width="12.5546875" style="1060" customWidth="1"/>
    <col min="8979" max="8979" width="20.77734375" style="1060" customWidth="1"/>
    <col min="8980" max="8980" width="11.21875" style="1060" customWidth="1"/>
    <col min="8981" max="8981" width="20.77734375" style="1060" customWidth="1"/>
    <col min="8982" max="8982" width="11.5546875" style="1060" customWidth="1"/>
    <col min="8983" max="8983" width="20.77734375" style="1060" customWidth="1"/>
    <col min="8984" max="8984" width="9.88671875" style="1060" bestFit="1" customWidth="1"/>
    <col min="8985" max="8987" width="8.88671875" style="1060"/>
    <col min="8988" max="8999" width="20.77734375" style="1060" customWidth="1"/>
    <col min="9000" max="9216" width="8.88671875" style="1060"/>
    <col min="9217" max="9217" width="20.77734375" style="1060" customWidth="1"/>
    <col min="9218" max="9218" width="12.88671875" style="1060" customWidth="1"/>
    <col min="9219" max="9219" width="20.77734375" style="1060" customWidth="1"/>
    <col min="9220" max="9220" width="11.5546875" style="1060" customWidth="1"/>
    <col min="9221" max="9221" width="20.77734375" style="1060" customWidth="1"/>
    <col min="9222" max="9222" width="9.88671875" style="1060" bestFit="1" customWidth="1"/>
    <col min="9223" max="9223" width="20.77734375" style="1060" customWidth="1"/>
    <col min="9224" max="9224" width="9.88671875" style="1060" bestFit="1" customWidth="1"/>
    <col min="9225" max="9225" width="20.77734375" style="1060" customWidth="1"/>
    <col min="9226" max="9226" width="9.88671875" style="1060" bestFit="1" customWidth="1"/>
    <col min="9227" max="9227" width="20.77734375" style="1060" customWidth="1"/>
    <col min="9228" max="9228" width="9.88671875" style="1060" bestFit="1" customWidth="1"/>
    <col min="9229" max="9229" width="20.77734375" style="1060" customWidth="1"/>
    <col min="9230" max="9230" width="12.21875" style="1060" customWidth="1"/>
    <col min="9231" max="9231" width="20.77734375" style="1060" customWidth="1"/>
    <col min="9232" max="9232" width="11.88671875" style="1060" customWidth="1"/>
    <col min="9233" max="9233" width="20.77734375" style="1060" customWidth="1"/>
    <col min="9234" max="9234" width="12.5546875" style="1060" customWidth="1"/>
    <col min="9235" max="9235" width="20.77734375" style="1060" customWidth="1"/>
    <col min="9236" max="9236" width="11.21875" style="1060" customWidth="1"/>
    <col min="9237" max="9237" width="20.77734375" style="1060" customWidth="1"/>
    <col min="9238" max="9238" width="11.5546875" style="1060" customWidth="1"/>
    <col min="9239" max="9239" width="20.77734375" style="1060" customWidth="1"/>
    <col min="9240" max="9240" width="9.88671875" style="1060" bestFit="1" customWidth="1"/>
    <col min="9241" max="9243" width="8.88671875" style="1060"/>
    <col min="9244" max="9255" width="20.77734375" style="1060" customWidth="1"/>
    <col min="9256" max="9472" width="8.88671875" style="1060"/>
    <col min="9473" max="9473" width="20.77734375" style="1060" customWidth="1"/>
    <col min="9474" max="9474" width="12.88671875" style="1060" customWidth="1"/>
    <col min="9475" max="9475" width="20.77734375" style="1060" customWidth="1"/>
    <col min="9476" max="9476" width="11.5546875" style="1060" customWidth="1"/>
    <col min="9477" max="9477" width="20.77734375" style="1060" customWidth="1"/>
    <col min="9478" max="9478" width="9.88671875" style="1060" bestFit="1" customWidth="1"/>
    <col min="9479" max="9479" width="20.77734375" style="1060" customWidth="1"/>
    <col min="9480" max="9480" width="9.88671875" style="1060" bestFit="1" customWidth="1"/>
    <col min="9481" max="9481" width="20.77734375" style="1060" customWidth="1"/>
    <col min="9482" max="9482" width="9.88671875" style="1060" bestFit="1" customWidth="1"/>
    <col min="9483" max="9483" width="20.77734375" style="1060" customWidth="1"/>
    <col min="9484" max="9484" width="9.88671875" style="1060" bestFit="1" customWidth="1"/>
    <col min="9485" max="9485" width="20.77734375" style="1060" customWidth="1"/>
    <col min="9486" max="9486" width="12.21875" style="1060" customWidth="1"/>
    <col min="9487" max="9487" width="20.77734375" style="1060" customWidth="1"/>
    <col min="9488" max="9488" width="11.88671875" style="1060" customWidth="1"/>
    <col min="9489" max="9489" width="20.77734375" style="1060" customWidth="1"/>
    <col min="9490" max="9490" width="12.5546875" style="1060" customWidth="1"/>
    <col min="9491" max="9491" width="20.77734375" style="1060" customWidth="1"/>
    <col min="9492" max="9492" width="11.21875" style="1060" customWidth="1"/>
    <col min="9493" max="9493" width="20.77734375" style="1060" customWidth="1"/>
    <col min="9494" max="9494" width="11.5546875" style="1060" customWidth="1"/>
    <col min="9495" max="9495" width="20.77734375" style="1060" customWidth="1"/>
    <col min="9496" max="9496" width="9.88671875" style="1060" bestFit="1" customWidth="1"/>
    <col min="9497" max="9499" width="8.88671875" style="1060"/>
    <col min="9500" max="9511" width="20.77734375" style="1060" customWidth="1"/>
    <col min="9512" max="9728" width="8.88671875" style="1060"/>
    <col min="9729" max="9729" width="20.77734375" style="1060" customWidth="1"/>
    <col min="9730" max="9730" width="12.88671875" style="1060" customWidth="1"/>
    <col min="9731" max="9731" width="20.77734375" style="1060" customWidth="1"/>
    <col min="9732" max="9732" width="11.5546875" style="1060" customWidth="1"/>
    <col min="9733" max="9733" width="20.77734375" style="1060" customWidth="1"/>
    <col min="9734" max="9734" width="9.88671875" style="1060" bestFit="1" customWidth="1"/>
    <col min="9735" max="9735" width="20.77734375" style="1060" customWidth="1"/>
    <col min="9736" max="9736" width="9.88671875" style="1060" bestFit="1" customWidth="1"/>
    <col min="9737" max="9737" width="20.77734375" style="1060" customWidth="1"/>
    <col min="9738" max="9738" width="9.88671875" style="1060" bestFit="1" customWidth="1"/>
    <col min="9739" max="9739" width="20.77734375" style="1060" customWidth="1"/>
    <col min="9740" max="9740" width="9.88671875" style="1060" bestFit="1" customWidth="1"/>
    <col min="9741" max="9741" width="20.77734375" style="1060" customWidth="1"/>
    <col min="9742" max="9742" width="12.21875" style="1060" customWidth="1"/>
    <col min="9743" max="9743" width="20.77734375" style="1060" customWidth="1"/>
    <col min="9744" max="9744" width="11.88671875" style="1060" customWidth="1"/>
    <col min="9745" max="9745" width="20.77734375" style="1060" customWidth="1"/>
    <col min="9746" max="9746" width="12.5546875" style="1060" customWidth="1"/>
    <col min="9747" max="9747" width="20.77734375" style="1060" customWidth="1"/>
    <col min="9748" max="9748" width="11.21875" style="1060" customWidth="1"/>
    <col min="9749" max="9749" width="20.77734375" style="1060" customWidth="1"/>
    <col min="9750" max="9750" width="11.5546875" style="1060" customWidth="1"/>
    <col min="9751" max="9751" width="20.77734375" style="1060" customWidth="1"/>
    <col min="9752" max="9752" width="9.88671875" style="1060" bestFit="1" customWidth="1"/>
    <col min="9753" max="9755" width="8.88671875" style="1060"/>
    <col min="9756" max="9767" width="20.77734375" style="1060" customWidth="1"/>
    <col min="9768" max="9984" width="8.88671875" style="1060"/>
    <col min="9985" max="9985" width="20.77734375" style="1060" customWidth="1"/>
    <col min="9986" max="9986" width="12.88671875" style="1060" customWidth="1"/>
    <col min="9987" max="9987" width="20.77734375" style="1060" customWidth="1"/>
    <col min="9988" max="9988" width="11.5546875" style="1060" customWidth="1"/>
    <col min="9989" max="9989" width="20.77734375" style="1060" customWidth="1"/>
    <col min="9990" max="9990" width="9.88671875" style="1060" bestFit="1" customWidth="1"/>
    <col min="9991" max="9991" width="20.77734375" style="1060" customWidth="1"/>
    <col min="9992" max="9992" width="9.88671875" style="1060" bestFit="1" customWidth="1"/>
    <col min="9993" max="9993" width="20.77734375" style="1060" customWidth="1"/>
    <col min="9994" max="9994" width="9.88671875" style="1060" bestFit="1" customWidth="1"/>
    <col min="9995" max="9995" width="20.77734375" style="1060" customWidth="1"/>
    <col min="9996" max="9996" width="9.88671875" style="1060" bestFit="1" customWidth="1"/>
    <col min="9997" max="9997" width="20.77734375" style="1060" customWidth="1"/>
    <col min="9998" max="9998" width="12.21875" style="1060" customWidth="1"/>
    <col min="9999" max="9999" width="20.77734375" style="1060" customWidth="1"/>
    <col min="10000" max="10000" width="11.88671875" style="1060" customWidth="1"/>
    <col min="10001" max="10001" width="20.77734375" style="1060" customWidth="1"/>
    <col min="10002" max="10002" width="12.5546875" style="1060" customWidth="1"/>
    <col min="10003" max="10003" width="20.77734375" style="1060" customWidth="1"/>
    <col min="10004" max="10004" width="11.21875" style="1060" customWidth="1"/>
    <col min="10005" max="10005" width="20.77734375" style="1060" customWidth="1"/>
    <col min="10006" max="10006" width="11.5546875" style="1060" customWidth="1"/>
    <col min="10007" max="10007" width="20.77734375" style="1060" customWidth="1"/>
    <col min="10008" max="10008" width="9.88671875" style="1060" bestFit="1" customWidth="1"/>
    <col min="10009" max="10011" width="8.88671875" style="1060"/>
    <col min="10012" max="10023" width="20.77734375" style="1060" customWidth="1"/>
    <col min="10024" max="10240" width="8.88671875" style="1060"/>
    <col min="10241" max="10241" width="20.77734375" style="1060" customWidth="1"/>
    <col min="10242" max="10242" width="12.88671875" style="1060" customWidth="1"/>
    <col min="10243" max="10243" width="20.77734375" style="1060" customWidth="1"/>
    <col min="10244" max="10244" width="11.5546875" style="1060" customWidth="1"/>
    <col min="10245" max="10245" width="20.77734375" style="1060" customWidth="1"/>
    <col min="10246" max="10246" width="9.88671875" style="1060" bestFit="1" customWidth="1"/>
    <col min="10247" max="10247" width="20.77734375" style="1060" customWidth="1"/>
    <col min="10248" max="10248" width="9.88671875" style="1060" bestFit="1" customWidth="1"/>
    <col min="10249" max="10249" width="20.77734375" style="1060" customWidth="1"/>
    <col min="10250" max="10250" width="9.88671875" style="1060" bestFit="1" customWidth="1"/>
    <col min="10251" max="10251" width="20.77734375" style="1060" customWidth="1"/>
    <col min="10252" max="10252" width="9.88671875" style="1060" bestFit="1" customWidth="1"/>
    <col min="10253" max="10253" width="20.77734375" style="1060" customWidth="1"/>
    <col min="10254" max="10254" width="12.21875" style="1060" customWidth="1"/>
    <col min="10255" max="10255" width="20.77734375" style="1060" customWidth="1"/>
    <col min="10256" max="10256" width="11.88671875" style="1060" customWidth="1"/>
    <col min="10257" max="10257" width="20.77734375" style="1060" customWidth="1"/>
    <col min="10258" max="10258" width="12.5546875" style="1060" customWidth="1"/>
    <col min="10259" max="10259" width="20.77734375" style="1060" customWidth="1"/>
    <col min="10260" max="10260" width="11.21875" style="1060" customWidth="1"/>
    <col min="10261" max="10261" width="20.77734375" style="1060" customWidth="1"/>
    <col min="10262" max="10262" width="11.5546875" style="1060" customWidth="1"/>
    <col min="10263" max="10263" width="20.77734375" style="1060" customWidth="1"/>
    <col min="10264" max="10264" width="9.88671875" style="1060" bestFit="1" customWidth="1"/>
    <col min="10265" max="10267" width="8.88671875" style="1060"/>
    <col min="10268" max="10279" width="20.77734375" style="1060" customWidth="1"/>
    <col min="10280" max="10496" width="8.88671875" style="1060"/>
    <col min="10497" max="10497" width="20.77734375" style="1060" customWidth="1"/>
    <col min="10498" max="10498" width="12.88671875" style="1060" customWidth="1"/>
    <col min="10499" max="10499" width="20.77734375" style="1060" customWidth="1"/>
    <col min="10500" max="10500" width="11.5546875" style="1060" customWidth="1"/>
    <col min="10501" max="10501" width="20.77734375" style="1060" customWidth="1"/>
    <col min="10502" max="10502" width="9.88671875" style="1060" bestFit="1" customWidth="1"/>
    <col min="10503" max="10503" width="20.77734375" style="1060" customWidth="1"/>
    <col min="10504" max="10504" width="9.88671875" style="1060" bestFit="1" customWidth="1"/>
    <col min="10505" max="10505" width="20.77734375" style="1060" customWidth="1"/>
    <col min="10506" max="10506" width="9.88671875" style="1060" bestFit="1" customWidth="1"/>
    <col min="10507" max="10507" width="20.77734375" style="1060" customWidth="1"/>
    <col min="10508" max="10508" width="9.88671875" style="1060" bestFit="1" customWidth="1"/>
    <col min="10509" max="10509" width="20.77734375" style="1060" customWidth="1"/>
    <col min="10510" max="10510" width="12.21875" style="1060" customWidth="1"/>
    <col min="10511" max="10511" width="20.77734375" style="1060" customWidth="1"/>
    <col min="10512" max="10512" width="11.88671875" style="1060" customWidth="1"/>
    <col min="10513" max="10513" width="20.77734375" style="1060" customWidth="1"/>
    <col min="10514" max="10514" width="12.5546875" style="1060" customWidth="1"/>
    <col min="10515" max="10515" width="20.77734375" style="1060" customWidth="1"/>
    <col min="10516" max="10516" width="11.21875" style="1060" customWidth="1"/>
    <col min="10517" max="10517" width="20.77734375" style="1060" customWidth="1"/>
    <col min="10518" max="10518" width="11.5546875" style="1060" customWidth="1"/>
    <col min="10519" max="10519" width="20.77734375" style="1060" customWidth="1"/>
    <col min="10520" max="10520" width="9.88671875" style="1060" bestFit="1" customWidth="1"/>
    <col min="10521" max="10523" width="8.88671875" style="1060"/>
    <col min="10524" max="10535" width="20.77734375" style="1060" customWidth="1"/>
    <col min="10536" max="10752" width="8.88671875" style="1060"/>
    <col min="10753" max="10753" width="20.77734375" style="1060" customWidth="1"/>
    <col min="10754" max="10754" width="12.88671875" style="1060" customWidth="1"/>
    <col min="10755" max="10755" width="20.77734375" style="1060" customWidth="1"/>
    <col min="10756" max="10756" width="11.5546875" style="1060" customWidth="1"/>
    <col min="10757" max="10757" width="20.77734375" style="1060" customWidth="1"/>
    <col min="10758" max="10758" width="9.88671875" style="1060" bestFit="1" customWidth="1"/>
    <col min="10759" max="10759" width="20.77734375" style="1060" customWidth="1"/>
    <col min="10760" max="10760" width="9.88671875" style="1060" bestFit="1" customWidth="1"/>
    <col min="10761" max="10761" width="20.77734375" style="1060" customWidth="1"/>
    <col min="10762" max="10762" width="9.88671875" style="1060" bestFit="1" customWidth="1"/>
    <col min="10763" max="10763" width="20.77734375" style="1060" customWidth="1"/>
    <col min="10764" max="10764" width="9.88671875" style="1060" bestFit="1" customWidth="1"/>
    <col min="10765" max="10765" width="20.77734375" style="1060" customWidth="1"/>
    <col min="10766" max="10766" width="12.21875" style="1060" customWidth="1"/>
    <col min="10767" max="10767" width="20.77734375" style="1060" customWidth="1"/>
    <col min="10768" max="10768" width="11.88671875" style="1060" customWidth="1"/>
    <col min="10769" max="10769" width="20.77734375" style="1060" customWidth="1"/>
    <col min="10770" max="10770" width="12.5546875" style="1060" customWidth="1"/>
    <col min="10771" max="10771" width="20.77734375" style="1060" customWidth="1"/>
    <col min="10772" max="10772" width="11.21875" style="1060" customWidth="1"/>
    <col min="10773" max="10773" width="20.77734375" style="1060" customWidth="1"/>
    <col min="10774" max="10774" width="11.5546875" style="1060" customWidth="1"/>
    <col min="10775" max="10775" width="20.77734375" style="1060" customWidth="1"/>
    <col min="10776" max="10776" width="9.88671875" style="1060" bestFit="1" customWidth="1"/>
    <col min="10777" max="10779" width="8.88671875" style="1060"/>
    <col min="10780" max="10791" width="20.77734375" style="1060" customWidth="1"/>
    <col min="10792" max="11008" width="8.88671875" style="1060"/>
    <col min="11009" max="11009" width="20.77734375" style="1060" customWidth="1"/>
    <col min="11010" max="11010" width="12.88671875" style="1060" customWidth="1"/>
    <col min="11011" max="11011" width="20.77734375" style="1060" customWidth="1"/>
    <col min="11012" max="11012" width="11.5546875" style="1060" customWidth="1"/>
    <col min="11013" max="11013" width="20.77734375" style="1060" customWidth="1"/>
    <col min="11014" max="11014" width="9.88671875" style="1060" bestFit="1" customWidth="1"/>
    <col min="11015" max="11015" width="20.77734375" style="1060" customWidth="1"/>
    <col min="11016" max="11016" width="9.88671875" style="1060" bestFit="1" customWidth="1"/>
    <col min="11017" max="11017" width="20.77734375" style="1060" customWidth="1"/>
    <col min="11018" max="11018" width="9.88671875" style="1060" bestFit="1" customWidth="1"/>
    <col min="11019" max="11019" width="20.77734375" style="1060" customWidth="1"/>
    <col min="11020" max="11020" width="9.88671875" style="1060" bestFit="1" customWidth="1"/>
    <col min="11021" max="11021" width="20.77734375" style="1060" customWidth="1"/>
    <col min="11022" max="11022" width="12.21875" style="1060" customWidth="1"/>
    <col min="11023" max="11023" width="20.77734375" style="1060" customWidth="1"/>
    <col min="11024" max="11024" width="11.88671875" style="1060" customWidth="1"/>
    <col min="11025" max="11025" width="20.77734375" style="1060" customWidth="1"/>
    <col min="11026" max="11026" width="12.5546875" style="1060" customWidth="1"/>
    <col min="11027" max="11027" width="20.77734375" style="1060" customWidth="1"/>
    <col min="11028" max="11028" width="11.21875" style="1060" customWidth="1"/>
    <col min="11029" max="11029" width="20.77734375" style="1060" customWidth="1"/>
    <col min="11030" max="11030" width="11.5546875" style="1060" customWidth="1"/>
    <col min="11031" max="11031" width="20.77734375" style="1060" customWidth="1"/>
    <col min="11032" max="11032" width="9.88671875" style="1060" bestFit="1" customWidth="1"/>
    <col min="11033" max="11035" width="8.88671875" style="1060"/>
    <col min="11036" max="11047" width="20.77734375" style="1060" customWidth="1"/>
    <col min="11048" max="11264" width="8.88671875" style="1060"/>
    <col min="11265" max="11265" width="20.77734375" style="1060" customWidth="1"/>
    <col min="11266" max="11266" width="12.88671875" style="1060" customWidth="1"/>
    <col min="11267" max="11267" width="20.77734375" style="1060" customWidth="1"/>
    <col min="11268" max="11268" width="11.5546875" style="1060" customWidth="1"/>
    <col min="11269" max="11269" width="20.77734375" style="1060" customWidth="1"/>
    <col min="11270" max="11270" width="9.88671875" style="1060" bestFit="1" customWidth="1"/>
    <col min="11271" max="11271" width="20.77734375" style="1060" customWidth="1"/>
    <col min="11272" max="11272" width="9.88671875" style="1060" bestFit="1" customWidth="1"/>
    <col min="11273" max="11273" width="20.77734375" style="1060" customWidth="1"/>
    <col min="11274" max="11274" width="9.88671875" style="1060" bestFit="1" customWidth="1"/>
    <col min="11275" max="11275" width="20.77734375" style="1060" customWidth="1"/>
    <col min="11276" max="11276" width="9.88671875" style="1060" bestFit="1" customWidth="1"/>
    <col min="11277" max="11277" width="20.77734375" style="1060" customWidth="1"/>
    <col min="11278" max="11278" width="12.21875" style="1060" customWidth="1"/>
    <col min="11279" max="11279" width="20.77734375" style="1060" customWidth="1"/>
    <col min="11280" max="11280" width="11.88671875" style="1060" customWidth="1"/>
    <col min="11281" max="11281" width="20.77734375" style="1060" customWidth="1"/>
    <col min="11282" max="11282" width="12.5546875" style="1060" customWidth="1"/>
    <col min="11283" max="11283" width="20.77734375" style="1060" customWidth="1"/>
    <col min="11284" max="11284" width="11.21875" style="1060" customWidth="1"/>
    <col min="11285" max="11285" width="20.77734375" style="1060" customWidth="1"/>
    <col min="11286" max="11286" width="11.5546875" style="1060" customWidth="1"/>
    <col min="11287" max="11287" width="20.77734375" style="1060" customWidth="1"/>
    <col min="11288" max="11288" width="9.88671875" style="1060" bestFit="1" customWidth="1"/>
    <col min="11289" max="11291" width="8.88671875" style="1060"/>
    <col min="11292" max="11303" width="20.77734375" style="1060" customWidth="1"/>
    <col min="11304" max="11520" width="8.88671875" style="1060"/>
    <col min="11521" max="11521" width="20.77734375" style="1060" customWidth="1"/>
    <col min="11522" max="11522" width="12.88671875" style="1060" customWidth="1"/>
    <col min="11523" max="11523" width="20.77734375" style="1060" customWidth="1"/>
    <col min="11524" max="11524" width="11.5546875" style="1060" customWidth="1"/>
    <col min="11525" max="11525" width="20.77734375" style="1060" customWidth="1"/>
    <col min="11526" max="11526" width="9.88671875" style="1060" bestFit="1" customWidth="1"/>
    <col min="11527" max="11527" width="20.77734375" style="1060" customWidth="1"/>
    <col min="11528" max="11528" width="9.88671875" style="1060" bestFit="1" customWidth="1"/>
    <col min="11529" max="11529" width="20.77734375" style="1060" customWidth="1"/>
    <col min="11530" max="11530" width="9.88671875" style="1060" bestFit="1" customWidth="1"/>
    <col min="11531" max="11531" width="20.77734375" style="1060" customWidth="1"/>
    <col min="11532" max="11532" width="9.88671875" style="1060" bestFit="1" customWidth="1"/>
    <col min="11533" max="11533" width="20.77734375" style="1060" customWidth="1"/>
    <col min="11534" max="11534" width="12.21875" style="1060" customWidth="1"/>
    <col min="11535" max="11535" width="20.77734375" style="1060" customWidth="1"/>
    <col min="11536" max="11536" width="11.88671875" style="1060" customWidth="1"/>
    <col min="11537" max="11537" width="20.77734375" style="1060" customWidth="1"/>
    <col min="11538" max="11538" width="12.5546875" style="1060" customWidth="1"/>
    <col min="11539" max="11539" width="20.77734375" style="1060" customWidth="1"/>
    <col min="11540" max="11540" width="11.21875" style="1060" customWidth="1"/>
    <col min="11541" max="11541" width="20.77734375" style="1060" customWidth="1"/>
    <col min="11542" max="11542" width="11.5546875" style="1060" customWidth="1"/>
    <col min="11543" max="11543" width="20.77734375" style="1060" customWidth="1"/>
    <col min="11544" max="11544" width="9.88671875" style="1060" bestFit="1" customWidth="1"/>
    <col min="11545" max="11547" width="8.88671875" style="1060"/>
    <col min="11548" max="11559" width="20.77734375" style="1060" customWidth="1"/>
    <col min="11560" max="11776" width="8.88671875" style="1060"/>
    <col min="11777" max="11777" width="20.77734375" style="1060" customWidth="1"/>
    <col min="11778" max="11778" width="12.88671875" style="1060" customWidth="1"/>
    <col min="11779" max="11779" width="20.77734375" style="1060" customWidth="1"/>
    <col min="11780" max="11780" width="11.5546875" style="1060" customWidth="1"/>
    <col min="11781" max="11781" width="20.77734375" style="1060" customWidth="1"/>
    <col min="11782" max="11782" width="9.88671875" style="1060" bestFit="1" customWidth="1"/>
    <col min="11783" max="11783" width="20.77734375" style="1060" customWidth="1"/>
    <col min="11784" max="11784" width="9.88671875" style="1060" bestFit="1" customWidth="1"/>
    <col min="11785" max="11785" width="20.77734375" style="1060" customWidth="1"/>
    <col min="11786" max="11786" width="9.88671875" style="1060" bestFit="1" customWidth="1"/>
    <col min="11787" max="11787" width="20.77734375" style="1060" customWidth="1"/>
    <col min="11788" max="11788" width="9.88671875" style="1060" bestFit="1" customWidth="1"/>
    <col min="11789" max="11789" width="20.77734375" style="1060" customWidth="1"/>
    <col min="11790" max="11790" width="12.21875" style="1060" customWidth="1"/>
    <col min="11791" max="11791" width="20.77734375" style="1060" customWidth="1"/>
    <col min="11792" max="11792" width="11.88671875" style="1060" customWidth="1"/>
    <col min="11793" max="11793" width="20.77734375" style="1060" customWidth="1"/>
    <col min="11794" max="11794" width="12.5546875" style="1060" customWidth="1"/>
    <col min="11795" max="11795" width="20.77734375" style="1060" customWidth="1"/>
    <col min="11796" max="11796" width="11.21875" style="1060" customWidth="1"/>
    <col min="11797" max="11797" width="20.77734375" style="1060" customWidth="1"/>
    <col min="11798" max="11798" width="11.5546875" style="1060" customWidth="1"/>
    <col min="11799" max="11799" width="20.77734375" style="1060" customWidth="1"/>
    <col min="11800" max="11800" width="9.88671875" style="1060" bestFit="1" customWidth="1"/>
    <col min="11801" max="11803" width="8.88671875" style="1060"/>
    <col min="11804" max="11815" width="20.77734375" style="1060" customWidth="1"/>
    <col min="11816" max="12032" width="8.88671875" style="1060"/>
    <col min="12033" max="12033" width="20.77734375" style="1060" customWidth="1"/>
    <col min="12034" max="12034" width="12.88671875" style="1060" customWidth="1"/>
    <col min="12035" max="12035" width="20.77734375" style="1060" customWidth="1"/>
    <col min="12036" max="12036" width="11.5546875" style="1060" customWidth="1"/>
    <col min="12037" max="12037" width="20.77734375" style="1060" customWidth="1"/>
    <col min="12038" max="12038" width="9.88671875" style="1060" bestFit="1" customWidth="1"/>
    <col min="12039" max="12039" width="20.77734375" style="1060" customWidth="1"/>
    <col min="12040" max="12040" width="9.88671875" style="1060" bestFit="1" customWidth="1"/>
    <col min="12041" max="12041" width="20.77734375" style="1060" customWidth="1"/>
    <col min="12042" max="12042" width="9.88671875" style="1060" bestFit="1" customWidth="1"/>
    <col min="12043" max="12043" width="20.77734375" style="1060" customWidth="1"/>
    <col min="12044" max="12044" width="9.88671875" style="1060" bestFit="1" customWidth="1"/>
    <col min="12045" max="12045" width="20.77734375" style="1060" customWidth="1"/>
    <col min="12046" max="12046" width="12.21875" style="1060" customWidth="1"/>
    <col min="12047" max="12047" width="20.77734375" style="1060" customWidth="1"/>
    <col min="12048" max="12048" width="11.88671875" style="1060" customWidth="1"/>
    <col min="12049" max="12049" width="20.77734375" style="1060" customWidth="1"/>
    <col min="12050" max="12050" width="12.5546875" style="1060" customWidth="1"/>
    <col min="12051" max="12051" width="20.77734375" style="1060" customWidth="1"/>
    <col min="12052" max="12052" width="11.21875" style="1060" customWidth="1"/>
    <col min="12053" max="12053" width="20.77734375" style="1060" customWidth="1"/>
    <col min="12054" max="12054" width="11.5546875" style="1060" customWidth="1"/>
    <col min="12055" max="12055" width="20.77734375" style="1060" customWidth="1"/>
    <col min="12056" max="12056" width="9.88671875" style="1060" bestFit="1" customWidth="1"/>
    <col min="12057" max="12059" width="8.88671875" style="1060"/>
    <col min="12060" max="12071" width="20.77734375" style="1060" customWidth="1"/>
    <col min="12072" max="12288" width="8.88671875" style="1060"/>
    <col min="12289" max="12289" width="20.77734375" style="1060" customWidth="1"/>
    <col min="12290" max="12290" width="12.88671875" style="1060" customWidth="1"/>
    <col min="12291" max="12291" width="20.77734375" style="1060" customWidth="1"/>
    <col min="12292" max="12292" width="11.5546875" style="1060" customWidth="1"/>
    <col min="12293" max="12293" width="20.77734375" style="1060" customWidth="1"/>
    <col min="12294" max="12294" width="9.88671875" style="1060" bestFit="1" customWidth="1"/>
    <col min="12295" max="12295" width="20.77734375" style="1060" customWidth="1"/>
    <col min="12296" max="12296" width="9.88671875" style="1060" bestFit="1" customWidth="1"/>
    <col min="12297" max="12297" width="20.77734375" style="1060" customWidth="1"/>
    <col min="12298" max="12298" width="9.88671875" style="1060" bestFit="1" customWidth="1"/>
    <col min="12299" max="12299" width="20.77734375" style="1060" customWidth="1"/>
    <col min="12300" max="12300" width="9.88671875" style="1060" bestFit="1" customWidth="1"/>
    <col min="12301" max="12301" width="20.77734375" style="1060" customWidth="1"/>
    <col min="12302" max="12302" width="12.21875" style="1060" customWidth="1"/>
    <col min="12303" max="12303" width="20.77734375" style="1060" customWidth="1"/>
    <col min="12304" max="12304" width="11.88671875" style="1060" customWidth="1"/>
    <col min="12305" max="12305" width="20.77734375" style="1060" customWidth="1"/>
    <col min="12306" max="12306" width="12.5546875" style="1060" customWidth="1"/>
    <col min="12307" max="12307" width="20.77734375" style="1060" customWidth="1"/>
    <col min="12308" max="12308" width="11.21875" style="1060" customWidth="1"/>
    <col min="12309" max="12309" width="20.77734375" style="1060" customWidth="1"/>
    <col min="12310" max="12310" width="11.5546875" style="1060" customWidth="1"/>
    <col min="12311" max="12311" width="20.77734375" style="1060" customWidth="1"/>
    <col min="12312" max="12312" width="9.88671875" style="1060" bestFit="1" customWidth="1"/>
    <col min="12313" max="12315" width="8.88671875" style="1060"/>
    <col min="12316" max="12327" width="20.77734375" style="1060" customWidth="1"/>
    <col min="12328" max="12544" width="8.88671875" style="1060"/>
    <col min="12545" max="12545" width="20.77734375" style="1060" customWidth="1"/>
    <col min="12546" max="12546" width="12.88671875" style="1060" customWidth="1"/>
    <col min="12547" max="12547" width="20.77734375" style="1060" customWidth="1"/>
    <col min="12548" max="12548" width="11.5546875" style="1060" customWidth="1"/>
    <col min="12549" max="12549" width="20.77734375" style="1060" customWidth="1"/>
    <col min="12550" max="12550" width="9.88671875" style="1060" bestFit="1" customWidth="1"/>
    <col min="12551" max="12551" width="20.77734375" style="1060" customWidth="1"/>
    <col min="12552" max="12552" width="9.88671875" style="1060" bestFit="1" customWidth="1"/>
    <col min="12553" max="12553" width="20.77734375" style="1060" customWidth="1"/>
    <col min="12554" max="12554" width="9.88671875" style="1060" bestFit="1" customWidth="1"/>
    <col min="12555" max="12555" width="20.77734375" style="1060" customWidth="1"/>
    <col min="12556" max="12556" width="9.88671875" style="1060" bestFit="1" customWidth="1"/>
    <col min="12557" max="12557" width="20.77734375" style="1060" customWidth="1"/>
    <col min="12558" max="12558" width="12.21875" style="1060" customWidth="1"/>
    <col min="12559" max="12559" width="20.77734375" style="1060" customWidth="1"/>
    <col min="12560" max="12560" width="11.88671875" style="1060" customWidth="1"/>
    <col min="12561" max="12561" width="20.77734375" style="1060" customWidth="1"/>
    <col min="12562" max="12562" width="12.5546875" style="1060" customWidth="1"/>
    <col min="12563" max="12563" width="20.77734375" style="1060" customWidth="1"/>
    <col min="12564" max="12564" width="11.21875" style="1060" customWidth="1"/>
    <col min="12565" max="12565" width="20.77734375" style="1060" customWidth="1"/>
    <col min="12566" max="12566" width="11.5546875" style="1060" customWidth="1"/>
    <col min="12567" max="12567" width="20.77734375" style="1060" customWidth="1"/>
    <col min="12568" max="12568" width="9.88671875" style="1060" bestFit="1" customWidth="1"/>
    <col min="12569" max="12571" width="8.88671875" style="1060"/>
    <col min="12572" max="12583" width="20.77734375" style="1060" customWidth="1"/>
    <col min="12584" max="12800" width="8.88671875" style="1060"/>
    <col min="12801" max="12801" width="20.77734375" style="1060" customWidth="1"/>
    <col min="12802" max="12802" width="12.88671875" style="1060" customWidth="1"/>
    <col min="12803" max="12803" width="20.77734375" style="1060" customWidth="1"/>
    <col min="12804" max="12804" width="11.5546875" style="1060" customWidth="1"/>
    <col min="12805" max="12805" width="20.77734375" style="1060" customWidth="1"/>
    <col min="12806" max="12806" width="9.88671875" style="1060" bestFit="1" customWidth="1"/>
    <col min="12807" max="12807" width="20.77734375" style="1060" customWidth="1"/>
    <col min="12808" max="12808" width="9.88671875" style="1060" bestFit="1" customWidth="1"/>
    <col min="12809" max="12809" width="20.77734375" style="1060" customWidth="1"/>
    <col min="12810" max="12810" width="9.88671875" style="1060" bestFit="1" customWidth="1"/>
    <col min="12811" max="12811" width="20.77734375" style="1060" customWidth="1"/>
    <col min="12812" max="12812" width="9.88671875" style="1060" bestFit="1" customWidth="1"/>
    <col min="12813" max="12813" width="20.77734375" style="1060" customWidth="1"/>
    <col min="12814" max="12814" width="12.21875" style="1060" customWidth="1"/>
    <col min="12815" max="12815" width="20.77734375" style="1060" customWidth="1"/>
    <col min="12816" max="12816" width="11.88671875" style="1060" customWidth="1"/>
    <col min="12817" max="12817" width="20.77734375" style="1060" customWidth="1"/>
    <col min="12818" max="12818" width="12.5546875" style="1060" customWidth="1"/>
    <col min="12819" max="12819" width="20.77734375" style="1060" customWidth="1"/>
    <col min="12820" max="12820" width="11.21875" style="1060" customWidth="1"/>
    <col min="12821" max="12821" width="20.77734375" style="1060" customWidth="1"/>
    <col min="12822" max="12822" width="11.5546875" style="1060" customWidth="1"/>
    <col min="12823" max="12823" width="20.77734375" style="1060" customWidth="1"/>
    <col min="12824" max="12824" width="9.88671875" style="1060" bestFit="1" customWidth="1"/>
    <col min="12825" max="12827" width="8.88671875" style="1060"/>
    <col min="12828" max="12839" width="20.77734375" style="1060" customWidth="1"/>
    <col min="12840" max="13056" width="8.88671875" style="1060"/>
    <col min="13057" max="13057" width="20.77734375" style="1060" customWidth="1"/>
    <col min="13058" max="13058" width="12.88671875" style="1060" customWidth="1"/>
    <col min="13059" max="13059" width="20.77734375" style="1060" customWidth="1"/>
    <col min="13060" max="13060" width="11.5546875" style="1060" customWidth="1"/>
    <col min="13061" max="13061" width="20.77734375" style="1060" customWidth="1"/>
    <col min="13062" max="13062" width="9.88671875" style="1060" bestFit="1" customWidth="1"/>
    <col min="13063" max="13063" width="20.77734375" style="1060" customWidth="1"/>
    <col min="13064" max="13064" width="9.88671875" style="1060" bestFit="1" customWidth="1"/>
    <col min="13065" max="13065" width="20.77734375" style="1060" customWidth="1"/>
    <col min="13066" max="13066" width="9.88671875" style="1060" bestFit="1" customWidth="1"/>
    <col min="13067" max="13067" width="20.77734375" style="1060" customWidth="1"/>
    <col min="13068" max="13068" width="9.88671875" style="1060" bestFit="1" customWidth="1"/>
    <col min="13069" max="13069" width="20.77734375" style="1060" customWidth="1"/>
    <col min="13070" max="13070" width="12.21875" style="1060" customWidth="1"/>
    <col min="13071" max="13071" width="20.77734375" style="1060" customWidth="1"/>
    <col min="13072" max="13072" width="11.88671875" style="1060" customWidth="1"/>
    <col min="13073" max="13073" width="20.77734375" style="1060" customWidth="1"/>
    <col min="13074" max="13074" width="12.5546875" style="1060" customWidth="1"/>
    <col min="13075" max="13075" width="20.77734375" style="1060" customWidth="1"/>
    <col min="13076" max="13076" width="11.21875" style="1060" customWidth="1"/>
    <col min="13077" max="13077" width="20.77734375" style="1060" customWidth="1"/>
    <col min="13078" max="13078" width="11.5546875" style="1060" customWidth="1"/>
    <col min="13079" max="13079" width="20.77734375" style="1060" customWidth="1"/>
    <col min="13080" max="13080" width="9.88671875" style="1060" bestFit="1" customWidth="1"/>
    <col min="13081" max="13083" width="8.88671875" style="1060"/>
    <col min="13084" max="13095" width="20.77734375" style="1060" customWidth="1"/>
    <col min="13096" max="13312" width="8.88671875" style="1060"/>
    <col min="13313" max="13313" width="20.77734375" style="1060" customWidth="1"/>
    <col min="13314" max="13314" width="12.88671875" style="1060" customWidth="1"/>
    <col min="13315" max="13315" width="20.77734375" style="1060" customWidth="1"/>
    <col min="13316" max="13316" width="11.5546875" style="1060" customWidth="1"/>
    <col min="13317" max="13317" width="20.77734375" style="1060" customWidth="1"/>
    <col min="13318" max="13318" width="9.88671875" style="1060" bestFit="1" customWidth="1"/>
    <col min="13319" max="13319" width="20.77734375" style="1060" customWidth="1"/>
    <col min="13320" max="13320" width="9.88671875" style="1060" bestFit="1" customWidth="1"/>
    <col min="13321" max="13321" width="20.77734375" style="1060" customWidth="1"/>
    <col min="13322" max="13322" width="9.88671875" style="1060" bestFit="1" customWidth="1"/>
    <col min="13323" max="13323" width="20.77734375" style="1060" customWidth="1"/>
    <col min="13324" max="13324" width="9.88671875" style="1060" bestFit="1" customWidth="1"/>
    <col min="13325" max="13325" width="20.77734375" style="1060" customWidth="1"/>
    <col min="13326" max="13326" width="12.21875" style="1060" customWidth="1"/>
    <col min="13327" max="13327" width="20.77734375" style="1060" customWidth="1"/>
    <col min="13328" max="13328" width="11.88671875" style="1060" customWidth="1"/>
    <col min="13329" max="13329" width="20.77734375" style="1060" customWidth="1"/>
    <col min="13330" max="13330" width="12.5546875" style="1060" customWidth="1"/>
    <col min="13331" max="13331" width="20.77734375" style="1060" customWidth="1"/>
    <col min="13332" max="13332" width="11.21875" style="1060" customWidth="1"/>
    <col min="13333" max="13333" width="20.77734375" style="1060" customWidth="1"/>
    <col min="13334" max="13334" width="11.5546875" style="1060" customWidth="1"/>
    <col min="13335" max="13335" width="20.77734375" style="1060" customWidth="1"/>
    <col min="13336" max="13336" width="9.88671875" style="1060" bestFit="1" customWidth="1"/>
    <col min="13337" max="13339" width="8.88671875" style="1060"/>
    <col min="13340" max="13351" width="20.77734375" style="1060" customWidth="1"/>
    <col min="13352" max="13568" width="8.88671875" style="1060"/>
    <col min="13569" max="13569" width="20.77734375" style="1060" customWidth="1"/>
    <col min="13570" max="13570" width="12.88671875" style="1060" customWidth="1"/>
    <col min="13571" max="13571" width="20.77734375" style="1060" customWidth="1"/>
    <col min="13572" max="13572" width="11.5546875" style="1060" customWidth="1"/>
    <col min="13573" max="13573" width="20.77734375" style="1060" customWidth="1"/>
    <col min="13574" max="13574" width="9.88671875" style="1060" bestFit="1" customWidth="1"/>
    <col min="13575" max="13575" width="20.77734375" style="1060" customWidth="1"/>
    <col min="13576" max="13576" width="9.88671875" style="1060" bestFit="1" customWidth="1"/>
    <col min="13577" max="13577" width="20.77734375" style="1060" customWidth="1"/>
    <col min="13578" max="13578" width="9.88671875" style="1060" bestFit="1" customWidth="1"/>
    <col min="13579" max="13579" width="20.77734375" style="1060" customWidth="1"/>
    <col min="13580" max="13580" width="9.88671875" style="1060" bestFit="1" customWidth="1"/>
    <col min="13581" max="13581" width="20.77734375" style="1060" customWidth="1"/>
    <col min="13582" max="13582" width="12.21875" style="1060" customWidth="1"/>
    <col min="13583" max="13583" width="20.77734375" style="1060" customWidth="1"/>
    <col min="13584" max="13584" width="11.88671875" style="1060" customWidth="1"/>
    <col min="13585" max="13585" width="20.77734375" style="1060" customWidth="1"/>
    <col min="13586" max="13586" width="12.5546875" style="1060" customWidth="1"/>
    <col min="13587" max="13587" width="20.77734375" style="1060" customWidth="1"/>
    <col min="13588" max="13588" width="11.21875" style="1060" customWidth="1"/>
    <col min="13589" max="13589" width="20.77734375" style="1060" customWidth="1"/>
    <col min="13590" max="13590" width="11.5546875" style="1060" customWidth="1"/>
    <col min="13591" max="13591" width="20.77734375" style="1060" customWidth="1"/>
    <col min="13592" max="13592" width="9.88671875" style="1060" bestFit="1" customWidth="1"/>
    <col min="13593" max="13595" width="8.88671875" style="1060"/>
    <col min="13596" max="13607" width="20.77734375" style="1060" customWidth="1"/>
    <col min="13608" max="13824" width="8.88671875" style="1060"/>
    <col min="13825" max="13825" width="20.77734375" style="1060" customWidth="1"/>
    <col min="13826" max="13826" width="12.88671875" style="1060" customWidth="1"/>
    <col min="13827" max="13827" width="20.77734375" style="1060" customWidth="1"/>
    <col min="13828" max="13828" width="11.5546875" style="1060" customWidth="1"/>
    <col min="13829" max="13829" width="20.77734375" style="1060" customWidth="1"/>
    <col min="13830" max="13830" width="9.88671875" style="1060" bestFit="1" customWidth="1"/>
    <col min="13831" max="13831" width="20.77734375" style="1060" customWidth="1"/>
    <col min="13832" max="13832" width="9.88671875" style="1060" bestFit="1" customWidth="1"/>
    <col min="13833" max="13833" width="20.77734375" style="1060" customWidth="1"/>
    <col min="13834" max="13834" width="9.88671875" style="1060" bestFit="1" customWidth="1"/>
    <col min="13835" max="13835" width="20.77734375" style="1060" customWidth="1"/>
    <col min="13836" max="13836" width="9.88671875" style="1060" bestFit="1" customWidth="1"/>
    <col min="13837" max="13837" width="20.77734375" style="1060" customWidth="1"/>
    <col min="13838" max="13838" width="12.21875" style="1060" customWidth="1"/>
    <col min="13839" max="13839" width="20.77734375" style="1060" customWidth="1"/>
    <col min="13840" max="13840" width="11.88671875" style="1060" customWidth="1"/>
    <col min="13841" max="13841" width="20.77734375" style="1060" customWidth="1"/>
    <col min="13842" max="13842" width="12.5546875" style="1060" customWidth="1"/>
    <col min="13843" max="13843" width="20.77734375" style="1060" customWidth="1"/>
    <col min="13844" max="13844" width="11.21875" style="1060" customWidth="1"/>
    <col min="13845" max="13845" width="20.77734375" style="1060" customWidth="1"/>
    <col min="13846" max="13846" width="11.5546875" style="1060" customWidth="1"/>
    <col min="13847" max="13847" width="20.77734375" style="1060" customWidth="1"/>
    <col min="13848" max="13848" width="9.88671875" style="1060" bestFit="1" customWidth="1"/>
    <col min="13849" max="13851" width="8.88671875" style="1060"/>
    <col min="13852" max="13863" width="20.77734375" style="1060" customWidth="1"/>
    <col min="13864" max="14080" width="8.88671875" style="1060"/>
    <col min="14081" max="14081" width="20.77734375" style="1060" customWidth="1"/>
    <col min="14082" max="14082" width="12.88671875" style="1060" customWidth="1"/>
    <col min="14083" max="14083" width="20.77734375" style="1060" customWidth="1"/>
    <col min="14084" max="14084" width="11.5546875" style="1060" customWidth="1"/>
    <col min="14085" max="14085" width="20.77734375" style="1060" customWidth="1"/>
    <col min="14086" max="14086" width="9.88671875" style="1060" bestFit="1" customWidth="1"/>
    <col min="14087" max="14087" width="20.77734375" style="1060" customWidth="1"/>
    <col min="14088" max="14088" width="9.88671875" style="1060" bestFit="1" customWidth="1"/>
    <col min="14089" max="14089" width="20.77734375" style="1060" customWidth="1"/>
    <col min="14090" max="14090" width="9.88671875" style="1060" bestFit="1" customWidth="1"/>
    <col min="14091" max="14091" width="20.77734375" style="1060" customWidth="1"/>
    <col min="14092" max="14092" width="9.88671875" style="1060" bestFit="1" customWidth="1"/>
    <col min="14093" max="14093" width="20.77734375" style="1060" customWidth="1"/>
    <col min="14094" max="14094" width="12.21875" style="1060" customWidth="1"/>
    <col min="14095" max="14095" width="20.77734375" style="1060" customWidth="1"/>
    <col min="14096" max="14096" width="11.88671875" style="1060" customWidth="1"/>
    <col min="14097" max="14097" width="20.77734375" style="1060" customWidth="1"/>
    <col min="14098" max="14098" width="12.5546875" style="1060" customWidth="1"/>
    <col min="14099" max="14099" width="20.77734375" style="1060" customWidth="1"/>
    <col min="14100" max="14100" width="11.21875" style="1060" customWidth="1"/>
    <col min="14101" max="14101" width="20.77734375" style="1060" customWidth="1"/>
    <col min="14102" max="14102" width="11.5546875" style="1060" customWidth="1"/>
    <col min="14103" max="14103" width="20.77734375" style="1060" customWidth="1"/>
    <col min="14104" max="14104" width="9.88671875" style="1060" bestFit="1" customWidth="1"/>
    <col min="14105" max="14107" width="8.88671875" style="1060"/>
    <col min="14108" max="14119" width="20.77734375" style="1060" customWidth="1"/>
    <col min="14120" max="14336" width="8.88671875" style="1060"/>
    <col min="14337" max="14337" width="20.77734375" style="1060" customWidth="1"/>
    <col min="14338" max="14338" width="12.88671875" style="1060" customWidth="1"/>
    <col min="14339" max="14339" width="20.77734375" style="1060" customWidth="1"/>
    <col min="14340" max="14340" width="11.5546875" style="1060" customWidth="1"/>
    <col min="14341" max="14341" width="20.77734375" style="1060" customWidth="1"/>
    <col min="14342" max="14342" width="9.88671875" style="1060" bestFit="1" customWidth="1"/>
    <col min="14343" max="14343" width="20.77734375" style="1060" customWidth="1"/>
    <col min="14344" max="14344" width="9.88671875" style="1060" bestFit="1" customWidth="1"/>
    <col min="14345" max="14345" width="20.77734375" style="1060" customWidth="1"/>
    <col min="14346" max="14346" width="9.88671875" style="1060" bestFit="1" customWidth="1"/>
    <col min="14347" max="14347" width="20.77734375" style="1060" customWidth="1"/>
    <col min="14348" max="14348" width="9.88671875" style="1060" bestFit="1" customWidth="1"/>
    <col min="14349" max="14349" width="20.77734375" style="1060" customWidth="1"/>
    <col min="14350" max="14350" width="12.21875" style="1060" customWidth="1"/>
    <col min="14351" max="14351" width="20.77734375" style="1060" customWidth="1"/>
    <col min="14352" max="14352" width="11.88671875" style="1060" customWidth="1"/>
    <col min="14353" max="14353" width="20.77734375" style="1060" customWidth="1"/>
    <col min="14354" max="14354" width="12.5546875" style="1060" customWidth="1"/>
    <col min="14355" max="14355" width="20.77734375" style="1060" customWidth="1"/>
    <col min="14356" max="14356" width="11.21875" style="1060" customWidth="1"/>
    <col min="14357" max="14357" width="20.77734375" style="1060" customWidth="1"/>
    <col min="14358" max="14358" width="11.5546875" style="1060" customWidth="1"/>
    <col min="14359" max="14359" width="20.77734375" style="1060" customWidth="1"/>
    <col min="14360" max="14360" width="9.88671875" style="1060" bestFit="1" customWidth="1"/>
    <col min="14361" max="14363" width="8.88671875" style="1060"/>
    <col min="14364" max="14375" width="20.77734375" style="1060" customWidth="1"/>
    <col min="14376" max="14592" width="8.88671875" style="1060"/>
    <col min="14593" max="14593" width="20.77734375" style="1060" customWidth="1"/>
    <col min="14594" max="14594" width="12.88671875" style="1060" customWidth="1"/>
    <col min="14595" max="14595" width="20.77734375" style="1060" customWidth="1"/>
    <col min="14596" max="14596" width="11.5546875" style="1060" customWidth="1"/>
    <col min="14597" max="14597" width="20.77734375" style="1060" customWidth="1"/>
    <col min="14598" max="14598" width="9.88671875" style="1060" bestFit="1" customWidth="1"/>
    <col min="14599" max="14599" width="20.77734375" style="1060" customWidth="1"/>
    <col min="14600" max="14600" width="9.88671875" style="1060" bestFit="1" customWidth="1"/>
    <col min="14601" max="14601" width="20.77734375" style="1060" customWidth="1"/>
    <col min="14602" max="14602" width="9.88671875" style="1060" bestFit="1" customWidth="1"/>
    <col min="14603" max="14603" width="20.77734375" style="1060" customWidth="1"/>
    <col min="14604" max="14604" width="9.88671875" style="1060" bestFit="1" customWidth="1"/>
    <col min="14605" max="14605" width="20.77734375" style="1060" customWidth="1"/>
    <col min="14606" max="14606" width="12.21875" style="1060" customWidth="1"/>
    <col min="14607" max="14607" width="20.77734375" style="1060" customWidth="1"/>
    <col min="14608" max="14608" width="11.88671875" style="1060" customWidth="1"/>
    <col min="14609" max="14609" width="20.77734375" style="1060" customWidth="1"/>
    <col min="14610" max="14610" width="12.5546875" style="1060" customWidth="1"/>
    <col min="14611" max="14611" width="20.77734375" style="1060" customWidth="1"/>
    <col min="14612" max="14612" width="11.21875" style="1060" customWidth="1"/>
    <col min="14613" max="14613" width="20.77734375" style="1060" customWidth="1"/>
    <col min="14614" max="14614" width="11.5546875" style="1060" customWidth="1"/>
    <col min="14615" max="14615" width="20.77734375" style="1060" customWidth="1"/>
    <col min="14616" max="14616" width="9.88671875" style="1060" bestFit="1" customWidth="1"/>
    <col min="14617" max="14619" width="8.88671875" style="1060"/>
    <col min="14620" max="14631" width="20.77734375" style="1060" customWidth="1"/>
    <col min="14632" max="14848" width="8.88671875" style="1060"/>
    <col min="14849" max="14849" width="20.77734375" style="1060" customWidth="1"/>
    <col min="14850" max="14850" width="12.88671875" style="1060" customWidth="1"/>
    <col min="14851" max="14851" width="20.77734375" style="1060" customWidth="1"/>
    <col min="14852" max="14852" width="11.5546875" style="1060" customWidth="1"/>
    <col min="14853" max="14853" width="20.77734375" style="1060" customWidth="1"/>
    <col min="14854" max="14854" width="9.88671875" style="1060" bestFit="1" customWidth="1"/>
    <col min="14855" max="14855" width="20.77734375" style="1060" customWidth="1"/>
    <col min="14856" max="14856" width="9.88671875" style="1060" bestFit="1" customWidth="1"/>
    <col min="14857" max="14857" width="20.77734375" style="1060" customWidth="1"/>
    <col min="14858" max="14858" width="9.88671875" style="1060" bestFit="1" customWidth="1"/>
    <col min="14859" max="14859" width="20.77734375" style="1060" customWidth="1"/>
    <col min="14860" max="14860" width="9.88671875" style="1060" bestFit="1" customWidth="1"/>
    <col min="14861" max="14861" width="20.77734375" style="1060" customWidth="1"/>
    <col min="14862" max="14862" width="12.21875" style="1060" customWidth="1"/>
    <col min="14863" max="14863" width="20.77734375" style="1060" customWidth="1"/>
    <col min="14864" max="14864" width="11.88671875" style="1060" customWidth="1"/>
    <col min="14865" max="14865" width="20.77734375" style="1060" customWidth="1"/>
    <col min="14866" max="14866" width="12.5546875" style="1060" customWidth="1"/>
    <col min="14867" max="14867" width="20.77734375" style="1060" customWidth="1"/>
    <col min="14868" max="14868" width="11.21875" style="1060" customWidth="1"/>
    <col min="14869" max="14869" width="20.77734375" style="1060" customWidth="1"/>
    <col min="14870" max="14870" width="11.5546875" style="1060" customWidth="1"/>
    <col min="14871" max="14871" width="20.77734375" style="1060" customWidth="1"/>
    <col min="14872" max="14872" width="9.88671875" style="1060" bestFit="1" customWidth="1"/>
    <col min="14873" max="14875" width="8.88671875" style="1060"/>
    <col min="14876" max="14887" width="20.77734375" style="1060" customWidth="1"/>
    <col min="14888" max="15104" width="8.88671875" style="1060"/>
    <col min="15105" max="15105" width="20.77734375" style="1060" customWidth="1"/>
    <col min="15106" max="15106" width="12.88671875" style="1060" customWidth="1"/>
    <col min="15107" max="15107" width="20.77734375" style="1060" customWidth="1"/>
    <col min="15108" max="15108" width="11.5546875" style="1060" customWidth="1"/>
    <col min="15109" max="15109" width="20.77734375" style="1060" customWidth="1"/>
    <col min="15110" max="15110" width="9.88671875" style="1060" bestFit="1" customWidth="1"/>
    <col min="15111" max="15111" width="20.77734375" style="1060" customWidth="1"/>
    <col min="15112" max="15112" width="9.88671875" style="1060" bestFit="1" customWidth="1"/>
    <col min="15113" max="15113" width="20.77734375" style="1060" customWidth="1"/>
    <col min="15114" max="15114" width="9.88671875" style="1060" bestFit="1" customWidth="1"/>
    <col min="15115" max="15115" width="20.77734375" style="1060" customWidth="1"/>
    <col min="15116" max="15116" width="9.88671875" style="1060" bestFit="1" customWidth="1"/>
    <col min="15117" max="15117" width="20.77734375" style="1060" customWidth="1"/>
    <col min="15118" max="15118" width="12.21875" style="1060" customWidth="1"/>
    <col min="15119" max="15119" width="20.77734375" style="1060" customWidth="1"/>
    <col min="15120" max="15120" width="11.88671875" style="1060" customWidth="1"/>
    <col min="15121" max="15121" width="20.77734375" style="1060" customWidth="1"/>
    <col min="15122" max="15122" width="12.5546875" style="1060" customWidth="1"/>
    <col min="15123" max="15123" width="20.77734375" style="1060" customWidth="1"/>
    <col min="15124" max="15124" width="11.21875" style="1060" customWidth="1"/>
    <col min="15125" max="15125" width="20.77734375" style="1060" customWidth="1"/>
    <col min="15126" max="15126" width="11.5546875" style="1060" customWidth="1"/>
    <col min="15127" max="15127" width="20.77734375" style="1060" customWidth="1"/>
    <col min="15128" max="15128" width="9.88671875" style="1060" bestFit="1" customWidth="1"/>
    <col min="15129" max="15131" width="8.88671875" style="1060"/>
    <col min="15132" max="15143" width="20.77734375" style="1060" customWidth="1"/>
    <col min="15144" max="15360" width="8.88671875" style="1060"/>
    <col min="15361" max="15361" width="20.77734375" style="1060" customWidth="1"/>
    <col min="15362" max="15362" width="12.88671875" style="1060" customWidth="1"/>
    <col min="15363" max="15363" width="20.77734375" style="1060" customWidth="1"/>
    <col min="15364" max="15364" width="11.5546875" style="1060" customWidth="1"/>
    <col min="15365" max="15365" width="20.77734375" style="1060" customWidth="1"/>
    <col min="15366" max="15366" width="9.88671875" style="1060" bestFit="1" customWidth="1"/>
    <col min="15367" max="15367" width="20.77734375" style="1060" customWidth="1"/>
    <col min="15368" max="15368" width="9.88671875" style="1060" bestFit="1" customWidth="1"/>
    <col min="15369" max="15369" width="20.77734375" style="1060" customWidth="1"/>
    <col min="15370" max="15370" width="9.88671875" style="1060" bestFit="1" customWidth="1"/>
    <col min="15371" max="15371" width="20.77734375" style="1060" customWidth="1"/>
    <col min="15372" max="15372" width="9.88671875" style="1060" bestFit="1" customWidth="1"/>
    <col min="15373" max="15373" width="20.77734375" style="1060" customWidth="1"/>
    <col min="15374" max="15374" width="12.21875" style="1060" customWidth="1"/>
    <col min="15375" max="15375" width="20.77734375" style="1060" customWidth="1"/>
    <col min="15376" max="15376" width="11.88671875" style="1060" customWidth="1"/>
    <col min="15377" max="15377" width="20.77734375" style="1060" customWidth="1"/>
    <col min="15378" max="15378" width="12.5546875" style="1060" customWidth="1"/>
    <col min="15379" max="15379" width="20.77734375" style="1060" customWidth="1"/>
    <col min="15380" max="15380" width="11.21875" style="1060" customWidth="1"/>
    <col min="15381" max="15381" width="20.77734375" style="1060" customWidth="1"/>
    <col min="15382" max="15382" width="11.5546875" style="1060" customWidth="1"/>
    <col min="15383" max="15383" width="20.77734375" style="1060" customWidth="1"/>
    <col min="15384" max="15384" width="9.88671875" style="1060" bestFit="1" customWidth="1"/>
    <col min="15385" max="15387" width="8.88671875" style="1060"/>
    <col min="15388" max="15399" width="20.77734375" style="1060" customWidth="1"/>
    <col min="15400" max="15616" width="8.88671875" style="1060"/>
    <col min="15617" max="15617" width="20.77734375" style="1060" customWidth="1"/>
    <col min="15618" max="15618" width="12.88671875" style="1060" customWidth="1"/>
    <col min="15619" max="15619" width="20.77734375" style="1060" customWidth="1"/>
    <col min="15620" max="15620" width="11.5546875" style="1060" customWidth="1"/>
    <col min="15621" max="15621" width="20.77734375" style="1060" customWidth="1"/>
    <col min="15622" max="15622" width="9.88671875" style="1060" bestFit="1" customWidth="1"/>
    <col min="15623" max="15623" width="20.77734375" style="1060" customWidth="1"/>
    <col min="15624" max="15624" width="9.88671875" style="1060" bestFit="1" customWidth="1"/>
    <col min="15625" max="15625" width="20.77734375" style="1060" customWidth="1"/>
    <col min="15626" max="15626" width="9.88671875" style="1060" bestFit="1" customWidth="1"/>
    <col min="15627" max="15627" width="20.77734375" style="1060" customWidth="1"/>
    <col min="15628" max="15628" width="9.88671875" style="1060" bestFit="1" customWidth="1"/>
    <col min="15629" max="15629" width="20.77734375" style="1060" customWidth="1"/>
    <col min="15630" max="15630" width="12.21875" style="1060" customWidth="1"/>
    <col min="15631" max="15631" width="20.77734375" style="1060" customWidth="1"/>
    <col min="15632" max="15632" width="11.88671875" style="1060" customWidth="1"/>
    <col min="15633" max="15633" width="20.77734375" style="1060" customWidth="1"/>
    <col min="15634" max="15634" width="12.5546875" style="1060" customWidth="1"/>
    <col min="15635" max="15635" width="20.77734375" style="1060" customWidth="1"/>
    <col min="15636" max="15636" width="11.21875" style="1060" customWidth="1"/>
    <col min="15637" max="15637" width="20.77734375" style="1060" customWidth="1"/>
    <col min="15638" max="15638" width="11.5546875" style="1060" customWidth="1"/>
    <col min="15639" max="15639" width="20.77734375" style="1060" customWidth="1"/>
    <col min="15640" max="15640" width="9.88671875" style="1060" bestFit="1" customWidth="1"/>
    <col min="15641" max="15643" width="8.88671875" style="1060"/>
    <col min="15644" max="15655" width="20.77734375" style="1060" customWidth="1"/>
    <col min="15656" max="15872" width="8.88671875" style="1060"/>
    <col min="15873" max="15873" width="20.77734375" style="1060" customWidth="1"/>
    <col min="15874" max="15874" width="12.88671875" style="1060" customWidth="1"/>
    <col min="15875" max="15875" width="20.77734375" style="1060" customWidth="1"/>
    <col min="15876" max="15876" width="11.5546875" style="1060" customWidth="1"/>
    <col min="15877" max="15877" width="20.77734375" style="1060" customWidth="1"/>
    <col min="15878" max="15878" width="9.88671875" style="1060" bestFit="1" customWidth="1"/>
    <col min="15879" max="15879" width="20.77734375" style="1060" customWidth="1"/>
    <col min="15880" max="15880" width="9.88671875" style="1060" bestFit="1" customWidth="1"/>
    <col min="15881" max="15881" width="20.77734375" style="1060" customWidth="1"/>
    <col min="15882" max="15882" width="9.88671875" style="1060" bestFit="1" customWidth="1"/>
    <col min="15883" max="15883" width="20.77734375" style="1060" customWidth="1"/>
    <col min="15884" max="15884" width="9.88671875" style="1060" bestFit="1" customWidth="1"/>
    <col min="15885" max="15885" width="20.77734375" style="1060" customWidth="1"/>
    <col min="15886" max="15886" width="12.21875" style="1060" customWidth="1"/>
    <col min="15887" max="15887" width="20.77734375" style="1060" customWidth="1"/>
    <col min="15888" max="15888" width="11.88671875" style="1060" customWidth="1"/>
    <col min="15889" max="15889" width="20.77734375" style="1060" customWidth="1"/>
    <col min="15890" max="15890" width="12.5546875" style="1060" customWidth="1"/>
    <col min="15891" max="15891" width="20.77734375" style="1060" customWidth="1"/>
    <col min="15892" max="15892" width="11.21875" style="1060" customWidth="1"/>
    <col min="15893" max="15893" width="20.77734375" style="1060" customWidth="1"/>
    <col min="15894" max="15894" width="11.5546875" style="1060" customWidth="1"/>
    <col min="15895" max="15895" width="20.77734375" style="1060" customWidth="1"/>
    <col min="15896" max="15896" width="9.88671875" style="1060" bestFit="1" customWidth="1"/>
    <col min="15897" max="15899" width="8.88671875" style="1060"/>
    <col min="15900" max="15911" width="20.77734375" style="1060" customWidth="1"/>
    <col min="15912" max="16128" width="8.88671875" style="1060"/>
    <col min="16129" max="16129" width="20.77734375" style="1060" customWidth="1"/>
    <col min="16130" max="16130" width="12.88671875" style="1060" customWidth="1"/>
    <col min="16131" max="16131" width="20.77734375" style="1060" customWidth="1"/>
    <col min="16132" max="16132" width="11.5546875" style="1060" customWidth="1"/>
    <col min="16133" max="16133" width="20.77734375" style="1060" customWidth="1"/>
    <col min="16134" max="16134" width="9.88671875" style="1060" bestFit="1" customWidth="1"/>
    <col min="16135" max="16135" width="20.77734375" style="1060" customWidth="1"/>
    <col min="16136" max="16136" width="9.88671875" style="1060" bestFit="1" customWidth="1"/>
    <col min="16137" max="16137" width="20.77734375" style="1060" customWidth="1"/>
    <col min="16138" max="16138" width="9.88671875" style="1060" bestFit="1" customWidth="1"/>
    <col min="16139" max="16139" width="20.77734375" style="1060" customWidth="1"/>
    <col min="16140" max="16140" width="9.88671875" style="1060" bestFit="1" customWidth="1"/>
    <col min="16141" max="16141" width="20.77734375" style="1060" customWidth="1"/>
    <col min="16142" max="16142" width="12.21875" style="1060" customWidth="1"/>
    <col min="16143" max="16143" width="20.77734375" style="1060" customWidth="1"/>
    <col min="16144" max="16144" width="11.88671875" style="1060" customWidth="1"/>
    <col min="16145" max="16145" width="20.77734375" style="1060" customWidth="1"/>
    <col min="16146" max="16146" width="12.5546875" style="1060" customWidth="1"/>
    <col min="16147" max="16147" width="20.77734375" style="1060" customWidth="1"/>
    <col min="16148" max="16148" width="11.21875" style="1060" customWidth="1"/>
    <col min="16149" max="16149" width="20.77734375" style="1060" customWidth="1"/>
    <col min="16150" max="16150" width="11.5546875" style="1060" customWidth="1"/>
    <col min="16151" max="16151" width="20.77734375" style="1060" customWidth="1"/>
    <col min="16152" max="16152" width="9.88671875" style="1060" bestFit="1" customWidth="1"/>
    <col min="16153" max="16155" width="8.88671875" style="1060"/>
    <col min="16156" max="16167" width="20.77734375" style="1060" customWidth="1"/>
    <col min="16168" max="16384" width="8.88671875" style="1060"/>
  </cols>
  <sheetData>
    <row r="1" spans="1:29" ht="45" customHeight="1">
      <c r="A1" s="1665" t="s">
        <v>1800</v>
      </c>
      <c r="B1" s="1666"/>
      <c r="C1" s="1666"/>
      <c r="D1" s="1666"/>
      <c r="E1" s="1666"/>
      <c r="F1" s="1666"/>
      <c r="G1" s="1666"/>
      <c r="H1" s="1666"/>
      <c r="I1" s="1666"/>
      <c r="J1" s="1666"/>
      <c r="K1" s="1666"/>
      <c r="L1" s="1666"/>
      <c r="M1" s="1666"/>
      <c r="N1" s="1666"/>
      <c r="O1" s="1666"/>
      <c r="P1" s="1666"/>
      <c r="Q1" s="1666"/>
      <c r="R1" s="1666"/>
      <c r="S1" s="1666"/>
      <c r="T1" s="1666"/>
      <c r="U1" s="1666"/>
      <c r="V1" s="1666"/>
      <c r="W1" s="1666"/>
      <c r="X1" s="1667"/>
    </row>
    <row r="2" spans="1:29" ht="45" customHeight="1">
      <c r="A2" s="1668" t="s">
        <v>48</v>
      </c>
      <c r="B2" s="1669"/>
      <c r="C2" s="1669"/>
      <c r="D2" s="1669"/>
      <c r="E2" s="1669"/>
      <c r="F2" s="1669"/>
      <c r="G2" s="1669"/>
      <c r="H2" s="1669"/>
      <c r="I2" s="1669"/>
      <c r="J2" s="1669"/>
      <c r="K2" s="1669"/>
      <c r="L2" s="1669"/>
      <c r="M2" s="1669"/>
      <c r="N2" s="1669"/>
      <c r="O2" s="1669"/>
      <c r="P2" s="1669"/>
      <c r="Q2" s="1669"/>
      <c r="R2" s="1669"/>
      <c r="S2" s="1669"/>
      <c r="T2" s="1669"/>
      <c r="U2" s="1669"/>
      <c r="V2" s="1669"/>
      <c r="W2" s="1669"/>
      <c r="X2" s="1670"/>
    </row>
    <row r="3" spans="1:29" ht="40.049999999999997" customHeight="1" thickBot="1">
      <c r="A3" s="1668" t="s">
        <v>1801</v>
      </c>
      <c r="B3" s="1669"/>
      <c r="C3" s="1669"/>
      <c r="D3" s="1669"/>
      <c r="E3" s="1669"/>
      <c r="F3" s="1669"/>
      <c r="G3" s="1669"/>
      <c r="H3" s="1669"/>
      <c r="I3" s="1669"/>
      <c r="J3" s="1669"/>
      <c r="K3" s="1669"/>
      <c r="L3" s="1669"/>
      <c r="M3" s="1669"/>
      <c r="N3" s="1669"/>
      <c r="O3" s="1669"/>
      <c r="P3" s="1669"/>
      <c r="Q3" s="1669"/>
      <c r="R3" s="1669"/>
      <c r="S3" s="1669"/>
      <c r="T3" s="1669"/>
      <c r="U3" s="1671"/>
      <c r="V3" s="1671"/>
      <c r="W3" s="1671"/>
      <c r="X3" s="1672"/>
    </row>
    <row r="4" spans="1:29" ht="27.6" customHeight="1">
      <c r="A4" s="1708" t="s">
        <v>1843</v>
      </c>
      <c r="B4" s="1709"/>
      <c r="C4" s="1709"/>
      <c r="D4" s="1709"/>
      <c r="E4" s="1709"/>
      <c r="F4" s="1709"/>
      <c r="G4" s="1709"/>
      <c r="H4" s="1709"/>
      <c r="I4" s="1709"/>
      <c r="J4" s="1709"/>
      <c r="K4" s="1709"/>
      <c r="L4" s="1709"/>
      <c r="M4" s="1709"/>
      <c r="N4" s="1709"/>
      <c r="O4" s="1709"/>
      <c r="P4" s="1709"/>
      <c r="Q4" s="1709"/>
      <c r="R4" s="1709"/>
      <c r="S4" s="1709"/>
      <c r="T4" s="1710"/>
      <c r="U4" s="1700" t="s">
        <v>1439</v>
      </c>
      <c r="V4" s="1701"/>
      <c r="W4" s="1704">
        <f ca="1">NOW()</f>
        <v>46126.762187384258</v>
      </c>
      <c r="X4" s="1705"/>
      <c r="Y4" s="1056"/>
      <c r="Z4" s="1056"/>
      <c r="AA4" s="1056"/>
      <c r="AB4" s="1053"/>
      <c r="AC4" s="1053"/>
    </row>
    <row r="5" spans="1:29" ht="21" customHeight="1" thickBot="1">
      <c r="A5" s="1711"/>
      <c r="B5" s="1712"/>
      <c r="C5" s="1712"/>
      <c r="D5" s="1712"/>
      <c r="E5" s="1712"/>
      <c r="F5" s="1712"/>
      <c r="G5" s="1712"/>
      <c r="H5" s="1712"/>
      <c r="I5" s="1712"/>
      <c r="J5" s="1712"/>
      <c r="K5" s="1712"/>
      <c r="L5" s="1712"/>
      <c r="M5" s="1712"/>
      <c r="N5" s="1712"/>
      <c r="O5" s="1712"/>
      <c r="P5" s="1712"/>
      <c r="Q5" s="1712"/>
      <c r="R5" s="1712"/>
      <c r="S5" s="1712"/>
      <c r="T5" s="1713"/>
      <c r="U5" s="1702"/>
      <c r="V5" s="1703"/>
      <c r="W5" s="1706"/>
      <c r="X5" s="1707"/>
      <c r="Z5" s="1053"/>
      <c r="AA5" s="1053"/>
      <c r="AB5" s="1053"/>
      <c r="AC5" s="1053"/>
    </row>
    <row r="6" spans="1:29" ht="43.2" customHeight="1" thickBot="1">
      <c r="A6" s="1673" t="s">
        <v>975</v>
      </c>
      <c r="B6" s="1640" t="s">
        <v>13</v>
      </c>
      <c r="C6" s="1641"/>
      <c r="D6" s="1642"/>
      <c r="E6" s="1673" t="s">
        <v>1129</v>
      </c>
      <c r="F6" s="1675" t="s">
        <v>1802</v>
      </c>
      <c r="G6" s="1676"/>
      <c r="H6" s="1676"/>
      <c r="I6" s="1676"/>
      <c r="J6" s="1676"/>
      <c r="K6" s="1677"/>
      <c r="L6" s="1678" t="s">
        <v>1813</v>
      </c>
      <c r="M6" s="1679"/>
      <c r="N6" s="1679"/>
      <c r="O6" s="1679"/>
      <c r="P6" s="1679"/>
      <c r="Q6" s="1680"/>
      <c r="R6" s="1681" t="s">
        <v>1825</v>
      </c>
      <c r="S6" s="1682"/>
      <c r="T6" s="1681" t="s">
        <v>1851</v>
      </c>
      <c r="U6" s="1682"/>
      <c r="V6" s="1692" t="s">
        <v>20</v>
      </c>
      <c r="W6" s="1693"/>
      <c r="X6" s="1694"/>
      <c r="AB6" s="1053"/>
    </row>
    <row r="7" spans="1:29" ht="50.4" customHeight="1" thickBot="1">
      <c r="A7" s="1674"/>
      <c r="B7" s="1643"/>
      <c r="C7" s="1644"/>
      <c r="D7" s="1645"/>
      <c r="E7" s="1674"/>
      <c r="F7" s="1686" t="s">
        <v>1826</v>
      </c>
      <c r="G7" s="1687"/>
      <c r="H7" s="1688" t="s">
        <v>1440</v>
      </c>
      <c r="I7" s="1689"/>
      <c r="J7" s="1688" t="s">
        <v>820</v>
      </c>
      <c r="K7" s="1689"/>
      <c r="L7" s="1690" t="s">
        <v>1826</v>
      </c>
      <c r="M7" s="1691"/>
      <c r="N7" s="1695" t="s">
        <v>1440</v>
      </c>
      <c r="O7" s="1696"/>
      <c r="P7" s="1695" t="s">
        <v>820</v>
      </c>
      <c r="Q7" s="1696"/>
      <c r="R7" s="1683"/>
      <c r="S7" s="1684"/>
      <c r="T7" s="1683"/>
      <c r="U7" s="1685"/>
      <c r="V7" s="1697" t="s">
        <v>1840</v>
      </c>
      <c r="W7" s="1698"/>
      <c r="X7" s="1699"/>
      <c r="Y7" s="1150"/>
      <c r="Z7" s="1055"/>
      <c r="AA7" s="1055"/>
      <c r="AB7" s="1055"/>
      <c r="AC7" s="1055"/>
    </row>
    <row r="8" spans="1:29" ht="34.950000000000003" customHeight="1">
      <c r="A8" s="1103">
        <v>1</v>
      </c>
      <c r="B8" s="1639" t="s">
        <v>1132</v>
      </c>
      <c r="C8" s="1639"/>
      <c r="D8" s="1639"/>
      <c r="E8" s="1104" t="s">
        <v>1028</v>
      </c>
      <c r="F8" s="1659">
        <v>7.556</v>
      </c>
      <c r="G8" s="1660"/>
      <c r="H8" s="1757">
        <v>7.556</v>
      </c>
      <c r="I8" s="1758"/>
      <c r="J8" s="1759">
        <f>F8-H8</f>
        <v>0</v>
      </c>
      <c r="K8" s="1760"/>
      <c r="L8" s="1659">
        <v>7.9219999999999997</v>
      </c>
      <c r="M8" s="1660"/>
      <c r="N8" s="1659">
        <v>7.9219999999999997</v>
      </c>
      <c r="O8" s="1660"/>
      <c r="P8" s="1759">
        <f>L8-N8</f>
        <v>0</v>
      </c>
      <c r="Q8" s="1761"/>
      <c r="R8" s="1646">
        <f>F8+L8</f>
        <v>15.478</v>
      </c>
      <c r="S8" s="1647"/>
      <c r="T8" s="1646">
        <f>P8+J8</f>
        <v>0</v>
      </c>
      <c r="U8" s="1648"/>
      <c r="V8" s="1633" t="s">
        <v>1988</v>
      </c>
      <c r="W8" s="1634"/>
      <c r="X8" s="1635"/>
      <c r="Y8" s="1151"/>
      <c r="Z8" s="1055"/>
      <c r="AA8" s="1055"/>
      <c r="AB8" s="1055"/>
      <c r="AC8" s="1055"/>
    </row>
    <row r="9" spans="1:29" ht="34.950000000000003" customHeight="1">
      <c r="A9" s="1098">
        <f>A8+1</f>
        <v>2</v>
      </c>
      <c r="B9" s="1617" t="s">
        <v>1133</v>
      </c>
      <c r="C9" s="1617"/>
      <c r="D9" s="1617"/>
      <c r="E9" s="1099" t="s">
        <v>1028</v>
      </c>
      <c r="F9" s="1654">
        <v>7.556</v>
      </c>
      <c r="G9" s="1655"/>
      <c r="H9" s="1656">
        <v>7.556</v>
      </c>
      <c r="I9" s="1657"/>
      <c r="J9" s="1652">
        <f>F9-H9</f>
        <v>0</v>
      </c>
      <c r="K9" s="1658"/>
      <c r="L9" s="1654">
        <v>7.9219999999999997</v>
      </c>
      <c r="M9" s="1655"/>
      <c r="N9" s="1654">
        <v>7.9219999999999997</v>
      </c>
      <c r="O9" s="1655"/>
      <c r="P9" s="1652">
        <f t="shared" ref="P9:P17" si="0">L9-N9</f>
        <v>0</v>
      </c>
      <c r="Q9" s="1653"/>
      <c r="R9" s="1649">
        <f>F9+L9</f>
        <v>15.478</v>
      </c>
      <c r="S9" s="1650"/>
      <c r="T9" s="1649">
        <f t="shared" ref="T9:T17" si="1">P9+J9</f>
        <v>0</v>
      </c>
      <c r="U9" s="1651"/>
      <c r="V9" s="1636"/>
      <c r="W9" s="1637"/>
      <c r="X9" s="1638"/>
      <c r="Y9" s="1151"/>
      <c r="Z9" s="1055"/>
      <c r="AA9" s="1055"/>
      <c r="AB9" s="1055"/>
      <c r="AC9" s="1055"/>
    </row>
    <row r="10" spans="1:29" ht="34.950000000000003" customHeight="1">
      <c r="A10" s="1098">
        <v>3</v>
      </c>
      <c r="B10" s="1617" t="s">
        <v>1441</v>
      </c>
      <c r="C10" s="1617"/>
      <c r="D10" s="1617"/>
      <c r="E10" s="1099" t="s">
        <v>1028</v>
      </c>
      <c r="F10" s="1654">
        <v>7.556</v>
      </c>
      <c r="G10" s="1655"/>
      <c r="H10" s="1654">
        <v>7.556</v>
      </c>
      <c r="I10" s="1655"/>
      <c r="J10" s="1652">
        <f>F10-H10</f>
        <v>0</v>
      </c>
      <c r="K10" s="1658"/>
      <c r="L10" s="1654">
        <v>7.9219999999999997</v>
      </c>
      <c r="M10" s="1655"/>
      <c r="N10" s="1654">
        <v>7.9219999999999997</v>
      </c>
      <c r="O10" s="1655"/>
      <c r="P10" s="1652">
        <f t="shared" si="0"/>
        <v>0</v>
      </c>
      <c r="Q10" s="1653"/>
      <c r="R10" s="1649">
        <f>F10+L10</f>
        <v>15.478</v>
      </c>
      <c r="S10" s="1650"/>
      <c r="T10" s="1649">
        <f t="shared" si="1"/>
        <v>0</v>
      </c>
      <c r="U10" s="1651"/>
      <c r="V10" s="1184"/>
      <c r="W10" s="1185"/>
      <c r="X10" s="1186"/>
      <c r="Y10" s="1151"/>
      <c r="Z10" s="1055"/>
      <c r="AA10" s="1055"/>
      <c r="AB10" s="1055"/>
      <c r="AC10" s="1055"/>
    </row>
    <row r="11" spans="1:29" ht="34.950000000000003" customHeight="1" thickBot="1">
      <c r="A11" s="1098">
        <v>4</v>
      </c>
      <c r="B11" s="1617" t="s">
        <v>1134</v>
      </c>
      <c r="C11" s="1617"/>
      <c r="D11" s="1617"/>
      <c r="E11" s="1100" t="s">
        <v>1135</v>
      </c>
      <c r="F11" s="1652">
        <v>11</v>
      </c>
      <c r="G11" s="1658"/>
      <c r="H11" s="1653">
        <v>11</v>
      </c>
      <c r="I11" s="1658"/>
      <c r="J11" s="1652">
        <f>F11-H11</f>
        <v>0</v>
      </c>
      <c r="K11" s="1658"/>
      <c r="L11" s="1652">
        <v>15</v>
      </c>
      <c r="M11" s="1658"/>
      <c r="N11" s="1652">
        <v>15</v>
      </c>
      <c r="O11" s="1653"/>
      <c r="P11" s="1652">
        <f t="shared" si="0"/>
        <v>0</v>
      </c>
      <c r="Q11" s="1653"/>
      <c r="R11" s="1649">
        <v>26</v>
      </c>
      <c r="S11" s="1650"/>
      <c r="T11" s="1649">
        <f t="shared" ref="T11" si="2">P11+J11</f>
        <v>0</v>
      </c>
      <c r="U11" s="1651"/>
      <c r="V11" s="1187"/>
      <c r="W11" s="1188"/>
      <c r="X11" s="1189"/>
      <c r="Y11" s="1151"/>
      <c r="Z11" s="1055"/>
      <c r="AA11" s="1055"/>
      <c r="AB11" s="1055"/>
      <c r="AC11" s="1055"/>
    </row>
    <row r="12" spans="1:29" ht="34.950000000000003" customHeight="1" thickBot="1">
      <c r="A12" s="1098">
        <v>5</v>
      </c>
      <c r="B12" s="1617" t="s">
        <v>1827</v>
      </c>
      <c r="C12" s="1617"/>
      <c r="D12" s="1617"/>
      <c r="E12" s="1100" t="s">
        <v>1135</v>
      </c>
      <c r="F12" s="1661">
        <v>20</v>
      </c>
      <c r="G12" s="1662"/>
      <c r="H12" s="1663">
        <v>8</v>
      </c>
      <c r="I12" s="1664"/>
      <c r="J12" s="1652">
        <f t="shared" ref="J12:J17" si="3">F12-H12</f>
        <v>12</v>
      </c>
      <c r="K12" s="1658"/>
      <c r="L12" s="1652">
        <v>23</v>
      </c>
      <c r="M12" s="1658"/>
      <c r="N12" s="1652">
        <v>10</v>
      </c>
      <c r="O12" s="1653"/>
      <c r="P12" s="1652">
        <f t="shared" si="0"/>
        <v>13</v>
      </c>
      <c r="Q12" s="1653"/>
      <c r="R12" s="1649">
        <f t="shared" ref="R12:R17" si="4">F12+L12</f>
        <v>43</v>
      </c>
      <c r="S12" s="1650"/>
      <c r="T12" s="1649">
        <f t="shared" si="1"/>
        <v>25</v>
      </c>
      <c r="U12" s="1651"/>
      <c r="V12" s="1754" t="s">
        <v>1841</v>
      </c>
      <c r="W12" s="1755"/>
      <c r="X12" s="1756"/>
      <c r="Y12" s="1151"/>
      <c r="AA12" s="1055"/>
      <c r="AB12" s="1055"/>
      <c r="AC12" s="1055"/>
    </row>
    <row r="13" spans="1:29" ht="34.950000000000003" customHeight="1">
      <c r="A13" s="1098">
        <v>6</v>
      </c>
      <c r="B13" s="1617" t="s">
        <v>1828</v>
      </c>
      <c r="C13" s="1617"/>
      <c r="D13" s="1617"/>
      <c r="E13" s="1100" t="s">
        <v>1135</v>
      </c>
      <c r="F13" s="1661">
        <v>20</v>
      </c>
      <c r="G13" s="1662"/>
      <c r="H13" s="1663">
        <v>1</v>
      </c>
      <c r="I13" s="1664"/>
      <c r="J13" s="1652">
        <f t="shared" si="3"/>
        <v>19</v>
      </c>
      <c r="K13" s="1658"/>
      <c r="L13" s="1652">
        <v>23</v>
      </c>
      <c r="M13" s="1658"/>
      <c r="N13" s="1652">
        <v>2</v>
      </c>
      <c r="O13" s="1653"/>
      <c r="P13" s="1652">
        <f t="shared" si="0"/>
        <v>21</v>
      </c>
      <c r="Q13" s="1653"/>
      <c r="R13" s="1649">
        <f t="shared" si="4"/>
        <v>43</v>
      </c>
      <c r="S13" s="1650"/>
      <c r="T13" s="1649">
        <f t="shared" si="1"/>
        <v>40</v>
      </c>
      <c r="U13" s="1651"/>
      <c r="V13" s="1618" t="s">
        <v>1983</v>
      </c>
      <c r="W13" s="1619"/>
      <c r="X13" s="1620"/>
      <c r="Y13" s="1151"/>
      <c r="Z13" s="1054"/>
      <c r="AA13" s="1055"/>
      <c r="AB13" s="1055"/>
      <c r="AC13" s="1055"/>
    </row>
    <row r="14" spans="1:29" ht="34.950000000000003" customHeight="1">
      <c r="A14" s="1098">
        <v>7</v>
      </c>
      <c r="B14" s="1617" t="s">
        <v>1829</v>
      </c>
      <c r="C14" s="1617"/>
      <c r="D14" s="1617"/>
      <c r="E14" s="1100" t="s">
        <v>1135</v>
      </c>
      <c r="F14" s="1661">
        <v>20</v>
      </c>
      <c r="G14" s="1662"/>
      <c r="H14" s="1663"/>
      <c r="I14" s="1664"/>
      <c r="J14" s="1652">
        <f t="shared" si="3"/>
        <v>20</v>
      </c>
      <c r="K14" s="1658"/>
      <c r="L14" s="1652">
        <v>23</v>
      </c>
      <c r="M14" s="1658"/>
      <c r="N14" s="1652">
        <v>1</v>
      </c>
      <c r="O14" s="1653"/>
      <c r="P14" s="1652">
        <f t="shared" si="0"/>
        <v>22</v>
      </c>
      <c r="Q14" s="1653"/>
      <c r="R14" s="1649">
        <f t="shared" si="4"/>
        <v>43</v>
      </c>
      <c r="S14" s="1650"/>
      <c r="T14" s="1649">
        <f t="shared" si="1"/>
        <v>42</v>
      </c>
      <c r="U14" s="1651"/>
      <c r="V14" s="1621"/>
      <c r="W14" s="1622"/>
      <c r="X14" s="1623"/>
      <c r="Y14" s="1151"/>
      <c r="Z14" s="1054"/>
      <c r="AA14" s="1055"/>
      <c r="AB14" s="1055"/>
      <c r="AC14" s="1055"/>
    </row>
    <row r="15" spans="1:29" ht="34.950000000000003" customHeight="1">
      <c r="A15" s="1098">
        <v>8</v>
      </c>
      <c r="B15" s="1617" t="s">
        <v>480</v>
      </c>
      <c r="C15" s="1617"/>
      <c r="D15" s="1617"/>
      <c r="E15" s="1100" t="s">
        <v>1137</v>
      </c>
      <c r="F15" s="1661">
        <v>20</v>
      </c>
      <c r="G15" s="1662"/>
      <c r="H15" s="1663"/>
      <c r="I15" s="1664"/>
      <c r="J15" s="1652">
        <f t="shared" si="3"/>
        <v>20</v>
      </c>
      <c r="K15" s="1658"/>
      <c r="L15" s="1652">
        <v>23</v>
      </c>
      <c r="M15" s="1658"/>
      <c r="N15" s="1652"/>
      <c r="O15" s="1653"/>
      <c r="P15" s="1652">
        <f t="shared" si="0"/>
        <v>23</v>
      </c>
      <c r="Q15" s="1653"/>
      <c r="R15" s="1649">
        <f t="shared" si="4"/>
        <v>43</v>
      </c>
      <c r="S15" s="1650"/>
      <c r="T15" s="1649">
        <f t="shared" si="1"/>
        <v>43</v>
      </c>
      <c r="U15" s="1651"/>
      <c r="V15" s="1624"/>
      <c r="W15" s="1625"/>
      <c r="X15" s="1626"/>
      <c r="Y15" s="1151"/>
      <c r="Z15" s="1055"/>
      <c r="AA15" s="1054"/>
      <c r="AC15" s="1055"/>
    </row>
    <row r="16" spans="1:29" ht="34.950000000000003" customHeight="1">
      <c r="A16" s="1098">
        <v>9</v>
      </c>
      <c r="B16" s="1617" t="s">
        <v>1830</v>
      </c>
      <c r="C16" s="1617"/>
      <c r="D16" s="1617"/>
      <c r="E16" s="1100" t="s">
        <v>1028</v>
      </c>
      <c r="F16" s="1654">
        <v>7.556</v>
      </c>
      <c r="G16" s="1655"/>
      <c r="H16" s="1654"/>
      <c r="I16" s="1655"/>
      <c r="J16" s="1652">
        <f t="shared" si="3"/>
        <v>7.556</v>
      </c>
      <c r="K16" s="1658"/>
      <c r="L16" s="1721">
        <v>7.9219999999999997</v>
      </c>
      <c r="M16" s="1721"/>
      <c r="N16" s="1721"/>
      <c r="O16" s="1721"/>
      <c r="P16" s="1652">
        <f t="shared" si="0"/>
        <v>7.9219999999999997</v>
      </c>
      <c r="Q16" s="1653"/>
      <c r="R16" s="1649">
        <f t="shared" si="4"/>
        <v>15.478</v>
      </c>
      <c r="S16" s="1650"/>
      <c r="T16" s="1649">
        <f t="shared" si="1"/>
        <v>15.478</v>
      </c>
      <c r="U16" s="1651"/>
      <c r="V16" s="1627" t="s">
        <v>1854</v>
      </c>
      <c r="W16" s="1628"/>
      <c r="X16" s="1629"/>
      <c r="Y16" s="1151"/>
      <c r="Z16" s="1055"/>
      <c r="AA16" s="1054"/>
      <c r="AC16" s="1055"/>
    </row>
    <row r="17" spans="1:38" ht="34.799999999999997" customHeight="1" thickBot="1">
      <c r="A17" s="1101">
        <f>A16+1</f>
        <v>10</v>
      </c>
      <c r="B17" s="1742" t="s">
        <v>1831</v>
      </c>
      <c r="C17" s="1742"/>
      <c r="D17" s="1742"/>
      <c r="E17" s="1102" t="s">
        <v>1028</v>
      </c>
      <c r="F17" s="1743">
        <v>7.556</v>
      </c>
      <c r="G17" s="1744"/>
      <c r="H17" s="1743"/>
      <c r="I17" s="1744"/>
      <c r="J17" s="1715">
        <f t="shared" si="3"/>
        <v>7.556</v>
      </c>
      <c r="K17" s="1747"/>
      <c r="L17" s="1748">
        <v>7.9219999999999997</v>
      </c>
      <c r="M17" s="1748"/>
      <c r="N17" s="1748"/>
      <c r="O17" s="1748"/>
      <c r="P17" s="1715">
        <f t="shared" si="0"/>
        <v>7.9219999999999997</v>
      </c>
      <c r="Q17" s="1716"/>
      <c r="R17" s="1717">
        <f t="shared" si="4"/>
        <v>15.478</v>
      </c>
      <c r="S17" s="1718"/>
      <c r="T17" s="1717">
        <f t="shared" si="1"/>
        <v>15.478</v>
      </c>
      <c r="U17" s="1719"/>
      <c r="V17" s="1630"/>
      <c r="W17" s="1631"/>
      <c r="X17" s="1632"/>
      <c r="Y17" s="1151"/>
      <c r="Z17" s="1057"/>
      <c r="AA17" s="1055"/>
      <c r="AB17" s="1055"/>
      <c r="AC17" s="1055"/>
    </row>
    <row r="18" spans="1:38" ht="11.4" customHeight="1" thickBot="1">
      <c r="A18" s="1733"/>
      <c r="B18" s="1734"/>
      <c r="C18" s="1129"/>
      <c r="D18" s="1130"/>
      <c r="E18" s="1130"/>
      <c r="F18" s="1130"/>
    </row>
    <row r="19" spans="1:38" ht="30" customHeight="1" thickBot="1">
      <c r="A19" s="1735" t="s">
        <v>1802</v>
      </c>
      <c r="B19" s="1736"/>
      <c r="C19" s="1736"/>
      <c r="D19" s="1736"/>
      <c r="E19" s="1737"/>
      <c r="F19" s="1130"/>
    </row>
    <row r="20" spans="1:38" ht="35.4" customHeight="1">
      <c r="A20" s="1738" t="s">
        <v>1803</v>
      </c>
      <c r="B20" s="1739"/>
      <c r="C20" s="1064" t="s">
        <v>465</v>
      </c>
      <c r="D20" s="1064"/>
      <c r="E20" s="1064" t="s">
        <v>1251</v>
      </c>
      <c r="F20" s="1064"/>
      <c r="G20" s="1064" t="s">
        <v>1804</v>
      </c>
      <c r="H20" s="1065"/>
      <c r="I20" s="1066" t="s">
        <v>76</v>
      </c>
      <c r="J20" s="1064"/>
      <c r="K20" s="1064" t="s">
        <v>1838</v>
      </c>
      <c r="L20" s="1064"/>
      <c r="M20" s="1066" t="s">
        <v>1805</v>
      </c>
      <c r="N20" s="1064"/>
      <c r="O20" s="1066" t="s">
        <v>1837</v>
      </c>
      <c r="P20" s="1064"/>
      <c r="Q20" s="1067" t="s">
        <v>78</v>
      </c>
      <c r="R20" s="1065"/>
      <c r="S20" s="1067" t="s">
        <v>496</v>
      </c>
      <c r="T20" s="1064"/>
      <c r="U20" s="1067" t="s">
        <v>1149</v>
      </c>
      <c r="V20" s="1064"/>
      <c r="W20" s="1067" t="s">
        <v>1150</v>
      </c>
      <c r="X20" s="1064"/>
      <c r="AA20" s="1068"/>
      <c r="AB20" s="1069"/>
      <c r="AC20" s="1068"/>
    </row>
    <row r="21" spans="1:38" ht="33">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6"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1695</v>
      </c>
    </row>
    <row r="24" spans="1:38" ht="16.8"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740" t="s">
        <v>1836</v>
      </c>
      <c r="B25" s="1741"/>
      <c r="C25" s="1133" t="s">
        <v>1806</v>
      </c>
      <c r="E25" s="1182" t="s">
        <v>1806</v>
      </c>
      <c r="F25" s="1134"/>
      <c r="G25" s="1133" t="s">
        <v>1807</v>
      </c>
      <c r="H25" s="1135"/>
      <c r="I25" s="1167" t="s">
        <v>1806</v>
      </c>
      <c r="J25" s="1135"/>
      <c r="K25" s="1167" t="s">
        <v>1808</v>
      </c>
      <c r="L25" s="1136"/>
      <c r="M25" s="1167" t="s">
        <v>1809</v>
      </c>
      <c r="N25" s="1183"/>
      <c r="O25" s="1167" t="s">
        <v>1810</v>
      </c>
      <c r="P25" s="1136"/>
      <c r="Q25" s="1167" t="s">
        <v>1807</v>
      </c>
      <c r="R25" s="1136"/>
      <c r="S25" s="1136" t="s">
        <v>149</v>
      </c>
      <c r="T25" s="1136"/>
      <c r="U25" s="1136" t="s">
        <v>149</v>
      </c>
      <c r="V25" s="1137"/>
      <c r="W25" s="1136" t="s">
        <v>149</v>
      </c>
      <c r="X25" s="1121"/>
      <c r="AA25" s="1068"/>
      <c r="AB25" s="1077"/>
      <c r="AC25" s="1068"/>
    </row>
    <row r="26" spans="1:38" ht="33"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3">
      <c r="A27" s="1079" t="s">
        <v>1151</v>
      </c>
      <c r="B27" s="1121"/>
      <c r="C27" s="1138" t="s">
        <v>1152</v>
      </c>
      <c r="D27" s="1121"/>
      <c r="E27" s="1138" t="s">
        <v>1662</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3">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6"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8" customHeight="1" thickBot="1">
      <c r="A30" s="1112"/>
      <c r="B30" s="1121"/>
      <c r="C30" s="1112"/>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1811</v>
      </c>
      <c r="F32" s="1123"/>
      <c r="G32" s="1069" t="s">
        <v>146</v>
      </c>
      <c r="H32" s="1123"/>
      <c r="I32" s="1069" t="s">
        <v>146</v>
      </c>
      <c r="J32" s="1169">
        <v>1117</v>
      </c>
      <c r="K32" s="1140" t="s">
        <v>1807</v>
      </c>
      <c r="L32" s="1141"/>
      <c r="M32" s="1069" t="s">
        <v>146</v>
      </c>
      <c r="N32" s="1123"/>
      <c r="O32" s="1069" t="s">
        <v>146</v>
      </c>
      <c r="P32" s="1169">
        <v>1121</v>
      </c>
      <c r="Q32" s="1722" t="s">
        <v>1812</v>
      </c>
      <c r="R32" s="1722"/>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723"/>
      <c r="R33" s="1723"/>
      <c r="S33" s="1123"/>
      <c r="T33" s="1123"/>
      <c r="U33" s="1123"/>
      <c r="V33" s="1123"/>
      <c r="W33" s="1123"/>
      <c r="X33" s="1143"/>
      <c r="AA33" s="1086"/>
      <c r="AB33" s="1077"/>
      <c r="AC33" s="1086"/>
    </row>
    <row r="34" spans="1:29" ht="18" customHeight="1" thickBot="1">
      <c r="A34" s="1724"/>
      <c r="B34" s="1725"/>
      <c r="C34" s="1725"/>
      <c r="D34" s="1725"/>
      <c r="E34" s="1726"/>
      <c r="F34" s="1725"/>
      <c r="G34" s="1725"/>
      <c r="H34" s="1725"/>
      <c r="I34" s="1725"/>
      <c r="J34" s="1725"/>
      <c r="K34" s="1725"/>
      <c r="L34" s="1725"/>
      <c r="M34" s="1725"/>
      <c r="N34" s="1725"/>
      <c r="O34" s="1725"/>
      <c r="P34" s="1725"/>
      <c r="Q34" s="1725"/>
      <c r="R34" s="1725"/>
      <c r="S34" s="1725"/>
      <c r="T34" s="1725"/>
      <c r="U34" s="1725"/>
      <c r="V34" s="1725"/>
      <c r="W34" s="1725"/>
      <c r="X34" s="1727"/>
      <c r="AA34" s="1068"/>
      <c r="AB34" s="1077"/>
      <c r="AC34" s="1068"/>
    </row>
    <row r="35" spans="1:29" ht="28.8" customHeight="1" thickBot="1">
      <c r="A35" s="1728" t="s">
        <v>1813</v>
      </c>
      <c r="B35" s="1729"/>
      <c r="C35" s="1729"/>
      <c r="D35" s="1729"/>
      <c r="E35" s="1730"/>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00000000000001"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3">
      <c r="A37" s="1070" t="s">
        <v>1814</v>
      </c>
      <c r="B37" s="1121"/>
      <c r="C37" s="1121" t="s">
        <v>465</v>
      </c>
      <c r="D37" s="1121"/>
      <c r="E37" s="1138" t="s">
        <v>1815</v>
      </c>
      <c r="F37" s="1121"/>
      <c r="G37" s="1138" t="s">
        <v>1816</v>
      </c>
      <c r="H37" s="1121"/>
      <c r="I37" s="1138" t="s">
        <v>1251</v>
      </c>
      <c r="J37" s="1121"/>
      <c r="K37" s="1138" t="s">
        <v>1703</v>
      </c>
      <c r="L37" s="1121"/>
      <c r="M37" s="1138" t="s">
        <v>1817</v>
      </c>
      <c r="N37" s="1121"/>
      <c r="O37" s="1138" t="s">
        <v>1818</v>
      </c>
      <c r="P37" s="1121"/>
      <c r="Q37" s="1138" t="s">
        <v>1819</v>
      </c>
      <c r="R37" s="1121"/>
      <c r="S37" s="1138" t="s">
        <v>1820</v>
      </c>
      <c r="T37" s="1121"/>
      <c r="U37" s="1121" t="s">
        <v>76</v>
      </c>
      <c r="V37" s="1121"/>
      <c r="W37" s="1138" t="s">
        <v>1148</v>
      </c>
      <c r="X37" s="1121"/>
      <c r="AA37" s="1068"/>
      <c r="AB37" s="1077"/>
      <c r="AC37" s="1068"/>
    </row>
    <row r="38" spans="1:29" ht="33">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8"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1814</v>
      </c>
      <c r="B42" s="1122"/>
      <c r="C42" s="1127" t="s">
        <v>1847</v>
      </c>
      <c r="D42" s="1122"/>
      <c r="E42" s="1077" t="s">
        <v>1822</v>
      </c>
      <c r="F42" s="1123"/>
      <c r="G42" s="1077" t="s">
        <v>1822</v>
      </c>
      <c r="H42" s="1169">
        <v>998</v>
      </c>
      <c r="I42" s="1127" t="s">
        <v>1823</v>
      </c>
      <c r="J42" s="1122"/>
      <c r="K42" s="1077" t="s">
        <v>146</v>
      </c>
      <c r="L42" s="1122"/>
      <c r="M42" s="1077" t="s">
        <v>1822</v>
      </c>
      <c r="N42" s="1122"/>
      <c r="O42" s="1077" t="s">
        <v>146</v>
      </c>
      <c r="P42" s="1122"/>
      <c r="Q42" s="1077" t="s">
        <v>149</v>
      </c>
      <c r="R42" s="1122"/>
      <c r="S42" s="1077" t="s">
        <v>1822</v>
      </c>
      <c r="T42" s="1169">
        <v>2085</v>
      </c>
      <c r="U42" s="1127" t="s">
        <v>1823</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3">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1662</v>
      </c>
      <c r="S45" s="1138" t="s">
        <v>1708</v>
      </c>
      <c r="U45" s="1121" t="s">
        <v>80</v>
      </c>
      <c r="W45" s="1121" t="s">
        <v>82</v>
      </c>
      <c r="X45" s="1121"/>
      <c r="AB45" s="1077"/>
    </row>
    <row r="46" spans="1:29" ht="33">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3">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8" customHeight="1" thickBot="1">
      <c r="A49" s="1112"/>
      <c r="B49" s="1121"/>
      <c r="C49" s="1112"/>
      <c r="D49" s="1121"/>
      <c r="E49" s="1112"/>
      <c r="F49" s="1131"/>
      <c r="G49" s="1073"/>
      <c r="H49" s="1121"/>
      <c r="I49" s="1073"/>
      <c r="J49" s="1121"/>
      <c r="K49" s="1073"/>
      <c r="L49" s="1121"/>
      <c r="M49" s="1073"/>
      <c r="N49" s="1131"/>
      <c r="O49" s="1073"/>
      <c r="P49" s="1121"/>
      <c r="Q49" s="1073"/>
      <c r="R49" s="1121"/>
      <c r="S49" s="1073"/>
      <c r="T49" s="1121"/>
      <c r="U49" s="1073"/>
      <c r="V49" s="1121"/>
      <c r="W49" s="1112"/>
      <c r="X49" s="1121"/>
      <c r="AB49" s="1077"/>
    </row>
    <row r="50" spans="1:28" ht="19.8"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8" customHeight="1" thickBot="1">
      <c r="A51" s="1146" t="s">
        <v>146</v>
      </c>
      <c r="B51" s="1125"/>
      <c r="C51" s="1093" t="s">
        <v>149</v>
      </c>
      <c r="D51" s="1097"/>
      <c r="E51" s="1093" t="s">
        <v>146</v>
      </c>
      <c r="F51" s="1097"/>
      <c r="G51" s="1093" t="s">
        <v>1822</v>
      </c>
      <c r="H51" s="1169">
        <v>2370</v>
      </c>
      <c r="I51" s="1126" t="s">
        <v>1806</v>
      </c>
      <c r="J51" s="1078"/>
      <c r="K51" s="1093" t="s">
        <v>146</v>
      </c>
      <c r="L51" s="1097"/>
      <c r="M51" s="1093" t="s">
        <v>146</v>
      </c>
      <c r="N51" s="1097"/>
      <c r="O51" s="1093" t="s">
        <v>146</v>
      </c>
      <c r="P51" s="1169">
        <v>1408</v>
      </c>
      <c r="Q51" s="1126" t="s">
        <v>1807</v>
      </c>
      <c r="R51" s="1097"/>
      <c r="S51" s="1126" t="s">
        <v>1811</v>
      </c>
      <c r="T51" s="1097"/>
      <c r="U51" s="1126" t="s">
        <v>1848</v>
      </c>
      <c r="V51" s="1097"/>
      <c r="W51" s="1126" t="s">
        <v>1806</v>
      </c>
      <c r="X51" s="1089"/>
      <c r="AB51" s="1077"/>
    </row>
    <row r="52" spans="1:28" ht="33.6"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731" t="s">
        <v>1824</v>
      </c>
      <c r="B53" s="1732"/>
      <c r="C53" s="1732"/>
      <c r="K53" s="1105"/>
      <c r="L53" s="1720" t="s">
        <v>1127</v>
      </c>
      <c r="M53" s="1720"/>
      <c r="N53" s="1106"/>
      <c r="O53" s="1106"/>
      <c r="P53" s="1720" t="s">
        <v>1832</v>
      </c>
      <c r="Q53" s="1720"/>
      <c r="R53" s="1106"/>
      <c r="S53" s="1107"/>
      <c r="AB53" s="1077"/>
    </row>
    <row r="54" spans="1:28" ht="33">
      <c r="A54" s="1090"/>
      <c r="K54" s="1749"/>
      <c r="L54" s="1714"/>
      <c r="M54" s="1121"/>
      <c r="P54" s="1753"/>
      <c r="Q54" s="1753"/>
      <c r="S54" s="1153"/>
      <c r="T54" s="1152"/>
      <c r="AB54" s="1077"/>
    </row>
    <row r="55" spans="1:28" ht="75" customHeight="1" thickBot="1">
      <c r="A55" s="1090"/>
      <c r="K55" s="1090"/>
      <c r="M55" s="1122"/>
      <c r="S55" s="1061"/>
      <c r="AB55" s="1077"/>
    </row>
    <row r="56" spans="1:28" ht="33.6" hidden="1" customHeight="1" thickBot="1">
      <c r="A56" s="1090"/>
      <c r="K56" s="1090"/>
      <c r="M56" s="1071"/>
      <c r="S56" s="1061"/>
      <c r="AB56" s="1077"/>
    </row>
    <row r="57" spans="1:28" ht="73.8" customHeight="1" thickBot="1">
      <c r="A57" s="1091"/>
      <c r="K57" s="1750" t="s">
        <v>1136</v>
      </c>
      <c r="L57" s="1751"/>
      <c r="M57" s="1112"/>
      <c r="O57" s="1752" t="s">
        <v>1833</v>
      </c>
      <c r="P57" s="1752"/>
      <c r="Q57" s="1118"/>
      <c r="S57" s="1170" t="s">
        <v>480</v>
      </c>
      <c r="AB57" s="1077"/>
    </row>
    <row r="58" spans="1:28" ht="33.6" thickBot="1">
      <c r="A58" s="1091"/>
      <c r="K58" s="1090" t="s">
        <v>1835</v>
      </c>
      <c r="M58" s="1075"/>
      <c r="O58" s="1714" t="s">
        <v>1834</v>
      </c>
      <c r="P58" s="1714"/>
      <c r="Q58" s="1091"/>
      <c r="S58" s="1061" t="s">
        <v>268</v>
      </c>
      <c r="T58" s="1115"/>
      <c r="V58" s="1714"/>
      <c r="W58" s="1714"/>
      <c r="AB58" s="1077"/>
    </row>
    <row r="59" spans="1:28" ht="30.6" customHeight="1" thickBot="1">
      <c r="A59" s="1745" t="s">
        <v>1836</v>
      </c>
      <c r="B59" s="1746"/>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 customHeight="1">
      <c r="A60" s="1128"/>
      <c r="B60" s="1128"/>
      <c r="AB60" s="1077"/>
    </row>
    <row r="61" spans="1:28" ht="30">
      <c r="AB61" s="1077"/>
    </row>
    <row r="62" spans="1:28" ht="30">
      <c r="O62" s="1714"/>
      <c r="P62" s="1714"/>
      <c r="Q62" s="1714"/>
      <c r="S62" s="1714"/>
      <c r="T62" s="1714"/>
      <c r="U62" s="1714"/>
      <c r="AB62" s="1077"/>
    </row>
    <row r="63" spans="1:28" ht="30">
      <c r="AB63" s="1077"/>
    </row>
    <row r="64" spans="1:28" ht="30">
      <c r="AB64" s="1077"/>
    </row>
    <row r="65" spans="5:28" ht="30">
      <c r="AB65" s="1077"/>
    </row>
    <row r="66" spans="5:28" ht="30">
      <c r="AB66" s="1077"/>
    </row>
    <row r="67" spans="5:28" ht="30">
      <c r="L67" s="1714"/>
      <c r="M67" s="1714"/>
      <c r="AB67" s="1077"/>
    </row>
    <row r="68" spans="5:28" ht="60.6" customHeight="1">
      <c r="G68" s="1114"/>
      <c r="H68" s="1114"/>
      <c r="K68" s="1113"/>
      <c r="AB68" s="1077"/>
    </row>
    <row r="71" spans="5:28">
      <c r="E71" s="1714"/>
      <c r="F71" s="1714"/>
      <c r="G71" s="1714"/>
      <c r="I71" s="1714"/>
      <c r="J71" s="1714"/>
      <c r="K71" s="1714"/>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69" t="s">
        <v>973</v>
      </c>
      <c r="B1" s="1769"/>
      <c r="C1" s="1769"/>
      <c r="D1" s="1769"/>
      <c r="E1" s="1769"/>
      <c r="F1" s="1769"/>
      <c r="G1" s="1769"/>
      <c r="H1" s="1769"/>
      <c r="I1" s="1769"/>
      <c r="J1" s="1769"/>
      <c r="K1" s="1769"/>
      <c r="L1" s="1769"/>
      <c r="M1" s="1769"/>
      <c r="N1" s="1769"/>
      <c r="O1" s="1769"/>
      <c r="P1" s="1769"/>
      <c r="Q1" s="1769"/>
      <c r="R1" s="1769"/>
      <c r="S1" s="1769"/>
      <c r="T1" s="1769"/>
      <c r="U1" s="1769"/>
      <c r="V1" s="1769"/>
      <c r="W1" s="1769"/>
      <c r="X1" s="1769"/>
      <c r="Y1" s="1769"/>
      <c r="Z1" s="1769"/>
      <c r="AA1" s="45"/>
    </row>
    <row r="2" spans="1:27">
      <c r="A2" s="1769" t="s">
        <v>974</v>
      </c>
      <c r="B2" s="1770"/>
      <c r="C2" s="1770"/>
      <c r="D2" s="1770"/>
      <c r="E2" s="1770"/>
      <c r="F2" s="1770"/>
      <c r="G2" s="1770"/>
      <c r="H2" s="1770"/>
      <c r="I2" s="1770"/>
      <c r="J2" s="1770"/>
      <c r="K2" s="1770"/>
      <c r="L2" s="1770"/>
      <c r="M2" s="1770"/>
      <c r="N2" s="1770"/>
      <c r="O2" s="1770"/>
      <c r="P2" s="35"/>
      <c r="Q2" s="35"/>
      <c r="R2" s="35"/>
      <c r="S2" s="35"/>
      <c r="T2" s="35"/>
      <c r="U2" s="35"/>
      <c r="V2" s="35"/>
      <c r="W2" s="35"/>
      <c r="X2" s="35"/>
      <c r="Y2" s="35"/>
      <c r="Z2" s="35"/>
      <c r="AA2" s="45"/>
    </row>
    <row r="3" spans="1:27" ht="45.75" customHeight="1">
      <c r="A3" s="1762" t="s">
        <v>975</v>
      </c>
      <c r="B3" s="1762" t="s">
        <v>976</v>
      </c>
      <c r="C3" s="1762" t="s">
        <v>977</v>
      </c>
      <c r="D3" s="1762" t="s">
        <v>978</v>
      </c>
      <c r="E3" s="1762" t="s">
        <v>979</v>
      </c>
      <c r="F3" s="11" t="s">
        <v>980</v>
      </c>
      <c r="G3" s="1762" t="s">
        <v>981</v>
      </c>
      <c r="H3" s="176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65"/>
      <c r="B4" s="1765"/>
      <c r="C4" s="1765"/>
      <c r="D4" s="1768"/>
      <c r="E4" s="1765"/>
      <c r="F4" s="12"/>
      <c r="G4" s="1763"/>
      <c r="H4" s="176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66"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67"/>
      <c r="B15" s="33" t="s">
        <v>1039</v>
      </c>
    </row>
    <row r="16" spans="1:27">
      <c r="A16" s="1767"/>
      <c r="B16" s="33" t="s">
        <v>1040</v>
      </c>
    </row>
    <row r="17" spans="1:27">
      <c r="A17" s="34" t="s">
        <v>1041</v>
      </c>
    </row>
    <row r="18" spans="1:27" ht="45.75" customHeight="1">
      <c r="A18" s="1762" t="s">
        <v>975</v>
      </c>
      <c r="B18" s="1762" t="s">
        <v>976</v>
      </c>
      <c r="C18" s="1762" t="s">
        <v>977</v>
      </c>
      <c r="D18" s="1762" t="s">
        <v>978</v>
      </c>
      <c r="E18" s="1762" t="s">
        <v>979</v>
      </c>
      <c r="F18" s="11" t="s">
        <v>980</v>
      </c>
      <c r="G18" s="1762" t="s">
        <v>981</v>
      </c>
      <c r="H18" s="176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65"/>
      <c r="B19" s="1765"/>
      <c r="C19" s="1765"/>
      <c r="D19" s="1768"/>
      <c r="E19" s="1765"/>
      <c r="F19" s="12"/>
      <c r="G19" s="1763"/>
      <c r="H19" s="176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1.4">
      <c r="B6" s="4" t="s">
        <v>26</v>
      </c>
      <c r="C6" s="5"/>
      <c r="D6" s="6">
        <v>20</v>
      </c>
      <c r="E6" s="7">
        <v>60</v>
      </c>
      <c r="F6" s="7">
        <v>60</v>
      </c>
      <c r="G6" s="7">
        <f>60-16</f>
        <v>44</v>
      </c>
      <c r="H6" s="7"/>
      <c r="I6" s="7"/>
      <c r="J6" s="7"/>
      <c r="K6" s="7"/>
      <c r="L6" s="7"/>
      <c r="M6" s="7"/>
      <c r="N6" s="7"/>
      <c r="O6" s="7"/>
      <c r="P6" s="7"/>
      <c r="Q6" s="7"/>
      <c r="R6" s="7"/>
      <c r="S6" s="7"/>
      <c r="T6" s="7"/>
      <c r="U6" s="7"/>
    </row>
    <row r="7" spans="2:21" ht="27.6">
      <c r="B7" s="4" t="s">
        <v>1042</v>
      </c>
      <c r="C7" s="5"/>
      <c r="D7" s="6">
        <v>28</v>
      </c>
      <c r="E7" s="7"/>
      <c r="F7" s="7"/>
      <c r="G7" s="7"/>
      <c r="H7" s="7"/>
      <c r="I7" s="7"/>
      <c r="J7" s="7"/>
      <c r="K7" s="7"/>
      <c r="L7" s="7"/>
      <c r="M7" s="7"/>
      <c r="N7" s="7"/>
      <c r="O7" s="7"/>
      <c r="P7" s="7"/>
      <c r="Q7" s="7"/>
      <c r="R7" s="7"/>
      <c r="S7" s="7"/>
      <c r="T7" s="7"/>
      <c r="U7" s="7"/>
    </row>
    <row r="8" spans="2:21" ht="27.6">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7.6">
      <c r="B12" s="8" t="s">
        <v>1045</v>
      </c>
      <c r="C12" s="7"/>
      <c r="D12" s="7"/>
      <c r="E12" s="7"/>
      <c r="F12" s="7"/>
      <c r="G12" s="7"/>
      <c r="H12" s="7"/>
      <c r="I12" s="7"/>
      <c r="J12" s="7"/>
      <c r="K12" s="7"/>
      <c r="L12" s="7"/>
      <c r="M12" s="7"/>
      <c r="N12" s="7"/>
      <c r="O12" s="7"/>
      <c r="P12" s="7"/>
      <c r="Q12" s="9"/>
      <c r="R12" s="9"/>
      <c r="S12" s="9"/>
      <c r="T12" s="9"/>
      <c r="U12" s="9"/>
    </row>
    <row r="13" spans="2:21" ht="41.4">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2026-04-14T12:47:53Z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