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974F49CD-7637-4DE4-ADC7-447E8291DE8E}" xr6:coauthVersionLast="47" xr6:coauthVersionMax="47" xr10:uidLastSave="{00000000-0000-0000-0000-000000000000}"/>
  <bookViews>
    <workbookView xWindow="-110" yWindow="-110" windowWidth="19420" windowHeight="11500" firstSheet="3" activeTab="5"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Sheet4" sheetId="13" state="hidden" r:id="rId12"/>
    <sheet name="Sheet3" sheetId="12" state="hidden" r:id="rId13"/>
    <sheet name="Sheet2" sheetId="9"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Compiled'!$B$4:$N$306</definedName>
    <definedName name="_xlnm._FilterDatabase" localSheetId="3" hidden="1">Foundation!$B$26:$Z$383</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0" i="2" l="1"/>
  <c r="F311" i="2"/>
  <c r="F309" i="2"/>
  <c r="F310" i="2"/>
  <c r="F308" i="2"/>
  <c r="F307" i="2"/>
  <c r="F306" i="2"/>
  <c r="F305" i="2"/>
  <c r="L307" i="2"/>
  <c r="L302" i="2"/>
  <c r="L303" i="2"/>
  <c r="F23" i="3"/>
  <c r="AK36" i="8"/>
  <c r="Q7" i="15"/>
  <c r="L299" i="2"/>
  <c r="L293" i="2"/>
  <c r="AK25" i="8"/>
  <c r="Q6" i="15"/>
  <c r="L298" i="2"/>
  <c r="F304" i="2"/>
  <c r="L288" i="2"/>
  <c r="L290" i="2"/>
  <c r="L292" i="2"/>
  <c r="F303" i="2"/>
  <c r="L289" i="2"/>
  <c r="F302" i="2"/>
  <c r="L295" i="2"/>
  <c r="F300" i="2"/>
  <c r="AK318" i="8" l="1"/>
  <c r="AA330" i="8" s="1"/>
  <c r="F301" i="2"/>
  <c r="L294" i="2"/>
  <c r="L291" i="2"/>
  <c r="L284" i="2"/>
  <c r="F299" i="2"/>
  <c r="L287" i="2"/>
  <c r="F298" i="2"/>
  <c r="Q233" i="15"/>
  <c r="H22" i="3" s="1"/>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<sst xmlns="http://schemas.openxmlformats.org/spreadsheetml/2006/main" count="7815" uniqueCount="902">
  <si>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</si>
  <si>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</si>
  <si>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</si>
  <si>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</si>
  <si>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</si>
  <si>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</si>
  <si>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</si>
  <si>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</si>
  <si>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</si>
  <si>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</si>
  <si>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</si>
  <si>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</si>
  <si>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</si>
  <si>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</si>
  <si>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</si>
  <si>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</si>
  <si>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</si>
  <si>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</si>
  <si>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</si>
  <si>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</si>
  <si>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</si>
  <si>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</si>
  <si>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</si>
  <si>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</si>
  <si>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</si>
  <si>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</si>
  <si>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</si>
  <si>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</si>
  <si>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</si>
  <si>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</si>
  <si>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</si>
  <si>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</si>
  <si>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</si>
  <si>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</si>
  <si>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</si>
  <si>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</si>
  <si>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</si>
  <si>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</si>
  <si>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</si>
  <si>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</si>
  <si>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</si>
  <si>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</si>
  <si>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</si>
  <si>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</si>
  <si>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</si>
  <si>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</si>
  <si>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</si>
  <si>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</si>
  <si>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</si>
  <si>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</si>
  <si>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</si>
  <si>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</si>
  <si>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</si>
  <si>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</si>
  <si>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</si>
  <si>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</si>
  <si>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</si>
  <si>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</si>
  <si>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</si>
  <si>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</si>
  <si>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</si>
  <si>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</si>
  <si>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</si>
  <si>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</si>
  <si>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</si>
  <si>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</si>
  <si>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</si>
  <si>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</si>
  <si>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</si>
  <si>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</si>
  <si>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</si>
  <si>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</si>
  <si>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</si>
  <si>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</si>
  <si>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</si>
  <si>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</si>
  <si>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</si>
  <si>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</si>
  <si>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</si>
  <si>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</si>
  <si>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</si>
  <si>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</si>
  <si>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</si>
  <si>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</si>
  <si>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</si>
  <si>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</si>
  <si>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</si>
  <si>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</si>
  <si>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</si>
  <si>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</si>
  <si>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</si>
  <si>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</si>
  <si>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</si>
  <si>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</si>
  <si>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</si>
  <si>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</si>
  <si>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</si>
  <si>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</si>
  <si>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</si>
  <si>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</si>
  <si>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</si>
  <si>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</si>
  <si>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</si>
  <si>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</si>
  <si>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</si>
  <si>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</si>
  <si>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</si>
  <si>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</si>
  <si>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</si>
  <si>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</si>
  <si>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</si>
  <si>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</si>
  <si>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</si>
  <si>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</si>
  <si>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</si>
  <si>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</si>
  <si>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</si>
  <si>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</si>
  <si>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</si>
  <si>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</si>
  <si>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</si>
  <si>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</si>
  <si>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</si>
  <si>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</si>
  <si>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</si>
  <si>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</si>
  <si>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</si>
  <si>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</si>
  <si>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</si>
  <si>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</si>
  <si>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</si>
  <si>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</si>
  <si>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</si>
  <si>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</si>
  <si>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</si>
  <si>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</si>
  <si>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</si>
  <si>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</si>
  <si>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</si>
  <si>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</si>
  <si>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</si>
  <si>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</si>
  <si>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</si>
  <si>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</si>
  <si>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</si>
  <si>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</si>
  <si>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</si>
  <si>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</si>
  <si>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</si>
  <si>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</si>
  <si>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</si>
  <si>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</si>
  <si>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</si>
  <si>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</si>
  <si>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</si>
  <si>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</si>
  <si>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</si>
  <si>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</si>
  <si>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</si>
  <si>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</si>
  <si>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</si>
  <si>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</si>
  <si>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</si>
  <si>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</si>
  <si>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</si>
  <si>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</si>
  <si>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</si>
  <si>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</si>
  <si>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</si>
  <si>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</si>
  <si>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</si>
  <si>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</si>
  <si>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</si>
  <si>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</si>
  <si>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</si>
  <si>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</si>
  <si>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</si>
  <si>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</si>
  <si>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</si>
  <si>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</si>
  <si>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</si>
  <si>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</si>
  <si>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</si>
  <si>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</si>
  <si>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</si>
  <si>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</si>
  <si>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</si>
  <si>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</si>
  <si>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</si>
  <si>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</si>
  <si>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</si>
  <si>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</si>
  <si>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</si>
  <si>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</si>
  <si>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</si>
  <si>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</si>
  <si>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</si>
  <si>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</si>
  <si>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</si>
  <si>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</si>
  <si>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</si>
  <si>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</si>
  <si>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</si>
  <si>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</si>
  <si>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</si>
  <si>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</si>
  <si>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</si>
  <si>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</si>
  <si>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</si>
  <si>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</si>
  <si>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</si>
  <si>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</si>
  <si>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</si>
  <si>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</si>
  <si>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</si>
  <si>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</si>
  <si>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</si>
  <si>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</si>
  <si>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</si>
  <si>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</si>
  <si>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</si>
  <si>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</si>
  <si>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</si>
  <si>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</si>
  <si>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</si>
  <si>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</si>
  <si>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</si>
  <si>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</si>
  <si>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</si>
  <si>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</si>
  <si>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</si>
  <si>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</si>
  <si>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</si>
  <si>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</si>
  <si>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</si>
  <si>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</si>
  <si>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</si>
  <si>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</si>
  <si>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</si>
  <si>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</si>
  <si>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</si>
  <si>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</si>
  <si>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</si>
  <si>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</si>
  <si>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</si>
  <si>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</si>
  <si>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</si>
  <si>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</si>
  <si>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</si>
  <si>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</si>
  <si>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</si>
  <si>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</si>
  <si>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</si>
  <si>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</si>
  <si>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</si>
  <si>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</si>
  <si>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</si>
  <si>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</si>
  <si>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</si>
  <si>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</si>
  <si>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</si>
  <si>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</si>
  <si>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</si>
  <si>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</si>
  <si>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</si>
  <si>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</si>
  <si>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</si>
  <si>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</si>
  <si>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</si>
  <si>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</si>
  <si>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</si>
  <si>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</si>
  <si>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</si>
  <si>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</si>
  <si>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</si>
  <si>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</si>
  <si>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</si>
  <si>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</si>
  <si>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</si>
  <si>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</si>
  <si>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</si>
  <si>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</si>
  <si>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</si>
  <si>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</si>
  <si>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</si>
  <si>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</si>
  <si>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</si>
  <si>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</si>
  <si>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</si>
  <si>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</si>
  <si>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</si>
  <si>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</si>
  <si>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</si>
  <si>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</si>
  <si>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</si>
  <si>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</si>
  <si>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</si>
  <si>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</si>
  <si>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</si>
  <si>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</si>
  <si>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</si>
  <si>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</si>
  <si>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</si>
  <si>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</si>
  <si>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</si>
  <si>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</si>
  <si>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</si>
  <si>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</si>
  <si>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</si>
  <si>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</si>
  <si>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</si>
  <si>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</si>
  <si>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</si>
  <si>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</si>
  <si>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</si>
  <si>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</si>
  <si>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</si>
  <si>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</si>
  <si>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</si>
  <si>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</si>
  <si>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</si>
  <si>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</si>
  <si>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</si>
  <si>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</si>
  <si>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</si>
  <si>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</si>
  <si>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</si>
  <si>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</si>
  <si>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</si>
  <si>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</si>
  <si>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</si>
  <si>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</si>
  <si>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</si>
  <si>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</si>
  <si>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</si>
  <si>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</si>
  <si>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</si>
  <si>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</si>
  <si>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</si>
  <si>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</si>
  <si>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</si>
  <si>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</si>
  <si>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</si>
  <si>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</si>
  <si>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</si>
  <si>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</si>
  <si>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</si>
  <si>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</si>
  <si>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</si>
  <si>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</si>
  <si>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</si>
  <si>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</si>
  <si>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</si>
  <si>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</si>
  <si>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</si>
  <si>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</si>
  <si>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</si>
  <si>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</si>
  <si>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</si>
  <si>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</si>
  <si>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</si>
  <si>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</si>
  <si>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</si>
  <si>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</si>
  <si>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</si>
  <si>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</si>
  <si>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</si>
  <si>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</si>
  <si>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</si>
  <si>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</si>
  <si>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</si>
  <si>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</si>
  <si>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</si>
  <si>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</si>
  <si>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</si>
  <si>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</si>
  <si>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</si>
  <si>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</si>
  <si>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</si>
  <si>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</si>
  <si>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</si>
  <si>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</si>
  <si>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</si>
  <si>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</si>
  <si>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</si>
  <si>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</si>
  <si>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</si>
  <si>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</si>
  <si>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</si>
  <si>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</si>
  <si>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</si>
  <si>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</si>
  <si>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</si>
  <si>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</si>
  <si>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</si>
  <si>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</si>
  <si>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</si>
  <si>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</si>
  <si>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</si>
  <si>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</si>
  <si>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</si>
  <si>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</si>
  <si>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</si>
  <si>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</si>
  <si>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</si>
  <si>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</si>
  <si>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</si>
  <si>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</si>
  <si>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</si>
  <si>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</si>
  <si>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</si>
  <si>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</si>
  <si>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</si>
  <si>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</si>
  <si>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</si>
  <si>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</si>
  <si>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</si>
  <si>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</si>
  <si>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</si>
  <si>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</si>
  <si>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</si>
  <si>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</si>
  <si>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</si>
  <si>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</si>
  <si>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</si>
  <si>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</si>
  <si>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</si>
  <si>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</si>
  <si>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</si>
  <si>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</si>
  <si>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</si>
  <si>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</si>
  <si>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</si>
  <si>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</si>
  <si>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</si>
  <si>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</si>
  <si>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</si>
  <si>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</si>
  <si>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</si>
  <si>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</si>
  <si>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</si>
  <si>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</si>
  <si>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</si>
  <si>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</si>
  <si>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</si>
  <si>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</si>
  <si>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</si>
  <si>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</si>
  <si>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</si>
  <si>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</si>
  <si>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</si>
  <si>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</si>
  <si>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</si>
  <si>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</si>
  <si>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</si>
  <si>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</si>
  <si>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</si>
  <si>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</si>
  <si>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</si>
  <si>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</si>
  <si>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</si>
  <si>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</si>
  <si>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</si>
  <si>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</si>
  <si>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</si>
  <si>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</si>
  <si>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</si>
  <si>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</si>
  <si>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</si>
  <si>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</si>
  <si>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</si>
  <si>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</si>
  <si>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</si>
  <si>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</si>
  <si>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</si>
  <si>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</si>
  <si>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</si>
  <si>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</si>
  <si>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</si>
  <si>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</si>
  <si>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</si>
  <si>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</si>
  <si>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</si>
  <si>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</si>
  <si>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</si>
  <si>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</si>
  <si>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</si>
  <si>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</si>
  <si>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</si>
  <si>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</si>
  <si>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</si>
  <si>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</si>
  <si>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</si>
  <si>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</si>
  <si>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</si>
  <si>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</si>
  <si>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</si>
  <si>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</si>
  <si>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</si>
  <si>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</si>
  <si>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</si>
  <si>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</si>
  <si>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</si>
  <si>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</si>
  <si>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</si>
  <si>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</si>
  <si>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</si>
  <si>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</si>
  <si>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</si>
  <si>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</si>
  <si>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</si>
  <si>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</si>
  <si>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</si>
  <si>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</si>
  <si>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</si>
  <si>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</si>
  <si>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</si>
  <si>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</si>
  <si>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</si>
  <si>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</si>
  <si>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</si>
  <si>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</si>
  <si>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</si>
  <si>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</si>
  <si>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</si>
  <si>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</si>
  <si>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</si>
  <si>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</si>
  <si>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</si>
  <si>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</si>
  <si>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</si>
  <si>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</si>
  <si>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</si>
  <si>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</si>
  <si>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</si>
  <si>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</si>
  <si>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</si>
  <si>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</si>
  <si>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</si>
  <si>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</si>
  <si>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</si>
  <si>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</si>
  <si>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</si>
  <si>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</si>
  <si>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</si>
  <si>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</si>
  <si>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</si>
  <si>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</si>
  <si>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</si>
  <si>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</si>
  <si>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</si>
  <si>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</si>
  <si>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</si>
  <si>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</si>
  <si>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</si>
  <si>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</si>
  <si>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</si>
  <si>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</si>
  <si>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</si>
  <si>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</si>
  <si>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</si>
  <si>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</si>
  <si>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</si>
  <si>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</si>
  <si>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</si>
  <si>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</si>
  <si>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</si>
  <si>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</si>
  <si>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</si>
  <si>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</si>
  <si>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</si>
  <si>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</si>
  <si>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</si>
  <si>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</si>
  <si>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</si>
  <si>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</si>
  <si>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</si>
  <si>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</si>
  <si>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</si>
  <si>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</si>
  <si>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</si>
  <si>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</si>
  <si>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</si>
  <si>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</si>
  <si>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</si>
  <si>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</si>
  <si>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</si>
  <si>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</si>
  <si>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</si>
  <si>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</si>
  <si>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</si>
  <si>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</si>
  <si>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</si>
  <si>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</si>
  <si>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</si>
  <si>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</si>
  <si>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</si>
  <si>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</si>
  <si>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</si>
  <si>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</si>
  <si>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</si>
  <si>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</si>
  <si>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</si>
  <si>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</si>
  <si>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</si>
  <si>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</si>
  <si>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</si>
  <si>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</si>
  <si>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</si>
  <si>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</si>
  <si>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</si>
  <si>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</si>
  <si>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</si>
  <si>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</si>
  <si>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</si>
  <si>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</si>
  <si>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</si>
  <si>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</si>
  <si>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</si>
  <si>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</si>
  <si>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</si>
  <si>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</si>
  <si>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</si>
  <si>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</si>
  <si>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</si>
  <si>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</si>
  <si>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</si>
  <si>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</si>
  <si>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</si>
  <si>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</si>
  <si>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</si>
  <si>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</si>
  <si>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</si>
  <si>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</si>
  <si>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</si>
  <si>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</si>
  <si>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</si>
  <si>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</si>
  <si>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</si>
  <si>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</si>
  <si>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</si>
  <si>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</si>
  <si>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</si>
  <si>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</si>
  <si>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</si>
  <si>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</si>
  <si>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</si>
  <si>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</si>
  <si>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</si>
  <si>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</si>
  <si>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</si>
  <si>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</si>
  <si>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</si>
  <si>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</si>
  <si>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</si>
  <si>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</si>
  <si>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</si>
  <si>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</si>
  <si>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</si>
  <si>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</si>
  <si>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</si>
  <si>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</si>
  <si>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</si>
  <si>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</si>
  <si>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</si>
  <si>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</si>
  <si>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</si>
  <si>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</si>
  <si>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</si>
  <si>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</si>
  <si>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</si>
  <si>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</si>
  <si>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</si>
  <si>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</si>
  <si>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</si>
  <si>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</si>
  <si>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</si>
  <si>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</si>
  <si>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</si>
  <si>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</si>
  <si>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</si>
  <si>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</si>
  <si>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</si>
  <si>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</si>
  <si>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</si>
  <si>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</si>
  <si>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</si>
  <si>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</si>
  <si>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</si>
  <si>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</si>
  <si>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</si>
  <si>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</si>
  <si>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</si>
  <si>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</si>
  <si>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</si>
  <si>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</si>
  <si>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</si>
  <si>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</si>
  <si>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</si>
  <si>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</si>
  <si>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</si>
  <si>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</si>
  <si>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</si>
  <si>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</si>
  <si>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</si>
  <si>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</si>
  <si>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</si>
  <si>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</si>
  <si>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</si>
  <si>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</si>
  <si>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</si>
  <si>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</si>
  <si>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</si>
  <si>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</si>
  <si>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</si>
  <si>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</si>
  <si>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</si>
  <si>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</si>
  <si>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</si>
  <si>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</si>
  <si>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</si>
  <si>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</si>
  <si>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</si>
  <si>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</si>
  <si>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</si>
  <si>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</si>
  <si>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</si>
  <si>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</si>
  <si>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</si>
  <si>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</si>
  <si>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</si>
  <si>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</si>
  <si>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</si>
  <si>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</si>
  <si>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</si>
  <si>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</si>
  <si>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</si>
  <si>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</si>
  <si>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</si>
  <si>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</si>
  <si>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</si>
  <si>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</si>
  <si>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</si>
  <si>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</si>
  <si>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</si>
  <si>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</si>
  <si>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</si>
  <si>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</si>
  <si>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</si>
  <si>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</si>
  <si>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</si>
  <si>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</si>
  <si>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</si>
  <si>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</si>
  <si>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</si>
  <si>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</si>
  <si>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</si>
  <si>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</si>
  <si>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</si>
  <si>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</si>
  <si>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</si>
  <si>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</si>
  <si>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</si>
  <si>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</si>
  <si>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</si>
  <si>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</si>
  <si>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</si>
  <si>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</si>
  <si>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</si>
  <si>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</si>
  <si>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</si>
  <si>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</si>
  <si>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</si>
  <si>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</si>
  <si>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</si>
  <si>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</si>
  <si>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</si>
  <si>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</si>
  <si>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</si>
  <si>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</si>
  <si>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</si>
  <si>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</si>
  <si>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</si>
  <si>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</si>
  <si>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</si>
  <si>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</si>
  <si>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</si>
  <si>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</si>
  <si>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</si>
  <si>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</si>
  <si>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</si>
  <si>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</si>
  <si>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</si>
  <si>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</si>
  <si>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</si>
  <si>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</si>
  <si>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</si>
  <si>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</si>
  <si>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</si>
  <si>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</si>
  <si>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</si>
  <si>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</si>
  <si>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</si>
  <si>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</si>
  <si>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</si>
  <si>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</si>
  <si>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</si>
  <si>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</si>
  <si>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</si>
  <si>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</si>
  <si>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</si>
  <si>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</si>
  <si>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</si>
  <si>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</si>
  <si>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</si>
  <si>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</si>
  <si>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</si>
  <si>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</si>
  <si>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</si>
  <si>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</si>
  <si>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</si>
  <si>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</si>
  <si>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</si>
  <si>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</si>
  <si>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</si>
  <si>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</si>
  <si>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</si>
  <si>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</si>
  <si>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</si>
  <si>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</si>
  <si>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</si>
  <si>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</si>
  <si>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</si>
  <si>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</si>
  <si>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</si>
  <si>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</si>
  <si>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</si>
  <si>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</si>
  <si>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</si>
  <si>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</si>
  <si>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</si>
  <si>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</si>
  <si>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</si>
  <si>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</si>
  <si>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</si>
  <si>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</si>
  <si>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</si>
  <si>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</si>
  <si>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</si>
  <si>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</si>
  <si>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</si>
  <si>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</si>
  <si>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</si>
  <si>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</si>
  <si>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</si>
  <si>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</si>
  <si>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</si>
  <si>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</si>
  <si>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</si>
  <si>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</si>
  <si>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</si>
  <si>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</si>
  <si>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</si>
  <si>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</si>
  <si>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</si>
  <si>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</si>
  <si>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</si>
  <si>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</si>
  <si>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</si>
  <si>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</si>
  <si>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</si>
  <si>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</si>
  <si>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</si>
  <si>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</si>
  <si>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</si>
  <si>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</si>
  <si>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</si>
  <si>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</si>
  <si>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</si>
  <si>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</si>
  <si>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</si>
  <si>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</si>
  <si>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</si>
  <si>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</si>
  <si>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</si>
  <si>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</si>
  <si>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</si>
  <si>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</si>
  <si>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</si>
  <si>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</si>
  <si>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</si>
  <si>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12 Locations are under severe RoW.</t>
  </si>
  <si>
    <t>Loc NO</t>
  </si>
  <si>
    <t>Classification</t>
  </si>
  <si>
    <t>Type of Earthing</t>
  </si>
  <si>
    <t>Pipe Type</t>
  </si>
  <si>
    <t>Counter Poise</t>
  </si>
  <si>
    <t>Stringing (Final Sag)</t>
  </si>
  <si>
    <t>Stringing (Rough Sag)</t>
  </si>
  <si>
    <t>103/5A To 103/6A</t>
  </si>
  <si>
    <t>Date :- 23rd February 2026.</t>
  </si>
  <si>
    <t>Date : 23-02-2026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</si>
</sst>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85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3.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63" Type="http://schemas.openxmlformats.org/officeDocument/2006/relationships/externalLink" Target="externalLinks/externalLink49.xml"/><Relationship Id="rId84" Type="http://schemas.openxmlformats.org/officeDocument/2006/relationships/externalLink" Target="externalLinks/externalLink70.xml"/><Relationship Id="rId138" Type="http://schemas.openxmlformats.org/officeDocument/2006/relationships/externalLink" Target="externalLinks/externalLink124.xml"/><Relationship Id="rId107" Type="http://schemas.openxmlformats.org/officeDocument/2006/relationships/externalLink" Target="externalLinks/externalLink93.xml"/><Relationship Id="rId11" Type="http://schemas.openxmlformats.org/officeDocument/2006/relationships/worksheet" Target="worksheets/sheet11.xml"/><Relationship Id="rId32" Type="http://schemas.openxmlformats.org/officeDocument/2006/relationships/externalLink" Target="externalLinks/externalLink18.xml"/><Relationship Id="rId53" Type="http://schemas.openxmlformats.org/officeDocument/2006/relationships/externalLink" Target="externalLinks/externalLink39.xml"/><Relationship Id="rId74" Type="http://schemas.openxmlformats.org/officeDocument/2006/relationships/externalLink" Target="externalLinks/externalLink60.xml"/><Relationship Id="rId128" Type="http://schemas.openxmlformats.org/officeDocument/2006/relationships/externalLink" Target="externalLinks/externalLink114.xml"/><Relationship Id="rId149" Type="http://schemas.openxmlformats.org/officeDocument/2006/relationships/externalLink" Target="externalLinks/externalLink135.xml"/><Relationship Id="rId5" Type="http://schemas.openxmlformats.org/officeDocument/2006/relationships/worksheet" Target="worksheets/sheet5.xml"/><Relationship Id="rId95" Type="http://schemas.openxmlformats.org/officeDocument/2006/relationships/externalLink" Target="externalLinks/externalLink81.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64" Type="http://schemas.openxmlformats.org/officeDocument/2006/relationships/externalLink" Target="externalLinks/externalLink50.xml"/><Relationship Id="rId69" Type="http://schemas.openxmlformats.org/officeDocument/2006/relationships/externalLink" Target="externalLinks/externalLink55.xml"/><Relationship Id="rId113" Type="http://schemas.openxmlformats.org/officeDocument/2006/relationships/externalLink" Target="externalLinks/externalLink99.xml"/><Relationship Id="rId118" Type="http://schemas.openxmlformats.org/officeDocument/2006/relationships/externalLink" Target="externalLinks/externalLink104.xml"/><Relationship Id="rId134" Type="http://schemas.openxmlformats.org/officeDocument/2006/relationships/externalLink" Target="externalLinks/externalLink120.xml"/><Relationship Id="rId139" Type="http://schemas.openxmlformats.org/officeDocument/2006/relationships/externalLink" Target="externalLinks/externalLink125.xml"/><Relationship Id="rId80" Type="http://schemas.openxmlformats.org/officeDocument/2006/relationships/externalLink" Target="externalLinks/externalLink66.xml"/><Relationship Id="rId85" Type="http://schemas.openxmlformats.org/officeDocument/2006/relationships/externalLink" Target="externalLinks/externalLink71.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externalLink" Target="externalLinks/externalLink3.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08" Type="http://schemas.openxmlformats.org/officeDocument/2006/relationships/externalLink" Target="externalLinks/externalLink94.xml"/><Relationship Id="rId124" Type="http://schemas.openxmlformats.org/officeDocument/2006/relationships/externalLink" Target="externalLinks/externalLink110.xml"/><Relationship Id="rId129" Type="http://schemas.openxmlformats.org/officeDocument/2006/relationships/externalLink" Target="externalLinks/externalLink115.xml"/><Relationship Id="rId54" Type="http://schemas.openxmlformats.org/officeDocument/2006/relationships/externalLink" Target="externalLinks/externalLink40.xml"/><Relationship Id="rId70" Type="http://schemas.openxmlformats.org/officeDocument/2006/relationships/externalLink" Target="externalLinks/externalLink56.xml"/><Relationship Id="rId75" Type="http://schemas.openxmlformats.org/officeDocument/2006/relationships/externalLink" Target="externalLinks/externalLink61.xml"/><Relationship Id="rId91" Type="http://schemas.openxmlformats.org/officeDocument/2006/relationships/externalLink" Target="externalLinks/externalLink77.xml"/><Relationship Id="rId96" Type="http://schemas.openxmlformats.org/officeDocument/2006/relationships/externalLink" Target="externalLinks/externalLink82.xml"/><Relationship Id="rId140" Type="http://schemas.openxmlformats.org/officeDocument/2006/relationships/externalLink" Target="externalLinks/externalLink126.xml"/><Relationship Id="rId145" Type="http://schemas.openxmlformats.org/officeDocument/2006/relationships/externalLink" Target="externalLinks/externalLink1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119" Type="http://schemas.openxmlformats.org/officeDocument/2006/relationships/externalLink" Target="externalLinks/externalLink105.xml"/><Relationship Id="rId44" Type="http://schemas.openxmlformats.org/officeDocument/2006/relationships/externalLink" Target="externalLinks/externalLink30.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81" Type="http://schemas.openxmlformats.org/officeDocument/2006/relationships/externalLink" Target="externalLinks/externalLink67.xml"/><Relationship Id="rId86" Type="http://schemas.openxmlformats.org/officeDocument/2006/relationships/externalLink" Target="externalLinks/externalLink72.xml"/><Relationship Id="rId130" Type="http://schemas.openxmlformats.org/officeDocument/2006/relationships/externalLink" Target="externalLinks/externalLink116.xml"/><Relationship Id="rId135" Type="http://schemas.openxmlformats.org/officeDocument/2006/relationships/externalLink" Target="externalLinks/externalLink121.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109" Type="http://schemas.openxmlformats.org/officeDocument/2006/relationships/externalLink" Target="externalLinks/externalLink95.xml"/><Relationship Id="rId34" Type="http://schemas.openxmlformats.org/officeDocument/2006/relationships/externalLink" Target="externalLinks/externalLink20.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04" Type="http://schemas.openxmlformats.org/officeDocument/2006/relationships/externalLink" Target="externalLinks/externalLink90.xml"/><Relationship Id="rId120" Type="http://schemas.openxmlformats.org/officeDocument/2006/relationships/externalLink" Target="externalLinks/externalLink106.xml"/><Relationship Id="rId125" Type="http://schemas.openxmlformats.org/officeDocument/2006/relationships/externalLink" Target="externalLinks/externalLink111.xml"/><Relationship Id="rId141" Type="http://schemas.openxmlformats.org/officeDocument/2006/relationships/externalLink" Target="externalLinks/externalLink127.xml"/><Relationship Id="rId146" Type="http://schemas.openxmlformats.org/officeDocument/2006/relationships/externalLink" Target="externalLinks/externalLink132.xml"/><Relationship Id="rId7" Type="http://schemas.openxmlformats.org/officeDocument/2006/relationships/worksheet" Target="worksheets/sheet7.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 Type="http://schemas.openxmlformats.org/officeDocument/2006/relationships/worksheet" Target="worksheets/sheet2.xml"/><Relationship Id="rId29" Type="http://schemas.openxmlformats.org/officeDocument/2006/relationships/externalLink" Target="externalLinks/externalLink15.xml"/><Relationship Id="rId24" Type="http://schemas.openxmlformats.org/officeDocument/2006/relationships/externalLink" Target="externalLinks/externalLink10.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66" Type="http://schemas.openxmlformats.org/officeDocument/2006/relationships/externalLink" Target="externalLinks/externalLink52.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115" Type="http://schemas.openxmlformats.org/officeDocument/2006/relationships/externalLink" Target="externalLinks/externalLink101.xml"/><Relationship Id="rId131" Type="http://schemas.openxmlformats.org/officeDocument/2006/relationships/externalLink" Target="externalLinks/externalLink117.xml"/><Relationship Id="rId136" Type="http://schemas.openxmlformats.org/officeDocument/2006/relationships/externalLink" Target="externalLinks/externalLink122.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52" Type="http://schemas.openxmlformats.org/officeDocument/2006/relationships/sharedStrings" Target="sharedStrings.xml"/><Relationship Id="rId19" Type="http://schemas.openxmlformats.org/officeDocument/2006/relationships/externalLink" Target="externalLinks/externalLink5.xml"/><Relationship Id="rId14" Type="http://schemas.openxmlformats.org/officeDocument/2006/relationships/worksheet" Target="worksheets/sheet14.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56" Type="http://schemas.openxmlformats.org/officeDocument/2006/relationships/externalLink" Target="externalLinks/externalLink42.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105" Type="http://schemas.openxmlformats.org/officeDocument/2006/relationships/externalLink" Target="externalLinks/externalLink91.xml"/><Relationship Id="rId126" Type="http://schemas.openxmlformats.org/officeDocument/2006/relationships/externalLink" Target="externalLinks/externalLink112.xml"/><Relationship Id="rId147" Type="http://schemas.openxmlformats.org/officeDocument/2006/relationships/externalLink" Target="externalLinks/externalLink133.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142" Type="http://schemas.openxmlformats.org/officeDocument/2006/relationships/externalLink" Target="externalLinks/externalLink128.xml"/><Relationship Id="rId3" Type="http://schemas.openxmlformats.org/officeDocument/2006/relationships/worksheet" Target="worksheets/sheet3.xml"/><Relationship Id="rId25" Type="http://schemas.openxmlformats.org/officeDocument/2006/relationships/externalLink" Target="externalLinks/externalLink11.xml"/><Relationship Id="rId46" Type="http://schemas.openxmlformats.org/officeDocument/2006/relationships/externalLink" Target="externalLinks/externalLink32.xml"/><Relationship Id="rId67" Type="http://schemas.openxmlformats.org/officeDocument/2006/relationships/externalLink" Target="externalLinks/externalLink53.xml"/><Relationship Id="rId116" Type="http://schemas.openxmlformats.org/officeDocument/2006/relationships/externalLink" Target="externalLinks/externalLink102.xml"/><Relationship Id="rId137" Type="http://schemas.openxmlformats.org/officeDocument/2006/relationships/externalLink" Target="externalLinks/externalLink123.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32" Type="http://schemas.openxmlformats.org/officeDocument/2006/relationships/externalLink" Target="externalLinks/externalLink118.xml"/><Relationship Id="rId153" Type="http://schemas.openxmlformats.org/officeDocument/2006/relationships/calcChain" Target="calcChain.xml"/><Relationship Id="rId15" Type="http://schemas.openxmlformats.org/officeDocument/2006/relationships/externalLink" Target="externalLinks/externalLink1.xml"/><Relationship Id="rId36" Type="http://schemas.openxmlformats.org/officeDocument/2006/relationships/externalLink" Target="externalLinks/externalLink22.xml"/><Relationship Id="rId57" Type="http://schemas.openxmlformats.org/officeDocument/2006/relationships/externalLink" Target="externalLinks/externalLink43.xml"/><Relationship Id="rId106" Type="http://schemas.openxmlformats.org/officeDocument/2006/relationships/externalLink" Target="externalLinks/externalLink92.xml"/><Relationship Id="rId127" Type="http://schemas.openxmlformats.org/officeDocument/2006/relationships/externalLink" Target="externalLinks/externalLink113.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78" Type="http://schemas.openxmlformats.org/officeDocument/2006/relationships/externalLink" Target="externalLinks/externalLink64.xml"/><Relationship Id="rId94" Type="http://schemas.openxmlformats.org/officeDocument/2006/relationships/externalLink" Target="externalLinks/externalLink80.xml"/><Relationship Id="rId99" Type="http://schemas.openxmlformats.org/officeDocument/2006/relationships/externalLink" Target="externalLinks/externalLink85.xml"/><Relationship Id="rId101" Type="http://schemas.openxmlformats.org/officeDocument/2006/relationships/externalLink" Target="externalLinks/externalLink87.xml"/><Relationship Id="rId122" Type="http://schemas.openxmlformats.org/officeDocument/2006/relationships/externalLink" Target="externalLinks/externalLink108.xml"/><Relationship Id="rId143" Type="http://schemas.openxmlformats.org/officeDocument/2006/relationships/externalLink" Target="externalLinks/externalLink129.xml"/><Relationship Id="rId148" Type="http://schemas.openxmlformats.org/officeDocument/2006/relationships/externalLink" Target="externalLinks/externalLink13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2.xml"/><Relationship Id="rId47" Type="http://schemas.openxmlformats.org/officeDocument/2006/relationships/externalLink" Target="externalLinks/externalLink33.xml"/><Relationship Id="rId68" Type="http://schemas.openxmlformats.org/officeDocument/2006/relationships/externalLink" Target="externalLinks/externalLink54.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33" Type="http://schemas.openxmlformats.org/officeDocument/2006/relationships/externalLink" Target="externalLinks/externalLink119.xml"/><Relationship Id="rId16" Type="http://schemas.openxmlformats.org/officeDocument/2006/relationships/externalLink" Target="externalLinks/externalLink2.xml"/><Relationship Id="rId37" Type="http://schemas.openxmlformats.org/officeDocument/2006/relationships/externalLink" Target="externalLinks/externalLink23.xml"/><Relationship Id="rId58" Type="http://schemas.openxmlformats.org/officeDocument/2006/relationships/externalLink" Target="externalLinks/externalLink44.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23" Type="http://schemas.openxmlformats.org/officeDocument/2006/relationships/externalLink" Target="externalLinks/externalLink109.xml"/><Relationship Id="rId144" Type="http://schemas.openxmlformats.org/officeDocument/2006/relationships/externalLink" Target="externalLinks/externalLink130.xml"/><Relationship Id="rId90" Type="http://schemas.openxmlformats.org/officeDocument/2006/relationships/externalLink" Target="externalLinks/externalLink76.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1" zoomScaleNormal="71" workbookViewId="0">
      <selection activeCell="O14" sqref="O14"/>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55"/>
      <c r="C1" s="655"/>
      <c r="D1" s="655"/>
      <c r="E1" s="655"/>
      <c r="F1" s="655"/>
      <c r="G1" s="655"/>
      <c r="H1" s="655"/>
      <c r="I1" s="655"/>
      <c r="J1" s="655"/>
      <c r="K1" s="655"/>
      <c r="L1" s="655"/>
      <c r="M1" s="655"/>
    </row>
    <row r="2" spans="2:14" ht="20" customHeight="1" x14ac:dyDescent="0.35">
      <c r="B2" s="659" t="s">
        <v>312</v>
      </c>
      <c r="C2" s="660"/>
      <c r="D2" s="661"/>
      <c r="E2" s="661"/>
      <c r="F2" s="661"/>
      <c r="G2" s="661"/>
      <c r="H2" s="661"/>
      <c r="I2" s="661"/>
      <c r="J2" s="661"/>
      <c r="K2" s="662"/>
      <c r="L2" s="662"/>
      <c r="M2" s="663"/>
    </row>
    <row r="3" spans="2:14" ht="19.5" customHeight="1" x14ac:dyDescent="0.35">
      <c r="B3" s="675" t="s">
        <v>311</v>
      </c>
      <c r="C3" s="676"/>
      <c r="D3" s="676"/>
      <c r="E3" s="676"/>
      <c r="F3" s="676"/>
      <c r="G3" s="676"/>
      <c r="H3" s="676"/>
      <c r="I3" s="676"/>
      <c r="J3" s="676"/>
      <c r="K3" s="676"/>
      <c r="L3" s="676"/>
      <c r="M3" s="677"/>
    </row>
    <row r="4" spans="2:14" ht="18.5" x14ac:dyDescent="0.45">
      <c r="B4" s="664" t="s">
        <v>313</v>
      </c>
      <c r="C4" s="665"/>
      <c r="D4" s="666"/>
      <c r="E4" s="666"/>
      <c r="F4" s="667"/>
      <c r="G4" s="667"/>
      <c r="H4" s="667"/>
      <c r="I4" s="667"/>
      <c r="J4" s="666"/>
      <c r="K4" s="668"/>
      <c r="L4" s="668"/>
      <c r="M4" s="669"/>
    </row>
    <row r="5" spans="2:14" x14ac:dyDescent="0.35">
      <c r="B5" s="670" t="s">
        <v>310</v>
      </c>
      <c r="C5" s="671"/>
      <c r="D5" s="671"/>
      <c r="E5" s="672"/>
      <c r="F5" s="681" t="s">
        <v>309</v>
      </c>
      <c r="G5" s="681"/>
      <c r="H5" s="681"/>
      <c r="I5" s="681"/>
      <c r="J5" s="681"/>
      <c r="K5" s="685" t="s">
        <v>900</v>
      </c>
      <c r="L5" s="686"/>
      <c r="M5" s="687"/>
    </row>
    <row r="6" spans="2:14" x14ac:dyDescent="0.35">
      <c r="B6" s="670" t="s">
        <v>533</v>
      </c>
      <c r="C6" s="671"/>
      <c r="D6" s="671"/>
      <c r="E6" s="671"/>
      <c r="F6" s="682" t="s">
        <v>5</v>
      </c>
      <c r="G6" s="683"/>
      <c r="H6" s="683"/>
      <c r="I6" s="683"/>
      <c r="J6" s="684"/>
      <c r="K6" s="685" t="s">
        <v>6</v>
      </c>
      <c r="L6" s="686"/>
      <c r="M6" s="687"/>
    </row>
    <row r="7" spans="2:14" x14ac:dyDescent="0.35">
      <c r="B7" s="673" t="s">
        <v>289</v>
      </c>
      <c r="C7" s="678" t="s">
        <v>9</v>
      </c>
      <c r="D7" s="136" t="s">
        <v>290</v>
      </c>
      <c r="E7" s="136" t="s">
        <v>292</v>
      </c>
      <c r="F7" s="136" t="s">
        <v>13</v>
      </c>
      <c r="G7" s="658" t="s">
        <v>844</v>
      </c>
      <c r="H7" s="658"/>
      <c r="I7" s="658" t="s">
        <v>15</v>
      </c>
      <c r="J7" s="658" t="s">
        <v>308</v>
      </c>
      <c r="K7" s="137" t="s">
        <v>845</v>
      </c>
      <c r="L7" s="137" t="s">
        <v>887</v>
      </c>
      <c r="M7" s="674" t="s">
        <v>16</v>
      </c>
    </row>
    <row r="8" spans="2:14" x14ac:dyDescent="0.35">
      <c r="B8" s="673"/>
      <c r="C8" s="679"/>
      <c r="D8" s="136" t="s">
        <v>291</v>
      </c>
      <c r="E8" s="136" t="s">
        <v>293</v>
      </c>
      <c r="F8" s="136" t="s">
        <v>294</v>
      </c>
      <c r="G8" s="658" t="s">
        <v>295</v>
      </c>
      <c r="H8" s="658" t="s">
        <v>296</v>
      </c>
      <c r="I8" s="658"/>
      <c r="J8" s="658"/>
      <c r="K8" s="678" t="s">
        <v>295</v>
      </c>
      <c r="L8" s="678" t="s">
        <v>295</v>
      </c>
      <c r="M8" s="674"/>
    </row>
    <row r="9" spans="2:14" x14ac:dyDescent="0.35">
      <c r="B9" s="673"/>
      <c r="C9" s="680"/>
      <c r="D9" s="138"/>
      <c r="E9" s="152">
        <v>46023</v>
      </c>
      <c r="F9" s="136" t="s">
        <v>886</v>
      </c>
      <c r="G9" s="658"/>
      <c r="H9" s="658"/>
      <c r="I9" s="658"/>
      <c r="J9" s="658"/>
      <c r="K9" s="680"/>
      <c r="L9" s="680"/>
      <c r="M9" s="674"/>
    </row>
    <row r="10" spans="2:14" ht="18.5" customHeight="1" x14ac:dyDescent="0.35">
      <c r="B10" s="120" t="s">
        <v>314</v>
      </c>
      <c r="C10" s="124" t="s">
        <v>315</v>
      </c>
      <c r="D10" s="121">
        <v>139.6</v>
      </c>
      <c r="E10" s="121">
        <v>139.6</v>
      </c>
      <c r="F10" s="154">
        <f>D10-E10</f>
        <v>0</v>
      </c>
      <c r="G10" s="118"/>
      <c r="H10" s="118"/>
      <c r="I10" s="118"/>
      <c r="J10" s="118"/>
      <c r="K10" s="119"/>
      <c r="L10" s="119"/>
      <c r="M10" s="122"/>
    </row>
    <row r="11" spans="2:14" x14ac:dyDescent="0.35">
      <c r="B11" s="120" t="s">
        <v>283</v>
      </c>
      <c r="C11" s="124" t="s">
        <v>315</v>
      </c>
      <c r="D11" s="121">
        <v>139.6</v>
      </c>
      <c r="E11" s="121">
        <v>139.6</v>
      </c>
      <c r="F11" s="123">
        <f>D11-E11</f>
        <v>0</v>
      </c>
      <c r="G11" s="123"/>
      <c r="H11" s="123"/>
      <c r="I11" s="118"/>
      <c r="J11" s="123"/>
      <c r="K11" s="119"/>
      <c r="L11" s="119"/>
      <c r="M11" s="122"/>
      <c r="N11" s="151"/>
    </row>
    <row r="12" spans="2:14" ht="14.5" customHeight="1" x14ac:dyDescent="0.35">
      <c r="B12" s="84" t="s">
        <v>297</v>
      </c>
      <c r="C12" s="125" t="s">
        <v>316</v>
      </c>
      <c r="D12" s="73">
        <v>379</v>
      </c>
      <c r="E12" s="73">
        <v>371</v>
      </c>
      <c r="F12" s="73">
        <f>D12-E12</f>
        <v>8</v>
      </c>
      <c r="G12" s="73"/>
      <c r="H12" s="73">
        <v>0</v>
      </c>
      <c r="I12" s="73"/>
      <c r="J12" s="73">
        <f>E12+H12</f>
        <v>371</v>
      </c>
      <c r="K12" s="107"/>
      <c r="L12" s="107"/>
      <c r="M12" s="85"/>
      <c r="N12" s="151"/>
    </row>
    <row r="13" spans="2:14" x14ac:dyDescent="0.35">
      <c r="B13" s="86" t="s">
        <v>298</v>
      </c>
      <c r="C13" s="126" t="s">
        <v>317</v>
      </c>
      <c r="D13" s="74">
        <v>379</v>
      </c>
      <c r="E13" s="74">
        <v>346</v>
      </c>
      <c r="F13" s="74">
        <f>D13-E13</f>
        <v>33</v>
      </c>
      <c r="G13" s="74">
        <v>20</v>
      </c>
      <c r="H13" s="74">
        <f>J13-E13</f>
        <v>8</v>
      </c>
      <c r="I13" s="74">
        <v>15</v>
      </c>
      <c r="J13" s="74">
        <f>Foundation!I9</f>
        <v>354</v>
      </c>
      <c r="K13" s="108">
        <v>13</v>
      </c>
      <c r="L13" s="108"/>
      <c r="M13" s="88" t="s">
        <v>891</v>
      </c>
      <c r="N13" s="151"/>
    </row>
    <row r="14" spans="2:14" x14ac:dyDescent="0.35">
      <c r="B14" s="87" t="s">
        <v>299</v>
      </c>
      <c r="C14" s="130"/>
      <c r="D14" s="75"/>
      <c r="E14" s="75"/>
      <c r="F14" s="75"/>
      <c r="G14" s="656">
        <v>3</v>
      </c>
      <c r="H14" s="656"/>
      <c r="I14" s="75"/>
      <c r="J14" s="75"/>
      <c r="K14" s="109"/>
      <c r="L14" s="109"/>
      <c r="M14" s="88"/>
      <c r="N14" s="151"/>
    </row>
    <row r="15" spans="2:14" x14ac:dyDescent="0.35">
      <c r="B15" s="89" t="s">
        <v>300</v>
      </c>
      <c r="C15" s="127" t="s">
        <v>318</v>
      </c>
      <c r="D15" s="76">
        <v>379</v>
      </c>
      <c r="E15" s="76">
        <v>359</v>
      </c>
      <c r="F15" s="76">
        <f>D15-E15</f>
        <v>20</v>
      </c>
      <c r="G15" s="110"/>
      <c r="H15" s="76"/>
      <c r="I15" s="76"/>
      <c r="J15" s="76">
        <f>E15+H15</f>
        <v>359</v>
      </c>
      <c r="K15" s="110"/>
      <c r="L15" s="110"/>
      <c r="M15" s="90"/>
      <c r="N15" s="151"/>
    </row>
    <row r="16" spans="2:14" x14ac:dyDescent="0.35">
      <c r="B16" s="210" t="s">
        <v>301</v>
      </c>
      <c r="C16" s="128" t="s">
        <v>317</v>
      </c>
      <c r="D16" s="77">
        <v>379</v>
      </c>
      <c r="E16" s="77">
        <v>276</v>
      </c>
      <c r="F16" s="77">
        <f>D16-E16</f>
        <v>103</v>
      </c>
      <c r="G16" s="77">
        <v>39</v>
      </c>
      <c r="H16" s="105">
        <f>J16-E16</f>
        <v>20</v>
      </c>
      <c r="I16" s="77">
        <v>8</v>
      </c>
      <c r="J16" s="105">
        <f>Foundation!I13</f>
        <v>296</v>
      </c>
      <c r="K16" s="111">
        <v>50</v>
      </c>
      <c r="L16" s="111"/>
      <c r="M16" s="91"/>
      <c r="N16" s="151"/>
    </row>
    <row r="17" spans="2:14" x14ac:dyDescent="0.35">
      <c r="B17" s="92" t="s">
        <v>299</v>
      </c>
      <c r="C17" s="131"/>
      <c r="D17" s="78"/>
      <c r="E17" s="78"/>
      <c r="F17" s="78"/>
      <c r="G17" s="657">
        <v>8</v>
      </c>
      <c r="H17" s="657"/>
      <c r="I17" s="78"/>
      <c r="J17" s="78"/>
      <c r="K17" s="112"/>
      <c r="L17" s="112"/>
      <c r="M17" s="93"/>
      <c r="N17" s="151"/>
    </row>
    <row r="18" spans="2:14" ht="17.5" customHeight="1" x14ac:dyDescent="0.35">
      <c r="B18" s="94" t="s">
        <v>529</v>
      </c>
      <c r="C18" s="129" t="s">
        <v>315</v>
      </c>
      <c r="D18" s="106">
        <v>4970.6000000000004</v>
      </c>
      <c r="E18" s="79">
        <v>3747</v>
      </c>
      <c r="F18" s="106">
        <f>D18-E18</f>
        <v>1223.6000000000004</v>
      </c>
      <c r="G18" s="79"/>
      <c r="H18" s="106">
        <v>343</v>
      </c>
      <c r="I18" s="79"/>
      <c r="J18" s="587">
        <f>E18+H18</f>
        <v>4090</v>
      </c>
      <c r="K18" s="113"/>
      <c r="L18" s="113"/>
      <c r="M18" s="95"/>
      <c r="N18" s="151"/>
    </row>
    <row r="19" spans="2:14" x14ac:dyDescent="0.35">
      <c r="B19" s="94" t="s">
        <v>302</v>
      </c>
      <c r="C19" s="129" t="s">
        <v>315</v>
      </c>
      <c r="D19" s="79">
        <v>138</v>
      </c>
      <c r="E19" s="79">
        <v>103</v>
      </c>
      <c r="F19" s="106">
        <f t="shared" ref="F19:F20" si="0">D19-E19</f>
        <v>35</v>
      </c>
      <c r="G19" s="79"/>
      <c r="H19" s="79">
        <v>35</v>
      </c>
      <c r="I19" s="79"/>
      <c r="J19" s="587">
        <f>E19+H19</f>
        <v>138</v>
      </c>
      <c r="K19" s="113"/>
      <c r="L19" s="113"/>
      <c r="M19" s="95"/>
      <c r="N19" s="151"/>
    </row>
    <row r="20" spans="2:14" x14ac:dyDescent="0.35">
      <c r="B20" s="94" t="s">
        <v>303</v>
      </c>
      <c r="C20" s="129" t="s">
        <v>319</v>
      </c>
      <c r="D20" s="79">
        <v>16332</v>
      </c>
      <c r="E20" s="79">
        <v>11793</v>
      </c>
      <c r="F20" s="106">
        <f t="shared" si="0"/>
        <v>4539</v>
      </c>
      <c r="G20" s="79"/>
      <c r="H20" s="79">
        <v>1030</v>
      </c>
      <c r="I20" s="79"/>
      <c r="J20" s="80">
        <f>E20+H20</f>
        <v>12823</v>
      </c>
      <c r="K20" s="113"/>
      <c r="L20" s="113"/>
      <c r="M20" s="95"/>
      <c r="N20" s="151"/>
    </row>
    <row r="21" spans="2:14" x14ac:dyDescent="0.35">
      <c r="B21" s="94" t="s">
        <v>304</v>
      </c>
      <c r="C21" s="129" t="s">
        <v>320</v>
      </c>
      <c r="D21" s="83">
        <v>1</v>
      </c>
      <c r="E21" s="83">
        <v>0.75</v>
      </c>
      <c r="F21" s="83">
        <f>D21-E21</f>
        <v>0.25</v>
      </c>
      <c r="G21" s="79"/>
      <c r="H21" s="83">
        <v>0.15</v>
      </c>
      <c r="I21" s="83"/>
      <c r="J21" s="588">
        <v>0.9</v>
      </c>
      <c r="K21" s="113"/>
      <c r="L21" s="113"/>
      <c r="M21" s="95"/>
      <c r="N21" s="151"/>
    </row>
    <row r="22" spans="2:14" x14ac:dyDescent="0.35">
      <c r="B22" s="96" t="s">
        <v>897</v>
      </c>
      <c r="C22" s="567" t="s">
        <v>315</v>
      </c>
      <c r="D22" s="80">
        <v>139.6</v>
      </c>
      <c r="E22" s="80">
        <v>0</v>
      </c>
      <c r="F22" s="80">
        <f>D22-E22</f>
        <v>139.6</v>
      </c>
      <c r="G22" s="80">
        <v>15.596</v>
      </c>
      <c r="H22" s="613">
        <f>'Stringing Compiled'!Q233</f>
        <v>4.3499999999999996</v>
      </c>
      <c r="I22" s="613"/>
      <c r="J22" s="80"/>
      <c r="K22" s="114"/>
      <c r="L22" s="114"/>
      <c r="M22" s="97"/>
      <c r="N22" s="151"/>
    </row>
    <row r="23" spans="2:14" x14ac:dyDescent="0.35">
      <c r="B23" s="96" t="s">
        <v>898</v>
      </c>
      <c r="C23" s="567" t="s">
        <v>315</v>
      </c>
      <c r="D23" s="80">
        <v>139.6</v>
      </c>
      <c r="E23" s="80">
        <v>0</v>
      </c>
      <c r="F23" s="80">
        <f>D23-E23</f>
        <v>139.6</v>
      </c>
      <c r="G23" s="80">
        <v>15.596</v>
      </c>
      <c r="H23" s="652">
        <v>2.2000000000000002</v>
      </c>
      <c r="I23" s="613"/>
      <c r="J23" s="80"/>
      <c r="K23" s="114"/>
      <c r="L23" s="114"/>
      <c r="M23" s="97"/>
      <c r="N23" s="151"/>
    </row>
    <row r="24" spans="2:14" x14ac:dyDescent="0.35">
      <c r="B24" s="98" t="s">
        <v>305</v>
      </c>
      <c r="C24" s="132"/>
      <c r="D24" s="81"/>
      <c r="E24" s="81"/>
      <c r="F24" s="81"/>
      <c r="G24" s="653">
        <v>1</v>
      </c>
      <c r="H24" s="654"/>
      <c r="I24" s="81"/>
      <c r="J24" s="81"/>
      <c r="K24" s="115"/>
      <c r="L24" s="115"/>
      <c r="M24" s="99"/>
      <c r="N24" s="151"/>
    </row>
    <row r="25" spans="2:14" x14ac:dyDescent="0.35">
      <c r="B25" s="98" t="s">
        <v>306</v>
      </c>
      <c r="C25" s="132"/>
      <c r="D25" s="81"/>
      <c r="E25" s="81"/>
      <c r="F25" s="81"/>
      <c r="G25" s="653">
        <v>1</v>
      </c>
      <c r="H25" s="654"/>
      <c r="I25" s="81"/>
      <c r="J25" s="81"/>
      <c r="K25" s="115"/>
      <c r="L25" s="115"/>
      <c r="M25" s="99"/>
      <c r="N25" s="151"/>
    </row>
    <row r="26" spans="2:14" x14ac:dyDescent="0.35">
      <c r="B26" s="100" t="s">
        <v>307</v>
      </c>
      <c r="C26" s="133" t="s">
        <v>321</v>
      </c>
      <c r="D26" s="82"/>
      <c r="E26" s="82"/>
      <c r="F26" s="82"/>
      <c r="G26" s="82"/>
      <c r="H26" s="82"/>
      <c r="I26" s="82"/>
      <c r="J26" s="82"/>
      <c r="K26" s="116"/>
      <c r="L26" s="116"/>
      <c r="M26" s="101"/>
      <c r="N26" s="151"/>
    </row>
    <row r="27" spans="2:14" ht="15" thickBot="1" x14ac:dyDescent="0.4">
      <c r="B27" s="102" t="s">
        <v>22</v>
      </c>
      <c r="C27" s="134"/>
      <c r="D27" s="103"/>
      <c r="E27" s="103"/>
      <c r="F27" s="103"/>
      <c r="G27" s="103"/>
      <c r="H27" s="103"/>
      <c r="I27" s="103"/>
      <c r="J27" s="103"/>
      <c r="K27" s="117"/>
      <c r="L27" s="117"/>
      <c r="M27" s="104"/>
      <c r="N27" s="151"/>
    </row>
    <row r="28" spans="2:14" x14ac:dyDescent="0.35">
      <c r="B28" s="586"/>
      <c r="C28" s="586"/>
      <c r="D28" s="586"/>
      <c r="E28" s="586"/>
      <c r="F28" s="586"/>
      <c r="G28" s="586"/>
      <c r="H28" s="586"/>
      <c r="I28" s="586"/>
      <c r="J28" s="586"/>
      <c r="K28" s="586"/>
      <c r="L28" s="586"/>
      <c r="M28" s="586"/>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5" t="s">
        <v>356</v>
      </c>
      <c r="C1" s="135"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5" t="s">
        <v>351</v>
      </c>
      <c r="C10" s="135">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5" t="s">
        <v>352</v>
      </c>
      <c r="C17" s="135">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5" t="s">
        <v>358</v>
      </c>
      <c r="C25" s="135">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5" t="s">
        <v>354</v>
      </c>
      <c r="C31" s="135">
        <f>SUM(C26:C30)</f>
        <v>7</v>
      </c>
    </row>
    <row r="32" spans="2:3" x14ac:dyDescent="0.35">
      <c r="B32" s="135" t="s">
        <v>355</v>
      </c>
      <c r="C32" s="135">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E17" sqref="E1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9" t="s">
        <v>567</v>
      </c>
      <c r="B1" s="549" t="s">
        <v>568</v>
      </c>
      <c r="C1" s="549" t="s">
        <v>569</v>
      </c>
      <c r="D1" s="549" t="s">
        <v>570</v>
      </c>
      <c r="E1" s="549" t="s">
        <v>571</v>
      </c>
      <c r="F1" s="549" t="s">
        <v>572</v>
      </c>
      <c r="G1" s="549" t="s">
        <v>573</v>
      </c>
      <c r="H1" s="549" t="s">
        <v>574</v>
      </c>
      <c r="I1" s="549" t="s">
        <v>575</v>
      </c>
      <c r="J1" s="549" t="s">
        <v>576</v>
      </c>
      <c r="K1" s="549" t="s">
        <v>577</v>
      </c>
    </row>
    <row r="2" spans="1:11" x14ac:dyDescent="0.35">
      <c r="A2" s="65" t="s">
        <v>578</v>
      </c>
      <c r="B2" s="65" t="s">
        <v>579</v>
      </c>
      <c r="C2" s="65" t="s">
        <v>580</v>
      </c>
      <c r="D2" s="223" t="s">
        <v>581</v>
      </c>
      <c r="E2" s="224"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Z425"/>
  <sheetViews>
    <sheetView topLeftCell="B25" zoomScale="67" zoomScaleNormal="70" workbookViewId="0">
      <pane ySplit="3" topLeftCell="A375" activePane="bottomLeft" state="frozen"/>
      <selection activeCell="A22" sqref="A22"/>
      <selection pane="bottomLeft" activeCell="D381" sqref="D381"/>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97" t="s">
        <v>0</v>
      </c>
      <c r="C1" s="698"/>
      <c r="D1" s="698"/>
      <c r="E1" s="698"/>
      <c r="F1" s="698"/>
      <c r="G1" s="698"/>
      <c r="H1" s="698"/>
      <c r="I1" s="698"/>
      <c r="J1" s="698"/>
      <c r="K1" s="698"/>
      <c r="L1" s="698"/>
      <c r="M1" s="698"/>
      <c r="N1" s="698"/>
      <c r="O1" s="698"/>
      <c r="P1" s="698"/>
      <c r="Q1" s="699"/>
      <c r="R1" s="159"/>
      <c r="S1" s="160"/>
      <c r="T1" s="160"/>
      <c r="U1" s="160"/>
      <c r="V1" s="160"/>
      <c r="W1" s="160"/>
      <c r="X1" s="161"/>
    </row>
    <row r="2" spans="2:25" ht="19.5" hidden="1" customHeight="1" thickBot="1" x14ac:dyDescent="0.4">
      <c r="B2" s="694" t="s">
        <v>1</v>
      </c>
      <c r="C2" s="695"/>
      <c r="D2" s="695"/>
      <c r="E2" s="695"/>
      <c r="F2" s="695"/>
      <c r="G2" s="695"/>
      <c r="H2" s="695"/>
      <c r="I2" s="695"/>
      <c r="J2" s="695"/>
      <c r="K2" s="695"/>
      <c r="L2" s="695"/>
      <c r="M2" s="695"/>
      <c r="N2" s="695"/>
      <c r="O2" s="695"/>
      <c r="P2" s="695"/>
      <c r="Q2" s="696"/>
      <c r="R2" s="2"/>
      <c r="X2" s="162"/>
    </row>
    <row r="3" spans="2:25" ht="19.5" hidden="1" customHeight="1" thickBot="1" x14ac:dyDescent="0.4">
      <c r="B3" s="694" t="s">
        <v>2</v>
      </c>
      <c r="C3" s="695"/>
      <c r="D3" s="695"/>
      <c r="E3" s="695"/>
      <c r="F3" s="695"/>
      <c r="G3" s="695"/>
      <c r="H3" s="696"/>
      <c r="I3" s="694" t="s">
        <v>3</v>
      </c>
      <c r="J3" s="695"/>
      <c r="K3" s="695"/>
      <c r="L3" s="696"/>
      <c r="M3" s="695" t="s">
        <v>498</v>
      </c>
      <c r="N3" s="695"/>
      <c r="O3" s="695"/>
      <c r="P3" s="695"/>
      <c r="Q3" s="696"/>
      <c r="R3" s="4"/>
      <c r="X3" s="162"/>
    </row>
    <row r="4" spans="2:25" ht="19.5" hidden="1" customHeight="1" thickBot="1" x14ac:dyDescent="0.4">
      <c r="B4" s="691" t="s">
        <v>4</v>
      </c>
      <c r="C4" s="692"/>
      <c r="D4" s="692"/>
      <c r="E4" s="692"/>
      <c r="F4" s="692"/>
      <c r="G4" s="692"/>
      <c r="H4" s="693"/>
      <c r="I4" s="694" t="s">
        <v>5</v>
      </c>
      <c r="J4" s="695"/>
      <c r="K4" s="695"/>
      <c r="L4" s="696"/>
      <c r="M4" s="695" t="s">
        <v>6</v>
      </c>
      <c r="N4" s="695"/>
      <c r="O4" s="695"/>
      <c r="P4" s="695"/>
      <c r="Q4" s="696"/>
      <c r="R4" s="4"/>
      <c r="S4" s="2">
        <f>458+94.23+9.48</f>
        <v>561.71</v>
      </c>
      <c r="X4" s="162"/>
    </row>
    <row r="5" spans="2:25" s="9" customFormat="1" ht="22.5" hidden="1" customHeight="1" thickBot="1" x14ac:dyDescent="0.4">
      <c r="B5" s="6" t="s">
        <v>7</v>
      </c>
      <c r="C5" s="700" t="s">
        <v>8</v>
      </c>
      <c r="D5" s="700"/>
      <c r="E5" s="701" t="s">
        <v>9</v>
      </c>
      <c r="F5" s="702"/>
      <c r="G5" s="7" t="s">
        <v>10</v>
      </c>
      <c r="H5" s="7" t="s">
        <v>11</v>
      </c>
      <c r="I5" s="8" t="s">
        <v>12</v>
      </c>
      <c r="J5" s="8" t="s">
        <v>13</v>
      </c>
      <c r="K5" s="7" t="s">
        <v>14</v>
      </c>
      <c r="L5" s="8" t="s">
        <v>15</v>
      </c>
      <c r="M5" s="703" t="s">
        <v>16</v>
      </c>
      <c r="N5" s="704"/>
      <c r="O5" s="704"/>
      <c r="P5" s="704"/>
      <c r="Q5" s="705"/>
      <c r="R5" s="172"/>
      <c r="X5" s="163"/>
      <c r="Y5" s="10"/>
    </row>
    <row r="6" spans="2:25" s="15" customFormat="1" ht="24.75" hidden="1" customHeight="1" x14ac:dyDescent="0.35">
      <c r="B6" s="11">
        <v>1</v>
      </c>
      <c r="C6" s="706" t="s">
        <v>17</v>
      </c>
      <c r="D6" s="706"/>
      <c r="E6" s="707" t="s">
        <v>18</v>
      </c>
      <c r="F6" s="708"/>
      <c r="G6" s="12">
        <v>136.70500000000001</v>
      </c>
      <c r="H6" s="13">
        <v>126</v>
      </c>
      <c r="I6" s="14">
        <f>87.055+32.269+7</f>
        <v>126.32400000000001</v>
      </c>
      <c r="J6" s="70">
        <f>G6-I6</f>
        <v>10.381</v>
      </c>
      <c r="K6" s="13">
        <f>17.381-7</f>
        <v>10.381</v>
      </c>
      <c r="L6" s="14"/>
      <c r="M6" s="709"/>
      <c r="N6" s="710"/>
      <c r="O6" s="710"/>
      <c r="P6" s="710"/>
      <c r="Q6" s="711"/>
      <c r="R6" s="173"/>
      <c r="X6" s="164"/>
      <c r="Y6" s="16"/>
    </row>
    <row r="7" spans="2:25" s="15" customFormat="1" ht="22.5" hidden="1" customHeight="1" x14ac:dyDescent="0.35">
      <c r="B7" s="17">
        <v>2</v>
      </c>
      <c r="C7" s="712" t="s">
        <v>283</v>
      </c>
      <c r="D7" s="712"/>
      <c r="E7" s="713" t="s">
        <v>18</v>
      </c>
      <c r="F7" s="714"/>
      <c r="G7" s="18">
        <v>136.70500000000001</v>
      </c>
      <c r="H7" s="19">
        <v>126</v>
      </c>
      <c r="I7" s="71">
        <f>69.41+32.269+7</f>
        <v>108.679</v>
      </c>
      <c r="J7" s="71">
        <f>G7-I7</f>
        <v>28.02600000000001</v>
      </c>
      <c r="K7" s="19"/>
      <c r="L7" s="18"/>
      <c r="M7" s="715"/>
      <c r="N7" s="716"/>
      <c r="O7" s="716"/>
      <c r="P7" s="716"/>
      <c r="Q7" s="717"/>
      <c r="R7" s="173"/>
      <c r="X7" s="164"/>
      <c r="Y7" s="16"/>
    </row>
    <row r="8" spans="2:25" s="15" customFormat="1" ht="22.5" hidden="1" customHeight="1" thickBot="1" x14ac:dyDescent="0.4">
      <c r="B8" s="20">
        <v>3</v>
      </c>
      <c r="C8" s="718" t="s">
        <v>19</v>
      </c>
      <c r="D8" s="719"/>
      <c r="E8" s="720" t="s">
        <v>20</v>
      </c>
      <c r="F8" s="721"/>
      <c r="G8" s="21">
        <v>34</v>
      </c>
      <c r="H8" s="22">
        <v>34</v>
      </c>
      <c r="I8" s="21"/>
      <c r="J8" s="23"/>
      <c r="K8" s="22"/>
      <c r="L8" s="21"/>
      <c r="M8" s="722"/>
      <c r="N8" s="723"/>
      <c r="O8" s="723"/>
      <c r="P8" s="723"/>
      <c r="Q8" s="724"/>
      <c r="R8" s="173"/>
      <c r="X8" s="164"/>
      <c r="Y8" s="16"/>
    </row>
    <row r="9" spans="2:25" s="15" customFormat="1" ht="22.5" hidden="1" customHeight="1" x14ac:dyDescent="0.35">
      <c r="B9" s="725">
        <v>4</v>
      </c>
      <c r="C9" s="706" t="s">
        <v>21</v>
      </c>
      <c r="D9" s="706"/>
      <c r="E9" s="707" t="s">
        <v>20</v>
      </c>
      <c r="F9" s="708"/>
      <c r="G9" s="12">
        <v>371</v>
      </c>
      <c r="H9" s="13">
        <v>165</v>
      </c>
      <c r="I9" s="12">
        <f>S27</f>
        <v>354</v>
      </c>
      <c r="J9" s="12">
        <f>G9-I9</f>
        <v>17</v>
      </c>
      <c r="K9" s="13"/>
      <c r="L9" s="12">
        <f>COUNTIF($S$28:$S$1176, "WIP")</f>
        <v>0</v>
      </c>
      <c r="M9" s="709"/>
      <c r="N9" s="710"/>
      <c r="O9" s="710"/>
      <c r="P9" s="710"/>
      <c r="Q9" s="711"/>
      <c r="R9" s="173"/>
      <c r="S9" s="174"/>
      <c r="U9" s="174"/>
      <c r="X9" s="164"/>
      <c r="Y9" s="16"/>
    </row>
    <row r="10" spans="2:25" s="15" customFormat="1" ht="22.5" hidden="1" customHeight="1" x14ac:dyDescent="0.35">
      <c r="B10" s="726"/>
      <c r="C10" s="728" t="s">
        <v>22</v>
      </c>
      <c r="D10" s="728"/>
      <c r="E10" s="729" t="s">
        <v>20</v>
      </c>
      <c r="F10" s="730"/>
      <c r="G10" s="24"/>
      <c r="H10" s="19"/>
      <c r="I10" s="24">
        <v>13</v>
      </c>
      <c r="J10" s="24"/>
      <c r="K10" s="24"/>
      <c r="L10" s="24"/>
      <c r="M10" s="731"/>
      <c r="N10" s="732"/>
      <c r="O10" s="732"/>
      <c r="P10" s="732"/>
      <c r="Q10" s="733"/>
      <c r="R10" s="173"/>
      <c r="X10" s="164"/>
      <c r="Y10" s="16"/>
    </row>
    <row r="11" spans="2:25" s="15" customFormat="1" ht="22.5" hidden="1" customHeight="1" thickBot="1" x14ac:dyDescent="0.4">
      <c r="B11" s="727"/>
      <c r="C11" s="734" t="s">
        <v>23</v>
      </c>
      <c r="D11" s="734"/>
      <c r="E11" s="735" t="s">
        <v>20</v>
      </c>
      <c r="F11" s="736"/>
      <c r="G11" s="25"/>
      <c r="H11" s="22"/>
      <c r="I11" s="25"/>
      <c r="J11" s="25"/>
      <c r="K11" s="25"/>
      <c r="L11" s="25"/>
      <c r="M11" s="737"/>
      <c r="N11" s="738"/>
      <c r="O11" s="738"/>
      <c r="P11" s="738"/>
      <c r="Q11" s="739"/>
      <c r="R11" s="173"/>
      <c r="X11" s="164"/>
      <c r="Y11" s="16"/>
    </row>
    <row r="12" spans="2:25" s="15" customFormat="1" ht="22.5" hidden="1" customHeight="1" thickBot="1" x14ac:dyDescent="0.4">
      <c r="B12" s="26">
        <v>5</v>
      </c>
      <c r="C12" s="740" t="s">
        <v>24</v>
      </c>
      <c r="D12" s="740"/>
      <c r="E12" s="741" t="s">
        <v>20</v>
      </c>
      <c r="F12" s="742"/>
      <c r="G12" s="27">
        <v>346</v>
      </c>
      <c r="H12" s="28"/>
      <c r="I12" s="29">
        <v>94</v>
      </c>
      <c r="J12" s="27">
        <f>G12-I12</f>
        <v>252</v>
      </c>
      <c r="K12" s="28"/>
      <c r="L12" s="27"/>
      <c r="M12" s="743"/>
      <c r="N12" s="744"/>
      <c r="O12" s="744"/>
      <c r="P12" s="744"/>
      <c r="Q12" s="745"/>
      <c r="R12" s="173"/>
      <c r="X12" s="164"/>
      <c r="Y12" s="16"/>
    </row>
    <row r="13" spans="2:25" s="15" customFormat="1" ht="22.5" hidden="1" customHeight="1" x14ac:dyDescent="0.35">
      <c r="B13" s="725">
        <v>6</v>
      </c>
      <c r="C13" s="706" t="s">
        <v>25</v>
      </c>
      <c r="D13" s="706"/>
      <c r="E13" s="707" t="s">
        <v>20</v>
      </c>
      <c r="F13" s="708"/>
      <c r="G13" s="30">
        <f>G9</f>
        <v>371</v>
      </c>
      <c r="H13" s="13">
        <v>98</v>
      </c>
      <c r="I13" s="31">
        <f>'Erection Compiled'!I5</f>
        <v>296</v>
      </c>
      <c r="J13" s="13">
        <f>G13-I13</f>
        <v>75</v>
      </c>
      <c r="K13" s="13"/>
      <c r="L13" s="12">
        <f>COUNTIF('Erection Compiled'!I6:I394,"WIP")</f>
        <v>0</v>
      </c>
      <c r="M13" s="746"/>
      <c r="N13" s="747"/>
      <c r="O13" s="747"/>
      <c r="P13" s="747"/>
      <c r="Q13" s="748"/>
      <c r="R13" s="16"/>
      <c r="S13" s="173"/>
      <c r="T13" s="173"/>
      <c r="U13" s="173"/>
      <c r="V13" s="173"/>
      <c r="W13" s="173"/>
      <c r="X13" s="164"/>
      <c r="Y13" s="16"/>
    </row>
    <row r="14" spans="2:25" s="15" customFormat="1" ht="22.5" hidden="1" customHeight="1" x14ac:dyDescent="0.35">
      <c r="B14" s="726"/>
      <c r="C14" s="728" t="s">
        <v>22</v>
      </c>
      <c r="D14" s="728"/>
      <c r="E14" s="729" t="s">
        <v>20</v>
      </c>
      <c r="F14" s="730"/>
      <c r="G14" s="32"/>
      <c r="H14" s="19"/>
      <c r="I14" s="33">
        <v>4</v>
      </c>
      <c r="J14" s="34"/>
      <c r="K14" s="34"/>
      <c r="L14" s="24"/>
      <c r="M14" s="749"/>
      <c r="N14" s="750"/>
      <c r="O14" s="750"/>
      <c r="P14" s="750"/>
      <c r="Q14" s="751"/>
      <c r="R14" s="16"/>
      <c r="S14" s="173"/>
      <c r="T14" s="173"/>
      <c r="U14" s="173"/>
      <c r="V14" s="173"/>
      <c r="W14" s="173"/>
      <c r="X14" s="164"/>
      <c r="Y14" s="16"/>
    </row>
    <row r="15" spans="2:25" s="15" customFormat="1" ht="22.5" hidden="1" customHeight="1" thickBot="1" x14ac:dyDescent="0.4">
      <c r="B15" s="727"/>
      <c r="C15" s="734" t="s">
        <v>23</v>
      </c>
      <c r="D15" s="734"/>
      <c r="E15" s="735" t="s">
        <v>20</v>
      </c>
      <c r="F15" s="736"/>
      <c r="G15" s="35"/>
      <c r="H15" s="22"/>
      <c r="I15" s="36"/>
      <c r="J15" s="37"/>
      <c r="K15" s="37"/>
      <c r="L15" s="25"/>
      <c r="M15" s="753"/>
      <c r="N15" s="754"/>
      <c r="O15" s="754"/>
      <c r="P15" s="754"/>
      <c r="Q15" s="755"/>
      <c r="R15" s="16"/>
      <c r="S15" s="173"/>
      <c r="T15" s="173"/>
      <c r="U15" s="173"/>
      <c r="V15" s="173"/>
      <c r="W15" s="173"/>
      <c r="X15" s="164"/>
      <c r="Y15" s="16"/>
    </row>
    <row r="16" spans="2:25" s="15" customFormat="1" ht="22.5" hidden="1" customHeight="1" x14ac:dyDescent="0.35">
      <c r="B16" s="725">
        <v>7</v>
      </c>
      <c r="C16" s="706" t="s">
        <v>26</v>
      </c>
      <c r="D16" s="706"/>
      <c r="E16" s="707" t="s">
        <v>20</v>
      </c>
      <c r="F16" s="708"/>
      <c r="G16" s="30">
        <f>G7</f>
        <v>136.70500000000001</v>
      </c>
      <c r="H16" s="13">
        <v>0</v>
      </c>
      <c r="I16" s="13">
        <v>0</v>
      </c>
      <c r="J16" s="13">
        <f>G16-I16</f>
        <v>136.70500000000001</v>
      </c>
      <c r="K16" s="13"/>
      <c r="L16" s="12"/>
      <c r="M16" s="746"/>
      <c r="N16" s="747"/>
      <c r="O16" s="747"/>
      <c r="P16" s="747"/>
      <c r="Q16" s="748"/>
      <c r="R16" s="16"/>
      <c r="S16" s="173"/>
      <c r="T16" s="173"/>
      <c r="U16" s="173"/>
      <c r="V16" s="173"/>
      <c r="W16" s="173"/>
      <c r="X16" s="164"/>
      <c r="Y16" s="16"/>
    </row>
    <row r="17" spans="2:26" s="15" customFormat="1" ht="22.5" hidden="1" customHeight="1" x14ac:dyDescent="0.35">
      <c r="B17" s="726"/>
      <c r="C17" s="728" t="s">
        <v>22</v>
      </c>
      <c r="D17" s="728"/>
      <c r="E17" s="729" t="s">
        <v>20</v>
      </c>
      <c r="F17" s="730"/>
      <c r="G17" s="32"/>
      <c r="H17" s="19"/>
      <c r="I17" s="34"/>
      <c r="J17" s="34"/>
      <c r="K17" s="34"/>
      <c r="L17" s="24"/>
      <c r="M17" s="749"/>
      <c r="N17" s="750"/>
      <c r="O17" s="750"/>
      <c r="P17" s="750"/>
      <c r="Q17" s="751"/>
      <c r="R17" s="16"/>
      <c r="S17" s="173"/>
      <c r="T17" s="173"/>
      <c r="U17" s="173"/>
      <c r="V17" s="173"/>
      <c r="W17" s="173"/>
      <c r="X17" s="164"/>
      <c r="Y17" s="16"/>
    </row>
    <row r="18" spans="2:26" s="15" customFormat="1" ht="22.5" hidden="1" customHeight="1" thickBot="1" x14ac:dyDescent="0.4">
      <c r="B18" s="727"/>
      <c r="C18" s="734" t="s">
        <v>23</v>
      </c>
      <c r="D18" s="734"/>
      <c r="E18" s="735" t="s">
        <v>20</v>
      </c>
      <c r="F18" s="736"/>
      <c r="G18" s="35"/>
      <c r="H18" s="22"/>
      <c r="I18" s="37"/>
      <c r="J18" s="37"/>
      <c r="K18" s="37"/>
      <c r="L18" s="37"/>
      <c r="M18" s="753"/>
      <c r="N18" s="754"/>
      <c r="O18" s="754"/>
      <c r="P18" s="754"/>
      <c r="Q18" s="755"/>
      <c r="R18" s="16"/>
      <c r="S18" s="173"/>
      <c r="T18" s="173"/>
      <c r="U18" s="173"/>
      <c r="V18" s="173"/>
      <c r="W18" s="173"/>
      <c r="X18" s="164"/>
      <c r="Y18" s="16"/>
    </row>
    <row r="19" spans="2:26" ht="6" hidden="1" customHeight="1" thickBot="1" x14ac:dyDescent="0.35">
      <c r="B19" s="165"/>
      <c r="X19" s="162"/>
    </row>
    <row r="20" spans="2:26" ht="74.25" hidden="1" customHeight="1" thickBot="1" x14ac:dyDescent="0.4">
      <c r="B20" s="756" t="s">
        <v>417</v>
      </c>
      <c r="C20" s="757"/>
      <c r="D20" s="757"/>
      <c r="E20" s="757"/>
      <c r="F20" s="757"/>
      <c r="G20" s="757"/>
      <c r="H20" s="757"/>
      <c r="I20" s="757"/>
      <c r="J20" s="757"/>
      <c r="K20" s="757"/>
      <c r="L20" s="757"/>
      <c r="M20" s="757"/>
      <c r="N20" s="757"/>
      <c r="O20" s="757"/>
      <c r="P20" s="757"/>
      <c r="Q20" s="758"/>
      <c r="X20" s="162"/>
    </row>
    <row r="21" spans="2:26" ht="79.5" hidden="1" customHeight="1" thickBot="1" x14ac:dyDescent="0.35">
      <c r="B21" s="759" t="s">
        <v>282</v>
      </c>
      <c r="C21" s="760"/>
      <c r="D21" s="760"/>
      <c r="E21" s="760"/>
      <c r="F21" s="760"/>
      <c r="G21" s="760"/>
      <c r="H21" s="760"/>
      <c r="I21" s="760"/>
      <c r="J21" s="760"/>
      <c r="K21" s="760"/>
      <c r="L21" s="760"/>
      <c r="M21" s="760"/>
      <c r="N21" s="760"/>
      <c r="O21" s="760"/>
      <c r="P21" s="760"/>
      <c r="Q21" s="761"/>
      <c r="T21" s="175"/>
      <c r="U21" s="176"/>
      <c r="V21" s="176"/>
      <c r="W21" s="177"/>
      <c r="X21" s="162"/>
    </row>
    <row r="22" spans="2:26" hidden="1" x14ac:dyDescent="0.35">
      <c r="B22" s="688"/>
      <c r="C22" s="689"/>
      <c r="D22" s="689"/>
      <c r="E22" s="689"/>
      <c r="F22" s="689"/>
      <c r="G22" s="689"/>
      <c r="H22" s="689"/>
      <c r="I22" s="689"/>
      <c r="J22" s="689"/>
      <c r="K22" s="689"/>
      <c r="L22" s="689"/>
      <c r="M22" s="689"/>
      <c r="N22" s="689"/>
      <c r="O22" s="689"/>
      <c r="P22" s="689"/>
      <c r="Q22" s="689"/>
      <c r="R22" s="689"/>
      <c r="S22" s="689"/>
      <c r="T22" s="689"/>
      <c r="U22" s="689"/>
      <c r="V22" s="689"/>
      <c r="W22" s="690"/>
      <c r="X22" s="517"/>
    </row>
    <row r="23" spans="2:26" ht="18.5" hidden="1" x14ac:dyDescent="0.35">
      <c r="B23" s="752" t="s">
        <v>29</v>
      </c>
      <c r="C23" s="752"/>
      <c r="D23" s="752"/>
      <c r="E23" s="752"/>
      <c r="F23" s="752"/>
      <c r="G23" s="752"/>
      <c r="H23" s="752"/>
      <c r="I23" s="752"/>
      <c r="J23" s="752"/>
      <c r="K23" s="752"/>
      <c r="L23" s="752"/>
      <c r="M23" s="752"/>
      <c r="N23" s="752"/>
      <c r="O23" s="752"/>
      <c r="P23" s="752"/>
      <c r="Q23" s="752"/>
      <c r="R23" s="752"/>
      <c r="S23" s="752"/>
      <c r="T23" s="752"/>
      <c r="U23" s="752"/>
      <c r="V23" s="752"/>
      <c r="W23" s="752"/>
      <c r="X23" s="518"/>
    </row>
    <row r="24" spans="2:26" ht="18.5" hidden="1" x14ac:dyDescent="0.35">
      <c r="B24" s="752" t="s">
        <v>509</v>
      </c>
      <c r="C24" s="752"/>
      <c r="D24" s="752"/>
      <c r="E24" s="752"/>
      <c r="F24" s="752"/>
      <c r="G24" s="752"/>
      <c r="H24" s="752"/>
      <c r="I24" s="752"/>
      <c r="J24" s="752"/>
      <c r="K24" s="762"/>
      <c r="L24" s="762"/>
      <c r="M24" s="762"/>
      <c r="N24" s="762"/>
      <c r="O24" s="762"/>
      <c r="P24" s="762"/>
      <c r="Q24" s="762"/>
      <c r="R24" s="762"/>
      <c r="S24" s="752"/>
      <c r="T24" s="752"/>
      <c r="U24" s="752"/>
      <c r="V24" s="752"/>
      <c r="W24" s="752"/>
      <c r="X24" s="763"/>
    </row>
    <row r="25" spans="2:26" s="15" customFormat="1" ht="32" customHeight="1" x14ac:dyDescent="0.35">
      <c r="B25" s="764" t="s">
        <v>30</v>
      </c>
      <c r="C25" s="766" t="s">
        <v>31</v>
      </c>
      <c r="D25" s="768" t="s">
        <v>32</v>
      </c>
      <c r="E25" s="764" t="s">
        <v>33</v>
      </c>
      <c r="F25" s="764" t="s">
        <v>34</v>
      </c>
      <c r="G25" s="764" t="s">
        <v>35</v>
      </c>
      <c r="H25" s="770" t="s">
        <v>36</v>
      </c>
      <c r="I25" s="770"/>
      <c r="J25" s="770"/>
      <c r="K25" s="771" t="s">
        <v>37</v>
      </c>
      <c r="L25" s="771"/>
      <c r="M25" s="770" t="s">
        <v>38</v>
      </c>
      <c r="N25" s="779" t="s">
        <v>39</v>
      </c>
      <c r="O25" s="770" t="s">
        <v>40</v>
      </c>
      <c r="P25" s="781" t="s">
        <v>41</v>
      </c>
      <c r="Q25" s="783" t="s">
        <v>42</v>
      </c>
      <c r="R25" s="768" t="s">
        <v>43</v>
      </c>
      <c r="S25" s="768" t="s">
        <v>44</v>
      </c>
      <c r="T25" s="773" t="s">
        <v>45</v>
      </c>
      <c r="U25" s="774"/>
      <c r="V25" s="775" t="s">
        <v>46</v>
      </c>
      <c r="W25" s="768"/>
      <c r="X25" s="776" t="s">
        <v>47</v>
      </c>
      <c r="Y25" s="16"/>
    </row>
    <row r="26" spans="2:26" s="15" customFormat="1" ht="33" customHeight="1" thickBot="1" x14ac:dyDescent="0.4">
      <c r="B26" s="765"/>
      <c r="C26" s="767"/>
      <c r="D26" s="769"/>
      <c r="E26" s="765"/>
      <c r="F26" s="765"/>
      <c r="G26" s="765"/>
      <c r="H26" s="179" t="s">
        <v>48</v>
      </c>
      <c r="I26" s="179" t="s">
        <v>49</v>
      </c>
      <c r="J26" s="179" t="s">
        <v>50</v>
      </c>
      <c r="K26" s="180" t="s">
        <v>51</v>
      </c>
      <c r="L26" s="180" t="s">
        <v>52</v>
      </c>
      <c r="M26" s="772"/>
      <c r="N26" s="780"/>
      <c r="O26" s="772"/>
      <c r="P26" s="782"/>
      <c r="Q26" s="784"/>
      <c r="R26" s="769"/>
      <c r="S26" s="769"/>
      <c r="T26" s="182" t="s">
        <v>53</v>
      </c>
      <c r="U26" s="42" t="s">
        <v>54</v>
      </c>
      <c r="V26" s="42" t="s">
        <v>53</v>
      </c>
      <c r="W26" s="178" t="s">
        <v>54</v>
      </c>
      <c r="X26" s="777"/>
      <c r="Y26" s="16"/>
    </row>
    <row r="27" spans="2:26" ht="27.75" customHeight="1" thickBot="1" x14ac:dyDescent="0.4">
      <c r="B27" s="778" t="s">
        <v>55</v>
      </c>
      <c r="C27" s="778"/>
      <c r="D27" s="778"/>
      <c r="E27" s="778"/>
      <c r="F27" s="778"/>
      <c r="G27" s="778"/>
      <c r="H27" s="198">
        <f t="shared" ref="H27:P27" si="0">SUM(H28:H454)</f>
        <v>125897.63200000011</v>
      </c>
      <c r="I27" s="198">
        <f t="shared" si="0"/>
        <v>6532.0004000000054</v>
      </c>
      <c r="J27" s="198">
        <f t="shared" si="0"/>
        <v>132429.63239999997</v>
      </c>
      <c r="K27" s="198">
        <f t="shared" si="0"/>
        <v>15724.169000000065</v>
      </c>
      <c r="L27" s="198">
        <f t="shared" si="0"/>
        <v>1463.9109999999996</v>
      </c>
      <c r="M27" s="198">
        <f t="shared" si="0"/>
        <v>96505.58900000008</v>
      </c>
      <c r="N27" s="198">
        <f t="shared" si="0"/>
        <v>1032821.9099999999</v>
      </c>
      <c r="O27" s="198">
        <f t="shared" si="0"/>
        <v>395.43250600000277</v>
      </c>
      <c r="P27" s="199">
        <f t="shared" si="0"/>
        <v>307074973.86255628</v>
      </c>
      <c r="Q27" s="200"/>
      <c r="R27" s="201"/>
      <c r="S27" s="201">
        <f>COUNTIF(S28:S621,"Complete")</f>
        <v>354</v>
      </c>
      <c r="T27" s="170"/>
      <c r="U27" s="171"/>
      <c r="V27" s="171"/>
      <c r="W27" s="201"/>
      <c r="X27" s="186"/>
    </row>
    <row r="28" spans="2:26"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6">
        <v>1126247.400108</v>
      </c>
      <c r="Q28" s="49">
        <v>45566</v>
      </c>
      <c r="R28" s="54" t="s">
        <v>60</v>
      </c>
      <c r="S28" s="51" t="s">
        <v>61</v>
      </c>
      <c r="T28" s="183">
        <v>45546</v>
      </c>
      <c r="U28" s="148">
        <v>45561</v>
      </c>
      <c r="V28" s="195">
        <v>45567</v>
      </c>
      <c r="W28" s="51">
        <v>45571</v>
      </c>
      <c r="X28" s="187"/>
      <c r="Y28" s="155">
        <v>1</v>
      </c>
    </row>
    <row r="29" spans="2:26" ht="35.25"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4"/>
      <c r="U29" s="139"/>
      <c r="V29" s="150"/>
      <c r="W29" s="511">
        <v>45946</v>
      </c>
      <c r="X29" s="190"/>
      <c r="Y29" s="156"/>
    </row>
    <row r="30" spans="2:26" ht="35.25"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6">
        <v>1765261</v>
      </c>
      <c r="Q30" s="49">
        <v>45791</v>
      </c>
      <c r="R30" s="497" t="s">
        <v>379</v>
      </c>
      <c r="S30" s="51" t="s">
        <v>61</v>
      </c>
      <c r="T30" s="144"/>
      <c r="U30" s="139"/>
      <c r="V30" s="150"/>
      <c r="W30" s="511">
        <v>45808</v>
      </c>
      <c r="X30" s="190"/>
      <c r="Y30" s="156"/>
    </row>
    <row r="31" spans="2:26" ht="35.25"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6">
        <v>1126247.400108</v>
      </c>
      <c r="Q31" s="49">
        <v>45597</v>
      </c>
      <c r="R31" s="54" t="s">
        <v>60</v>
      </c>
      <c r="S31" s="51" t="s">
        <v>61</v>
      </c>
      <c r="T31" s="184">
        <v>45598</v>
      </c>
      <c r="U31" s="51">
        <v>45604</v>
      </c>
      <c r="V31" s="196">
        <v>45609</v>
      </c>
      <c r="W31" s="51">
        <v>45610</v>
      </c>
      <c r="X31" s="188"/>
      <c r="Y31" s="156">
        <v>2</v>
      </c>
      <c r="Z31" s="15"/>
    </row>
    <row r="32" spans="2:26" ht="35.25"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6">
        <v>1126247.400108</v>
      </c>
      <c r="Q32" s="49">
        <v>45566</v>
      </c>
      <c r="R32" s="50" t="s">
        <v>60</v>
      </c>
      <c r="S32" s="51" t="s">
        <v>61</v>
      </c>
      <c r="T32" s="147">
        <v>45566</v>
      </c>
      <c r="U32" s="46">
        <v>45571</v>
      </c>
      <c r="V32" s="149">
        <v>45573</v>
      </c>
      <c r="W32" s="51">
        <v>45576</v>
      </c>
      <c r="X32" s="167"/>
      <c r="Y32" s="155">
        <v>1</v>
      </c>
    </row>
    <row r="33" spans="2:26" s="15" customFormat="1" ht="35.25"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6">
        <v>1126247.400108</v>
      </c>
      <c r="Q33" s="49">
        <v>45566</v>
      </c>
      <c r="R33" s="54" t="s">
        <v>60</v>
      </c>
      <c r="S33" s="51" t="s">
        <v>61</v>
      </c>
      <c r="T33" s="147">
        <v>45551</v>
      </c>
      <c r="U33" s="46">
        <v>45556</v>
      </c>
      <c r="V33" s="149">
        <v>45584</v>
      </c>
      <c r="W33" s="51">
        <v>45586</v>
      </c>
      <c r="X33" s="167"/>
      <c r="Y33" s="155">
        <v>1</v>
      </c>
      <c r="Z33" s="5"/>
    </row>
    <row r="34" spans="2:26" ht="35.25"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6">
        <v>984923.63610800006</v>
      </c>
      <c r="Q34" s="49">
        <v>45566</v>
      </c>
      <c r="R34" s="54" t="s">
        <v>60</v>
      </c>
      <c r="S34" s="51" t="s">
        <v>61</v>
      </c>
      <c r="T34" s="147">
        <v>45557</v>
      </c>
      <c r="U34" s="46">
        <v>45561</v>
      </c>
      <c r="V34" s="149">
        <v>45588</v>
      </c>
      <c r="W34" s="51">
        <v>45590</v>
      </c>
      <c r="X34" s="167"/>
      <c r="Y34" s="155">
        <v>1</v>
      </c>
    </row>
    <row r="35" spans="2:26" ht="35.25"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6">
        <v>1126247.400108</v>
      </c>
      <c r="Q35" s="49">
        <v>45597</v>
      </c>
      <c r="R35" s="54" t="s">
        <v>60</v>
      </c>
      <c r="S35" s="51" t="s">
        <v>61</v>
      </c>
      <c r="T35" s="184">
        <v>45589</v>
      </c>
      <c r="U35" s="51">
        <v>45591</v>
      </c>
      <c r="V35" s="196">
        <v>45595</v>
      </c>
      <c r="W35" s="51">
        <v>45598</v>
      </c>
      <c r="X35" s="188"/>
      <c r="Y35" s="156">
        <v>1</v>
      </c>
    </row>
    <row r="36" spans="2:26" s="15" customFormat="1" ht="29.25"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6">
        <v>1126247.400108</v>
      </c>
      <c r="Q36" s="49">
        <v>45597</v>
      </c>
      <c r="R36" s="50" t="s">
        <v>60</v>
      </c>
      <c r="S36" s="18" t="s">
        <v>61</v>
      </c>
      <c r="T36" s="184">
        <v>45606</v>
      </c>
      <c r="U36" s="51">
        <v>45610</v>
      </c>
      <c r="V36" s="196">
        <v>45613</v>
      </c>
      <c r="W36" s="51">
        <v>45614</v>
      </c>
      <c r="X36" s="188"/>
      <c r="Y36" s="156">
        <v>2</v>
      </c>
      <c r="Z36" s="5"/>
    </row>
    <row r="37" spans="2:26" ht="35.25"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6">
        <v>645061.94810799998</v>
      </c>
      <c r="Q37" s="49">
        <v>45597</v>
      </c>
      <c r="R37" s="54" t="s">
        <v>60</v>
      </c>
      <c r="S37" s="51" t="s">
        <v>61</v>
      </c>
      <c r="T37" s="184">
        <v>45593</v>
      </c>
      <c r="U37" s="51">
        <v>45598</v>
      </c>
      <c r="V37" s="196">
        <v>45603</v>
      </c>
      <c r="W37" s="51">
        <v>45604</v>
      </c>
      <c r="X37" s="188"/>
      <c r="Y37" s="156">
        <v>2</v>
      </c>
    </row>
    <row r="38" spans="2:26" s="15" customFormat="1" ht="35.25"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6">
        <v>2257063.774731</v>
      </c>
      <c r="Q38" s="49">
        <v>45627</v>
      </c>
      <c r="R38" s="50" t="s">
        <v>60</v>
      </c>
      <c r="S38" s="18" t="s">
        <v>61</v>
      </c>
      <c r="T38" s="184">
        <v>45618</v>
      </c>
      <c r="U38" s="51">
        <v>45621</v>
      </c>
      <c r="V38" s="196">
        <v>45637</v>
      </c>
      <c r="W38" s="51">
        <v>45640</v>
      </c>
      <c r="X38" s="167"/>
      <c r="Y38" s="155">
        <v>3</v>
      </c>
      <c r="Z38" s="5"/>
    </row>
    <row r="39" spans="2:26" s="15" customFormat="1" ht="36.75"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6">
        <v>1765261</v>
      </c>
      <c r="Q39" s="49">
        <v>45789</v>
      </c>
      <c r="R39" s="497" t="s">
        <v>379</v>
      </c>
      <c r="S39" s="51" t="s">
        <v>61</v>
      </c>
      <c r="T39" s="144"/>
      <c r="U39" s="139"/>
      <c r="V39" s="150"/>
      <c r="W39" s="511">
        <v>45799</v>
      </c>
      <c r="X39" s="190"/>
      <c r="Y39" s="156"/>
      <c r="Z39" s="5"/>
    </row>
    <row r="40" spans="2:26" s="15" customFormat="1" ht="31.5"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6">
        <v>645061.94810799998</v>
      </c>
      <c r="Q40" s="49">
        <v>45784</v>
      </c>
      <c r="R40" s="497" t="s">
        <v>379</v>
      </c>
      <c r="S40" s="18" t="s">
        <v>61</v>
      </c>
      <c r="T40" s="144"/>
      <c r="U40" s="139"/>
      <c r="V40" s="150"/>
      <c r="W40" s="511">
        <v>45788</v>
      </c>
      <c r="X40" s="190"/>
      <c r="Y40" s="156"/>
      <c r="Z40" s="5"/>
    </row>
    <row r="41" spans="2:26" s="15" customFormat="1" ht="35.25"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6">
        <v>645061.94810799998</v>
      </c>
      <c r="Q41" s="49">
        <v>45780</v>
      </c>
      <c r="R41" s="497" t="s">
        <v>379</v>
      </c>
      <c r="S41" s="51" t="s">
        <v>61</v>
      </c>
      <c r="T41" s="144"/>
      <c r="U41" s="139"/>
      <c r="V41" s="150"/>
      <c r="W41" s="511">
        <v>45790</v>
      </c>
      <c r="X41" s="190"/>
      <c r="Y41" s="156"/>
      <c r="Z41" s="5"/>
    </row>
    <row r="42" spans="2:26" s="15" customFormat="1" ht="35.25" customHeight="1" x14ac:dyDescent="0.35">
      <c r="B42" s="500">
        <v>45</v>
      </c>
      <c r="C42" s="48" t="s">
        <v>407</v>
      </c>
      <c r="D42" s="500" t="s">
        <v>65</v>
      </c>
      <c r="E42" s="44" t="s">
        <v>74</v>
      </c>
      <c r="F42" s="44" t="s">
        <v>278</v>
      </c>
      <c r="G42" s="44"/>
      <c r="H42" s="19">
        <v>221</v>
      </c>
      <c r="I42" s="19">
        <v>12</v>
      </c>
      <c r="J42" s="19">
        <v>233</v>
      </c>
      <c r="K42" s="19">
        <v>27.61</v>
      </c>
      <c r="L42" s="19">
        <v>2.61</v>
      </c>
      <c r="M42" s="19">
        <v>146.96</v>
      </c>
      <c r="N42" s="19">
        <v>1450</v>
      </c>
      <c r="O42" s="19">
        <v>0.86627600000000005</v>
      </c>
      <c r="P42" s="496">
        <v>650458.11210799997</v>
      </c>
      <c r="Q42" s="49">
        <v>45780</v>
      </c>
      <c r="R42" s="50" t="s">
        <v>379</v>
      </c>
      <c r="S42" s="51" t="s">
        <v>61</v>
      </c>
      <c r="T42" s="144"/>
      <c r="U42" s="139"/>
      <c r="V42" s="150"/>
      <c r="W42" s="511">
        <v>45785</v>
      </c>
      <c r="X42" s="190"/>
      <c r="Y42" s="156"/>
      <c r="Z42" s="5"/>
    </row>
    <row r="43" spans="2:26" ht="35.25" customHeight="1" x14ac:dyDescent="0.35">
      <c r="B43" s="44"/>
      <c r="C43" s="48" t="s">
        <v>422</v>
      </c>
      <c r="D43" s="500" t="s">
        <v>65</v>
      </c>
      <c r="E43" s="44" t="s">
        <v>101</v>
      </c>
      <c r="F43" s="44" t="s">
        <v>278</v>
      </c>
      <c r="G43" s="44"/>
      <c r="H43" s="19">
        <v>236</v>
      </c>
      <c r="I43" s="19">
        <v>13</v>
      </c>
      <c r="J43" s="19">
        <v>249</v>
      </c>
      <c r="K43" s="19">
        <v>29.49</v>
      </c>
      <c r="L43" s="19">
        <v>2.86</v>
      </c>
      <c r="M43" s="19">
        <v>233.05</v>
      </c>
      <c r="N43" s="19">
        <v>1526</v>
      </c>
      <c r="O43" s="19">
        <v>0.86627600000000005</v>
      </c>
      <c r="P43" s="496">
        <v>645061.94810799998</v>
      </c>
      <c r="Q43" s="499" t="s">
        <v>415</v>
      </c>
      <c r="R43" s="50" t="s">
        <v>69</v>
      </c>
      <c r="S43" s="51" t="s">
        <v>61</v>
      </c>
      <c r="T43" s="144"/>
      <c r="U43" s="139"/>
      <c r="V43" s="150"/>
      <c r="W43" s="511">
        <v>45769</v>
      </c>
      <c r="X43" s="190"/>
      <c r="Y43" s="156"/>
    </row>
    <row r="44" spans="2:26" s="15" customFormat="1" ht="35.25" customHeight="1" x14ac:dyDescent="0.35">
      <c r="B44" s="43">
        <v>1</v>
      </c>
      <c r="C44" s="568" t="s">
        <v>222</v>
      </c>
      <c r="D44" s="143" t="s">
        <v>77</v>
      </c>
      <c r="E44" s="143" t="s">
        <v>74</v>
      </c>
      <c r="F44" s="143"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6"/>
      <c r="Q44" s="49">
        <v>45962</v>
      </c>
      <c r="R44" s="497" t="s">
        <v>379</v>
      </c>
      <c r="S44" s="18" t="s">
        <v>61</v>
      </c>
      <c r="T44" s="147"/>
      <c r="U44" s="46"/>
      <c r="V44" s="149"/>
      <c r="W44" s="51">
        <v>45975</v>
      </c>
      <c r="X44" s="167" t="s">
        <v>223</v>
      </c>
      <c r="Y44" s="156"/>
      <c r="Z44" s="5"/>
    </row>
    <row r="45" spans="2:26" ht="35.25" customHeight="1" x14ac:dyDescent="0.35">
      <c r="B45" s="44"/>
      <c r="C45" s="48" t="s">
        <v>456</v>
      </c>
      <c r="D45" s="44" t="s">
        <v>468</v>
      </c>
      <c r="E45" s="44" t="s">
        <v>74</v>
      </c>
      <c r="F45" s="44" t="s">
        <v>278</v>
      </c>
      <c r="G45" s="44"/>
      <c r="H45" s="19">
        <f>K45*8</f>
        <v>988.64</v>
      </c>
      <c r="I45" s="19">
        <f>L45*4.4</f>
        <v>48.18</v>
      </c>
      <c r="J45" s="19">
        <f>SUBTOTAL(9,H45:I45)</f>
        <v>1036.82</v>
      </c>
      <c r="K45" s="44">
        <v>123.58</v>
      </c>
      <c r="L45" s="44">
        <v>10.95</v>
      </c>
      <c r="M45" s="44">
        <v>692</v>
      </c>
      <c r="N45" s="19">
        <v>10940</v>
      </c>
      <c r="O45" s="19">
        <v>3.1590180000000001</v>
      </c>
      <c r="P45" s="496">
        <v>3395120.385094</v>
      </c>
      <c r="Q45" s="49">
        <v>45780</v>
      </c>
      <c r="R45" s="497" t="s">
        <v>379</v>
      </c>
      <c r="S45" s="51" t="s">
        <v>61</v>
      </c>
      <c r="T45" s="144"/>
      <c r="U45" s="139"/>
      <c r="V45" s="150"/>
      <c r="W45" s="511">
        <v>45780</v>
      </c>
      <c r="X45" s="190"/>
      <c r="Y45" s="156"/>
    </row>
    <row r="46" spans="2:26" ht="35.25"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6">
        <v>650458.11210799997</v>
      </c>
      <c r="Q46" s="49">
        <v>45780</v>
      </c>
      <c r="R46" s="497" t="s">
        <v>379</v>
      </c>
      <c r="S46" s="51" t="s">
        <v>61</v>
      </c>
      <c r="T46" s="144"/>
      <c r="U46" s="139"/>
      <c r="V46" s="150"/>
      <c r="W46" s="511">
        <v>45782</v>
      </c>
      <c r="X46" s="190"/>
      <c r="Y46" s="156"/>
    </row>
    <row r="47" spans="2:26" s="15" customFormat="1" ht="35.25"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6">
        <v>2836089.3524490003</v>
      </c>
      <c r="Q47" s="49">
        <v>45780</v>
      </c>
      <c r="R47" s="497" t="s">
        <v>379</v>
      </c>
      <c r="S47" s="18" t="s">
        <v>61</v>
      </c>
      <c r="T47" s="147">
        <v>45675</v>
      </c>
      <c r="U47" s="46"/>
      <c r="V47" s="149"/>
      <c r="W47" s="51">
        <v>45795</v>
      </c>
      <c r="X47" s="167" t="s">
        <v>223</v>
      </c>
      <c r="Y47" s="156"/>
      <c r="Z47" s="5"/>
    </row>
    <row r="48" spans="2:26" s="15" customFormat="1" ht="33"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6">
        <v>752440.09410799993</v>
      </c>
      <c r="Q48" s="49">
        <v>45658</v>
      </c>
      <c r="R48" s="50" t="s">
        <v>69</v>
      </c>
      <c r="S48" s="18" t="s">
        <v>61</v>
      </c>
      <c r="T48" s="184">
        <v>45662</v>
      </c>
      <c r="U48" s="51">
        <v>45667</v>
      </c>
      <c r="V48" s="196">
        <v>45668</v>
      </c>
      <c r="W48" s="51">
        <v>45672</v>
      </c>
      <c r="X48" s="191"/>
      <c r="Y48" s="157"/>
    </row>
    <row r="49" spans="2:26" s="15" customFormat="1" ht="35.25"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6">
        <v>705045.34674800001</v>
      </c>
      <c r="Q49" s="49">
        <v>45789</v>
      </c>
      <c r="R49" s="497" t="s">
        <v>379</v>
      </c>
      <c r="S49" s="51" t="s">
        <v>61</v>
      </c>
      <c r="T49" s="144">
        <v>45799</v>
      </c>
      <c r="U49" s="634"/>
      <c r="V49" s="150"/>
      <c r="W49" s="511">
        <v>45801</v>
      </c>
      <c r="X49" s="190"/>
      <c r="Y49" s="156"/>
      <c r="Z49" s="5"/>
    </row>
    <row r="50" spans="2:26" ht="35.25"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4"/>
      <c r="U50" s="139"/>
      <c r="V50" s="150"/>
      <c r="W50" s="139">
        <v>45980</v>
      </c>
      <c r="X50" s="190"/>
      <c r="Y50" s="156"/>
    </row>
    <row r="51" spans="2:26" s="15" customFormat="1" ht="35.25"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6">
        <v>2723053.0864490005</v>
      </c>
      <c r="Q51" s="49">
        <v>45689</v>
      </c>
      <c r="R51" s="50" t="s">
        <v>69</v>
      </c>
      <c r="S51" s="18" t="s">
        <v>61</v>
      </c>
      <c r="T51" s="147">
        <v>45684</v>
      </c>
      <c r="U51" s="46">
        <v>45690</v>
      </c>
      <c r="V51" s="149">
        <v>45693</v>
      </c>
      <c r="W51" s="51">
        <v>45695</v>
      </c>
      <c r="X51" s="190"/>
      <c r="Y51" s="156"/>
      <c r="Z51" s="5"/>
    </row>
    <row r="52" spans="2:26" s="15" customFormat="1" ht="35.25"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6">
        <v>650458.11210799997</v>
      </c>
      <c r="Q52" s="49">
        <v>45597</v>
      </c>
      <c r="R52" s="50" t="s">
        <v>60</v>
      </c>
      <c r="S52" s="18" t="s">
        <v>61</v>
      </c>
      <c r="T52" s="184">
        <v>45613</v>
      </c>
      <c r="U52" s="51">
        <v>45615</v>
      </c>
      <c r="V52" s="196">
        <v>45621</v>
      </c>
      <c r="W52" s="51">
        <v>45623</v>
      </c>
      <c r="X52" s="167"/>
      <c r="Y52" s="155">
        <v>2</v>
      </c>
      <c r="Z52" s="5"/>
    </row>
    <row r="53" spans="2:26" s="15" customFormat="1" ht="35.25"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6">
        <v>1054575.3581079999</v>
      </c>
      <c r="Q53" s="49">
        <v>45627</v>
      </c>
      <c r="R53" s="50" t="s">
        <v>86</v>
      </c>
      <c r="S53" s="18" t="s">
        <v>61</v>
      </c>
      <c r="T53" s="184">
        <v>45611</v>
      </c>
      <c r="U53" s="51">
        <v>45614</v>
      </c>
      <c r="V53" s="196">
        <v>45625</v>
      </c>
      <c r="W53" s="51">
        <v>45629</v>
      </c>
      <c r="X53" s="167"/>
      <c r="Y53" s="155">
        <v>3</v>
      </c>
    </row>
    <row r="54" spans="2:26" s="15" customFormat="1" ht="35.25"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6">
        <v>2671411.6827309998</v>
      </c>
      <c r="Q54" s="49">
        <v>45597</v>
      </c>
      <c r="R54" s="50" t="s">
        <v>60</v>
      </c>
      <c r="S54" s="18" t="s">
        <v>61</v>
      </c>
      <c r="T54" s="184">
        <v>45616</v>
      </c>
      <c r="U54" s="51">
        <v>45617</v>
      </c>
      <c r="V54" s="196">
        <v>45625</v>
      </c>
      <c r="W54" s="51">
        <v>45626</v>
      </c>
      <c r="X54" s="188"/>
      <c r="Y54" s="156">
        <v>3</v>
      </c>
      <c r="Z54" s="5"/>
    </row>
    <row r="55" spans="2:26" s="15" customFormat="1" ht="29.25"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6">
        <v>984923.63610800006</v>
      </c>
      <c r="Q55" s="49">
        <v>45597</v>
      </c>
      <c r="R55" s="50" t="s">
        <v>86</v>
      </c>
      <c r="S55" s="18" t="s">
        <v>61</v>
      </c>
      <c r="T55" s="184">
        <v>45575</v>
      </c>
      <c r="U55" s="51">
        <v>45600</v>
      </c>
      <c r="V55" s="196">
        <v>45608</v>
      </c>
      <c r="W55" s="51">
        <v>45615</v>
      </c>
      <c r="X55" s="167"/>
      <c r="Y55" s="155">
        <v>2</v>
      </c>
    </row>
    <row r="56" spans="2:26" s="15" customFormat="1" ht="35.25" customHeight="1" x14ac:dyDescent="0.35">
      <c r="B56" s="44"/>
      <c r="C56" s="48" t="s">
        <v>445</v>
      </c>
      <c r="D56" s="44" t="s">
        <v>468</v>
      </c>
      <c r="E56" s="44" t="s">
        <v>74</v>
      </c>
      <c r="F56" s="44" t="s">
        <v>278</v>
      </c>
      <c r="G56" s="44"/>
      <c r="H56" s="19">
        <f>K56*8</f>
        <v>988.64</v>
      </c>
      <c r="I56" s="19">
        <f>L56*4.4</f>
        <v>48.18</v>
      </c>
      <c r="J56" s="19">
        <f>SUBTOTAL(9,H56:I56)</f>
        <v>1036.82</v>
      </c>
      <c r="K56" s="44">
        <v>123.58</v>
      </c>
      <c r="L56" s="44">
        <v>10.95</v>
      </c>
      <c r="M56" s="44">
        <v>692</v>
      </c>
      <c r="N56" s="19">
        <v>10940</v>
      </c>
      <c r="O56" s="19">
        <v>3.1590180000000001</v>
      </c>
      <c r="P56" s="496">
        <v>3395120.385094</v>
      </c>
      <c r="Q56" s="499" t="s">
        <v>415</v>
      </c>
      <c r="R56" s="497" t="s">
        <v>379</v>
      </c>
      <c r="S56" s="51" t="s">
        <v>61</v>
      </c>
      <c r="T56" s="144"/>
      <c r="U56" s="139"/>
      <c r="V56" s="150"/>
      <c r="W56" s="511">
        <v>45769</v>
      </c>
      <c r="X56" s="190"/>
      <c r="Y56" s="156"/>
      <c r="Z56" s="5"/>
    </row>
    <row r="57" spans="2:26" ht="30.75"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6">
        <v>2836089.3524490003</v>
      </c>
      <c r="Q57" s="499" t="s">
        <v>415</v>
      </c>
      <c r="R57" s="497" t="s">
        <v>379</v>
      </c>
      <c r="S57" s="51" t="s">
        <v>61</v>
      </c>
      <c r="T57" s="144"/>
      <c r="U57" s="139"/>
      <c r="V57" s="150"/>
      <c r="W57" s="511">
        <v>45774</v>
      </c>
      <c r="X57" s="190"/>
      <c r="Y57" s="156"/>
    </row>
    <row r="58" spans="2:26" ht="30.75"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6">
        <v>650458.11210799997</v>
      </c>
      <c r="Q58" s="49">
        <v>45627</v>
      </c>
      <c r="R58" s="53" t="s">
        <v>80</v>
      </c>
      <c r="S58" s="18" t="s">
        <v>61</v>
      </c>
      <c r="T58" s="184">
        <v>45585</v>
      </c>
      <c r="U58" s="51">
        <v>45623</v>
      </c>
      <c r="V58" s="196">
        <v>45634</v>
      </c>
      <c r="W58" s="51">
        <v>45639</v>
      </c>
      <c r="X58" s="167"/>
      <c r="Y58" s="155">
        <v>3</v>
      </c>
      <c r="Z58" s="15"/>
    </row>
    <row r="59" spans="2:26" ht="30.75"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6">
        <v>1054575.3581079999</v>
      </c>
      <c r="Q59" s="49">
        <v>45597</v>
      </c>
      <c r="R59" s="53" t="s">
        <v>80</v>
      </c>
      <c r="S59" s="18" t="s">
        <v>61</v>
      </c>
      <c r="T59" s="184">
        <v>45591</v>
      </c>
      <c r="U59" s="51">
        <v>45612</v>
      </c>
      <c r="V59" s="196">
        <v>45625</v>
      </c>
      <c r="W59" s="51">
        <v>45626</v>
      </c>
      <c r="X59" s="188"/>
      <c r="Y59" s="156">
        <v>2</v>
      </c>
      <c r="Z59" s="15"/>
    </row>
    <row r="60" spans="2:26" s="4" customFormat="1" ht="29.25"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6">
        <v>1054575.3581079999</v>
      </c>
      <c r="Q60" s="49">
        <v>45627</v>
      </c>
      <c r="R60" s="50" t="s">
        <v>69</v>
      </c>
      <c r="S60" s="18" t="s">
        <v>61</v>
      </c>
      <c r="T60" s="184">
        <v>45633</v>
      </c>
      <c r="U60" s="51">
        <v>45637</v>
      </c>
      <c r="V60" s="196">
        <v>45640</v>
      </c>
      <c r="W60" s="51">
        <v>45645</v>
      </c>
      <c r="X60" s="190"/>
      <c r="Y60" s="155">
        <v>3</v>
      </c>
      <c r="Z60" s="5"/>
    </row>
    <row r="61" spans="2:26" s="4" customFormat="1" ht="26.25"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6">
        <v>984923.63610800006</v>
      </c>
      <c r="Q61" s="49">
        <v>45566</v>
      </c>
      <c r="R61" s="50" t="s">
        <v>538</v>
      </c>
      <c r="S61" s="51" t="s">
        <v>61</v>
      </c>
      <c r="T61" s="184">
        <v>45582</v>
      </c>
      <c r="U61" s="51">
        <v>45585</v>
      </c>
      <c r="V61" s="196">
        <v>45592</v>
      </c>
      <c r="W61" s="51">
        <v>45593</v>
      </c>
      <c r="X61" s="188"/>
      <c r="Y61" s="156">
        <v>2</v>
      </c>
      <c r="Z61" s="5"/>
    </row>
    <row r="62" spans="2:26" ht="31.5"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6">
        <v>1761921.9257309998</v>
      </c>
      <c r="Q62" s="49">
        <v>45627</v>
      </c>
      <c r="R62" s="50" t="s">
        <v>69</v>
      </c>
      <c r="S62" s="18" t="s">
        <v>61</v>
      </c>
      <c r="T62" s="147">
        <v>45648</v>
      </c>
      <c r="U62" s="46">
        <v>45651</v>
      </c>
      <c r="V62" s="149">
        <v>45655</v>
      </c>
      <c r="W62" s="51">
        <v>45657</v>
      </c>
      <c r="X62" s="190"/>
      <c r="Y62" s="155">
        <v>4</v>
      </c>
    </row>
    <row r="63" spans="2:26" ht="28.5"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6">
        <v>984923.63610800006</v>
      </c>
      <c r="Q63" s="49">
        <v>45566</v>
      </c>
      <c r="R63" s="54" t="s">
        <v>69</v>
      </c>
      <c r="S63" s="51" t="s">
        <v>61</v>
      </c>
      <c r="T63" s="147">
        <v>45568</v>
      </c>
      <c r="U63" s="46">
        <v>45578</v>
      </c>
      <c r="V63" s="149">
        <v>45591</v>
      </c>
      <c r="W63" s="51">
        <v>45594</v>
      </c>
      <c r="X63" s="188"/>
      <c r="Y63" s="156">
        <v>2</v>
      </c>
    </row>
    <row r="64" spans="2:26" ht="29.25"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6">
        <v>984923.63610800006</v>
      </c>
      <c r="Q64" s="49">
        <v>45566</v>
      </c>
      <c r="R64" s="54" t="s">
        <v>69</v>
      </c>
      <c r="S64" s="51" t="s">
        <v>61</v>
      </c>
      <c r="T64" s="147">
        <v>45544</v>
      </c>
      <c r="U64" s="46">
        <v>45560</v>
      </c>
      <c r="V64" s="149">
        <v>45566</v>
      </c>
      <c r="W64" s="51">
        <v>45572</v>
      </c>
      <c r="X64" s="167"/>
      <c r="Y64" s="155">
        <v>1</v>
      </c>
    </row>
    <row r="65" spans="2:26" s="15" customFormat="1" ht="36.75"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6">
        <v>984923.63610800006</v>
      </c>
      <c r="Q65" s="49">
        <v>45597</v>
      </c>
      <c r="R65" s="50" t="s">
        <v>69</v>
      </c>
      <c r="S65" s="18" t="s">
        <v>61</v>
      </c>
      <c r="T65" s="184">
        <v>45604</v>
      </c>
      <c r="U65" s="51">
        <v>45619</v>
      </c>
      <c r="V65" s="196">
        <v>45625</v>
      </c>
      <c r="W65" s="51">
        <v>45626</v>
      </c>
      <c r="X65" s="188"/>
      <c r="Y65" s="156">
        <v>3</v>
      </c>
    </row>
    <row r="66" spans="2:26" ht="28.5"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6">
        <v>1126247.400108</v>
      </c>
      <c r="Q66" s="49">
        <v>45689</v>
      </c>
      <c r="R66" s="50" t="s">
        <v>69</v>
      </c>
      <c r="S66" s="18" t="s">
        <v>61</v>
      </c>
      <c r="T66" s="184">
        <v>45698</v>
      </c>
      <c r="U66" s="51">
        <v>45704</v>
      </c>
      <c r="V66" s="196">
        <v>45703</v>
      </c>
      <c r="W66" s="51">
        <v>45705</v>
      </c>
      <c r="X66" s="181"/>
      <c r="Y66" s="157"/>
      <c r="Z66" s="15"/>
    </row>
    <row r="67" spans="2:26" ht="25.5"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6">
        <v>3282540.8247309998</v>
      </c>
      <c r="Q67" s="49">
        <v>45627</v>
      </c>
      <c r="R67" s="50" t="s">
        <v>108</v>
      </c>
      <c r="S67" s="18" t="s">
        <v>61</v>
      </c>
      <c r="T67" s="184">
        <v>45621</v>
      </c>
      <c r="U67" s="51">
        <v>45625</v>
      </c>
      <c r="V67" s="196">
        <v>45638</v>
      </c>
      <c r="W67" s="51">
        <v>45643</v>
      </c>
      <c r="X67" s="167"/>
      <c r="Y67" s="155">
        <v>3</v>
      </c>
    </row>
    <row r="68" spans="2:26" ht="24"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6">
        <v>984923.63610800006</v>
      </c>
      <c r="Q68" s="49">
        <v>45597</v>
      </c>
      <c r="R68" s="50" t="s">
        <v>72</v>
      </c>
      <c r="S68" s="18" t="s">
        <v>61</v>
      </c>
      <c r="T68" s="147">
        <v>45573</v>
      </c>
      <c r="U68" s="46">
        <v>45587</v>
      </c>
      <c r="V68" s="196">
        <v>45614</v>
      </c>
      <c r="W68" s="51">
        <v>45618</v>
      </c>
      <c r="X68" s="167"/>
      <c r="Y68" s="155">
        <v>2</v>
      </c>
      <c r="Z68" s="15"/>
    </row>
    <row r="69" spans="2:26" ht="30"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6">
        <v>984923.63610800006</v>
      </c>
      <c r="Q69" s="49">
        <v>45597</v>
      </c>
      <c r="R69" s="50" t="s">
        <v>108</v>
      </c>
      <c r="S69" s="18" t="s">
        <v>61</v>
      </c>
      <c r="T69" s="184">
        <v>45606</v>
      </c>
      <c r="U69" s="51">
        <v>45615</v>
      </c>
      <c r="V69" s="196">
        <v>45621</v>
      </c>
      <c r="W69" s="51">
        <v>45625</v>
      </c>
      <c r="X69" s="167"/>
      <c r="Y69" s="155">
        <v>3</v>
      </c>
    </row>
    <row r="70" spans="2:26" ht="24.75"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6">
        <v>745277.51610799995</v>
      </c>
      <c r="Q70" s="49">
        <v>45597</v>
      </c>
      <c r="R70" s="50" t="s">
        <v>108</v>
      </c>
      <c r="S70" s="18" t="s">
        <v>61</v>
      </c>
      <c r="T70" s="184">
        <v>45602</v>
      </c>
      <c r="U70" s="51">
        <v>45606</v>
      </c>
      <c r="V70" s="196">
        <v>45610</v>
      </c>
      <c r="W70" s="51">
        <v>45613</v>
      </c>
      <c r="X70" s="188"/>
      <c r="Y70" s="156">
        <v>2</v>
      </c>
      <c r="Z70" s="15"/>
    </row>
    <row r="71" spans="2:26" ht="29.25" customHeight="1" x14ac:dyDescent="0.35">
      <c r="B71" s="44"/>
      <c r="C71" s="48" t="s">
        <v>512</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96">
        <v>752440.09410799993</v>
      </c>
      <c r="Q71" s="49">
        <v>45822</v>
      </c>
      <c r="R71" s="497" t="s">
        <v>379</v>
      </c>
      <c r="S71" s="51" t="s">
        <v>61</v>
      </c>
      <c r="T71" s="144"/>
      <c r="U71" s="139"/>
      <c r="V71" s="150"/>
      <c r="W71" s="511">
        <v>45815</v>
      </c>
      <c r="X71" s="190"/>
      <c r="Y71" s="156"/>
    </row>
    <row r="72" spans="2:26" ht="29.25"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6">
        <v>1161364.312108</v>
      </c>
      <c r="Q72" s="49">
        <v>45597</v>
      </c>
      <c r="R72" s="50" t="s">
        <v>82</v>
      </c>
      <c r="S72" s="18" t="s">
        <v>61</v>
      </c>
      <c r="T72" s="184">
        <v>45602</v>
      </c>
      <c r="U72" s="51">
        <v>45606</v>
      </c>
      <c r="V72" s="196">
        <v>45617</v>
      </c>
      <c r="W72" s="51">
        <v>45619</v>
      </c>
      <c r="X72" s="167"/>
      <c r="Y72" s="155"/>
      <c r="Z72" s="15"/>
    </row>
    <row r="73" spans="2:26" ht="29.25"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6">
        <v>984923.63610800006</v>
      </c>
      <c r="Q73" s="49">
        <v>45566</v>
      </c>
      <c r="R73" s="50" t="s">
        <v>82</v>
      </c>
      <c r="S73" s="51" t="s">
        <v>61</v>
      </c>
      <c r="T73" s="147">
        <v>45571</v>
      </c>
      <c r="U73" s="46">
        <v>45575</v>
      </c>
      <c r="V73" s="149">
        <v>45587</v>
      </c>
      <c r="W73" s="51">
        <v>45589</v>
      </c>
      <c r="X73" s="167"/>
      <c r="Y73" s="155">
        <v>1</v>
      </c>
    </row>
    <row r="74" spans="2:26" ht="29.25"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6">
        <v>1126247.400108</v>
      </c>
      <c r="Q74" s="49">
        <v>45597</v>
      </c>
      <c r="R74" s="50" t="s">
        <v>82</v>
      </c>
      <c r="S74" s="18" t="s">
        <v>61</v>
      </c>
      <c r="T74" s="184">
        <v>45580</v>
      </c>
      <c r="U74" s="51">
        <v>45610</v>
      </c>
      <c r="V74" s="196">
        <v>45623</v>
      </c>
      <c r="W74" s="51">
        <v>45625</v>
      </c>
      <c r="X74" s="188"/>
      <c r="Y74" s="156">
        <v>2</v>
      </c>
      <c r="Z74" s="15"/>
    </row>
    <row r="75" spans="2:26" s="15" customFormat="1" ht="36.75"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6">
        <v>984923.63610800006</v>
      </c>
      <c r="Q75" s="49">
        <v>45597</v>
      </c>
      <c r="R75" s="50" t="s">
        <v>82</v>
      </c>
      <c r="S75" s="18" t="s">
        <v>61</v>
      </c>
      <c r="T75" s="184">
        <v>45579</v>
      </c>
      <c r="U75" s="51">
        <v>45606</v>
      </c>
      <c r="V75" s="196">
        <v>45610</v>
      </c>
      <c r="W75" s="51">
        <v>45611</v>
      </c>
      <c r="X75" s="188"/>
      <c r="Y75" s="156">
        <v>2</v>
      </c>
    </row>
    <row r="76" spans="2:26" s="15" customFormat="1" ht="36.75"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6">
        <v>1595805.5120649999</v>
      </c>
      <c r="Q76" s="49">
        <v>45689</v>
      </c>
      <c r="R76" s="50" t="s">
        <v>118</v>
      </c>
      <c r="S76" s="18" t="s">
        <v>61</v>
      </c>
      <c r="T76" s="184">
        <v>45703</v>
      </c>
      <c r="U76" s="51">
        <v>45706</v>
      </c>
      <c r="V76" s="196">
        <v>45707</v>
      </c>
      <c r="W76" s="51">
        <v>45708</v>
      </c>
      <c r="X76" s="181"/>
      <c r="Y76" s="157"/>
    </row>
    <row r="77" spans="2:26" s="15" customFormat="1" ht="36.75"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6">
        <v>1126247.400108</v>
      </c>
      <c r="Q77" s="49">
        <v>45597</v>
      </c>
      <c r="R77" s="50" t="s">
        <v>97</v>
      </c>
      <c r="S77" s="51" t="s">
        <v>61</v>
      </c>
      <c r="T77" s="184">
        <v>45590</v>
      </c>
      <c r="U77" s="51">
        <v>45600</v>
      </c>
      <c r="V77" s="196">
        <v>45604</v>
      </c>
      <c r="W77" s="51">
        <v>45606</v>
      </c>
      <c r="X77" s="188"/>
      <c r="Y77" s="156">
        <v>2</v>
      </c>
    </row>
    <row r="78" spans="2:26" ht="29.25"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6">
        <v>650458.11210799997</v>
      </c>
      <c r="Q78" s="49">
        <v>45566</v>
      </c>
      <c r="R78" s="50" t="s">
        <v>72</v>
      </c>
      <c r="S78" s="51" t="s">
        <v>61</v>
      </c>
      <c r="T78" s="147">
        <v>45563</v>
      </c>
      <c r="U78" s="46">
        <v>45565</v>
      </c>
      <c r="V78" s="149">
        <v>45572</v>
      </c>
      <c r="W78" s="51">
        <v>45576</v>
      </c>
      <c r="X78" s="167"/>
      <c r="Y78" s="155">
        <v>1</v>
      </c>
    </row>
    <row r="79" spans="2:26" ht="29.25"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6">
        <v>1324196.909065</v>
      </c>
      <c r="Q79" s="49">
        <v>45658</v>
      </c>
      <c r="R79" s="50" t="s">
        <v>118</v>
      </c>
      <c r="S79" s="18" t="s">
        <v>61</v>
      </c>
      <c r="T79" s="147">
        <v>45655</v>
      </c>
      <c r="U79" s="46">
        <v>45659</v>
      </c>
      <c r="V79" s="149">
        <v>45660</v>
      </c>
      <c r="W79" s="51">
        <v>45661</v>
      </c>
      <c r="X79" s="190"/>
      <c r="Y79" s="155"/>
    </row>
    <row r="80" spans="2:26" ht="29.25"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6">
        <v>1126247.400108</v>
      </c>
      <c r="Q80" s="49">
        <v>45597</v>
      </c>
      <c r="R80" s="50" t="s">
        <v>94</v>
      </c>
      <c r="S80" s="51" t="s">
        <v>61</v>
      </c>
      <c r="T80" s="184">
        <v>45583</v>
      </c>
      <c r="U80" s="51">
        <v>45590</v>
      </c>
      <c r="V80" s="196">
        <v>45595</v>
      </c>
      <c r="W80" s="51">
        <v>45600</v>
      </c>
      <c r="X80" s="188"/>
      <c r="Y80" s="156">
        <v>2</v>
      </c>
    </row>
    <row r="81" spans="2:26" s="15" customFormat="1" ht="36.75"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6">
        <v>1126247.400108</v>
      </c>
      <c r="Q81" s="49">
        <v>45597</v>
      </c>
      <c r="R81" s="50" t="s">
        <v>94</v>
      </c>
      <c r="S81" s="18" t="s">
        <v>61</v>
      </c>
      <c r="T81" s="184">
        <v>45597</v>
      </c>
      <c r="U81" s="51">
        <v>45609</v>
      </c>
      <c r="V81" s="196">
        <v>45611</v>
      </c>
      <c r="W81" s="51">
        <v>45614</v>
      </c>
      <c r="X81" s="167"/>
      <c r="Y81" s="155">
        <v>2</v>
      </c>
    </row>
    <row r="82" spans="2:26" ht="29.25"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6">
        <v>1054575.3581079999</v>
      </c>
      <c r="Q82" s="49">
        <v>45627</v>
      </c>
      <c r="R82" s="50" t="s">
        <v>94</v>
      </c>
      <c r="S82" s="18" t="s">
        <v>61</v>
      </c>
      <c r="T82" s="184">
        <v>45604</v>
      </c>
      <c r="U82" s="51">
        <v>45626</v>
      </c>
      <c r="V82" s="196">
        <v>45598</v>
      </c>
      <c r="W82" s="51">
        <v>45634</v>
      </c>
      <c r="X82" s="167"/>
      <c r="Y82" s="155">
        <v>3</v>
      </c>
      <c r="Z82" s="15"/>
    </row>
    <row r="83" spans="2:26" ht="29.25"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6">
        <v>752440.09410799993</v>
      </c>
      <c r="Q83" s="49">
        <v>45627</v>
      </c>
      <c r="R83" s="50" t="s">
        <v>94</v>
      </c>
      <c r="S83" s="18" t="s">
        <v>61</v>
      </c>
      <c r="T83" s="184">
        <v>45623</v>
      </c>
      <c r="U83" s="51">
        <v>45638</v>
      </c>
      <c r="V83" s="196">
        <v>45640</v>
      </c>
      <c r="W83" s="51">
        <v>45642</v>
      </c>
      <c r="X83" s="167"/>
      <c r="Y83" s="155">
        <v>3</v>
      </c>
    </row>
    <row r="84" spans="2:26" ht="29.25"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6">
        <v>3567510.0260000001</v>
      </c>
      <c r="Q84" s="49">
        <v>45658</v>
      </c>
      <c r="R84" s="50" t="s">
        <v>118</v>
      </c>
      <c r="S84" s="18" t="s">
        <v>61</v>
      </c>
      <c r="T84" s="184">
        <v>45659</v>
      </c>
      <c r="U84" s="51">
        <v>45679</v>
      </c>
      <c r="V84" s="196">
        <v>45681</v>
      </c>
      <c r="W84" s="51">
        <v>45684</v>
      </c>
      <c r="X84" s="191"/>
      <c r="Y84" s="157"/>
      <c r="Z84" s="15"/>
    </row>
    <row r="85" spans="2:26" ht="29.25" customHeight="1" x14ac:dyDescent="0.35">
      <c r="B85" s="43"/>
      <c r="C85" s="552"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5"/>
      <c r="Q85" s="49">
        <v>46005</v>
      </c>
      <c r="R85" s="52" t="s">
        <v>379</v>
      </c>
      <c r="S85" s="51" t="s">
        <v>61</v>
      </c>
      <c r="T85" s="144"/>
      <c r="U85" s="139"/>
      <c r="V85" s="150"/>
      <c r="W85" s="139">
        <v>46019</v>
      </c>
      <c r="X85" s="190"/>
      <c r="Y85" s="156"/>
    </row>
    <row r="86" spans="2:26" ht="29.25"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6">
        <v>650458.11210799997</v>
      </c>
      <c r="Q86" s="49">
        <v>45597</v>
      </c>
      <c r="R86" s="50" t="s">
        <v>97</v>
      </c>
      <c r="S86" s="18" t="s">
        <v>61</v>
      </c>
      <c r="T86" s="184">
        <v>45609</v>
      </c>
      <c r="U86" s="51">
        <v>45614</v>
      </c>
      <c r="V86" s="196">
        <v>45616</v>
      </c>
      <c r="W86" s="51">
        <v>45618</v>
      </c>
      <c r="X86" s="167"/>
      <c r="Y86" s="155">
        <v>2</v>
      </c>
    </row>
    <row r="87" spans="2:26" s="15" customFormat="1" ht="36.75"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6">
        <v>984923.63610800006</v>
      </c>
      <c r="Q87" s="49">
        <v>45597</v>
      </c>
      <c r="R87" s="50" t="s">
        <v>97</v>
      </c>
      <c r="S87" s="18" t="s">
        <v>61</v>
      </c>
      <c r="T87" s="184">
        <v>45594</v>
      </c>
      <c r="U87" s="51">
        <v>45608</v>
      </c>
      <c r="V87" s="196">
        <v>45610</v>
      </c>
      <c r="W87" s="51">
        <v>45610</v>
      </c>
      <c r="X87" s="188"/>
      <c r="Y87" s="156">
        <v>2</v>
      </c>
    </row>
    <row r="88" spans="2:26" ht="29.25"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6">
        <v>650458.11210799997</v>
      </c>
      <c r="Q88" s="49">
        <v>45597</v>
      </c>
      <c r="R88" s="50" t="s">
        <v>97</v>
      </c>
      <c r="S88" s="18" t="s">
        <v>61</v>
      </c>
      <c r="T88" s="184">
        <v>45606</v>
      </c>
      <c r="U88" s="51">
        <v>45622</v>
      </c>
      <c r="V88" s="196">
        <v>45623</v>
      </c>
      <c r="W88" s="51">
        <v>45625</v>
      </c>
      <c r="X88" s="188"/>
      <c r="Y88" s="156">
        <v>2</v>
      </c>
      <c r="Z88" s="15"/>
    </row>
    <row r="89" spans="2:26" ht="29.25"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6">
        <v>650458.11210799997</v>
      </c>
      <c r="Q89" s="49">
        <v>45627</v>
      </c>
      <c r="R89" s="50" t="s">
        <v>72</v>
      </c>
      <c r="S89" s="18" t="s">
        <v>61</v>
      </c>
      <c r="T89" s="184">
        <v>45629</v>
      </c>
      <c r="U89" s="51">
        <v>45630</v>
      </c>
      <c r="V89" s="196">
        <v>45633</v>
      </c>
      <c r="W89" s="51">
        <v>45635</v>
      </c>
      <c r="X89" s="167"/>
      <c r="Y89" s="155">
        <v>3</v>
      </c>
    </row>
    <row r="90" spans="2:26" ht="29.25"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6">
        <v>752440.09410799993</v>
      </c>
      <c r="Q90" s="49">
        <v>45627</v>
      </c>
      <c r="R90" s="50" t="s">
        <v>97</v>
      </c>
      <c r="S90" s="18" t="s">
        <v>61</v>
      </c>
      <c r="T90" s="184">
        <v>45618</v>
      </c>
      <c r="U90" s="51">
        <v>45626</v>
      </c>
      <c r="V90" s="196">
        <v>45630</v>
      </c>
      <c r="W90" s="51">
        <v>45631</v>
      </c>
      <c r="X90" s="188"/>
      <c r="Y90" s="156">
        <v>3</v>
      </c>
    </row>
    <row r="91" spans="2:26"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6">
        <v>752440.09410799993</v>
      </c>
      <c r="Q91" s="49">
        <v>45627</v>
      </c>
      <c r="R91" s="50" t="s">
        <v>97</v>
      </c>
      <c r="S91" s="18" t="s">
        <v>61</v>
      </c>
      <c r="T91" s="184">
        <v>45627</v>
      </c>
      <c r="U91" s="51">
        <v>45636</v>
      </c>
      <c r="V91" s="196">
        <v>45636</v>
      </c>
      <c r="W91" s="51">
        <v>45638</v>
      </c>
      <c r="X91" s="190"/>
      <c r="Y91" s="155">
        <v>3</v>
      </c>
    </row>
    <row r="92" spans="2:26" ht="29.25"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6">
        <v>3510320.9327309998</v>
      </c>
      <c r="Q92" s="49">
        <v>45627</v>
      </c>
      <c r="R92" s="50" t="s">
        <v>118</v>
      </c>
      <c r="S92" s="18" t="s">
        <v>61</v>
      </c>
      <c r="T92" s="184">
        <v>45629</v>
      </c>
      <c r="U92" s="51">
        <v>45631</v>
      </c>
      <c r="V92" s="196">
        <v>45637</v>
      </c>
      <c r="W92" s="51">
        <v>45645</v>
      </c>
      <c r="X92" s="190"/>
      <c r="Y92" s="155">
        <v>3</v>
      </c>
    </row>
    <row r="93" spans="2:26" ht="29.25"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6">
        <v>752440.09410799993</v>
      </c>
      <c r="Q93" s="49">
        <v>45627</v>
      </c>
      <c r="R93" s="50" t="s">
        <v>536</v>
      </c>
      <c r="S93" s="56" t="s">
        <v>61</v>
      </c>
      <c r="T93" s="184">
        <v>45630</v>
      </c>
      <c r="U93" s="51">
        <v>45653</v>
      </c>
      <c r="V93" s="196">
        <v>45655</v>
      </c>
      <c r="W93" s="51">
        <v>45657</v>
      </c>
      <c r="X93" s="190"/>
      <c r="Y93" s="155"/>
    </row>
    <row r="94" spans="2:26" ht="29.25"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6">
        <v>752440.09410799993</v>
      </c>
      <c r="Q94" s="49">
        <v>45597</v>
      </c>
      <c r="R94" s="50" t="s">
        <v>118</v>
      </c>
      <c r="S94" s="18" t="s">
        <v>61</v>
      </c>
      <c r="T94" s="184">
        <v>45612</v>
      </c>
      <c r="U94" s="51">
        <v>45613</v>
      </c>
      <c r="V94" s="196">
        <v>45615</v>
      </c>
      <c r="W94" s="51">
        <v>45616</v>
      </c>
      <c r="X94" s="188"/>
      <c r="Y94" s="156">
        <v>2</v>
      </c>
      <c r="Z94" s="4"/>
    </row>
    <row r="95" spans="2:26" ht="29.25"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6">
        <v>984923.63610800006</v>
      </c>
      <c r="Q95" s="49">
        <v>45627</v>
      </c>
      <c r="R95" s="50" t="s">
        <v>536</v>
      </c>
      <c r="S95" s="18" t="s">
        <v>61</v>
      </c>
      <c r="T95" s="184">
        <v>45629</v>
      </c>
      <c r="U95" s="51">
        <v>45637</v>
      </c>
      <c r="V95" s="196">
        <v>45638</v>
      </c>
      <c r="W95" s="51">
        <v>45640</v>
      </c>
      <c r="X95" s="167"/>
      <c r="Y95" s="155">
        <v>3</v>
      </c>
    </row>
    <row r="96" spans="2:26" s="15" customFormat="1" ht="36.75"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6">
        <v>984923.63610800006</v>
      </c>
      <c r="Q96" s="49">
        <v>45627</v>
      </c>
      <c r="R96" s="50" t="s">
        <v>536</v>
      </c>
      <c r="S96" s="18" t="s">
        <v>61</v>
      </c>
      <c r="T96" s="184">
        <v>45618</v>
      </c>
      <c r="U96" s="51">
        <v>45622</v>
      </c>
      <c r="V96" s="196">
        <v>45629</v>
      </c>
      <c r="W96" s="51">
        <v>45633</v>
      </c>
      <c r="X96" s="167"/>
      <c r="Y96" s="155">
        <v>3</v>
      </c>
      <c r="Z96" s="5"/>
    </row>
    <row r="97" spans="2:26" ht="29.25"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6">
        <v>1126247.400108</v>
      </c>
      <c r="Q97" s="49">
        <v>45914</v>
      </c>
      <c r="R97" s="50" t="s">
        <v>548</v>
      </c>
      <c r="S97" s="51" t="s">
        <v>61</v>
      </c>
      <c r="T97" s="144"/>
      <c r="U97" s="139"/>
      <c r="V97" s="150"/>
      <c r="W97" s="511">
        <v>45919</v>
      </c>
      <c r="X97" s="190"/>
      <c r="Y97" s="156"/>
    </row>
    <row r="98" spans="2:26" ht="29.25"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6">
        <v>752440.09410799993</v>
      </c>
      <c r="Q98" s="49">
        <v>45627</v>
      </c>
      <c r="R98" s="50" t="s">
        <v>115</v>
      </c>
      <c r="S98" s="18" t="s">
        <v>61</v>
      </c>
      <c r="T98" s="184">
        <v>45629</v>
      </c>
      <c r="U98" s="51">
        <v>45631</v>
      </c>
      <c r="V98" s="196">
        <v>45632</v>
      </c>
      <c r="W98" s="51">
        <v>45633</v>
      </c>
      <c r="X98" s="167"/>
      <c r="Y98" s="155">
        <v>3</v>
      </c>
    </row>
    <row r="99" spans="2:26" ht="29.25"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6">
        <v>650458.11210799997</v>
      </c>
      <c r="Q99" s="49">
        <v>45597</v>
      </c>
      <c r="R99" s="50" t="s">
        <v>115</v>
      </c>
      <c r="S99" s="18" t="s">
        <v>61</v>
      </c>
      <c r="T99" s="184">
        <v>45615</v>
      </c>
      <c r="U99" s="51">
        <v>45622</v>
      </c>
      <c r="V99" s="196">
        <v>45625</v>
      </c>
      <c r="W99" s="51">
        <v>45626</v>
      </c>
      <c r="X99" s="189"/>
      <c r="Y99" s="158">
        <v>2</v>
      </c>
    </row>
    <row r="100" spans="2:26" ht="29.25"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6">
        <v>752440.09410799993</v>
      </c>
      <c r="Q100" s="49">
        <v>45597</v>
      </c>
      <c r="R100" s="50" t="s">
        <v>115</v>
      </c>
      <c r="S100" s="18" t="s">
        <v>61</v>
      </c>
      <c r="T100" s="184">
        <v>45610</v>
      </c>
      <c r="U100" s="51">
        <v>45618</v>
      </c>
      <c r="V100" s="196">
        <v>45621</v>
      </c>
      <c r="W100" s="51">
        <v>45624</v>
      </c>
      <c r="X100" s="167"/>
      <c r="Y100" s="155">
        <v>2</v>
      </c>
    </row>
    <row r="101" spans="2:26" ht="29.25"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6">
        <v>1161364.312108</v>
      </c>
      <c r="Q101" s="49">
        <v>45597</v>
      </c>
      <c r="R101" s="50" t="s">
        <v>118</v>
      </c>
      <c r="S101" s="18" t="s">
        <v>61</v>
      </c>
      <c r="T101" s="184">
        <v>45610</v>
      </c>
      <c r="U101" s="51">
        <v>45616</v>
      </c>
      <c r="V101" s="196">
        <v>45618</v>
      </c>
      <c r="W101" s="51">
        <v>45619</v>
      </c>
      <c r="X101" s="188"/>
      <c r="Y101" s="156">
        <v>2</v>
      </c>
    </row>
    <row r="102" spans="2:26" ht="29.25"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6">
        <v>1161364.312108</v>
      </c>
      <c r="Q102" s="49">
        <v>45597</v>
      </c>
      <c r="R102" s="50" t="s">
        <v>118</v>
      </c>
      <c r="S102" s="18" t="s">
        <v>61</v>
      </c>
      <c r="T102" s="184">
        <v>45613</v>
      </c>
      <c r="U102" s="51">
        <v>45618</v>
      </c>
      <c r="V102" s="196">
        <v>45622</v>
      </c>
      <c r="W102" s="51">
        <v>45623</v>
      </c>
      <c r="X102" s="167"/>
      <c r="Y102" s="155">
        <v>2</v>
      </c>
      <c r="Z102" s="4"/>
    </row>
    <row r="103" spans="2:26" ht="29.25" customHeight="1" x14ac:dyDescent="0.35">
      <c r="B103" s="500">
        <v>33</v>
      </c>
      <c r="C103" s="501" t="s">
        <v>390</v>
      </c>
      <c r="D103" s="500" t="s">
        <v>391</v>
      </c>
      <c r="E103" s="500" t="s">
        <v>74</v>
      </c>
      <c r="F103" s="500" t="s">
        <v>278</v>
      </c>
      <c r="G103" s="500"/>
      <c r="H103" s="502">
        <f>K103*8</f>
        <v>1008.24</v>
      </c>
      <c r="I103" s="502">
        <f>L103*4.4</f>
        <v>49.764000000000003</v>
      </c>
      <c r="J103" s="502">
        <f>SUBTOTAL(9,H103:I103)</f>
        <v>1058.0039999999999</v>
      </c>
      <c r="K103" s="502">
        <v>126.03</v>
      </c>
      <c r="L103" s="502">
        <v>11.31</v>
      </c>
      <c r="M103" s="502">
        <v>716</v>
      </c>
      <c r="N103" s="502">
        <v>11510</v>
      </c>
      <c r="O103" s="19">
        <v>3.1590180000000001</v>
      </c>
      <c r="P103" s="496">
        <v>3508292.325094</v>
      </c>
      <c r="Q103" s="499" t="s">
        <v>415</v>
      </c>
      <c r="R103" s="497" t="s">
        <v>379</v>
      </c>
      <c r="S103" s="51" t="s">
        <v>61</v>
      </c>
      <c r="T103" s="144"/>
      <c r="U103" s="139"/>
      <c r="V103" s="150"/>
      <c r="W103" s="511">
        <v>45750</v>
      </c>
      <c r="X103" s="193" t="s">
        <v>392</v>
      </c>
      <c r="Y103" s="646"/>
      <c r="Z103" s="59"/>
    </row>
    <row r="104" spans="2:26" s="15" customFormat="1" ht="36.75" customHeight="1" x14ac:dyDescent="0.35">
      <c r="B104" s="500">
        <v>30</v>
      </c>
      <c r="C104" s="501" t="s">
        <v>380</v>
      </c>
      <c r="D104" s="500" t="s">
        <v>231</v>
      </c>
      <c r="E104" s="500" t="s">
        <v>74</v>
      </c>
      <c r="F104" s="500" t="s">
        <v>278</v>
      </c>
      <c r="G104" s="44" t="s">
        <v>232</v>
      </c>
      <c r="H104" s="19">
        <v>756</v>
      </c>
      <c r="I104" s="19">
        <v>42</v>
      </c>
      <c r="J104" s="19">
        <v>798</v>
      </c>
      <c r="K104" s="44">
        <v>94.46</v>
      </c>
      <c r="L104" s="44">
        <v>9.33</v>
      </c>
      <c r="M104" s="44">
        <v>584</v>
      </c>
      <c r="N104" s="19">
        <v>9095</v>
      </c>
      <c r="O104" s="19">
        <v>2.4947030000000003</v>
      </c>
      <c r="P104" s="496">
        <v>2723053.0864490005</v>
      </c>
      <c r="Q104" s="498" t="s">
        <v>415</v>
      </c>
      <c r="R104" s="497" t="s">
        <v>379</v>
      </c>
      <c r="S104" s="51" t="s">
        <v>61</v>
      </c>
      <c r="T104" s="144"/>
      <c r="U104" s="139"/>
      <c r="V104" s="150"/>
      <c r="W104" s="511">
        <v>45754</v>
      </c>
      <c r="X104" s="193" t="s">
        <v>280</v>
      </c>
      <c r="Y104" s="646"/>
      <c r="Z104" s="59"/>
    </row>
    <row r="105" spans="2:26" ht="29.25"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6">
        <v>1126247.400108</v>
      </c>
      <c r="Q105" s="49">
        <v>45627</v>
      </c>
      <c r="R105" s="50" t="s">
        <v>118</v>
      </c>
      <c r="S105" s="18" t="s">
        <v>61</v>
      </c>
      <c r="T105" s="147">
        <v>45643</v>
      </c>
      <c r="U105" s="46">
        <v>45651</v>
      </c>
      <c r="V105" s="149">
        <v>45652</v>
      </c>
      <c r="W105" s="51">
        <v>45652</v>
      </c>
      <c r="X105" s="190"/>
      <c r="Y105" s="155">
        <v>4</v>
      </c>
    </row>
    <row r="106" spans="2:26" ht="29.25"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6">
        <v>1126247.400108</v>
      </c>
      <c r="Q106" s="49">
        <v>45627</v>
      </c>
      <c r="R106" s="50" t="s">
        <v>118</v>
      </c>
      <c r="S106" s="18" t="s">
        <v>61</v>
      </c>
      <c r="T106" s="184">
        <v>45614</v>
      </c>
      <c r="U106" s="51">
        <v>45625</v>
      </c>
      <c r="V106" s="196">
        <v>45625</v>
      </c>
      <c r="W106" s="51">
        <v>45627</v>
      </c>
      <c r="X106" s="188"/>
      <c r="Y106" s="156"/>
    </row>
    <row r="107" spans="2:26" ht="29.25"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6">
        <v>5088278.7390940003</v>
      </c>
      <c r="Q107" s="49">
        <v>45689</v>
      </c>
      <c r="R107" s="50" t="s">
        <v>485</v>
      </c>
      <c r="S107" s="18" t="s">
        <v>61</v>
      </c>
      <c r="T107" s="147">
        <v>45706</v>
      </c>
      <c r="U107" s="46">
        <v>45712</v>
      </c>
      <c r="V107" s="149">
        <v>45712</v>
      </c>
      <c r="W107" s="51">
        <v>45715</v>
      </c>
      <c r="X107" s="190"/>
      <c r="Y107" s="156"/>
    </row>
    <row r="108" spans="2:26" ht="29.25" customHeight="1" x14ac:dyDescent="0.35">
      <c r="B108" s="500">
        <v>31</v>
      </c>
      <c r="C108" s="501" t="s">
        <v>381</v>
      </c>
      <c r="D108" s="500" t="s">
        <v>150</v>
      </c>
      <c r="E108" s="500" t="s">
        <v>74</v>
      </c>
      <c r="F108" s="500" t="s">
        <v>278</v>
      </c>
      <c r="G108" s="500"/>
      <c r="H108" s="502">
        <f>K108*8</f>
        <v>755.6</v>
      </c>
      <c r="I108" s="502">
        <f>L108*4.4</f>
        <v>32.295999999999999</v>
      </c>
      <c r="J108" s="502">
        <f>SUBTOTAL(9,H108:I108)</f>
        <v>787.89600000000007</v>
      </c>
      <c r="K108" s="502">
        <v>94.45</v>
      </c>
      <c r="L108" s="502">
        <v>7.34</v>
      </c>
      <c r="M108" s="502">
        <v>453.17</v>
      </c>
      <c r="N108" s="502">
        <v>4557</v>
      </c>
      <c r="O108" s="19">
        <v>2.348757</v>
      </c>
      <c r="P108" s="496">
        <v>2124325.999731</v>
      </c>
      <c r="Q108" s="498" t="s">
        <v>415</v>
      </c>
      <c r="R108" s="497" t="s">
        <v>379</v>
      </c>
      <c r="S108" s="18" t="s">
        <v>61</v>
      </c>
      <c r="T108" s="144"/>
      <c r="U108" s="139"/>
      <c r="V108" s="150"/>
      <c r="W108" s="511">
        <v>45762</v>
      </c>
      <c r="X108" s="193" t="s">
        <v>280</v>
      </c>
      <c r="Y108" s="646"/>
      <c r="Z108" s="59"/>
    </row>
    <row r="109" spans="2:26" ht="29.25" customHeight="1" x14ac:dyDescent="0.35">
      <c r="B109" s="500">
        <v>32</v>
      </c>
      <c r="C109" s="501" t="s">
        <v>382</v>
      </c>
      <c r="D109" s="500" t="s">
        <v>231</v>
      </c>
      <c r="E109" s="500" t="s">
        <v>74</v>
      </c>
      <c r="F109" s="500" t="s">
        <v>278</v>
      </c>
      <c r="G109" s="44" t="s">
        <v>232</v>
      </c>
      <c r="H109" s="19">
        <v>756</v>
      </c>
      <c r="I109" s="19">
        <v>42</v>
      </c>
      <c r="J109" s="19">
        <v>798</v>
      </c>
      <c r="K109" s="44">
        <v>94.46</v>
      </c>
      <c r="L109" s="44">
        <v>9.33</v>
      </c>
      <c r="M109" s="19">
        <v>584</v>
      </c>
      <c r="N109" s="19">
        <v>9095</v>
      </c>
      <c r="O109" s="19">
        <v>2.4947030000000003</v>
      </c>
      <c r="P109" s="496">
        <v>2723053.0864490005</v>
      </c>
      <c r="Q109" s="499" t="s">
        <v>415</v>
      </c>
      <c r="R109" s="497" t="s">
        <v>379</v>
      </c>
      <c r="S109" s="51" t="s">
        <v>61</v>
      </c>
      <c r="T109" s="144"/>
      <c r="U109" s="139"/>
      <c r="V109" s="150"/>
      <c r="W109" s="511">
        <v>45759</v>
      </c>
      <c r="X109" s="193" t="s">
        <v>280</v>
      </c>
      <c r="Y109" s="646"/>
      <c r="Z109" s="59"/>
    </row>
    <row r="110" spans="2:26" ht="29.25"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6">
        <v>984923.63610800006</v>
      </c>
      <c r="Q110" s="49">
        <v>45658</v>
      </c>
      <c r="R110" s="50" t="s">
        <v>141</v>
      </c>
      <c r="S110" s="18" t="s">
        <v>61</v>
      </c>
      <c r="T110" s="184">
        <v>45623</v>
      </c>
      <c r="U110" s="51">
        <v>45626</v>
      </c>
      <c r="V110" s="196">
        <v>45663</v>
      </c>
      <c r="W110" s="51">
        <v>45669</v>
      </c>
      <c r="X110" s="181"/>
      <c r="Y110" s="157"/>
      <c r="Z110" s="15"/>
    </row>
    <row r="111" spans="2:26" s="15" customFormat="1" ht="36.75"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6">
        <v>984923.63610800006</v>
      </c>
      <c r="Q111" s="49">
        <v>45658</v>
      </c>
      <c r="R111" s="50" t="s">
        <v>141</v>
      </c>
      <c r="S111" s="18" t="s">
        <v>61</v>
      </c>
      <c r="T111" s="184">
        <v>45651</v>
      </c>
      <c r="U111" s="51">
        <v>45684</v>
      </c>
      <c r="V111" s="196">
        <v>45686</v>
      </c>
      <c r="W111" s="51">
        <v>45687</v>
      </c>
      <c r="X111" s="181"/>
      <c r="Y111" s="157"/>
    </row>
    <row r="112" spans="2:26" s="15" customFormat="1" ht="36.75"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6">
        <v>1126247.400108</v>
      </c>
      <c r="Q112" s="49">
        <v>45658</v>
      </c>
      <c r="R112" s="50" t="s">
        <v>141</v>
      </c>
      <c r="S112" s="18" t="s">
        <v>61</v>
      </c>
      <c r="T112" s="184">
        <v>45624</v>
      </c>
      <c r="U112" s="51">
        <v>45626</v>
      </c>
      <c r="V112" s="196">
        <v>45680</v>
      </c>
      <c r="W112" s="51">
        <v>45681</v>
      </c>
      <c r="X112" s="181"/>
      <c r="Y112" s="157"/>
    </row>
    <row r="113" spans="2:26" s="15" customFormat="1" ht="36.75"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96">
        <v>1344129.8150650002</v>
      </c>
      <c r="Q113" s="49">
        <v>45822</v>
      </c>
      <c r="R113" s="497" t="s">
        <v>379</v>
      </c>
      <c r="S113" s="51" t="s">
        <v>61</v>
      </c>
      <c r="T113" s="144"/>
      <c r="U113" s="139"/>
      <c r="V113" s="150"/>
      <c r="W113" s="511">
        <v>45810</v>
      </c>
      <c r="X113" s="162"/>
      <c r="Y113" s="156"/>
      <c r="Z113" s="5"/>
    </row>
    <row r="114" spans="2:26" s="15" customFormat="1" ht="36.75"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4"/>
      <c r="U114" s="139"/>
      <c r="V114" s="150"/>
      <c r="W114" s="139">
        <v>45987</v>
      </c>
      <c r="X114" s="190"/>
      <c r="Y114" s="156"/>
      <c r="Z114" s="5"/>
    </row>
    <row r="115" spans="2:26" s="15" customFormat="1" ht="36.75"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5">
        <v>3.1589999999999998</v>
      </c>
      <c r="P115" s="19"/>
      <c r="Q115" s="49">
        <v>46005</v>
      </c>
      <c r="R115" s="52" t="s">
        <v>379</v>
      </c>
      <c r="S115" s="51" t="s">
        <v>61</v>
      </c>
      <c r="T115" s="144"/>
      <c r="U115" s="139"/>
      <c r="V115" s="150"/>
      <c r="W115" s="139">
        <v>45994</v>
      </c>
      <c r="X115" s="190"/>
      <c r="Y115" s="156"/>
      <c r="Z115" s="5"/>
    </row>
    <row r="116" spans="2:26" s="15" customFormat="1" ht="36.75"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5"/>
      <c r="Q116" s="49">
        <v>46005</v>
      </c>
      <c r="R116" s="52" t="s">
        <v>379</v>
      </c>
      <c r="S116" s="51" t="s">
        <v>61</v>
      </c>
      <c r="T116" s="144"/>
      <c r="U116" s="139"/>
      <c r="V116" s="150"/>
      <c r="W116" s="139">
        <v>45999</v>
      </c>
      <c r="X116" s="190"/>
      <c r="Y116" s="156"/>
      <c r="Z116" s="5"/>
    </row>
    <row r="117" spans="2:26" ht="29.25"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5"/>
      <c r="Q117" s="49">
        <v>46005</v>
      </c>
      <c r="R117" s="52" t="s">
        <v>379</v>
      </c>
      <c r="S117" s="51" t="s">
        <v>61</v>
      </c>
      <c r="T117" s="144"/>
      <c r="U117" s="139"/>
      <c r="V117" s="150"/>
      <c r="W117" s="139">
        <v>46013</v>
      </c>
      <c r="X117" s="190"/>
      <c r="Y117" s="156"/>
    </row>
    <row r="118" spans="2:26" s="15" customFormat="1" ht="36.75"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5"/>
      <c r="Q118" s="49">
        <v>46005</v>
      </c>
      <c r="R118" s="52" t="s">
        <v>379</v>
      </c>
      <c r="S118" s="51" t="s">
        <v>61</v>
      </c>
      <c r="T118" s="144"/>
      <c r="U118" s="139"/>
      <c r="V118" s="150"/>
      <c r="W118" s="139">
        <v>46003</v>
      </c>
      <c r="X118" s="190"/>
      <c r="Y118" s="156"/>
      <c r="Z118" s="5"/>
    </row>
    <row r="119" spans="2:26" s="15" customFormat="1" ht="36.75" customHeight="1" x14ac:dyDescent="0.35">
      <c r="B119" s="43"/>
      <c r="C119" s="552" t="s">
        <v>650</v>
      </c>
      <c r="D119" s="43" t="s">
        <v>231</v>
      </c>
      <c r="E119" s="43" t="s">
        <v>58</v>
      </c>
      <c r="F119" s="44" t="s">
        <v>278</v>
      </c>
      <c r="G119" s="43"/>
      <c r="H119" s="45"/>
      <c r="I119" s="45"/>
      <c r="J119" s="45"/>
      <c r="K119" s="45"/>
      <c r="L119" s="45"/>
      <c r="M119" s="45"/>
      <c r="N119" s="45"/>
      <c r="O119" s="45"/>
      <c r="P119" s="515"/>
      <c r="Q119" s="49">
        <v>46036</v>
      </c>
      <c r="R119" s="52" t="s">
        <v>379</v>
      </c>
      <c r="S119" s="51" t="s">
        <v>61</v>
      </c>
      <c r="T119" s="144"/>
      <c r="U119" s="139"/>
      <c r="V119" s="150"/>
      <c r="W119" s="139">
        <v>46031</v>
      </c>
      <c r="X119" s="190"/>
      <c r="Y119" s="156"/>
      <c r="Z119" s="5"/>
    </row>
    <row r="120" spans="2:26" s="15" customFormat="1" ht="36.75" customHeight="1" x14ac:dyDescent="0.35">
      <c r="B120" s="43"/>
      <c r="C120" s="552" t="s">
        <v>651</v>
      </c>
      <c r="D120" s="43" t="s">
        <v>391</v>
      </c>
      <c r="E120" s="43" t="s">
        <v>58</v>
      </c>
      <c r="F120" s="44" t="s">
        <v>278</v>
      </c>
      <c r="G120" s="43"/>
      <c r="H120" s="45"/>
      <c r="I120" s="45"/>
      <c r="J120" s="45"/>
      <c r="K120" s="45"/>
      <c r="L120" s="45"/>
      <c r="M120" s="45"/>
      <c r="N120" s="45"/>
      <c r="O120" s="45"/>
      <c r="P120" s="515"/>
      <c r="Q120" s="49">
        <v>46036</v>
      </c>
      <c r="R120" s="52" t="s">
        <v>379</v>
      </c>
      <c r="S120" s="51" t="s">
        <v>61</v>
      </c>
      <c r="T120" s="144"/>
      <c r="U120" s="139"/>
      <c r="V120" s="150"/>
      <c r="W120" s="139">
        <v>46026</v>
      </c>
      <c r="X120" s="190"/>
      <c r="Y120" s="156"/>
      <c r="Z120" s="5"/>
    </row>
    <row r="121" spans="2:26" s="15" customFormat="1" ht="36.75"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5"/>
      <c r="Q121" s="49">
        <v>46005</v>
      </c>
      <c r="R121" s="52" t="s">
        <v>379</v>
      </c>
      <c r="S121" s="51" t="s">
        <v>61</v>
      </c>
      <c r="T121" s="144"/>
      <c r="U121" s="139"/>
      <c r="V121" s="150"/>
      <c r="W121" s="139">
        <v>46006</v>
      </c>
      <c r="X121" s="190"/>
      <c r="Y121" s="156"/>
      <c r="Z121" s="5"/>
    </row>
    <row r="122" spans="2:26" s="15" customFormat="1" ht="36.75"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6">
        <v>1595805.5120649999</v>
      </c>
      <c r="Q122" s="49">
        <v>45627</v>
      </c>
      <c r="R122" s="50" t="s">
        <v>118</v>
      </c>
      <c r="S122" s="18" t="s">
        <v>61</v>
      </c>
      <c r="T122" s="184">
        <v>45629</v>
      </c>
      <c r="U122" s="51">
        <v>45632</v>
      </c>
      <c r="V122" s="196">
        <v>45640</v>
      </c>
      <c r="W122" s="51">
        <v>45642</v>
      </c>
      <c r="X122" s="167"/>
      <c r="Y122" s="155"/>
      <c r="Z122" s="5"/>
    </row>
    <row r="123" spans="2:26" s="15" customFormat="1" ht="36.75"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4"/>
      <c r="U123" s="139"/>
      <c r="V123" s="150"/>
      <c r="W123" s="511">
        <v>45935</v>
      </c>
      <c r="X123" s="190"/>
      <c r="Y123" s="156"/>
      <c r="Z123" s="5"/>
    </row>
    <row r="124" spans="2:26" s="15" customFormat="1" ht="36.75"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6">
        <v>650458.11210799997</v>
      </c>
      <c r="Q124" s="49">
        <v>45658</v>
      </c>
      <c r="R124" s="50" t="s">
        <v>118</v>
      </c>
      <c r="S124" s="18" t="s">
        <v>61</v>
      </c>
      <c r="T124" s="184">
        <v>45666</v>
      </c>
      <c r="U124" s="51">
        <v>45674</v>
      </c>
      <c r="V124" s="196">
        <v>45675</v>
      </c>
      <c r="W124" s="51">
        <v>45675</v>
      </c>
      <c r="X124" s="181"/>
      <c r="Y124" s="157"/>
    </row>
    <row r="125" spans="2:26" s="15" customFormat="1" ht="36.75"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6">
        <v>752440.09410799993</v>
      </c>
      <c r="Q125" s="49">
        <v>45658</v>
      </c>
      <c r="R125" s="50" t="s">
        <v>118</v>
      </c>
      <c r="S125" s="18" t="s">
        <v>61</v>
      </c>
      <c r="T125" s="184">
        <v>45668</v>
      </c>
      <c r="U125" s="51">
        <v>45673</v>
      </c>
      <c r="V125" s="196">
        <v>45677</v>
      </c>
      <c r="W125" s="51">
        <v>45677</v>
      </c>
      <c r="X125" s="188"/>
      <c r="Y125" s="157"/>
    </row>
    <row r="126" spans="2:26" s="15" customFormat="1" ht="36.75"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6">
        <v>752440.09410799993</v>
      </c>
      <c r="Q126" s="49">
        <v>45627</v>
      </c>
      <c r="R126" s="50" t="s">
        <v>118</v>
      </c>
      <c r="S126" s="18" t="s">
        <v>61</v>
      </c>
      <c r="T126" s="184">
        <v>45638</v>
      </c>
      <c r="U126" s="51">
        <v>45640</v>
      </c>
      <c r="V126" s="196">
        <v>45643</v>
      </c>
      <c r="W126" s="51">
        <v>45643</v>
      </c>
      <c r="X126" s="167"/>
      <c r="Y126" s="155">
        <v>3</v>
      </c>
      <c r="Z126" s="5"/>
    </row>
    <row r="127" spans="2:26" s="15" customFormat="1" ht="36.75"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6">
        <v>2635411.7904490004</v>
      </c>
      <c r="Q127" s="49">
        <v>45627</v>
      </c>
      <c r="R127" s="50" t="s">
        <v>118</v>
      </c>
      <c r="S127" s="18" t="s">
        <v>61</v>
      </c>
      <c r="T127" s="147">
        <v>45645</v>
      </c>
      <c r="U127" s="46">
        <v>45647</v>
      </c>
      <c r="V127" s="149">
        <v>45651</v>
      </c>
      <c r="W127" s="51">
        <v>45655</v>
      </c>
      <c r="X127" s="190"/>
      <c r="Y127" s="155">
        <v>4</v>
      </c>
      <c r="Z127" s="5"/>
    </row>
    <row r="128" spans="2:26" s="15" customFormat="1" ht="36.75"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6">
        <v>650458.11210799997</v>
      </c>
      <c r="Q128" s="49">
        <v>45627</v>
      </c>
      <c r="R128" s="50" t="s">
        <v>82</v>
      </c>
      <c r="S128" s="18" t="s">
        <v>61</v>
      </c>
      <c r="T128" s="184">
        <v>45629</v>
      </c>
      <c r="U128" s="51">
        <v>45640</v>
      </c>
      <c r="V128" s="196">
        <v>45644</v>
      </c>
      <c r="W128" s="51">
        <v>45646</v>
      </c>
      <c r="X128" s="190"/>
      <c r="Y128" s="155"/>
      <c r="Z128" s="5"/>
    </row>
    <row r="129" spans="2:26" s="15" customFormat="1" ht="36.75"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6">
        <v>650458.11210799997</v>
      </c>
      <c r="Q129" s="49">
        <v>45627</v>
      </c>
      <c r="R129" s="50" t="s">
        <v>82</v>
      </c>
      <c r="S129" s="18" t="s">
        <v>61</v>
      </c>
      <c r="T129" s="184">
        <v>45629</v>
      </c>
      <c r="U129" s="51">
        <v>45637</v>
      </c>
      <c r="V129" s="196">
        <v>45639</v>
      </c>
      <c r="W129" s="51">
        <v>45641</v>
      </c>
      <c r="X129" s="188"/>
      <c r="Y129" s="156">
        <v>3</v>
      </c>
      <c r="Z129" s="5"/>
    </row>
    <row r="130" spans="2:26" s="15" customFormat="1" ht="36.75"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6">
        <v>745277.51610799995</v>
      </c>
      <c r="Q130" s="49">
        <v>45627</v>
      </c>
      <c r="R130" s="50" t="s">
        <v>82</v>
      </c>
      <c r="S130" s="18" t="s">
        <v>61</v>
      </c>
      <c r="T130" s="184">
        <v>45629</v>
      </c>
      <c r="U130" s="51">
        <v>45631</v>
      </c>
      <c r="V130" s="196">
        <v>45633</v>
      </c>
      <c r="W130" s="51">
        <v>45636</v>
      </c>
      <c r="X130" s="190"/>
      <c r="Y130" s="155">
        <v>3</v>
      </c>
      <c r="Z130" s="5"/>
    </row>
    <row r="131" spans="2:26" s="15" customFormat="1" ht="36.75"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6">
        <v>2183199.4487310001</v>
      </c>
      <c r="Q131" s="49">
        <v>45658</v>
      </c>
      <c r="R131" s="50" t="s">
        <v>118</v>
      </c>
      <c r="S131" s="18" t="s">
        <v>61</v>
      </c>
      <c r="T131" s="147">
        <v>45681</v>
      </c>
      <c r="U131" s="46">
        <v>45684</v>
      </c>
      <c r="V131" s="149">
        <v>45686</v>
      </c>
      <c r="W131" s="51">
        <v>45688</v>
      </c>
      <c r="X131" s="190"/>
      <c r="Y131" s="156"/>
      <c r="Z131" s="5"/>
    </row>
    <row r="132" spans="2:26" ht="29.25" customHeight="1" x14ac:dyDescent="0.35">
      <c r="B132" s="43"/>
      <c r="C132" s="552"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5"/>
      <c r="Q132" s="49">
        <v>46005</v>
      </c>
      <c r="R132" s="50" t="s">
        <v>60</v>
      </c>
      <c r="S132" s="47" t="s">
        <v>61</v>
      </c>
      <c r="T132" s="144"/>
      <c r="U132" s="139"/>
      <c r="V132" s="150"/>
      <c r="W132" s="139">
        <v>46014</v>
      </c>
      <c r="X132" s="190"/>
      <c r="Y132" s="156"/>
    </row>
    <row r="133" spans="2:26" ht="29.25"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6">
        <v>650458.11210799997</v>
      </c>
      <c r="Q133" s="49">
        <v>45689</v>
      </c>
      <c r="R133" s="50" t="s">
        <v>118</v>
      </c>
      <c r="S133" s="18" t="s">
        <v>61</v>
      </c>
      <c r="T133" s="147">
        <v>45695</v>
      </c>
      <c r="U133" s="46">
        <v>45697</v>
      </c>
      <c r="V133" s="149">
        <v>45699</v>
      </c>
      <c r="W133" s="51">
        <v>45699</v>
      </c>
      <c r="X133" s="189"/>
      <c r="Y133" s="156"/>
    </row>
    <row r="134" spans="2:26" ht="29.25"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6">
        <v>650458.11210799997</v>
      </c>
      <c r="Q134" s="49">
        <v>45689</v>
      </c>
      <c r="R134" s="50" t="s">
        <v>118</v>
      </c>
      <c r="S134" s="18" t="s">
        <v>61</v>
      </c>
      <c r="T134" s="147">
        <v>45691</v>
      </c>
      <c r="U134" s="46">
        <v>45696</v>
      </c>
      <c r="V134" s="149">
        <v>45698</v>
      </c>
      <c r="W134" s="51">
        <v>45698</v>
      </c>
      <c r="X134" s="189"/>
      <c r="Y134" s="156"/>
    </row>
    <row r="135" spans="2:26" ht="29.25"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6">
        <v>984923.63610800006</v>
      </c>
      <c r="Q135" s="49">
        <v>45689</v>
      </c>
      <c r="R135" s="50" t="s">
        <v>118</v>
      </c>
      <c r="S135" s="18" t="s">
        <v>61</v>
      </c>
      <c r="T135" s="147">
        <v>45659</v>
      </c>
      <c r="U135" s="46">
        <v>45690</v>
      </c>
      <c r="V135" s="149">
        <v>45694</v>
      </c>
      <c r="W135" s="51">
        <v>45694</v>
      </c>
      <c r="X135" s="190"/>
      <c r="Y135" s="156"/>
    </row>
    <row r="136" spans="2:26" ht="29.25"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6">
        <v>2438641.2023449992</v>
      </c>
      <c r="Q136" s="49">
        <v>45689</v>
      </c>
      <c r="R136" s="50" t="s">
        <v>118</v>
      </c>
      <c r="S136" s="18" t="s">
        <v>61</v>
      </c>
      <c r="T136" s="147">
        <v>45696</v>
      </c>
      <c r="U136" s="46">
        <v>45700</v>
      </c>
      <c r="V136" s="149">
        <v>45700</v>
      </c>
      <c r="W136" s="51">
        <v>45702</v>
      </c>
      <c r="X136" s="189"/>
      <c r="Y136" s="156"/>
    </row>
    <row r="137" spans="2:26" ht="29.25"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6">
        <v>984923.63610800006</v>
      </c>
      <c r="Q137" s="49">
        <v>45658</v>
      </c>
      <c r="R137" s="50" t="s">
        <v>118</v>
      </c>
      <c r="S137" s="18" t="s">
        <v>61</v>
      </c>
      <c r="T137" s="184">
        <v>45685</v>
      </c>
      <c r="U137" s="51">
        <v>45687</v>
      </c>
      <c r="V137" s="196">
        <v>45688</v>
      </c>
      <c r="W137" s="51">
        <v>45688</v>
      </c>
      <c r="X137" s="191"/>
      <c r="Y137" s="157"/>
      <c r="Z137" s="15"/>
    </row>
    <row r="138" spans="2:26" ht="29.25"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6">
        <v>984923.63610800006</v>
      </c>
      <c r="Q138" s="49">
        <v>45689</v>
      </c>
      <c r="R138" s="50" t="s">
        <v>118</v>
      </c>
      <c r="S138" s="56" t="s">
        <v>61</v>
      </c>
      <c r="T138" s="184">
        <v>45690</v>
      </c>
      <c r="U138" s="51">
        <v>45695</v>
      </c>
      <c r="V138" s="196">
        <v>45696</v>
      </c>
      <c r="W138" s="51">
        <v>45697</v>
      </c>
      <c r="X138" s="189"/>
      <c r="Y138" s="157"/>
      <c r="Z138" s="15"/>
    </row>
    <row r="139" spans="2:26" ht="29.25"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6">
        <v>4121357.0384490001</v>
      </c>
      <c r="Q139" s="49">
        <v>45658</v>
      </c>
      <c r="R139" s="50" t="s">
        <v>118</v>
      </c>
      <c r="S139" s="18" t="s">
        <v>61</v>
      </c>
      <c r="T139" s="184">
        <v>45662</v>
      </c>
      <c r="U139" s="51">
        <v>45673</v>
      </c>
      <c r="V139" s="196">
        <v>45669</v>
      </c>
      <c r="W139" s="51">
        <v>45674</v>
      </c>
      <c r="X139" s="167"/>
      <c r="Y139" s="157"/>
      <c r="Z139" s="15"/>
    </row>
    <row r="140" spans="2:26" ht="29.25" customHeight="1" x14ac:dyDescent="0.35">
      <c r="B140" s="44"/>
      <c r="C140" s="48" t="s">
        <v>429</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96">
        <v>3663688.3030939996</v>
      </c>
      <c r="Q140" s="565" t="s">
        <v>415</v>
      </c>
      <c r="R140" s="50" t="s">
        <v>60</v>
      </c>
      <c r="S140" s="18" t="s">
        <v>61</v>
      </c>
      <c r="T140" s="144"/>
      <c r="U140" s="139"/>
      <c r="V140" s="150"/>
      <c r="W140" s="511">
        <v>45769</v>
      </c>
      <c r="X140" s="190"/>
      <c r="Y140" s="156"/>
    </row>
    <row r="141" spans="2:26" ht="29.25"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6">
        <v>2635411.7904490004</v>
      </c>
      <c r="Q141" s="49">
        <v>45717</v>
      </c>
      <c r="R141" s="50" t="s">
        <v>60</v>
      </c>
      <c r="S141" s="18" t="s">
        <v>61</v>
      </c>
      <c r="T141" s="147">
        <v>45715</v>
      </c>
      <c r="U141" s="46">
        <v>45718</v>
      </c>
      <c r="V141" s="149">
        <v>45720</v>
      </c>
      <c r="W141" s="51">
        <v>45721</v>
      </c>
      <c r="X141" s="190"/>
      <c r="Y141" s="156"/>
    </row>
    <row r="142" spans="2:26" ht="29.25"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6">
        <v>752440.09410799993</v>
      </c>
      <c r="Q142" s="49">
        <v>45689</v>
      </c>
      <c r="R142" s="50" t="s">
        <v>60</v>
      </c>
      <c r="S142" s="18" t="s">
        <v>61</v>
      </c>
      <c r="T142" s="147">
        <v>45696</v>
      </c>
      <c r="U142" s="46">
        <v>45698</v>
      </c>
      <c r="V142" s="149">
        <v>45704</v>
      </c>
      <c r="W142" s="51">
        <v>45705</v>
      </c>
      <c r="X142" s="190"/>
      <c r="Y142" s="156"/>
    </row>
    <row r="143" spans="2:26" ht="29.25"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6">
        <v>752440.09410799993</v>
      </c>
      <c r="Q143" s="49">
        <v>45689</v>
      </c>
      <c r="R143" s="50" t="s">
        <v>60</v>
      </c>
      <c r="S143" s="18" t="s">
        <v>61</v>
      </c>
      <c r="T143" s="147">
        <v>45698</v>
      </c>
      <c r="U143" s="46">
        <v>45700</v>
      </c>
      <c r="V143" s="149">
        <v>45706</v>
      </c>
      <c r="W143" s="51">
        <v>45709</v>
      </c>
      <c r="X143" s="190"/>
      <c r="Y143" s="156"/>
    </row>
    <row r="144" spans="2:26" ht="29.25"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6">
        <v>752440.09410799993</v>
      </c>
      <c r="Q144" s="49">
        <v>45689</v>
      </c>
      <c r="R144" s="50" t="s">
        <v>60</v>
      </c>
      <c r="S144" s="18" t="s">
        <v>61</v>
      </c>
      <c r="T144" s="147">
        <v>45703</v>
      </c>
      <c r="U144" s="46">
        <v>45706</v>
      </c>
      <c r="V144" s="149">
        <v>45709</v>
      </c>
      <c r="W144" s="51">
        <v>45710</v>
      </c>
      <c r="X144" s="190"/>
      <c r="Y144" s="156"/>
    </row>
    <row r="145" spans="2:26" ht="29.25" customHeight="1" x14ac:dyDescent="0.35">
      <c r="B145" s="44"/>
      <c r="C145" s="48" t="s">
        <v>443</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96">
        <v>1765260.9827310001</v>
      </c>
      <c r="Q145" s="565" t="s">
        <v>415</v>
      </c>
      <c r="R145" s="50" t="s">
        <v>60</v>
      </c>
      <c r="S145" s="51" t="s">
        <v>61</v>
      </c>
      <c r="T145" s="144"/>
      <c r="U145" s="139"/>
      <c r="V145" s="150"/>
      <c r="W145" s="511">
        <v>45410</v>
      </c>
      <c r="X145" s="190"/>
      <c r="Y145" s="156"/>
    </row>
    <row r="146" spans="2:26" ht="29.25"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6">
        <v>752440.09410799993</v>
      </c>
      <c r="Q146" s="49">
        <v>45689</v>
      </c>
      <c r="R146" s="50" t="s">
        <v>60</v>
      </c>
      <c r="S146" s="18" t="s">
        <v>61</v>
      </c>
      <c r="T146" s="184">
        <v>45707</v>
      </c>
      <c r="U146" s="51">
        <v>45708</v>
      </c>
      <c r="V146" s="196">
        <v>45712</v>
      </c>
      <c r="W146" s="51">
        <v>45713</v>
      </c>
      <c r="X146" s="190"/>
      <c r="Y146" s="157"/>
      <c r="Z146" s="15"/>
    </row>
    <row r="147" spans="2:26" ht="29.25" customHeight="1" x14ac:dyDescent="0.35">
      <c r="B147" s="44"/>
      <c r="C147" s="48" t="s">
        <v>444</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96">
        <v>752440.09410799993</v>
      </c>
      <c r="Q147" s="49">
        <v>45780</v>
      </c>
      <c r="R147" s="50" t="s">
        <v>60</v>
      </c>
      <c r="S147" s="51" t="s">
        <v>61</v>
      </c>
      <c r="T147" s="144"/>
      <c r="U147" s="139"/>
      <c r="V147" s="150"/>
      <c r="W147" s="511">
        <v>45780</v>
      </c>
      <c r="X147" s="190"/>
      <c r="Y147" s="156"/>
    </row>
    <row r="148" spans="2:26" ht="29.25"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6">
        <v>752440.09410799993</v>
      </c>
      <c r="Q148" s="49">
        <v>45689</v>
      </c>
      <c r="R148" s="50" t="s">
        <v>60</v>
      </c>
      <c r="S148" s="18" t="s">
        <v>61</v>
      </c>
      <c r="T148" s="147">
        <v>45712</v>
      </c>
      <c r="U148" s="46">
        <v>45713</v>
      </c>
      <c r="V148" s="149">
        <v>45715</v>
      </c>
      <c r="W148" s="51">
        <v>45715</v>
      </c>
      <c r="X148" s="190"/>
      <c r="Y148" s="156"/>
    </row>
    <row r="149" spans="2:26" ht="29.25"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4"/>
      <c r="U149" s="139"/>
      <c r="V149" s="150"/>
      <c r="W149" s="139">
        <v>45990</v>
      </c>
      <c r="X149" s="190"/>
      <c r="Y149" s="156"/>
    </row>
    <row r="150" spans="2:26" ht="29.25" customHeight="1" x14ac:dyDescent="0.35">
      <c r="B150" s="43"/>
      <c r="C150" s="552" t="s">
        <v>669</v>
      </c>
      <c r="D150" s="43" t="s">
        <v>79</v>
      </c>
      <c r="E150" s="43"/>
      <c r="F150" s="44" t="s">
        <v>882</v>
      </c>
      <c r="G150" s="43"/>
      <c r="H150" s="45"/>
      <c r="I150" s="45"/>
      <c r="J150" s="45"/>
      <c r="K150" s="45"/>
      <c r="L150" s="45"/>
      <c r="M150" s="45"/>
      <c r="N150" s="45"/>
      <c r="O150" s="45"/>
      <c r="P150" s="515"/>
      <c r="Q150" s="49">
        <v>46067</v>
      </c>
      <c r="R150" s="50" t="s">
        <v>60</v>
      </c>
      <c r="S150" s="47" t="s">
        <v>61</v>
      </c>
      <c r="T150" s="144"/>
      <c r="U150" s="139"/>
      <c r="V150" s="150"/>
      <c r="W150" s="139">
        <v>46063</v>
      </c>
      <c r="X150" s="190"/>
      <c r="Y150" s="156"/>
    </row>
    <row r="151" spans="2:26" ht="29.25" customHeight="1" x14ac:dyDescent="0.35">
      <c r="B151" s="43"/>
      <c r="C151" s="552" t="s">
        <v>671</v>
      </c>
      <c r="D151" s="43" t="s">
        <v>77</v>
      </c>
      <c r="E151" s="43"/>
      <c r="F151" s="44" t="s">
        <v>882</v>
      </c>
      <c r="G151" s="43"/>
      <c r="H151" s="45"/>
      <c r="I151" s="45"/>
      <c r="J151" s="45"/>
      <c r="K151" s="45"/>
      <c r="L151" s="45"/>
      <c r="M151" s="45"/>
      <c r="N151" s="45"/>
      <c r="O151" s="45"/>
      <c r="P151" s="515"/>
      <c r="Q151" s="49">
        <v>46067</v>
      </c>
      <c r="R151" s="50" t="s">
        <v>60</v>
      </c>
      <c r="S151" s="47" t="s">
        <v>61</v>
      </c>
      <c r="T151" s="144">
        <v>46063</v>
      </c>
      <c r="U151" s="139"/>
      <c r="V151" s="150"/>
      <c r="W151" s="139">
        <v>46065</v>
      </c>
      <c r="X151" s="190"/>
      <c r="Y151" s="156"/>
    </row>
    <row r="152" spans="2:26" ht="29.25" customHeight="1" x14ac:dyDescent="0.35">
      <c r="B152" s="43"/>
      <c r="C152" s="552" t="s">
        <v>672</v>
      </c>
      <c r="D152" s="43" t="s">
        <v>126</v>
      </c>
      <c r="E152" s="43"/>
      <c r="F152" s="44" t="s">
        <v>882</v>
      </c>
      <c r="G152" s="43"/>
      <c r="H152" s="45"/>
      <c r="I152" s="45"/>
      <c r="J152" s="45"/>
      <c r="K152" s="45"/>
      <c r="L152" s="45"/>
      <c r="M152" s="45"/>
      <c r="N152" s="45"/>
      <c r="O152" s="45"/>
      <c r="P152" s="515"/>
      <c r="Q152" s="49">
        <v>46067</v>
      </c>
      <c r="R152" s="50" t="s">
        <v>60</v>
      </c>
      <c r="S152" s="47" t="s">
        <v>61</v>
      </c>
      <c r="T152" s="144">
        <v>46053</v>
      </c>
      <c r="U152" s="139"/>
      <c r="V152" s="150"/>
      <c r="W152" s="139">
        <v>46057</v>
      </c>
      <c r="X152" s="190"/>
      <c r="Y152" s="156"/>
    </row>
    <row r="153" spans="2:26" ht="29.25" customHeight="1" x14ac:dyDescent="0.35">
      <c r="B153" s="43"/>
      <c r="C153" s="552" t="s">
        <v>673</v>
      </c>
      <c r="D153" s="43" t="s">
        <v>206</v>
      </c>
      <c r="E153" s="43"/>
      <c r="F153" s="44" t="s">
        <v>882</v>
      </c>
      <c r="G153" s="43"/>
      <c r="H153" s="45"/>
      <c r="I153" s="45"/>
      <c r="J153" s="45"/>
      <c r="K153" s="45"/>
      <c r="L153" s="45"/>
      <c r="M153" s="45"/>
      <c r="N153" s="45"/>
      <c r="O153" s="45"/>
      <c r="P153" s="515"/>
      <c r="Q153" s="49">
        <v>46067</v>
      </c>
      <c r="R153" s="50" t="s">
        <v>60</v>
      </c>
      <c r="S153" s="47" t="s">
        <v>61</v>
      </c>
      <c r="T153" s="144">
        <v>46057</v>
      </c>
      <c r="U153" s="139"/>
      <c r="V153" s="150"/>
      <c r="W153" s="139">
        <v>46059</v>
      </c>
      <c r="X153" s="190"/>
      <c r="Y153" s="156"/>
    </row>
    <row r="154" spans="2:26" ht="29.25" customHeight="1" x14ac:dyDescent="0.35">
      <c r="B154" s="44">
        <v>16</v>
      </c>
      <c r="C154" s="48" t="s">
        <v>274</v>
      </c>
      <c r="D154" s="44" t="s">
        <v>275</v>
      </c>
      <c r="E154" s="44" t="s">
        <v>74</v>
      </c>
      <c r="F154" s="44" t="s">
        <v>278</v>
      </c>
      <c r="G154" s="44" t="s">
        <v>324</v>
      </c>
      <c r="H154" s="140">
        <f>K154*8</f>
        <v>614.16</v>
      </c>
      <c r="I154" s="140">
        <f>L154*4.4</f>
        <v>27.984000000000005</v>
      </c>
      <c r="J154" s="19">
        <f>SUM(H154:I154)</f>
        <v>642.14400000000001</v>
      </c>
      <c r="K154" s="19">
        <v>76.77</v>
      </c>
      <c r="L154" s="19">
        <v>6.36</v>
      </c>
      <c r="M154" s="19">
        <v>388.74</v>
      </c>
      <c r="N154" s="19">
        <v>3855</v>
      </c>
      <c r="O154" s="19">
        <v>2.348757</v>
      </c>
      <c r="P154" s="496">
        <v>1765261</v>
      </c>
      <c r="Q154" s="49">
        <v>45717</v>
      </c>
      <c r="R154" s="50" t="s">
        <v>60</v>
      </c>
      <c r="S154" s="51" t="s">
        <v>61</v>
      </c>
      <c r="T154" s="147">
        <v>45722</v>
      </c>
      <c r="U154" s="46"/>
      <c r="V154" s="149"/>
      <c r="W154" s="51">
        <v>45728</v>
      </c>
      <c r="X154" s="190"/>
      <c r="Y154" s="156"/>
    </row>
    <row r="155" spans="2:26" ht="29.25"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6">
        <v>752440.09410799993</v>
      </c>
      <c r="Q155" s="49">
        <v>45689</v>
      </c>
      <c r="R155" s="50" t="s">
        <v>60</v>
      </c>
      <c r="S155" s="18" t="s">
        <v>61</v>
      </c>
      <c r="T155" s="147">
        <v>45673</v>
      </c>
      <c r="U155" s="46">
        <v>45684</v>
      </c>
      <c r="V155" s="149">
        <v>45692</v>
      </c>
      <c r="W155" s="51">
        <v>45693</v>
      </c>
      <c r="X155" s="190"/>
      <c r="Y155" s="155"/>
    </row>
    <row r="156" spans="2:26" ht="29.25"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6">
        <v>2635411.7904490004</v>
      </c>
      <c r="Q156" s="49">
        <v>45785</v>
      </c>
      <c r="R156" s="50" t="s">
        <v>60</v>
      </c>
      <c r="S156" s="51" t="s">
        <v>61</v>
      </c>
      <c r="T156" s="144"/>
      <c r="U156" s="139"/>
      <c r="V156" s="150"/>
      <c r="W156" s="511">
        <v>45790</v>
      </c>
      <c r="X156" s="190"/>
      <c r="Y156" s="156"/>
    </row>
    <row r="157" spans="2:26" ht="29.25" customHeight="1" x14ac:dyDescent="0.35">
      <c r="B157" s="44"/>
      <c r="C157" s="48" t="s">
        <v>486</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96">
        <v>2836089.3524490003</v>
      </c>
      <c r="Q157" s="49">
        <v>45789</v>
      </c>
      <c r="R157" s="50" t="s">
        <v>60</v>
      </c>
      <c r="S157" s="51" t="s">
        <v>61</v>
      </c>
      <c r="T157" s="144"/>
      <c r="U157" s="139"/>
      <c r="V157" s="150"/>
      <c r="W157" s="511">
        <v>45797</v>
      </c>
      <c r="X157" s="190"/>
      <c r="Y157" s="156"/>
    </row>
    <row r="158" spans="2:26" ht="29.25" customHeight="1" x14ac:dyDescent="0.35">
      <c r="B158" s="44">
        <v>18</v>
      </c>
      <c r="C158" s="48" t="s">
        <v>286</v>
      </c>
      <c r="D158" s="44" t="s">
        <v>287</v>
      </c>
      <c r="E158" s="44" t="s">
        <v>91</v>
      </c>
      <c r="F158" s="44" t="s">
        <v>278</v>
      </c>
      <c r="G158" s="44" t="s">
        <v>386</v>
      </c>
      <c r="H158" s="140">
        <f>K158*8</f>
        <v>1264.6400000000001</v>
      </c>
      <c r="I158" s="140">
        <f>L158*4.4</f>
        <v>72.248000000000019</v>
      </c>
      <c r="J158" s="19">
        <f>SUM(H158:I158)</f>
        <v>1336.8880000000001</v>
      </c>
      <c r="K158" s="19">
        <v>158.08000000000001</v>
      </c>
      <c r="L158" s="19">
        <v>16.420000000000002</v>
      </c>
      <c r="M158" s="19">
        <v>1226.53</v>
      </c>
      <c r="N158" s="19">
        <v>15882</v>
      </c>
      <c r="O158" s="19">
        <v>2.4947030000000003</v>
      </c>
      <c r="P158" s="496">
        <v>4266794</v>
      </c>
      <c r="Q158" s="49">
        <v>45717</v>
      </c>
      <c r="R158" s="50" t="s">
        <v>60</v>
      </c>
      <c r="S158" s="51" t="s">
        <v>61</v>
      </c>
      <c r="T158" s="147"/>
      <c r="U158" s="46"/>
      <c r="V158" s="149"/>
      <c r="W158" s="51">
        <v>45738</v>
      </c>
      <c r="X158" s="167"/>
      <c r="Y158" s="156"/>
    </row>
    <row r="159" spans="2:26" ht="29.25"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6">
        <v>984923.63610800006</v>
      </c>
      <c r="Q159" s="49">
        <v>45658</v>
      </c>
      <c r="R159" s="50" t="s">
        <v>60</v>
      </c>
      <c r="S159" s="18" t="s">
        <v>61</v>
      </c>
      <c r="T159" s="147">
        <v>45665</v>
      </c>
      <c r="U159" s="46">
        <v>45665</v>
      </c>
      <c r="V159" s="149">
        <v>45672</v>
      </c>
      <c r="W159" s="51">
        <v>45673</v>
      </c>
      <c r="X159" s="190"/>
      <c r="Y159" s="155"/>
    </row>
    <row r="160" spans="2:26" ht="29.25" customHeight="1" x14ac:dyDescent="0.35">
      <c r="B160" s="500">
        <v>27</v>
      </c>
      <c r="C160" s="501" t="s">
        <v>370</v>
      </c>
      <c r="D160" s="500" t="s">
        <v>77</v>
      </c>
      <c r="E160" s="500" t="s">
        <v>101</v>
      </c>
      <c r="F160" s="500" t="s">
        <v>278</v>
      </c>
      <c r="G160" s="44" t="s">
        <v>411</v>
      </c>
      <c r="H160" s="19">
        <v>268</v>
      </c>
      <c r="I160" s="19">
        <v>14</v>
      </c>
      <c r="J160" s="19">
        <v>282</v>
      </c>
      <c r="K160" s="19">
        <v>33.42</v>
      </c>
      <c r="L160" s="19">
        <v>3.15</v>
      </c>
      <c r="M160" s="19">
        <v>255.26</v>
      </c>
      <c r="N160" s="19">
        <v>1904</v>
      </c>
      <c r="O160" s="19">
        <v>0.86627600000000005</v>
      </c>
      <c r="P160" s="496">
        <v>745277.51610799995</v>
      </c>
      <c r="Q160" s="49">
        <v>45717</v>
      </c>
      <c r="R160" s="563" t="s">
        <v>60</v>
      </c>
      <c r="S160" s="51" t="s">
        <v>61</v>
      </c>
      <c r="T160" s="144"/>
      <c r="U160" s="139"/>
      <c r="V160" s="150"/>
      <c r="W160" s="511">
        <v>45744</v>
      </c>
      <c r="X160" s="193" t="s">
        <v>393</v>
      </c>
      <c r="Y160" s="646"/>
      <c r="Z160" s="59"/>
    </row>
    <row r="161" spans="2:26" ht="29.25"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6">
        <v>2154107.4570649997</v>
      </c>
      <c r="Q161" s="49">
        <v>45658</v>
      </c>
      <c r="R161" s="50" t="s">
        <v>60</v>
      </c>
      <c r="S161" s="18" t="s">
        <v>61</v>
      </c>
      <c r="T161" s="184">
        <v>45659</v>
      </c>
      <c r="U161" s="51">
        <v>45661</v>
      </c>
      <c r="V161" s="196">
        <v>45675</v>
      </c>
      <c r="W161" s="51">
        <v>45676</v>
      </c>
      <c r="X161" s="192"/>
      <c r="Y161" s="153"/>
      <c r="Z161" s="15"/>
    </row>
    <row r="162" spans="2:26" ht="29.25"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6">
        <v>5283315.0419999994</v>
      </c>
      <c r="Q162" s="49">
        <v>45914</v>
      </c>
      <c r="R162" s="50" t="s">
        <v>60</v>
      </c>
      <c r="S162" s="51" t="s">
        <v>61</v>
      </c>
      <c r="T162" s="144"/>
      <c r="U162" s="139"/>
      <c r="V162" s="150"/>
      <c r="W162" s="511">
        <v>45914</v>
      </c>
      <c r="X162" s="190"/>
    </row>
    <row r="163" spans="2:26" ht="29.25" customHeight="1" x14ac:dyDescent="0.35">
      <c r="B163" s="43"/>
      <c r="C163" s="552" t="s">
        <v>680</v>
      </c>
      <c r="D163" s="43" t="s">
        <v>57</v>
      </c>
      <c r="E163" s="43" t="s">
        <v>74</v>
      </c>
      <c r="F163" s="44" t="s">
        <v>882</v>
      </c>
      <c r="G163" s="43"/>
      <c r="H163" s="45"/>
      <c r="I163" s="45"/>
      <c r="J163" s="45"/>
      <c r="K163" s="45"/>
      <c r="L163" s="45"/>
      <c r="M163" s="45"/>
      <c r="N163" s="45"/>
      <c r="O163" s="45"/>
      <c r="P163" s="515"/>
      <c r="Q163" s="49">
        <v>46036</v>
      </c>
      <c r="R163" s="50" t="s">
        <v>60</v>
      </c>
      <c r="S163" s="47" t="s">
        <v>61</v>
      </c>
      <c r="T163" s="144"/>
      <c r="U163" s="139"/>
      <c r="V163" s="150"/>
      <c r="W163" s="139">
        <v>46047</v>
      </c>
      <c r="X163" s="190"/>
    </row>
    <row r="164" spans="2:26" ht="29.25" customHeight="1" x14ac:dyDescent="0.35">
      <c r="B164" s="500">
        <v>39</v>
      </c>
      <c r="C164" s="501" t="s">
        <v>398</v>
      </c>
      <c r="D164" s="500" t="s">
        <v>399</v>
      </c>
      <c r="E164" s="500" t="s">
        <v>74</v>
      </c>
      <c r="F164" s="500" t="s">
        <v>278</v>
      </c>
      <c r="G164" s="500"/>
      <c r="H164" s="502">
        <f>K164*8</f>
        <v>566.48</v>
      </c>
      <c r="I164" s="502">
        <f>L164*4.4</f>
        <v>25.564</v>
      </c>
      <c r="J164" s="502">
        <f>SUBTOTAL(9,H164:I164)</f>
        <v>592.04399999999998</v>
      </c>
      <c r="K164" s="502">
        <v>70.81</v>
      </c>
      <c r="L164" s="502">
        <v>5.81</v>
      </c>
      <c r="M164" s="502">
        <v>356.96</v>
      </c>
      <c r="N164" s="502">
        <v>3466</v>
      </c>
      <c r="O164" s="19">
        <v>1.7680549999999999</v>
      </c>
      <c r="P164" s="496">
        <v>1649958.0770650001</v>
      </c>
      <c r="Q164" s="49">
        <v>45717</v>
      </c>
      <c r="R164" s="563" t="s">
        <v>60</v>
      </c>
      <c r="S164" s="51" t="s">
        <v>61</v>
      </c>
      <c r="T164" s="185"/>
      <c r="U164" s="141"/>
      <c r="V164" s="197"/>
      <c r="W164" s="511">
        <v>45747</v>
      </c>
      <c r="X164" s="641"/>
      <c r="Y164" s="57"/>
      <c r="Z164" s="59"/>
    </row>
    <row r="165" spans="2:26" ht="29.25"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6">
        <v>1161364.312108</v>
      </c>
      <c r="Q165" s="49">
        <v>45658</v>
      </c>
      <c r="R165" s="50" t="s">
        <v>60</v>
      </c>
      <c r="S165" s="18" t="s">
        <v>61</v>
      </c>
      <c r="T165" s="147">
        <v>45640</v>
      </c>
      <c r="U165" s="46">
        <v>45642</v>
      </c>
      <c r="V165" s="149">
        <v>45661</v>
      </c>
      <c r="W165" s="51">
        <v>45662</v>
      </c>
      <c r="X165" s="190"/>
      <c r="Y165" s="2"/>
    </row>
    <row r="166" spans="2:26" ht="29.25" customHeight="1" x14ac:dyDescent="0.35">
      <c r="B166" s="500">
        <v>46</v>
      </c>
      <c r="C166" s="501" t="s">
        <v>408</v>
      </c>
      <c r="D166" s="500" t="s">
        <v>203</v>
      </c>
      <c r="E166" s="500" t="s">
        <v>74</v>
      </c>
      <c r="F166" s="500" t="s">
        <v>278</v>
      </c>
      <c r="G166" s="44"/>
      <c r="H166" s="19">
        <f>K166*8</f>
        <v>466.88</v>
      </c>
      <c r="I166" s="19">
        <f>L166*4.4</f>
        <v>21.472000000000001</v>
      </c>
      <c r="J166" s="19">
        <f>SUBTOTAL(9,H166:I166)</f>
        <v>488.35199999999998</v>
      </c>
      <c r="K166" s="19">
        <v>58.36</v>
      </c>
      <c r="L166" s="19">
        <v>4.88</v>
      </c>
      <c r="M166" s="19">
        <v>292.33</v>
      </c>
      <c r="N166" s="19">
        <v>2716</v>
      </c>
      <c r="O166" s="19">
        <v>1.768</v>
      </c>
      <c r="P166" s="496">
        <v>1317205.2180649999</v>
      </c>
      <c r="Q166" s="565" t="s">
        <v>415</v>
      </c>
      <c r="R166" s="563" t="s">
        <v>60</v>
      </c>
      <c r="S166" s="51" t="s">
        <v>61</v>
      </c>
      <c r="T166" s="144"/>
      <c r="U166" s="139"/>
      <c r="V166" s="150"/>
      <c r="W166" s="511">
        <v>45757</v>
      </c>
      <c r="X166" s="190"/>
    </row>
    <row r="167" spans="2:26" ht="29.25"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6">
        <v>650458.11210799997</v>
      </c>
      <c r="Q167" s="49">
        <v>45627</v>
      </c>
      <c r="R167" s="50" t="s">
        <v>60</v>
      </c>
      <c r="S167" s="18" t="s">
        <v>61</v>
      </c>
      <c r="T167" s="184">
        <v>45637</v>
      </c>
      <c r="U167" s="51">
        <v>45639</v>
      </c>
      <c r="V167" s="196">
        <v>45653</v>
      </c>
      <c r="W167" s="51">
        <v>45653</v>
      </c>
      <c r="X167" s="190"/>
      <c r="Y167" s="2">
        <v>4</v>
      </c>
    </row>
    <row r="168" spans="2:26" ht="29.25"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6">
        <v>1126247.400108</v>
      </c>
      <c r="Q168" s="49">
        <v>45627</v>
      </c>
      <c r="R168" s="50" t="s">
        <v>60</v>
      </c>
      <c r="S168" s="18" t="s">
        <v>61</v>
      </c>
      <c r="T168" s="184">
        <v>45627</v>
      </c>
      <c r="U168" s="51">
        <v>45629</v>
      </c>
      <c r="V168" s="196">
        <v>45655</v>
      </c>
      <c r="W168" s="51">
        <v>45657</v>
      </c>
      <c r="X168" s="190"/>
      <c r="Y168" s="2">
        <v>4</v>
      </c>
    </row>
    <row r="169" spans="2:26" ht="29.25" customHeight="1" x14ac:dyDescent="0.35">
      <c r="B169" s="44"/>
      <c r="C169" s="48" t="s">
        <v>419</v>
      </c>
      <c r="D169" s="44" t="s">
        <v>63</v>
      </c>
      <c r="E169" s="44" t="s">
        <v>74</v>
      </c>
      <c r="F169" s="500" t="s">
        <v>278</v>
      </c>
      <c r="G169" s="44" t="s">
        <v>438</v>
      </c>
      <c r="H169" s="19">
        <v>252</v>
      </c>
      <c r="I169" s="19">
        <v>13</v>
      </c>
      <c r="J169" s="19">
        <v>265</v>
      </c>
      <c r="K169" s="19">
        <v>31.4</v>
      </c>
      <c r="L169" s="19">
        <v>2.89</v>
      </c>
      <c r="M169" s="19">
        <v>164.7</v>
      </c>
      <c r="N169" s="19">
        <v>1802</v>
      </c>
      <c r="O169" s="19">
        <v>0.86627600000000005</v>
      </c>
      <c r="P169" s="496">
        <v>752440.09410799993</v>
      </c>
      <c r="Q169" s="565" t="s">
        <v>415</v>
      </c>
      <c r="R169" s="563" t="s">
        <v>60</v>
      </c>
      <c r="S169" s="51" t="s">
        <v>61</v>
      </c>
      <c r="T169" s="144"/>
      <c r="U169" s="139"/>
      <c r="V169" s="150"/>
      <c r="W169" s="511">
        <v>45757</v>
      </c>
      <c r="X169" s="190"/>
    </row>
    <row r="170" spans="2:26" ht="29.25"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6">
        <v>752440.09410799993</v>
      </c>
      <c r="Q170" s="49">
        <v>45627</v>
      </c>
      <c r="R170" s="50" t="s">
        <v>60</v>
      </c>
      <c r="S170" s="18" t="s">
        <v>61</v>
      </c>
      <c r="T170" s="184">
        <v>45627</v>
      </c>
      <c r="U170" s="51">
        <v>45631</v>
      </c>
      <c r="V170" s="196">
        <v>45644</v>
      </c>
      <c r="W170" s="51">
        <v>45645</v>
      </c>
      <c r="X170" s="190"/>
      <c r="Y170" s="2">
        <v>3</v>
      </c>
    </row>
    <row r="171" spans="2:26" ht="29.25"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6">
        <v>1126247.400108</v>
      </c>
      <c r="Q171" s="49">
        <v>45627</v>
      </c>
      <c r="R171" s="50" t="s">
        <v>60</v>
      </c>
      <c r="S171" s="18" t="s">
        <v>61</v>
      </c>
      <c r="T171" s="184">
        <v>45636</v>
      </c>
      <c r="U171" s="51">
        <v>45639</v>
      </c>
      <c r="V171" s="196">
        <v>45648</v>
      </c>
      <c r="W171" s="51">
        <v>45650</v>
      </c>
      <c r="X171" s="188"/>
    </row>
    <row r="172" spans="2:26" ht="29.25"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6">
        <v>5088278.7390940003</v>
      </c>
      <c r="Q172" s="49">
        <v>45658</v>
      </c>
      <c r="R172" s="50" t="s">
        <v>60</v>
      </c>
      <c r="S172" s="18" t="s">
        <v>61</v>
      </c>
      <c r="T172" s="184">
        <v>45659</v>
      </c>
      <c r="U172" s="51">
        <v>45679</v>
      </c>
      <c r="V172" s="196">
        <v>45685</v>
      </c>
      <c r="W172" s="51">
        <v>45688</v>
      </c>
      <c r="X172" s="191"/>
      <c r="Y172" s="173"/>
      <c r="Z172" s="15"/>
    </row>
    <row r="173" spans="2:26" ht="29.25"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6">
        <v>645061.94810799998</v>
      </c>
      <c r="Q173" s="498" t="s">
        <v>415</v>
      </c>
      <c r="R173" s="50" t="s">
        <v>60</v>
      </c>
      <c r="S173" s="18" t="s">
        <v>61</v>
      </c>
      <c r="T173" s="147"/>
      <c r="U173" s="46"/>
      <c r="V173" s="149"/>
      <c r="W173" s="51">
        <v>45759</v>
      </c>
      <c r="X173" s="167" t="s">
        <v>280</v>
      </c>
    </row>
    <row r="174" spans="2:26" ht="29.25"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6">
        <v>2154107.4570649997</v>
      </c>
      <c r="Q174" s="49">
        <v>45689</v>
      </c>
      <c r="R174" s="50" t="s">
        <v>60</v>
      </c>
      <c r="S174" s="18" t="s">
        <v>61</v>
      </c>
      <c r="T174" s="147">
        <v>45690</v>
      </c>
      <c r="U174" s="46">
        <v>45692</v>
      </c>
      <c r="V174" s="149">
        <v>45697</v>
      </c>
      <c r="W174" s="51">
        <v>45701</v>
      </c>
      <c r="X174" s="190"/>
    </row>
    <row r="175" spans="2:26" ht="29.25" customHeight="1" x14ac:dyDescent="0.35">
      <c r="B175" s="43"/>
      <c r="C175" s="552" t="s">
        <v>684</v>
      </c>
      <c r="D175" s="43" t="s">
        <v>65</v>
      </c>
      <c r="E175" s="43" t="s">
        <v>74</v>
      </c>
      <c r="F175" s="44" t="s">
        <v>882</v>
      </c>
      <c r="G175" s="43"/>
      <c r="H175" s="45"/>
      <c r="I175" s="45"/>
      <c r="J175" s="45"/>
      <c r="K175" s="45"/>
      <c r="L175" s="45"/>
      <c r="M175" s="45"/>
      <c r="N175" s="45"/>
      <c r="O175" s="45"/>
      <c r="P175" s="515"/>
      <c r="Q175" s="49">
        <v>46036</v>
      </c>
      <c r="R175" s="50" t="s">
        <v>60</v>
      </c>
      <c r="S175" s="47" t="s">
        <v>61</v>
      </c>
      <c r="T175" s="144"/>
      <c r="U175" s="139"/>
      <c r="V175" s="150"/>
      <c r="W175" s="139">
        <v>46051</v>
      </c>
      <c r="X175" s="190"/>
    </row>
    <row r="176" spans="2:26" ht="29.25" customHeight="1" x14ac:dyDescent="0.35">
      <c r="B176" s="43"/>
      <c r="C176" s="552" t="s">
        <v>685</v>
      </c>
      <c r="D176" s="43" t="s">
        <v>63</v>
      </c>
      <c r="E176" s="43"/>
      <c r="F176" s="44" t="s">
        <v>882</v>
      </c>
      <c r="G176" s="43"/>
      <c r="H176" s="45"/>
      <c r="I176" s="45"/>
      <c r="J176" s="45"/>
      <c r="K176" s="45"/>
      <c r="L176" s="45"/>
      <c r="M176" s="45"/>
      <c r="N176" s="45"/>
      <c r="O176" s="45"/>
      <c r="P176" s="515"/>
      <c r="Q176" s="49">
        <v>46067</v>
      </c>
      <c r="R176" s="50" t="s">
        <v>60</v>
      </c>
      <c r="S176" s="47" t="s">
        <v>61</v>
      </c>
      <c r="T176" s="144"/>
      <c r="U176" s="139"/>
      <c r="V176" s="150"/>
      <c r="W176" s="139">
        <v>46068</v>
      </c>
      <c r="X176" s="190"/>
    </row>
    <row r="177" spans="2:26" ht="29.25" customHeight="1" x14ac:dyDescent="0.35">
      <c r="B177" s="43"/>
      <c r="C177" s="552" t="s">
        <v>687</v>
      </c>
      <c r="D177" s="43" t="s">
        <v>210</v>
      </c>
      <c r="E177" s="43" t="s">
        <v>74</v>
      </c>
      <c r="F177" s="44" t="s">
        <v>854</v>
      </c>
      <c r="G177" s="43"/>
      <c r="H177" s="45"/>
      <c r="I177" s="45"/>
      <c r="J177" s="45"/>
      <c r="K177" s="45"/>
      <c r="L177" s="45"/>
      <c r="M177" s="45"/>
      <c r="N177" s="45"/>
      <c r="O177" s="45"/>
      <c r="P177" s="515"/>
      <c r="Q177" s="49">
        <v>46036</v>
      </c>
      <c r="R177" s="50" t="s">
        <v>60</v>
      </c>
      <c r="S177" s="47" t="s">
        <v>61</v>
      </c>
      <c r="T177" s="144"/>
      <c r="U177" s="139"/>
      <c r="V177" s="150"/>
      <c r="W177" s="139">
        <v>46035</v>
      </c>
      <c r="X177" s="190"/>
    </row>
    <row r="178" spans="2:26" ht="29.25" customHeight="1" x14ac:dyDescent="0.35">
      <c r="B178" s="43"/>
      <c r="C178" s="552" t="s">
        <v>689</v>
      </c>
      <c r="D178" s="43" t="s">
        <v>77</v>
      </c>
      <c r="E178" s="43" t="s">
        <v>74</v>
      </c>
      <c r="F178" s="44" t="s">
        <v>854</v>
      </c>
      <c r="G178" s="43"/>
      <c r="H178" s="45"/>
      <c r="I178" s="45"/>
      <c r="J178" s="45"/>
      <c r="K178" s="45"/>
      <c r="L178" s="45"/>
      <c r="M178" s="45"/>
      <c r="N178" s="45"/>
      <c r="O178" s="45"/>
      <c r="P178" s="515"/>
      <c r="Q178" s="49">
        <v>46036</v>
      </c>
      <c r="R178" s="50" t="s">
        <v>60</v>
      </c>
      <c r="S178" s="47" t="s">
        <v>61</v>
      </c>
      <c r="T178" s="144"/>
      <c r="U178" s="139"/>
      <c r="V178" s="150"/>
      <c r="W178" s="139">
        <v>46040</v>
      </c>
      <c r="X178" s="190"/>
    </row>
    <row r="179" spans="2:26" ht="29.25" customHeight="1" x14ac:dyDescent="0.35">
      <c r="B179" s="43"/>
      <c r="C179" s="552" t="s">
        <v>690</v>
      </c>
      <c r="D179" s="43" t="s">
        <v>57</v>
      </c>
      <c r="E179" s="43" t="s">
        <v>74</v>
      </c>
      <c r="F179" s="44" t="s">
        <v>854</v>
      </c>
      <c r="G179" s="43"/>
      <c r="H179" s="45"/>
      <c r="I179" s="45"/>
      <c r="J179" s="45"/>
      <c r="K179" s="45"/>
      <c r="L179" s="45"/>
      <c r="M179" s="45"/>
      <c r="N179" s="45"/>
      <c r="O179" s="45"/>
      <c r="P179" s="515"/>
      <c r="Q179" s="49">
        <v>46036</v>
      </c>
      <c r="R179" s="50" t="s">
        <v>60</v>
      </c>
      <c r="S179" s="47" t="s">
        <v>61</v>
      </c>
      <c r="T179" s="144"/>
      <c r="U179" s="139"/>
      <c r="V179" s="150"/>
      <c r="W179" s="139">
        <v>46038</v>
      </c>
      <c r="X179" s="190"/>
    </row>
    <row r="180" spans="2:26" ht="29.25" customHeight="1" x14ac:dyDescent="0.35">
      <c r="B180" s="43"/>
      <c r="C180" s="552" t="s">
        <v>691</v>
      </c>
      <c r="D180" s="43" t="s">
        <v>696</v>
      </c>
      <c r="E180" s="43" t="s">
        <v>74</v>
      </c>
      <c r="F180" s="43" t="s">
        <v>854</v>
      </c>
      <c r="G180" s="43"/>
      <c r="H180" s="45"/>
      <c r="I180" s="45"/>
      <c r="J180" s="45"/>
      <c r="K180" s="45"/>
      <c r="L180" s="45"/>
      <c r="M180" s="45"/>
      <c r="N180" s="45"/>
      <c r="O180" s="45"/>
      <c r="P180" s="515"/>
      <c r="Q180" s="49">
        <v>46036</v>
      </c>
      <c r="R180" s="50" t="s">
        <v>60</v>
      </c>
      <c r="S180" s="47" t="s">
        <v>61</v>
      </c>
      <c r="T180" s="144"/>
      <c r="U180" s="139"/>
      <c r="V180" s="150"/>
      <c r="W180" s="139">
        <v>46053</v>
      </c>
      <c r="X180" s="190"/>
    </row>
    <row r="181" spans="2:26" ht="29.25"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5">
        <v>1.7529999999999999</v>
      </c>
      <c r="P181" s="19"/>
      <c r="Q181" s="49">
        <v>46005</v>
      </c>
      <c r="R181" s="50" t="s">
        <v>60</v>
      </c>
      <c r="S181" s="47" t="s">
        <v>61</v>
      </c>
      <c r="T181" s="144"/>
      <c r="U181" s="139"/>
      <c r="V181" s="150"/>
      <c r="W181" s="139">
        <v>46022</v>
      </c>
      <c r="X181" s="190"/>
    </row>
    <row r="182" spans="2:26" ht="29.25"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4"/>
      <c r="U182" s="139"/>
      <c r="V182" s="150"/>
      <c r="W182" s="511">
        <v>45939</v>
      </c>
      <c r="X182" s="190"/>
    </row>
    <row r="183" spans="2:26" ht="29.25"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9"/>
      <c r="U183" s="511"/>
      <c r="V183" s="636"/>
      <c r="W183" s="511">
        <v>45945</v>
      </c>
      <c r="X183" s="190"/>
    </row>
    <row r="184" spans="2:26" ht="29.5" customHeight="1" x14ac:dyDescent="0.35">
      <c r="B184" s="44"/>
      <c r="C184" s="48" t="s">
        <v>552</v>
      </c>
      <c r="D184" s="44" t="s">
        <v>555</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96">
        <v>752440.09410799993</v>
      </c>
      <c r="Q184" s="49">
        <v>45914</v>
      </c>
      <c r="R184" s="50" t="s">
        <v>60</v>
      </c>
      <c r="S184" s="51" t="s">
        <v>61</v>
      </c>
      <c r="T184" s="144"/>
      <c r="U184" s="139"/>
      <c r="V184" s="150"/>
      <c r="W184" s="511">
        <v>45927</v>
      </c>
      <c r="X184" s="190"/>
    </row>
    <row r="185" spans="2:26" ht="29.5"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9"/>
      <c r="U185" s="511"/>
      <c r="V185" s="636"/>
      <c r="W185" s="511">
        <v>45947</v>
      </c>
      <c r="X185" s="190"/>
    </row>
    <row r="186" spans="2:26" s="59" customFormat="1" ht="31.5"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6">
        <v>1761921.9257309998</v>
      </c>
      <c r="Q186" s="49">
        <v>45791</v>
      </c>
      <c r="R186" s="50" t="s">
        <v>60</v>
      </c>
      <c r="S186" s="51" t="s">
        <v>61</v>
      </c>
      <c r="T186" s="144"/>
      <c r="U186" s="139"/>
      <c r="V186" s="150"/>
      <c r="W186" s="511">
        <v>45808</v>
      </c>
      <c r="X186" s="190"/>
      <c r="Y186" s="4"/>
      <c r="Z186" s="5"/>
    </row>
    <row r="187" spans="2:26" s="59" customFormat="1" ht="27.5"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6">
        <v>752440.09410799993</v>
      </c>
      <c r="Q187" s="49">
        <v>45658</v>
      </c>
      <c r="R187" s="50" t="s">
        <v>115</v>
      </c>
      <c r="S187" s="18" t="s">
        <v>61</v>
      </c>
      <c r="T187" s="184">
        <v>45659</v>
      </c>
      <c r="U187" s="51">
        <v>45661</v>
      </c>
      <c r="V187" s="196">
        <v>45666</v>
      </c>
      <c r="W187" s="51">
        <v>45669</v>
      </c>
      <c r="X187" s="191"/>
      <c r="Y187" s="173"/>
      <c r="Z187" s="15"/>
    </row>
    <row r="188" spans="2:26" s="59" customFormat="1" ht="28.5"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6">
        <v>752440.09410799993</v>
      </c>
      <c r="Q188" s="49">
        <v>45658</v>
      </c>
      <c r="R188" s="50" t="s">
        <v>115</v>
      </c>
      <c r="S188" s="18" t="s">
        <v>61</v>
      </c>
      <c r="T188" s="184">
        <v>45661</v>
      </c>
      <c r="U188" s="51">
        <v>45674</v>
      </c>
      <c r="V188" s="196">
        <v>45676</v>
      </c>
      <c r="W188" s="51">
        <v>45679</v>
      </c>
      <c r="X188" s="191"/>
      <c r="Y188" s="173"/>
      <c r="Z188" s="15"/>
    </row>
    <row r="189" spans="2:26" s="59" customFormat="1" ht="31.5"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6">
        <v>752440.09410799993</v>
      </c>
      <c r="Q189" s="49">
        <v>45627</v>
      </c>
      <c r="R189" s="50" t="s">
        <v>115</v>
      </c>
      <c r="S189" s="18" t="s">
        <v>61</v>
      </c>
      <c r="T189" s="147">
        <v>45638</v>
      </c>
      <c r="U189" s="46">
        <v>45643</v>
      </c>
      <c r="V189" s="149">
        <v>45645</v>
      </c>
      <c r="W189" s="51">
        <v>45647</v>
      </c>
      <c r="X189" s="190"/>
      <c r="Y189" s="2">
        <v>3</v>
      </c>
      <c r="Z189" s="5"/>
    </row>
    <row r="190" spans="2:26" s="59" customFormat="1" ht="30.5"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6">
        <v>745277.51610799995</v>
      </c>
      <c r="Q190" s="49">
        <v>45627</v>
      </c>
      <c r="R190" s="50" t="s">
        <v>115</v>
      </c>
      <c r="S190" s="18" t="s">
        <v>61</v>
      </c>
      <c r="T190" s="147">
        <v>45641</v>
      </c>
      <c r="U190" s="46">
        <v>45645</v>
      </c>
      <c r="V190" s="149">
        <v>45648</v>
      </c>
      <c r="W190" s="51">
        <v>45650</v>
      </c>
      <c r="X190" s="190"/>
      <c r="Y190" s="2">
        <v>4</v>
      </c>
      <c r="Z190" s="5"/>
    </row>
    <row r="191" spans="2:26" s="59" customFormat="1" ht="24"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6">
        <v>752440.09410799993</v>
      </c>
      <c r="Q191" s="49">
        <v>45627</v>
      </c>
      <c r="R191" s="50" t="s">
        <v>115</v>
      </c>
      <c r="S191" s="18" t="s">
        <v>61</v>
      </c>
      <c r="T191" s="147">
        <v>45641</v>
      </c>
      <c r="U191" s="46">
        <v>45653</v>
      </c>
      <c r="V191" s="149">
        <v>45653</v>
      </c>
      <c r="W191" s="51">
        <v>45654</v>
      </c>
      <c r="X191" s="190"/>
      <c r="Y191" s="2">
        <v>4</v>
      </c>
      <c r="Z191" s="5"/>
    </row>
    <row r="192" spans="2:26" s="59" customFormat="1" ht="25.5"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6">
        <v>2723053.0864490005</v>
      </c>
      <c r="Q192" s="49">
        <v>45822</v>
      </c>
      <c r="R192" s="50" t="s">
        <v>60</v>
      </c>
      <c r="S192" s="51" t="s">
        <v>61</v>
      </c>
      <c r="T192" s="144"/>
      <c r="U192" s="139"/>
      <c r="V192" s="150"/>
      <c r="W192" s="511">
        <v>45837</v>
      </c>
      <c r="X192" s="190"/>
      <c r="Y192" s="4"/>
      <c r="Z192" s="5"/>
    </row>
    <row r="193" spans="2:26" s="59" customFormat="1" ht="29" customHeight="1" x14ac:dyDescent="0.35">
      <c r="B193" s="44"/>
      <c r="C193" s="48" t="s">
        <v>514</v>
      </c>
      <c r="D193" s="44" t="s">
        <v>391</v>
      </c>
      <c r="E193" s="44" t="s">
        <v>74</v>
      </c>
      <c r="F193" s="44" t="s">
        <v>278</v>
      </c>
      <c r="G193" s="44"/>
      <c r="H193" s="502">
        <f>K193*8</f>
        <v>1008.24</v>
      </c>
      <c r="I193" s="502">
        <f>L193*4.4</f>
        <v>49.764000000000003</v>
      </c>
      <c r="J193" s="502">
        <f>SUBTOTAL(9,H193:I193)</f>
        <v>1058.0039999999999</v>
      </c>
      <c r="K193" s="502">
        <v>126.03</v>
      </c>
      <c r="L193" s="502">
        <v>11.31</v>
      </c>
      <c r="M193" s="502">
        <v>716</v>
      </c>
      <c r="N193" s="502">
        <v>11510</v>
      </c>
      <c r="O193" s="19">
        <v>3.1590180000000001</v>
      </c>
      <c r="P193" s="496">
        <v>3508292.325094</v>
      </c>
      <c r="Q193" s="49">
        <v>45822</v>
      </c>
      <c r="R193" s="50" t="s">
        <v>60</v>
      </c>
      <c r="S193" s="51" t="s">
        <v>61</v>
      </c>
      <c r="T193" s="144"/>
      <c r="U193" s="139"/>
      <c r="V193" s="150"/>
      <c r="W193" s="511">
        <v>45819</v>
      </c>
      <c r="X193" s="190"/>
      <c r="Y193" s="4"/>
      <c r="Z193" s="5"/>
    </row>
    <row r="194" spans="2:26" s="59" customFormat="1" ht="15.5"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6">
        <v>752440.09410799993</v>
      </c>
      <c r="Q194" s="49">
        <v>45627</v>
      </c>
      <c r="R194" s="50" t="s">
        <v>108</v>
      </c>
      <c r="S194" s="18" t="s">
        <v>61</v>
      </c>
      <c r="T194" s="147">
        <v>45640</v>
      </c>
      <c r="U194" s="46">
        <v>45641</v>
      </c>
      <c r="V194" s="149">
        <v>45655</v>
      </c>
      <c r="W194" s="51">
        <v>45656</v>
      </c>
      <c r="X194" s="190"/>
      <c r="Y194" s="2"/>
      <c r="Z194" s="5"/>
    </row>
    <row r="195" spans="2:26" s="59" customFormat="1" ht="15.5"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6">
        <v>645061.94810799998</v>
      </c>
      <c r="Q195" s="49">
        <v>45627</v>
      </c>
      <c r="R195" s="50" t="s">
        <v>108</v>
      </c>
      <c r="S195" s="18" t="s">
        <v>61</v>
      </c>
      <c r="T195" s="147">
        <v>45640</v>
      </c>
      <c r="U195" s="46">
        <v>45641</v>
      </c>
      <c r="V195" s="149">
        <v>45651</v>
      </c>
      <c r="W195" s="51">
        <v>45652</v>
      </c>
      <c r="X195" s="190"/>
      <c r="Y195" s="2">
        <v>4</v>
      </c>
      <c r="Z195" s="5"/>
    </row>
    <row r="196" spans="2:26" s="59" customFormat="1" ht="30"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6">
        <v>645061.94810799998</v>
      </c>
      <c r="Q196" s="49">
        <v>45658</v>
      </c>
      <c r="R196" s="50" t="s">
        <v>108</v>
      </c>
      <c r="S196" s="18" t="s">
        <v>61</v>
      </c>
      <c r="T196" s="184">
        <v>45643</v>
      </c>
      <c r="U196" s="51">
        <v>45644</v>
      </c>
      <c r="V196" s="196">
        <v>45681</v>
      </c>
      <c r="W196" s="51">
        <v>45682</v>
      </c>
      <c r="X196" s="191"/>
      <c r="Y196" s="173"/>
      <c r="Z196" s="15"/>
    </row>
    <row r="197" spans="2:26" s="59" customFormat="1" ht="26"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6">
        <v>1325884.491065</v>
      </c>
      <c r="Q197" s="49">
        <v>45658</v>
      </c>
      <c r="R197" s="50" t="s">
        <v>97</v>
      </c>
      <c r="S197" s="18" t="s">
        <v>61</v>
      </c>
      <c r="T197" s="184">
        <v>45658</v>
      </c>
      <c r="U197" s="51">
        <v>45659</v>
      </c>
      <c r="V197" s="196">
        <v>45671</v>
      </c>
      <c r="W197" s="51">
        <v>45674</v>
      </c>
      <c r="X197" s="191"/>
      <c r="Y197" s="173"/>
      <c r="Z197" s="15"/>
    </row>
    <row r="198" spans="2:26" s="59" customFormat="1" ht="21.5"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6">
        <v>645061.94810799998</v>
      </c>
      <c r="Q198" s="49">
        <v>45658</v>
      </c>
      <c r="R198" s="50" t="s">
        <v>97</v>
      </c>
      <c r="S198" s="18" t="s">
        <v>61</v>
      </c>
      <c r="T198" s="184">
        <v>45658</v>
      </c>
      <c r="U198" s="51">
        <v>45659</v>
      </c>
      <c r="V198" s="196">
        <v>45665</v>
      </c>
      <c r="W198" s="51">
        <v>45667</v>
      </c>
      <c r="X198" s="164"/>
      <c r="Y198" s="173"/>
      <c r="Z198" s="15"/>
    </row>
    <row r="199" spans="2:26" s="59" customFormat="1" ht="22"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6">
        <v>645061.94810799998</v>
      </c>
      <c r="Q199" s="49">
        <v>45658</v>
      </c>
      <c r="R199" s="50" t="s">
        <v>194</v>
      </c>
      <c r="S199" s="56" t="s">
        <v>61</v>
      </c>
      <c r="T199" s="184">
        <v>45675</v>
      </c>
      <c r="U199" s="51">
        <v>45679</v>
      </c>
      <c r="V199" s="196">
        <v>45682</v>
      </c>
      <c r="W199" s="51">
        <v>45682</v>
      </c>
      <c r="X199" s="191"/>
      <c r="Y199" s="173"/>
      <c r="Z199" s="15"/>
    </row>
    <row r="200" spans="2:26" s="59" customFormat="1" ht="24.5"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6">
        <v>650458.11210799997</v>
      </c>
      <c r="Q200" s="49">
        <v>45658</v>
      </c>
      <c r="R200" s="50" t="s">
        <v>94</v>
      </c>
      <c r="S200" s="18" t="s">
        <v>61</v>
      </c>
      <c r="T200" s="184">
        <v>45648</v>
      </c>
      <c r="U200" s="51">
        <v>45673</v>
      </c>
      <c r="V200" s="196">
        <v>45677</v>
      </c>
      <c r="W200" s="51">
        <v>45678</v>
      </c>
      <c r="X200" s="164"/>
      <c r="Y200" s="173"/>
      <c r="Z200" s="15"/>
    </row>
    <row r="201" spans="2:26" s="59" customFormat="1" ht="24"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6">
        <v>650458.11210799997</v>
      </c>
      <c r="Q201" s="49">
        <v>45822</v>
      </c>
      <c r="R201" s="50" t="s">
        <v>115</v>
      </c>
      <c r="S201" s="51" t="s">
        <v>61</v>
      </c>
      <c r="T201" s="144"/>
      <c r="U201" s="139"/>
      <c r="V201" s="150"/>
      <c r="W201" s="511">
        <v>45821</v>
      </c>
      <c r="X201" s="162"/>
      <c r="Y201" s="4"/>
      <c r="Z201" s="5"/>
    </row>
    <row r="202" spans="2:26" s="59" customFormat="1" ht="23"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6">
        <v>650458.11210799997</v>
      </c>
      <c r="Q202" s="49">
        <v>45658</v>
      </c>
      <c r="R202" s="50" t="s">
        <v>97</v>
      </c>
      <c r="S202" s="18" t="s">
        <v>61</v>
      </c>
      <c r="T202" s="184">
        <v>45678</v>
      </c>
      <c r="U202" s="51">
        <v>45679</v>
      </c>
      <c r="V202" s="196">
        <v>45684</v>
      </c>
      <c r="W202" s="51">
        <v>45685</v>
      </c>
      <c r="X202" s="166"/>
      <c r="Y202" s="173"/>
      <c r="Z202" s="15"/>
    </row>
    <row r="203" spans="2:26" s="59" customFormat="1" ht="20.5"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6">
        <v>752440.09410799993</v>
      </c>
      <c r="Q203" s="49">
        <v>45627</v>
      </c>
      <c r="R203" s="50" t="s">
        <v>97</v>
      </c>
      <c r="S203" s="18" t="s">
        <v>61</v>
      </c>
      <c r="T203" s="147">
        <v>45641</v>
      </c>
      <c r="U203" s="46">
        <v>45646</v>
      </c>
      <c r="V203" s="149">
        <v>45647</v>
      </c>
      <c r="W203" s="51">
        <v>45648</v>
      </c>
      <c r="X203" s="162"/>
      <c r="Y203" s="2">
        <v>3</v>
      </c>
      <c r="Z203" s="5"/>
    </row>
    <row r="204" spans="2:26" s="59" customFormat="1" ht="30"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6">
        <v>752440.09410799993</v>
      </c>
      <c r="Q204" s="49">
        <v>45627</v>
      </c>
      <c r="R204" s="50" t="s">
        <v>97</v>
      </c>
      <c r="S204" s="18" t="s">
        <v>61</v>
      </c>
      <c r="T204" s="183">
        <v>45645</v>
      </c>
      <c r="U204" s="148">
        <v>45651</v>
      </c>
      <c r="V204" s="195">
        <v>45652</v>
      </c>
      <c r="W204" s="51">
        <v>45653</v>
      </c>
      <c r="X204" s="162"/>
      <c r="Y204" s="2">
        <v>4</v>
      </c>
      <c r="Z204" s="5"/>
    </row>
    <row r="205" spans="2:26" s="59" customFormat="1" ht="19.5"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6">
        <v>745277.51610799995</v>
      </c>
      <c r="Q205" s="49">
        <v>45658</v>
      </c>
      <c r="R205" s="50" t="s">
        <v>97</v>
      </c>
      <c r="S205" s="18" t="s">
        <v>61</v>
      </c>
      <c r="T205" s="147">
        <v>45651</v>
      </c>
      <c r="U205" s="46">
        <v>45654</v>
      </c>
      <c r="V205" s="149">
        <v>45657</v>
      </c>
      <c r="W205" s="51">
        <v>45659</v>
      </c>
      <c r="X205" s="162"/>
      <c r="Y205" s="2"/>
      <c r="Z205" s="5"/>
    </row>
    <row r="206" spans="2:26" s="59" customFormat="1" ht="19"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6">
        <v>650458.11210799997</v>
      </c>
      <c r="Q206" s="49">
        <v>45658</v>
      </c>
      <c r="R206" s="50" t="s">
        <v>97</v>
      </c>
      <c r="S206" s="18" t="s">
        <v>61</v>
      </c>
      <c r="T206" s="632">
        <v>45651</v>
      </c>
      <c r="U206" s="633">
        <v>45679</v>
      </c>
      <c r="V206" s="637">
        <v>45680</v>
      </c>
      <c r="W206" s="51">
        <v>45680</v>
      </c>
      <c r="X206" s="164"/>
      <c r="Y206" s="173"/>
      <c r="Z206" s="15"/>
    </row>
    <row r="207" spans="2:26" s="59" customFormat="1" ht="20.5"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6">
        <v>752440.09410799993</v>
      </c>
      <c r="Q207" s="49">
        <v>45658</v>
      </c>
      <c r="R207" s="50" t="s">
        <v>94</v>
      </c>
      <c r="S207" s="18" t="s">
        <v>61</v>
      </c>
      <c r="T207" s="147">
        <v>45650</v>
      </c>
      <c r="U207" s="46">
        <v>45658</v>
      </c>
      <c r="V207" s="149">
        <v>45661</v>
      </c>
      <c r="W207" s="51">
        <v>45662</v>
      </c>
      <c r="X207" s="162"/>
      <c r="Y207" s="2"/>
      <c r="Z207" s="5"/>
    </row>
    <row r="208" spans="2:26" ht="32"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6">
        <v>1161364.312108</v>
      </c>
      <c r="Q208" s="49">
        <v>45658</v>
      </c>
      <c r="R208" s="50" t="s">
        <v>194</v>
      </c>
      <c r="S208" s="18" t="s">
        <v>61</v>
      </c>
      <c r="T208" s="184">
        <v>45654</v>
      </c>
      <c r="U208" s="51">
        <v>45654</v>
      </c>
      <c r="V208" s="196">
        <v>45665</v>
      </c>
      <c r="W208" s="51">
        <v>45673</v>
      </c>
      <c r="X208" s="164"/>
      <c r="Y208" s="173"/>
      <c r="Z208" s="15"/>
    </row>
    <row r="209" spans="2:26" ht="22"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6">
        <v>745277.51610799995</v>
      </c>
      <c r="Q209" s="49">
        <v>45627</v>
      </c>
      <c r="R209" s="50" t="s">
        <v>80</v>
      </c>
      <c r="S209" s="18" t="s">
        <v>61</v>
      </c>
      <c r="T209" s="147">
        <v>45649</v>
      </c>
      <c r="U209" s="46">
        <v>45651</v>
      </c>
      <c r="V209" s="149">
        <v>45655</v>
      </c>
      <c r="W209" s="51">
        <v>45655</v>
      </c>
      <c r="X209" s="162"/>
      <c r="Y209" s="2">
        <v>4</v>
      </c>
    </row>
    <row r="210" spans="2:26" ht="26.5"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5">
        <v>1.768</v>
      </c>
      <c r="P210" s="19"/>
      <c r="Q210" s="49">
        <v>46005</v>
      </c>
      <c r="R210" s="52" t="s">
        <v>548</v>
      </c>
      <c r="S210" s="51" t="s">
        <v>61</v>
      </c>
      <c r="T210" s="144"/>
      <c r="U210" s="139"/>
      <c r="V210" s="150"/>
      <c r="W210" s="139">
        <v>46004</v>
      </c>
      <c r="X210" s="162"/>
    </row>
    <row r="211" spans="2:26" ht="23"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5">
        <v>1.768</v>
      </c>
      <c r="P211" s="19"/>
      <c r="Q211" s="49">
        <v>46005</v>
      </c>
      <c r="R211" s="52" t="s">
        <v>548</v>
      </c>
      <c r="S211" s="51" t="s">
        <v>61</v>
      </c>
      <c r="T211" s="144"/>
      <c r="U211" s="139"/>
      <c r="V211" s="150"/>
      <c r="W211" s="139">
        <v>46005</v>
      </c>
      <c r="X211" s="162"/>
    </row>
    <row r="212" spans="2:26" ht="23"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6">
        <v>650458.11210799997</v>
      </c>
      <c r="Q212" s="49">
        <v>45658</v>
      </c>
      <c r="R212" s="50" t="s">
        <v>115</v>
      </c>
      <c r="S212" s="18" t="s">
        <v>61</v>
      </c>
      <c r="T212" s="147">
        <v>45680</v>
      </c>
      <c r="U212" s="46">
        <v>45684</v>
      </c>
      <c r="V212" s="149">
        <v>45686</v>
      </c>
      <c r="W212" s="51">
        <v>45687</v>
      </c>
      <c r="X212" s="162"/>
    </row>
    <row r="213" spans="2:26" ht="24.5"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6">
        <v>650458.11210799997</v>
      </c>
      <c r="Q213" s="49">
        <v>45689</v>
      </c>
      <c r="R213" s="50" t="s">
        <v>115</v>
      </c>
      <c r="S213" s="18" t="s">
        <v>61</v>
      </c>
      <c r="T213" s="147">
        <v>45671</v>
      </c>
      <c r="U213" s="46">
        <v>45673</v>
      </c>
      <c r="V213" s="149">
        <v>45688</v>
      </c>
      <c r="W213" s="51">
        <v>45692</v>
      </c>
      <c r="X213" s="162"/>
      <c r="Y213" s="2"/>
    </row>
    <row r="214" spans="2:26" ht="24"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6">
        <v>650458.11210799997</v>
      </c>
      <c r="Q214" s="49">
        <v>45689</v>
      </c>
      <c r="R214" s="50" t="s">
        <v>80</v>
      </c>
      <c r="S214" s="18" t="s">
        <v>61</v>
      </c>
      <c r="T214" s="184">
        <v>45648</v>
      </c>
      <c r="U214" s="51">
        <v>45696</v>
      </c>
      <c r="V214" s="196">
        <v>45691</v>
      </c>
      <c r="W214" s="51">
        <v>45716</v>
      </c>
      <c r="X214" s="164"/>
      <c r="Y214" s="173"/>
      <c r="Z214" s="15"/>
    </row>
    <row r="215" spans="2:26" ht="24"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6">
        <v>705045.34674800001</v>
      </c>
      <c r="Q215" s="49">
        <v>45914</v>
      </c>
      <c r="R215" s="50" t="s">
        <v>60</v>
      </c>
      <c r="S215" s="51" t="s">
        <v>61</v>
      </c>
      <c r="T215" s="144"/>
      <c r="U215" s="139"/>
      <c r="V215" s="150"/>
      <c r="W215" s="511">
        <v>45930</v>
      </c>
      <c r="X215" s="162"/>
    </row>
    <row r="216" spans="2:26" ht="23.5"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6">
        <v>645061.94810799998</v>
      </c>
      <c r="Q216" s="49">
        <v>45689</v>
      </c>
      <c r="R216" s="50" t="s">
        <v>115</v>
      </c>
      <c r="S216" s="18" t="s">
        <v>61</v>
      </c>
      <c r="T216" s="147">
        <v>45688</v>
      </c>
      <c r="U216" s="46">
        <v>45691</v>
      </c>
      <c r="V216" s="149">
        <v>45695</v>
      </c>
      <c r="W216" s="51">
        <v>45696</v>
      </c>
      <c r="X216" s="162"/>
    </row>
    <row r="217" spans="2:26" ht="18.5"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9"/>
      <c r="U217" s="511"/>
      <c r="V217" s="636"/>
      <c r="W217" s="511">
        <v>45947</v>
      </c>
      <c r="X217" s="162"/>
    </row>
    <row r="218" spans="2:26" ht="25.5"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6">
        <v>645061.94810799998</v>
      </c>
      <c r="Q218" s="49">
        <v>45689</v>
      </c>
      <c r="R218" s="50" t="s">
        <v>94</v>
      </c>
      <c r="S218" s="18" t="s">
        <v>61</v>
      </c>
      <c r="T218" s="147">
        <v>45690</v>
      </c>
      <c r="U218" s="46">
        <v>45700</v>
      </c>
      <c r="V218" s="149">
        <v>45704</v>
      </c>
      <c r="W218" s="51">
        <v>45712</v>
      </c>
      <c r="X218" s="162"/>
    </row>
    <row r="219" spans="2:26" ht="15.5"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6">
        <v>745277.51610799995</v>
      </c>
      <c r="Q219" s="49">
        <v>45689</v>
      </c>
      <c r="R219" s="50" t="s">
        <v>94</v>
      </c>
      <c r="S219" s="18" t="s">
        <v>61</v>
      </c>
      <c r="T219" s="147">
        <v>45705</v>
      </c>
      <c r="U219" s="46">
        <v>45706</v>
      </c>
      <c r="V219" s="149">
        <v>45713</v>
      </c>
      <c r="W219" s="51">
        <v>45716</v>
      </c>
      <c r="X219" s="162"/>
    </row>
    <row r="220" spans="2:26" ht="15.5"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6">
        <v>650458.11210799997</v>
      </c>
      <c r="Q220" s="49">
        <v>45658</v>
      </c>
      <c r="R220" s="50" t="s">
        <v>82</v>
      </c>
      <c r="S220" s="18" t="s">
        <v>61</v>
      </c>
      <c r="T220" s="184">
        <v>45651</v>
      </c>
      <c r="U220" s="51">
        <v>45655</v>
      </c>
      <c r="V220" s="196">
        <v>45677</v>
      </c>
      <c r="W220" s="51">
        <v>45678</v>
      </c>
      <c r="X220" s="164"/>
      <c r="Y220" s="173"/>
      <c r="Z220" s="15"/>
    </row>
    <row r="221" spans="2:26" ht="15.5"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6">
        <v>650458.11210799997</v>
      </c>
      <c r="Q221" s="49">
        <v>45689</v>
      </c>
      <c r="R221" s="50" t="s">
        <v>94</v>
      </c>
      <c r="S221" s="18" t="s">
        <v>61</v>
      </c>
      <c r="T221" s="184">
        <v>45652</v>
      </c>
      <c r="U221" s="51">
        <v>45694</v>
      </c>
      <c r="V221" s="196">
        <v>45695</v>
      </c>
      <c r="W221" s="51">
        <v>45698</v>
      </c>
      <c r="X221" s="164"/>
      <c r="Y221" s="173"/>
      <c r="Z221" s="15"/>
    </row>
    <row r="222" spans="2:26" ht="22"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6">
        <v>752440.09410799993</v>
      </c>
      <c r="Q222" s="49">
        <v>45658</v>
      </c>
      <c r="R222" s="50" t="s">
        <v>82</v>
      </c>
      <c r="S222" s="18" t="s">
        <v>61</v>
      </c>
      <c r="T222" s="184">
        <v>45649</v>
      </c>
      <c r="U222" s="51">
        <v>45655</v>
      </c>
      <c r="V222" s="196">
        <v>45670</v>
      </c>
      <c r="W222" s="51">
        <v>45672</v>
      </c>
      <c r="X222" s="164"/>
      <c r="Y222" s="173"/>
      <c r="Z222" s="15"/>
    </row>
    <row r="223" spans="2:26" ht="15.5" x14ac:dyDescent="0.3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96">
        <v>1761921.9257309998</v>
      </c>
      <c r="Q223" s="49">
        <v>45839</v>
      </c>
      <c r="R223" s="50" t="s">
        <v>60</v>
      </c>
      <c r="S223" s="18" t="s">
        <v>61</v>
      </c>
      <c r="T223" s="147">
        <v>45691</v>
      </c>
      <c r="U223" s="630"/>
      <c r="V223" s="630"/>
      <c r="W223" s="51">
        <v>45853</v>
      </c>
      <c r="X223" s="640" t="s">
        <v>244</v>
      </c>
    </row>
    <row r="224" spans="2:26" ht="15.5"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6">
        <v>752440.09410799993</v>
      </c>
      <c r="Q224" s="49">
        <v>45689</v>
      </c>
      <c r="R224" s="50" t="s">
        <v>108</v>
      </c>
      <c r="S224" s="18" t="s">
        <v>61</v>
      </c>
      <c r="T224" s="147">
        <v>45666</v>
      </c>
      <c r="U224" s="635">
        <v>45694</v>
      </c>
      <c r="V224" s="630">
        <v>45696</v>
      </c>
      <c r="W224" s="51">
        <v>45700</v>
      </c>
      <c r="X224" s="162"/>
      <c r="Y224" s="2"/>
    </row>
    <row r="225" spans="2:25" ht="18.5" customHeight="1" x14ac:dyDescent="0.35">
      <c r="B225" s="43"/>
      <c r="C225" s="48" t="s">
        <v>704</v>
      </c>
      <c r="D225" s="44" t="s">
        <v>77</v>
      </c>
      <c r="E225" s="43"/>
      <c r="F225" s="43"/>
      <c r="G225" s="19"/>
      <c r="H225" s="19">
        <f>K225*8</f>
        <v>0</v>
      </c>
      <c r="I225" s="19">
        <f>L225*4.4</f>
        <v>0</v>
      </c>
      <c r="J225" s="19">
        <f>SUM(H225:I225)</f>
        <v>0</v>
      </c>
      <c r="K225" s="19"/>
      <c r="L225" s="19"/>
      <c r="M225" s="19"/>
      <c r="N225" s="19"/>
      <c r="O225" s="19"/>
      <c r="P225" s="19"/>
      <c r="Q225" s="49">
        <v>45975</v>
      </c>
      <c r="R225" s="52"/>
      <c r="S225" s="47"/>
      <c r="T225" s="58"/>
      <c r="U225" s="58"/>
      <c r="V225" s="58"/>
      <c r="W225" s="139"/>
      <c r="X225" s="162"/>
    </row>
    <row r="226" spans="2:25" ht="15.5"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6">
        <v>650458.11210799997</v>
      </c>
      <c r="Q226" s="49">
        <v>45689</v>
      </c>
      <c r="R226" s="50" t="s">
        <v>108</v>
      </c>
      <c r="S226" s="18" t="s">
        <v>61</v>
      </c>
      <c r="T226" s="630">
        <v>45672</v>
      </c>
      <c r="U226" s="630">
        <v>45707</v>
      </c>
      <c r="V226" s="630">
        <v>45707</v>
      </c>
      <c r="W226" s="51">
        <v>45710</v>
      </c>
      <c r="X226" s="162"/>
      <c r="Y226" s="2"/>
    </row>
    <row r="227" spans="2:25" ht="15.5"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6">
        <v>650458.11210799997</v>
      </c>
      <c r="Q227" s="49">
        <v>45689</v>
      </c>
      <c r="R227" s="50" t="s">
        <v>97</v>
      </c>
      <c r="S227" s="18" t="s">
        <v>61</v>
      </c>
      <c r="T227" s="147">
        <v>45685</v>
      </c>
      <c r="U227" s="46">
        <v>45691</v>
      </c>
      <c r="V227" s="149">
        <v>45693</v>
      </c>
      <c r="W227" s="51">
        <v>45693</v>
      </c>
      <c r="X227" s="162"/>
    </row>
    <row r="228" spans="2:25" ht="23.5" customHeight="1" x14ac:dyDescent="0.35">
      <c r="B228" s="43"/>
      <c r="C228" s="552" t="s">
        <v>706</v>
      </c>
      <c r="D228" s="43" t="s">
        <v>65</v>
      </c>
      <c r="E228" s="43"/>
      <c r="F228" s="44" t="s">
        <v>882</v>
      </c>
      <c r="G228" s="43"/>
      <c r="H228" s="45"/>
      <c r="I228" s="45"/>
      <c r="J228" s="45"/>
      <c r="K228" s="45"/>
      <c r="L228" s="45"/>
      <c r="M228" s="45"/>
      <c r="N228" s="45"/>
      <c r="O228" s="45"/>
      <c r="P228" s="515"/>
      <c r="Q228" s="49">
        <v>46067</v>
      </c>
      <c r="R228" s="50" t="s">
        <v>548</v>
      </c>
      <c r="S228" s="47" t="s">
        <v>61</v>
      </c>
      <c r="T228" s="144">
        <v>46059</v>
      </c>
      <c r="U228" s="139"/>
      <c r="V228" s="150"/>
      <c r="W228" s="139">
        <v>46060</v>
      </c>
      <c r="X228" s="162"/>
    </row>
    <row r="229" spans="2:25" ht="21.5" customHeight="1" x14ac:dyDescent="0.35">
      <c r="B229" s="43"/>
      <c r="C229" s="552"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5"/>
      <c r="Q229" s="49">
        <v>46005</v>
      </c>
      <c r="R229" s="52" t="s">
        <v>548</v>
      </c>
      <c r="S229" s="51" t="s">
        <v>61</v>
      </c>
      <c r="T229" s="144"/>
      <c r="U229" s="139"/>
      <c r="V229" s="150"/>
      <c r="W229" s="139">
        <v>46022</v>
      </c>
      <c r="X229" s="162"/>
    </row>
    <row r="230" spans="2:25" ht="15.5" x14ac:dyDescent="0.35">
      <c r="B230" s="43"/>
      <c r="C230" s="552"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5"/>
      <c r="Q230" s="49">
        <v>46005</v>
      </c>
      <c r="R230" s="52" t="s">
        <v>548</v>
      </c>
      <c r="S230" s="51" t="s">
        <v>61</v>
      </c>
      <c r="T230" s="58"/>
      <c r="U230" s="58"/>
      <c r="V230" s="58"/>
      <c r="W230" s="139">
        <v>46022</v>
      </c>
      <c r="X230" s="162"/>
    </row>
    <row r="231" spans="2:25" ht="15.5"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6">
        <v>608271.66794800002</v>
      </c>
      <c r="Q231" s="49">
        <v>45789</v>
      </c>
      <c r="R231" s="50" t="s">
        <v>115</v>
      </c>
      <c r="S231" s="51" t="s">
        <v>61</v>
      </c>
      <c r="T231" s="58"/>
      <c r="U231" s="58"/>
      <c r="V231" s="58"/>
      <c r="W231" s="511">
        <v>45793</v>
      </c>
      <c r="X231" s="162"/>
    </row>
    <row r="232" spans="2:25" ht="15.5"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6">
        <v>608271.66794800002</v>
      </c>
      <c r="Q232" s="49">
        <v>45781</v>
      </c>
      <c r="R232" s="50" t="s">
        <v>115</v>
      </c>
      <c r="S232" s="18" t="s">
        <v>61</v>
      </c>
      <c r="T232" s="144"/>
      <c r="U232" s="58"/>
      <c r="V232" s="58"/>
      <c r="W232" s="511">
        <v>45786</v>
      </c>
      <c r="X232" s="162"/>
    </row>
    <row r="233" spans="2:25" ht="15.5"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6">
        <v>1662016.3703449999</v>
      </c>
      <c r="Q233" s="49">
        <v>45689</v>
      </c>
      <c r="R233" s="50" t="s">
        <v>97</v>
      </c>
      <c r="S233" s="18" t="s">
        <v>61</v>
      </c>
      <c r="T233" s="147">
        <v>45697</v>
      </c>
      <c r="U233" s="630">
        <v>45704</v>
      </c>
      <c r="V233" s="630">
        <v>45710</v>
      </c>
      <c r="W233" s="51">
        <v>45712</v>
      </c>
      <c r="X233" s="162"/>
    </row>
    <row r="234" spans="2:25" ht="15.5" x14ac:dyDescent="0.35">
      <c r="B234" s="44">
        <v>21</v>
      </c>
      <c r="C234" s="48" t="s">
        <v>359</v>
      </c>
      <c r="D234" s="44" t="s">
        <v>65</v>
      </c>
      <c r="E234" s="143" t="s">
        <v>101</v>
      </c>
      <c r="F234" s="44" t="s">
        <v>279</v>
      </c>
      <c r="G234" s="44" t="s">
        <v>389</v>
      </c>
      <c r="H234" s="19">
        <v>193</v>
      </c>
      <c r="I234" s="19">
        <v>11</v>
      </c>
      <c r="J234" s="19">
        <v>204</v>
      </c>
      <c r="K234" s="19">
        <v>24.04</v>
      </c>
      <c r="L234" s="19">
        <v>2.4500000000000002</v>
      </c>
      <c r="M234" s="19">
        <v>194.78</v>
      </c>
      <c r="N234" s="19">
        <v>1979.14</v>
      </c>
      <c r="O234" s="19">
        <v>0.86627600000000005</v>
      </c>
      <c r="P234" s="496">
        <v>608271.66794800002</v>
      </c>
      <c r="Q234" s="49">
        <v>45717</v>
      </c>
      <c r="R234" s="50" t="s">
        <v>97</v>
      </c>
      <c r="S234" s="51" t="s">
        <v>61</v>
      </c>
      <c r="T234" s="147"/>
      <c r="U234" s="630"/>
      <c r="V234" s="630"/>
      <c r="W234" s="51">
        <v>45735</v>
      </c>
      <c r="X234" s="640"/>
    </row>
    <row r="235" spans="2:25" ht="19.5"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6">
        <v>608271.66794800002</v>
      </c>
      <c r="Q235" s="49">
        <v>45779</v>
      </c>
      <c r="R235" s="50" t="s">
        <v>115</v>
      </c>
      <c r="S235" s="18" t="s">
        <v>61</v>
      </c>
      <c r="T235" s="144"/>
      <c r="U235" s="58"/>
      <c r="V235" s="58"/>
      <c r="W235" s="511">
        <v>45781</v>
      </c>
      <c r="X235" s="162"/>
    </row>
    <row r="236" spans="2:25" ht="24"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6">
        <v>608271.66794800002</v>
      </c>
      <c r="Q236" s="49">
        <v>45689</v>
      </c>
      <c r="R236" s="50" t="s">
        <v>97</v>
      </c>
      <c r="S236" s="18" t="s">
        <v>61</v>
      </c>
      <c r="T236" s="630">
        <v>45696</v>
      </c>
      <c r="U236" s="630">
        <v>45696</v>
      </c>
      <c r="V236" s="630">
        <v>45704</v>
      </c>
      <c r="W236" s="51">
        <v>45704</v>
      </c>
      <c r="X236" s="162"/>
    </row>
    <row r="237" spans="2:25" ht="22.5"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6">
        <v>1326238.3038650001</v>
      </c>
      <c r="Q237" s="49">
        <v>45689</v>
      </c>
      <c r="R237" s="50" t="s">
        <v>115</v>
      </c>
      <c r="S237" s="18" t="s">
        <v>61</v>
      </c>
      <c r="T237" s="630">
        <v>45704</v>
      </c>
      <c r="U237" s="630">
        <v>45706</v>
      </c>
      <c r="V237" s="630">
        <v>45680</v>
      </c>
      <c r="W237" s="51">
        <v>45713</v>
      </c>
      <c r="X237" s="162"/>
    </row>
    <row r="238" spans="2:25" ht="15.5"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6">
        <v>608271.66794800002</v>
      </c>
      <c r="Q238" s="49">
        <v>45717</v>
      </c>
      <c r="R238" s="50" t="s">
        <v>115</v>
      </c>
      <c r="S238" s="18" t="s">
        <v>61</v>
      </c>
      <c r="T238" s="630">
        <v>45712</v>
      </c>
      <c r="U238" s="630">
        <v>45718</v>
      </c>
      <c r="V238" s="630">
        <v>45720</v>
      </c>
      <c r="W238" s="51">
        <v>45720</v>
      </c>
      <c r="X238" s="162"/>
    </row>
    <row r="239" spans="2:25" ht="15.5"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6">
        <v>608271.66794800002</v>
      </c>
      <c r="Q239" s="49">
        <v>45689</v>
      </c>
      <c r="R239" s="50" t="s">
        <v>115</v>
      </c>
      <c r="S239" s="18" t="s">
        <v>61</v>
      </c>
      <c r="T239" s="630">
        <v>45707</v>
      </c>
      <c r="U239" s="630">
        <v>45709</v>
      </c>
      <c r="V239" s="630">
        <v>45715</v>
      </c>
      <c r="W239" s="51">
        <v>45716</v>
      </c>
      <c r="X239" s="162"/>
    </row>
    <row r="240" spans="2:25" ht="15.5"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6">
        <v>608271.66794800002</v>
      </c>
      <c r="Q240" s="49">
        <v>45689</v>
      </c>
      <c r="R240" s="50" t="s">
        <v>115</v>
      </c>
      <c r="S240" s="18" t="s">
        <v>61</v>
      </c>
      <c r="T240" s="630">
        <v>45698</v>
      </c>
      <c r="U240" s="630">
        <v>45699</v>
      </c>
      <c r="V240" s="630">
        <v>45703</v>
      </c>
      <c r="W240" s="51">
        <v>45703</v>
      </c>
      <c r="X240" s="162"/>
    </row>
    <row r="241" spans="2:26" ht="15.5" x14ac:dyDescent="0.35">
      <c r="B241" s="44">
        <v>10</v>
      </c>
      <c r="C241" s="48" t="s">
        <v>268</v>
      </c>
      <c r="D241" s="44" t="s">
        <v>65</v>
      </c>
      <c r="E241" s="143" t="s">
        <v>101</v>
      </c>
      <c r="F241" s="44" t="s">
        <v>279</v>
      </c>
      <c r="G241" s="44" t="s">
        <v>247</v>
      </c>
      <c r="H241" s="19">
        <v>193</v>
      </c>
      <c r="I241" s="19">
        <v>11</v>
      </c>
      <c r="J241" s="19">
        <v>204</v>
      </c>
      <c r="K241" s="44">
        <v>24.04</v>
      </c>
      <c r="L241" s="44">
        <v>2.4500000000000002</v>
      </c>
      <c r="M241" s="44">
        <v>194.78</v>
      </c>
      <c r="N241" s="19">
        <v>1979.14</v>
      </c>
      <c r="O241" s="19">
        <v>0.86627600000000005</v>
      </c>
      <c r="P241" s="496">
        <v>608271.66794800002</v>
      </c>
      <c r="Q241" s="49">
        <v>45717</v>
      </c>
      <c r="R241" s="50" t="s">
        <v>115</v>
      </c>
      <c r="S241" s="51" t="s">
        <v>61</v>
      </c>
      <c r="T241" s="630">
        <v>45718</v>
      </c>
      <c r="U241" s="630">
        <v>45719</v>
      </c>
      <c r="V241" s="630"/>
      <c r="W241" s="51">
        <v>45724</v>
      </c>
      <c r="X241" s="643"/>
    </row>
    <row r="242" spans="2:26" ht="15.5" x14ac:dyDescent="0.35">
      <c r="B242" s="503">
        <v>11</v>
      </c>
      <c r="C242" s="504" t="s">
        <v>269</v>
      </c>
      <c r="D242" s="44" t="s">
        <v>65</v>
      </c>
      <c r="E242" s="143" t="s">
        <v>101</v>
      </c>
      <c r="F242" s="44" t="s">
        <v>279</v>
      </c>
      <c r="G242" s="505" t="s">
        <v>247</v>
      </c>
      <c r="H242" s="19">
        <v>193</v>
      </c>
      <c r="I242" s="19">
        <v>11</v>
      </c>
      <c r="J242" s="19">
        <v>204</v>
      </c>
      <c r="K242" s="44">
        <v>24.04</v>
      </c>
      <c r="L242" s="44">
        <v>2.4500000000000002</v>
      </c>
      <c r="M242" s="44">
        <v>194.78</v>
      </c>
      <c r="N242" s="19">
        <v>1979.14</v>
      </c>
      <c r="O242" s="19">
        <v>0.86627600000000005</v>
      </c>
      <c r="P242" s="496">
        <v>608271.66794800002</v>
      </c>
      <c r="Q242" s="49">
        <v>45717</v>
      </c>
      <c r="R242" s="506" t="s">
        <v>115</v>
      </c>
      <c r="S242" s="51" t="s">
        <v>61</v>
      </c>
      <c r="T242" s="630"/>
      <c r="U242" s="630"/>
      <c r="V242" s="630"/>
      <c r="W242" s="638">
        <v>45747</v>
      </c>
      <c r="X242" s="643" t="s">
        <v>376</v>
      </c>
    </row>
    <row r="243" spans="2:26" ht="15.5" x14ac:dyDescent="0.35">
      <c r="B243" s="500">
        <v>40</v>
      </c>
      <c r="C243" s="48" t="s">
        <v>400</v>
      </c>
      <c r="D243" s="44" t="s">
        <v>401</v>
      </c>
      <c r="E243" s="44" t="s">
        <v>101</v>
      </c>
      <c r="F243" s="44" t="s">
        <v>279</v>
      </c>
      <c r="G243" s="500"/>
      <c r="H243" s="502">
        <f>K243*8</f>
        <v>566.79999999999995</v>
      </c>
      <c r="I243" s="502">
        <f>L243*4.4</f>
        <v>25.872</v>
      </c>
      <c r="J243" s="502">
        <f>SUBTOTAL(9,H243:I243)</f>
        <v>592.67199999999991</v>
      </c>
      <c r="K243" s="502">
        <v>70.849999999999994</v>
      </c>
      <c r="L243" s="502">
        <v>5.88</v>
      </c>
      <c r="M243" s="502">
        <v>454.86</v>
      </c>
      <c r="N243" s="502">
        <v>5149</v>
      </c>
      <c r="O243" s="19">
        <v>1.7680549999999999</v>
      </c>
      <c r="P243" s="496">
        <v>1649958.0770650001</v>
      </c>
      <c r="Q243" s="499" t="s">
        <v>415</v>
      </c>
      <c r="R243" s="497" t="s">
        <v>115</v>
      </c>
      <c r="S243" s="51" t="s">
        <v>61</v>
      </c>
      <c r="T243" s="58"/>
      <c r="U243" s="58"/>
      <c r="V243" s="58"/>
      <c r="W243" s="511">
        <v>45775</v>
      </c>
      <c r="X243" s="168"/>
      <c r="Y243" s="57"/>
      <c r="Z243" s="59"/>
    </row>
    <row r="244" spans="2:26" ht="15.5" x14ac:dyDescent="0.35">
      <c r="B244" s="500">
        <v>26</v>
      </c>
      <c r="C244" s="501"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6">
        <v>705045.34674800001</v>
      </c>
      <c r="Q244" s="49">
        <v>45717</v>
      </c>
      <c r="R244" s="497" t="s">
        <v>97</v>
      </c>
      <c r="S244" s="51" t="s">
        <v>61</v>
      </c>
      <c r="T244" s="144"/>
      <c r="U244" s="139"/>
      <c r="V244" s="150"/>
      <c r="W244" s="511">
        <v>45742</v>
      </c>
      <c r="X244" s="642" t="s">
        <v>376</v>
      </c>
      <c r="Y244" s="57"/>
      <c r="Z244" s="59"/>
    </row>
    <row r="245" spans="2:26" ht="15.5" x14ac:dyDescent="0.35">
      <c r="B245" s="44"/>
      <c r="C245" s="48" t="s">
        <v>28</v>
      </c>
      <c r="D245" s="44" t="s">
        <v>77</v>
      </c>
      <c r="E245" s="143" t="s">
        <v>101</v>
      </c>
      <c r="F245" s="44" t="s">
        <v>279</v>
      </c>
      <c r="G245" s="44" t="s">
        <v>387</v>
      </c>
      <c r="H245" s="19">
        <v>214</v>
      </c>
      <c r="I245" s="19">
        <v>12</v>
      </c>
      <c r="J245" s="19">
        <v>226</v>
      </c>
      <c r="K245" s="19">
        <v>26.74</v>
      </c>
      <c r="L245" s="19">
        <v>2.68</v>
      </c>
      <c r="M245" s="19">
        <v>219.54</v>
      </c>
      <c r="N245" s="19">
        <v>2473.94</v>
      </c>
      <c r="O245" s="19">
        <v>0.86627600000000005</v>
      </c>
      <c r="P245" s="496">
        <v>705045.34674800001</v>
      </c>
      <c r="Q245" s="49">
        <v>45717</v>
      </c>
      <c r="R245" s="50" t="s">
        <v>97</v>
      </c>
      <c r="S245" s="18" t="s">
        <v>61</v>
      </c>
      <c r="T245" s="147">
        <v>45718</v>
      </c>
      <c r="U245" s="46">
        <v>45719</v>
      </c>
      <c r="V245" s="149">
        <v>45722</v>
      </c>
      <c r="W245" s="51">
        <v>45722</v>
      </c>
      <c r="X245" s="162"/>
    </row>
    <row r="246" spans="2:26" ht="15.5" x14ac:dyDescent="0.35">
      <c r="B246" s="500">
        <v>38</v>
      </c>
      <c r="C246" s="501"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6">
        <v>705045.34674800001</v>
      </c>
      <c r="Q246" s="49">
        <v>45717</v>
      </c>
      <c r="R246" s="497" t="s">
        <v>97</v>
      </c>
      <c r="S246" s="51" t="s">
        <v>61</v>
      </c>
      <c r="T246" s="58"/>
      <c r="U246" s="58"/>
      <c r="V246" s="58"/>
      <c r="W246" s="511">
        <v>45747</v>
      </c>
      <c r="X246" s="168"/>
      <c r="Y246" s="57"/>
      <c r="Z246" s="59"/>
    </row>
    <row r="247" spans="2:26" ht="15.5"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6">
        <v>608271.66794800002</v>
      </c>
      <c r="Q247" s="49">
        <v>45689</v>
      </c>
      <c r="R247" s="50" t="s">
        <v>97</v>
      </c>
      <c r="S247" s="18" t="s">
        <v>61</v>
      </c>
      <c r="T247" s="630">
        <v>45702</v>
      </c>
      <c r="U247" s="630">
        <v>45706</v>
      </c>
      <c r="V247" s="630">
        <v>45714</v>
      </c>
      <c r="W247" s="51">
        <v>45715</v>
      </c>
      <c r="X247" s="162"/>
    </row>
    <row r="248" spans="2:26" ht="15.5" x14ac:dyDescent="0.35">
      <c r="B248" s="44">
        <v>8</v>
      </c>
      <c r="C248" s="44" t="s">
        <v>266</v>
      </c>
      <c r="D248" s="44" t="s">
        <v>63</v>
      </c>
      <c r="E248" s="143" t="s">
        <v>101</v>
      </c>
      <c r="F248" s="44" t="s">
        <v>279</v>
      </c>
      <c r="G248" s="44" t="s">
        <v>325</v>
      </c>
      <c r="H248" s="19">
        <v>214</v>
      </c>
      <c r="I248" s="19">
        <v>12</v>
      </c>
      <c r="J248" s="19">
        <v>226</v>
      </c>
      <c r="K248" s="19">
        <v>26.74</v>
      </c>
      <c r="L248" s="19">
        <v>2.68</v>
      </c>
      <c r="M248" s="19">
        <v>219.54</v>
      </c>
      <c r="N248" s="19">
        <v>2473.94</v>
      </c>
      <c r="O248" s="19">
        <v>0.86627600000000005</v>
      </c>
      <c r="P248" s="496">
        <v>705045.34674800001</v>
      </c>
      <c r="Q248" s="49">
        <v>45717</v>
      </c>
      <c r="R248" s="50" t="s">
        <v>97</v>
      </c>
      <c r="S248" s="18" t="s">
        <v>61</v>
      </c>
      <c r="T248" s="147">
        <v>45718</v>
      </c>
      <c r="U248" s="46">
        <v>45720</v>
      </c>
      <c r="V248" s="149">
        <v>45725</v>
      </c>
      <c r="W248" s="51">
        <v>45727</v>
      </c>
      <c r="X248" s="643"/>
    </row>
    <row r="249" spans="2:26" ht="15.5" x14ac:dyDescent="0.35">
      <c r="B249" s="43"/>
      <c r="C249" s="43" t="s">
        <v>267</v>
      </c>
      <c r="D249" s="43" t="s">
        <v>126</v>
      </c>
      <c r="E249" s="44" t="s">
        <v>101</v>
      </c>
      <c r="F249" s="44" t="s">
        <v>279</v>
      </c>
      <c r="G249" s="43"/>
      <c r="H249" s="19">
        <v>0</v>
      </c>
      <c r="I249" s="19">
        <v>0</v>
      </c>
      <c r="J249" s="19">
        <v>0</v>
      </c>
      <c r="K249" s="45"/>
      <c r="L249" s="45"/>
      <c r="M249" s="45"/>
      <c r="N249" s="45"/>
      <c r="O249" s="45"/>
      <c r="P249" s="496"/>
      <c r="Q249" s="49">
        <v>46023</v>
      </c>
      <c r="R249" s="52" t="s">
        <v>97</v>
      </c>
      <c r="S249" s="18" t="s">
        <v>61</v>
      </c>
      <c r="T249" s="147"/>
      <c r="U249" s="46"/>
      <c r="V249" s="149"/>
      <c r="W249" s="46">
        <v>46029</v>
      </c>
      <c r="X249" s="643" t="s">
        <v>322</v>
      </c>
    </row>
    <row r="250" spans="2:26" ht="29" x14ac:dyDescent="0.35">
      <c r="B250" s="43"/>
      <c r="C250" s="552" t="s">
        <v>712</v>
      </c>
      <c r="D250" s="43" t="s">
        <v>65</v>
      </c>
      <c r="E250" s="43" t="s">
        <v>101</v>
      </c>
      <c r="F250" s="44" t="s">
        <v>279</v>
      </c>
      <c r="G250" s="43"/>
      <c r="H250" s="45"/>
      <c r="I250" s="45"/>
      <c r="J250" s="45"/>
      <c r="K250" s="45"/>
      <c r="L250" s="45"/>
      <c r="M250" s="45"/>
      <c r="N250" s="45"/>
      <c r="O250" s="45"/>
      <c r="P250" s="515"/>
      <c r="Q250" s="49">
        <v>46036</v>
      </c>
      <c r="R250" s="52" t="s">
        <v>841</v>
      </c>
      <c r="S250" s="51" t="s">
        <v>61</v>
      </c>
      <c r="T250" s="144"/>
      <c r="U250" s="139"/>
      <c r="V250" s="150"/>
      <c r="W250" s="139">
        <v>46046</v>
      </c>
      <c r="X250" s="162"/>
    </row>
    <row r="251" spans="2:26" ht="29" x14ac:dyDescent="0.35">
      <c r="B251" s="43"/>
      <c r="C251" s="552" t="s">
        <v>713</v>
      </c>
      <c r="D251" s="43" t="s">
        <v>65</v>
      </c>
      <c r="E251" s="43" t="s">
        <v>101</v>
      </c>
      <c r="F251" s="44" t="s">
        <v>279</v>
      </c>
      <c r="G251" s="43"/>
      <c r="H251" s="45"/>
      <c r="I251" s="45"/>
      <c r="J251" s="45"/>
      <c r="K251" s="45"/>
      <c r="L251" s="45"/>
      <c r="M251" s="45"/>
      <c r="N251" s="45"/>
      <c r="O251" s="45"/>
      <c r="P251" s="515"/>
      <c r="Q251" s="49">
        <v>46036</v>
      </c>
      <c r="R251" s="52" t="s">
        <v>841</v>
      </c>
      <c r="S251" s="51" t="s">
        <v>61</v>
      </c>
      <c r="T251" s="144"/>
      <c r="U251" s="139"/>
      <c r="V251" s="150"/>
      <c r="W251" s="139">
        <v>46030</v>
      </c>
      <c r="X251" s="162"/>
    </row>
    <row r="252" spans="2:26" ht="29" x14ac:dyDescent="0.35">
      <c r="B252" s="43"/>
      <c r="C252" s="552" t="s">
        <v>714</v>
      </c>
      <c r="D252" s="43" t="s">
        <v>717</v>
      </c>
      <c r="E252" s="43" t="s">
        <v>74</v>
      </c>
      <c r="F252" s="44" t="s">
        <v>279</v>
      </c>
      <c r="G252" s="43"/>
      <c r="H252" s="45"/>
      <c r="I252" s="45"/>
      <c r="J252" s="45"/>
      <c r="K252" s="45"/>
      <c r="L252" s="45"/>
      <c r="M252" s="45"/>
      <c r="N252" s="45"/>
      <c r="O252" s="45"/>
      <c r="P252" s="515"/>
      <c r="Q252" s="49">
        <v>46036</v>
      </c>
      <c r="R252" s="52" t="s">
        <v>379</v>
      </c>
      <c r="S252" s="51" t="s">
        <v>61</v>
      </c>
      <c r="T252" s="144"/>
      <c r="U252" s="139"/>
      <c r="V252" s="150"/>
      <c r="W252" s="139">
        <v>46045</v>
      </c>
      <c r="X252" s="162"/>
    </row>
    <row r="253" spans="2:26" ht="29" x14ac:dyDescent="0.35">
      <c r="B253" s="43"/>
      <c r="C253" s="552" t="s">
        <v>715</v>
      </c>
      <c r="D253" s="43" t="s">
        <v>696</v>
      </c>
      <c r="E253" s="43" t="s">
        <v>74</v>
      </c>
      <c r="F253" s="44" t="s">
        <v>279</v>
      </c>
      <c r="G253" s="43"/>
      <c r="H253" s="45"/>
      <c r="I253" s="45"/>
      <c r="J253" s="45"/>
      <c r="K253" s="45"/>
      <c r="L253" s="45"/>
      <c r="M253" s="45"/>
      <c r="N253" s="45"/>
      <c r="O253" s="45"/>
      <c r="P253" s="515"/>
      <c r="Q253" s="49">
        <v>46036</v>
      </c>
      <c r="R253" s="52" t="s">
        <v>379</v>
      </c>
      <c r="S253" s="51" t="s">
        <v>61</v>
      </c>
      <c r="T253" s="144"/>
      <c r="U253" s="139"/>
      <c r="V253" s="150"/>
      <c r="W253" s="139">
        <v>46041</v>
      </c>
      <c r="X253" s="162"/>
    </row>
    <row r="254" spans="2:26" ht="29" x14ac:dyDescent="0.35">
      <c r="B254" s="43"/>
      <c r="C254" s="552" t="s">
        <v>716</v>
      </c>
      <c r="D254" s="43" t="s">
        <v>57</v>
      </c>
      <c r="E254" s="43" t="s">
        <v>74</v>
      </c>
      <c r="F254" s="44" t="s">
        <v>279</v>
      </c>
      <c r="G254" s="43"/>
      <c r="H254" s="45"/>
      <c r="I254" s="45"/>
      <c r="J254" s="45"/>
      <c r="K254" s="45"/>
      <c r="L254" s="45"/>
      <c r="M254" s="45"/>
      <c r="N254" s="45"/>
      <c r="O254" s="45"/>
      <c r="P254" s="515"/>
      <c r="Q254" s="49">
        <v>46036</v>
      </c>
      <c r="R254" s="52" t="s">
        <v>379</v>
      </c>
      <c r="S254" s="51" t="s">
        <v>61</v>
      </c>
      <c r="T254" s="144"/>
      <c r="U254" s="139"/>
      <c r="V254" s="150"/>
      <c r="W254" s="139">
        <v>46047</v>
      </c>
      <c r="X254" s="162"/>
    </row>
    <row r="255" spans="2:26" ht="15.5" x14ac:dyDescent="0.35">
      <c r="B255" s="500">
        <v>23</v>
      </c>
      <c r="C255" s="501"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6">
        <v>608271.66794800002</v>
      </c>
      <c r="Q255" s="49">
        <v>45717</v>
      </c>
      <c r="R255" s="50" t="s">
        <v>261</v>
      </c>
      <c r="S255" s="51" t="s">
        <v>61</v>
      </c>
      <c r="T255" s="144"/>
      <c r="U255" s="139"/>
      <c r="V255" s="150"/>
      <c r="W255" s="511">
        <v>45747</v>
      </c>
      <c r="X255" s="640" t="s">
        <v>288</v>
      </c>
      <c r="Y255" s="57"/>
      <c r="Z255" s="59"/>
    </row>
    <row r="256" spans="2:26" ht="15.5"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6">
        <v>705045.34674800001</v>
      </c>
      <c r="Q256" s="49">
        <v>45717</v>
      </c>
      <c r="R256" s="50" t="s">
        <v>261</v>
      </c>
      <c r="S256" s="18" t="s">
        <v>61</v>
      </c>
      <c r="T256" s="630"/>
      <c r="U256" s="630"/>
      <c r="V256" s="630"/>
      <c r="W256" s="51">
        <v>45379</v>
      </c>
      <c r="X256" s="640" t="s">
        <v>377</v>
      </c>
    </row>
    <row r="257" spans="2:24" ht="15.5"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6">
        <v>608271.66794800002</v>
      </c>
      <c r="Q257" s="49">
        <v>45717</v>
      </c>
      <c r="R257" s="50" t="s">
        <v>261</v>
      </c>
      <c r="S257" s="18" t="s">
        <v>61</v>
      </c>
      <c r="T257" s="147">
        <v>45714</v>
      </c>
      <c r="U257" s="46">
        <v>45722</v>
      </c>
      <c r="V257" s="149"/>
      <c r="W257" s="51">
        <v>45732</v>
      </c>
      <c r="X257" s="640"/>
    </row>
    <row r="258" spans="2:24" ht="15.5"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6">
        <v>705045.34674800001</v>
      </c>
      <c r="Q258" s="49">
        <v>45689</v>
      </c>
      <c r="R258" s="50" t="s">
        <v>284</v>
      </c>
      <c r="S258" s="18" t="s">
        <v>61</v>
      </c>
      <c r="T258" s="147">
        <v>45702</v>
      </c>
      <c r="U258" s="46">
        <v>45704</v>
      </c>
      <c r="V258" s="149">
        <v>45712</v>
      </c>
      <c r="W258" s="51">
        <v>45714</v>
      </c>
      <c r="X258" s="162"/>
    </row>
    <row r="259" spans="2:24" ht="15.5"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6">
        <v>705045.34674800001</v>
      </c>
      <c r="Q259" s="49">
        <v>45717</v>
      </c>
      <c r="R259" s="50" t="s">
        <v>194</v>
      </c>
      <c r="S259" s="18" t="s">
        <v>61</v>
      </c>
      <c r="T259" s="630">
        <v>45710</v>
      </c>
      <c r="U259" s="630">
        <v>45714</v>
      </c>
      <c r="V259" s="630"/>
      <c r="W259" s="51">
        <v>45723</v>
      </c>
      <c r="X259" s="162"/>
    </row>
    <row r="260" spans="2:24" ht="15.5"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6">
        <v>705045.34674800001</v>
      </c>
      <c r="Q260" s="498" t="s">
        <v>415</v>
      </c>
      <c r="R260" s="50" t="s">
        <v>284</v>
      </c>
      <c r="S260" s="51" t="s">
        <v>61</v>
      </c>
      <c r="T260" s="630"/>
      <c r="U260" s="630"/>
      <c r="V260" s="630"/>
      <c r="W260" s="51">
        <v>45755</v>
      </c>
      <c r="X260" s="640" t="s">
        <v>288</v>
      </c>
    </row>
    <row r="261" spans="2:24" ht="46.5"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6">
        <v>705045.34674800001</v>
      </c>
      <c r="Q261" s="498" t="s">
        <v>415</v>
      </c>
      <c r="R261" s="50" t="s">
        <v>284</v>
      </c>
      <c r="S261" s="18" t="s">
        <v>61</v>
      </c>
      <c r="T261" s="630"/>
      <c r="U261" s="630"/>
      <c r="V261" s="630"/>
      <c r="W261" s="51">
        <v>45762</v>
      </c>
      <c r="X261" s="162"/>
    </row>
    <row r="262" spans="2:24" ht="15.5"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31"/>
      <c r="U262" s="631"/>
      <c r="V262" s="631"/>
      <c r="W262" s="511">
        <v>45952</v>
      </c>
      <c r="X262" s="162"/>
    </row>
    <row r="263" spans="2:24" ht="15.5" x14ac:dyDescent="0.35">
      <c r="B263" s="44"/>
      <c r="C263" s="48" t="s">
        <v>420</v>
      </c>
      <c r="D263" s="44" t="s">
        <v>63</v>
      </c>
      <c r="E263" s="44" t="s">
        <v>74</v>
      </c>
      <c r="F263" s="500" t="s">
        <v>279</v>
      </c>
      <c r="G263" s="44"/>
      <c r="H263" s="19">
        <f>K263*8</f>
        <v>251.2</v>
      </c>
      <c r="I263" s="19">
        <f>L263*4.4</f>
        <v>12.716000000000001</v>
      </c>
      <c r="J263" s="19">
        <f>SUBTOTAL(9,H263:I263)</f>
        <v>263.916</v>
      </c>
      <c r="K263" s="19">
        <v>31.4</v>
      </c>
      <c r="L263" s="19">
        <v>2.89</v>
      </c>
      <c r="M263" s="19">
        <v>164.7</v>
      </c>
      <c r="N263" s="19">
        <v>1802</v>
      </c>
      <c r="O263" s="19">
        <v>0.86627600000000005</v>
      </c>
      <c r="P263" s="496">
        <v>752440.09410799993</v>
      </c>
      <c r="Q263" s="499" t="s">
        <v>415</v>
      </c>
      <c r="R263" s="50" t="s">
        <v>261</v>
      </c>
      <c r="S263" s="51" t="s">
        <v>61</v>
      </c>
      <c r="T263" s="144"/>
      <c r="U263" s="139"/>
      <c r="V263" s="150"/>
      <c r="W263" s="511">
        <v>45777</v>
      </c>
      <c r="X263" s="162"/>
    </row>
    <row r="264" spans="2:24" ht="20"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4"/>
      <c r="U264" s="139"/>
      <c r="V264" s="150"/>
      <c r="W264" s="139">
        <v>45968</v>
      </c>
      <c r="X264" s="162"/>
    </row>
    <row r="265" spans="2:24" ht="15.5" x14ac:dyDescent="0.35">
      <c r="B265" s="44"/>
      <c r="C265" s="48" t="s">
        <v>421</v>
      </c>
      <c r="D265" s="44" t="s">
        <v>65</v>
      </c>
      <c r="E265" s="44" t="s">
        <v>101</v>
      </c>
      <c r="F265" s="500" t="s">
        <v>279</v>
      </c>
      <c r="G265" s="44"/>
      <c r="H265" s="19">
        <v>193</v>
      </c>
      <c r="I265" s="19">
        <v>11</v>
      </c>
      <c r="J265" s="19">
        <v>204</v>
      </c>
      <c r="K265" s="19">
        <v>24.04</v>
      </c>
      <c r="L265" s="19">
        <v>2.4500000000000002</v>
      </c>
      <c r="M265" s="19">
        <v>194.78</v>
      </c>
      <c r="N265" s="19">
        <v>1979.14</v>
      </c>
      <c r="O265" s="19">
        <v>0.86627600000000005</v>
      </c>
      <c r="P265" s="496">
        <v>608271.66794800002</v>
      </c>
      <c r="Q265" s="499" t="s">
        <v>415</v>
      </c>
      <c r="R265" s="50" t="s">
        <v>261</v>
      </c>
      <c r="S265" s="51" t="s">
        <v>61</v>
      </c>
      <c r="T265" s="144"/>
      <c r="U265" s="139"/>
      <c r="V265" s="150"/>
      <c r="W265" s="511">
        <v>45765</v>
      </c>
      <c r="X265" s="162"/>
    </row>
    <row r="266" spans="2:24" ht="15.5"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6">
        <v>608271.66794800002</v>
      </c>
      <c r="Q266" s="498" t="s">
        <v>415</v>
      </c>
      <c r="R266" s="50" t="s">
        <v>97</v>
      </c>
      <c r="S266" s="51" t="s">
        <v>61</v>
      </c>
      <c r="T266" s="144"/>
      <c r="U266" s="139"/>
      <c r="V266" s="150"/>
      <c r="W266" s="511">
        <v>45760</v>
      </c>
      <c r="X266" s="162"/>
    </row>
    <row r="267" spans="2:24" ht="15.5" x14ac:dyDescent="0.35">
      <c r="B267" s="44"/>
      <c r="C267" s="48" t="s">
        <v>414</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96">
        <v>608271.66794800002</v>
      </c>
      <c r="Q267" s="498" t="s">
        <v>415</v>
      </c>
      <c r="R267" s="50" t="s">
        <v>97</v>
      </c>
      <c r="S267" s="51" t="s">
        <v>61</v>
      </c>
      <c r="T267" s="144"/>
      <c r="U267" s="139"/>
      <c r="V267" s="150"/>
      <c r="W267" s="511">
        <v>45776</v>
      </c>
      <c r="X267" s="162"/>
    </row>
    <row r="268" spans="2:24" ht="15.5"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6">
        <v>608271.66794800002</v>
      </c>
      <c r="Q268" s="499" t="s">
        <v>415</v>
      </c>
      <c r="R268" s="50" t="s">
        <v>97</v>
      </c>
      <c r="S268" s="51" t="s">
        <v>61</v>
      </c>
      <c r="T268" s="144"/>
      <c r="U268" s="139"/>
      <c r="V268" s="150"/>
      <c r="W268" s="511">
        <v>45756</v>
      </c>
      <c r="X268" s="162"/>
    </row>
    <row r="269" spans="2:24" ht="18" customHeight="1" x14ac:dyDescent="0.35">
      <c r="B269" s="44"/>
      <c r="C269" s="48" t="s">
        <v>412</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96">
        <v>1761921.9257309998</v>
      </c>
      <c r="Q269" s="498" t="s">
        <v>415</v>
      </c>
      <c r="R269" s="50" t="s">
        <v>97</v>
      </c>
      <c r="S269" s="51" t="s">
        <v>61</v>
      </c>
      <c r="T269" s="144"/>
      <c r="U269" s="139"/>
      <c r="V269" s="150"/>
      <c r="W269" s="511">
        <v>45771</v>
      </c>
      <c r="X269" s="162"/>
    </row>
    <row r="270" spans="2:24" ht="15.5"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6">
        <v>650458.11210799997</v>
      </c>
      <c r="Q270" s="49">
        <v>45786</v>
      </c>
      <c r="R270" s="50" t="s">
        <v>94</v>
      </c>
      <c r="S270" s="51" t="s">
        <v>61</v>
      </c>
      <c r="T270" s="58"/>
      <c r="U270" s="58"/>
      <c r="V270" s="58"/>
      <c r="W270" s="511">
        <v>45790</v>
      </c>
      <c r="X270" s="162"/>
    </row>
    <row r="271" spans="2:24" ht="15.5"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6">
        <v>650458.11210799997</v>
      </c>
      <c r="Q271" s="499" t="s">
        <v>415</v>
      </c>
      <c r="R271" s="497" t="s">
        <v>94</v>
      </c>
      <c r="S271" s="51" t="s">
        <v>61</v>
      </c>
      <c r="T271" s="144"/>
      <c r="U271" s="139"/>
      <c r="V271" s="150"/>
      <c r="W271" s="511">
        <v>45775</v>
      </c>
      <c r="X271" s="162"/>
    </row>
    <row r="272" spans="2:24" ht="15.5"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6">
        <v>608271.66794800002</v>
      </c>
      <c r="Q272" s="499" t="s">
        <v>415</v>
      </c>
      <c r="R272" s="50" t="s">
        <v>94</v>
      </c>
      <c r="S272" s="51" t="s">
        <v>61</v>
      </c>
      <c r="T272" s="144"/>
      <c r="U272" s="139"/>
      <c r="V272" s="150"/>
      <c r="W272" s="511">
        <v>45767</v>
      </c>
      <c r="X272" s="162"/>
    </row>
    <row r="273" spans="2:26" ht="15.5" x14ac:dyDescent="0.35">
      <c r="B273" s="44">
        <v>11</v>
      </c>
      <c r="C273" s="48" t="s">
        <v>362</v>
      </c>
      <c r="D273" s="44" t="s">
        <v>77</v>
      </c>
      <c r="E273" s="143" t="s">
        <v>101</v>
      </c>
      <c r="F273" s="44" t="s">
        <v>279</v>
      </c>
      <c r="G273" s="44" t="s">
        <v>409</v>
      </c>
      <c r="H273" s="19">
        <v>214</v>
      </c>
      <c r="I273" s="19">
        <v>12</v>
      </c>
      <c r="J273" s="19">
        <v>226</v>
      </c>
      <c r="K273" s="19">
        <v>26.74</v>
      </c>
      <c r="L273" s="19">
        <v>2.68</v>
      </c>
      <c r="M273" s="19">
        <v>219.54</v>
      </c>
      <c r="N273" s="19">
        <v>2473.94</v>
      </c>
      <c r="O273" s="19">
        <v>0.86627600000000005</v>
      </c>
      <c r="P273" s="496">
        <v>705045.34674800001</v>
      </c>
      <c r="Q273" s="49">
        <v>45717</v>
      </c>
      <c r="R273" s="50" t="s">
        <v>94</v>
      </c>
      <c r="S273" s="51" t="s">
        <v>61</v>
      </c>
      <c r="T273" s="147"/>
      <c r="U273" s="46"/>
      <c r="V273" s="149"/>
      <c r="W273" s="511">
        <v>45744</v>
      </c>
      <c r="X273" s="162" t="s">
        <v>394</v>
      </c>
    </row>
    <row r="274" spans="2:26" ht="17.5" customHeight="1" x14ac:dyDescent="0.35">
      <c r="B274" s="500">
        <v>12</v>
      </c>
      <c r="C274" s="501" t="s">
        <v>395</v>
      </c>
      <c r="D274" s="500" t="s">
        <v>65</v>
      </c>
      <c r="E274" s="500" t="s">
        <v>101</v>
      </c>
      <c r="F274" s="500" t="s">
        <v>279</v>
      </c>
      <c r="G274" s="44" t="s">
        <v>389</v>
      </c>
      <c r="H274" s="19">
        <v>193</v>
      </c>
      <c r="I274" s="19">
        <v>11</v>
      </c>
      <c r="J274" s="19">
        <v>204</v>
      </c>
      <c r="K274" s="19">
        <v>24.04</v>
      </c>
      <c r="L274" s="19">
        <v>2.4500000000000002</v>
      </c>
      <c r="M274" s="19">
        <v>194.78</v>
      </c>
      <c r="N274" s="19">
        <v>1979.14</v>
      </c>
      <c r="O274" s="19">
        <v>0.86627600000000005</v>
      </c>
      <c r="P274" s="496">
        <v>608271.66794800002</v>
      </c>
      <c r="Q274" s="49">
        <v>45717</v>
      </c>
      <c r="R274" s="497" t="s">
        <v>94</v>
      </c>
      <c r="S274" s="51" t="s">
        <v>61</v>
      </c>
      <c r="T274" s="58"/>
      <c r="U274" s="58"/>
      <c r="V274" s="58"/>
      <c r="W274" s="511">
        <v>45747</v>
      </c>
      <c r="X274" s="642" t="s">
        <v>385</v>
      </c>
      <c r="Y274" s="57"/>
      <c r="Z274" s="59"/>
    </row>
    <row r="275" spans="2:26" ht="15.5"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6">
        <v>608271.66794800002</v>
      </c>
      <c r="Q275" s="498" t="s">
        <v>415</v>
      </c>
      <c r="R275" s="50" t="s">
        <v>94</v>
      </c>
      <c r="S275" s="51" t="s">
        <v>61</v>
      </c>
      <c r="T275" s="630"/>
      <c r="U275" s="630"/>
      <c r="V275" s="630"/>
      <c r="W275" s="51">
        <v>45760</v>
      </c>
      <c r="X275" s="640" t="s">
        <v>280</v>
      </c>
    </row>
    <row r="276" spans="2:26" ht="15.5"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6">
        <v>608271.66794800002</v>
      </c>
      <c r="Q276" s="499" t="s">
        <v>415</v>
      </c>
      <c r="R276" s="50" t="s">
        <v>360</v>
      </c>
      <c r="S276" s="18" t="s">
        <v>61</v>
      </c>
      <c r="T276" s="630"/>
      <c r="U276" s="630"/>
      <c r="V276" s="630"/>
      <c r="W276" s="51"/>
      <c r="X276" s="640" t="s">
        <v>280</v>
      </c>
    </row>
    <row r="277" spans="2:26" ht="15.5"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6">
        <v>608271.66794800002</v>
      </c>
      <c r="Q277" s="498" t="s">
        <v>415</v>
      </c>
      <c r="R277" s="50" t="s">
        <v>360</v>
      </c>
      <c r="S277" s="51" t="s">
        <v>61</v>
      </c>
      <c r="T277" s="630"/>
      <c r="U277" s="630"/>
      <c r="V277" s="630"/>
      <c r="W277" s="51">
        <v>45755</v>
      </c>
      <c r="X277" s="640" t="s">
        <v>369</v>
      </c>
    </row>
    <row r="278" spans="2:26" ht="48" customHeight="1" x14ac:dyDescent="0.3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96">
        <v>752440.09410799993</v>
      </c>
      <c r="Q278" s="498" t="s">
        <v>415</v>
      </c>
      <c r="R278" s="50" t="s">
        <v>360</v>
      </c>
      <c r="S278" s="51" t="s">
        <v>61</v>
      </c>
      <c r="T278" s="147"/>
      <c r="U278" s="630"/>
      <c r="V278" s="630"/>
      <c r="W278" s="51">
        <v>45767</v>
      </c>
      <c r="X278" s="640" t="s">
        <v>280</v>
      </c>
    </row>
    <row r="279" spans="2:26" ht="15.5"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6">
        <v>1326238.3038650001</v>
      </c>
      <c r="Q279" s="49">
        <v>45778</v>
      </c>
      <c r="R279" s="50" t="s">
        <v>360</v>
      </c>
      <c r="S279" s="18" t="s">
        <v>61</v>
      </c>
      <c r="T279" s="58"/>
      <c r="U279" s="58"/>
      <c r="V279" s="58"/>
      <c r="W279" s="511">
        <v>45780</v>
      </c>
      <c r="X279" s="162"/>
    </row>
    <row r="280" spans="2:26" ht="15.5"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6">
        <v>650458.11210799997</v>
      </c>
      <c r="Q280" s="49">
        <v>45780</v>
      </c>
      <c r="R280" s="50" t="s">
        <v>360</v>
      </c>
      <c r="S280" s="51" t="s">
        <v>61</v>
      </c>
      <c r="T280" s="194"/>
      <c r="U280" s="58"/>
      <c r="V280" s="58"/>
      <c r="W280" s="511">
        <v>45786</v>
      </c>
      <c r="X280" s="162"/>
    </row>
    <row r="281" spans="2:26"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6">
        <v>608271.66794800002</v>
      </c>
      <c r="Q281" s="49">
        <v>45789</v>
      </c>
      <c r="R281" s="50" t="s">
        <v>284</v>
      </c>
      <c r="S281" s="51" t="s">
        <v>61</v>
      </c>
      <c r="T281" s="144"/>
      <c r="U281" s="139"/>
      <c r="V281" s="150"/>
      <c r="W281" s="511">
        <v>45804</v>
      </c>
      <c r="X281" s="162"/>
    </row>
    <row r="282" spans="2:26" ht="15.5"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6">
        <v>650458.11210799997</v>
      </c>
      <c r="Q282" s="49">
        <v>45778</v>
      </c>
      <c r="R282" s="50" t="s">
        <v>284</v>
      </c>
      <c r="S282" s="18" t="s">
        <v>61</v>
      </c>
      <c r="T282" s="144"/>
      <c r="U282" s="139"/>
      <c r="V282" s="150"/>
      <c r="W282" s="511">
        <v>45806</v>
      </c>
      <c r="X282" s="162"/>
    </row>
    <row r="283" spans="2:26" ht="15.5"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6">
        <v>650458.11210799997</v>
      </c>
      <c r="Q283" s="499" t="s">
        <v>415</v>
      </c>
      <c r="R283" s="50" t="s">
        <v>284</v>
      </c>
      <c r="S283" s="51" t="s">
        <v>61</v>
      </c>
      <c r="T283" s="144"/>
      <c r="U283" s="139"/>
      <c r="V283" s="150"/>
      <c r="W283" s="511">
        <v>45773</v>
      </c>
      <c r="X283" s="162"/>
    </row>
    <row r="284" spans="2:26" ht="15.5" x14ac:dyDescent="0.35">
      <c r="B284" s="44"/>
      <c r="C284" s="48" t="s">
        <v>435</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96">
        <v>650458.11210799997</v>
      </c>
      <c r="Q284" s="499" t="s">
        <v>415</v>
      </c>
      <c r="R284" s="50" t="s">
        <v>284</v>
      </c>
      <c r="S284" s="51" t="s">
        <v>61</v>
      </c>
      <c r="T284" s="144"/>
      <c r="U284" s="139"/>
      <c r="V284" s="150"/>
      <c r="W284" s="511">
        <v>45777</v>
      </c>
      <c r="X284" s="162"/>
    </row>
    <row r="285" spans="2:26" ht="15.5"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9"/>
      <c r="U285" s="511"/>
      <c r="V285" s="636"/>
      <c r="W285" s="511">
        <v>45955</v>
      </c>
      <c r="X285" s="162"/>
    </row>
    <row r="286" spans="2:26" ht="15.5"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4"/>
      <c r="U286" s="139"/>
      <c r="V286" s="150"/>
      <c r="W286" s="139">
        <v>45981</v>
      </c>
      <c r="X286" s="162"/>
    </row>
    <row r="287" spans="2:26" ht="49.5" customHeight="1" x14ac:dyDescent="0.35">
      <c r="B287" s="500">
        <v>34</v>
      </c>
      <c r="C287" s="561" t="s">
        <v>383</v>
      </c>
      <c r="D287" s="564" t="s">
        <v>68</v>
      </c>
      <c r="E287" s="564" t="s">
        <v>74</v>
      </c>
      <c r="F287" s="500" t="s">
        <v>279</v>
      </c>
      <c r="G287" s="500"/>
      <c r="H287" s="19">
        <v>221</v>
      </c>
      <c r="I287" s="19">
        <v>12</v>
      </c>
      <c r="J287" s="19">
        <v>233</v>
      </c>
      <c r="K287" s="19">
        <v>27.61</v>
      </c>
      <c r="L287" s="19">
        <v>2.61</v>
      </c>
      <c r="M287" s="19">
        <v>146.96</v>
      </c>
      <c r="N287" s="19">
        <v>1450</v>
      </c>
      <c r="O287" s="19">
        <v>0.86627600000000005</v>
      </c>
      <c r="P287" s="496">
        <v>650458.11210799997</v>
      </c>
      <c r="Q287" s="498" t="s">
        <v>415</v>
      </c>
      <c r="R287" s="563" t="s">
        <v>361</v>
      </c>
      <c r="S287" s="51" t="s">
        <v>61</v>
      </c>
      <c r="T287" s="144"/>
      <c r="U287" s="139"/>
      <c r="V287" s="150"/>
      <c r="W287" s="511">
        <v>45771</v>
      </c>
      <c r="X287" s="642" t="s">
        <v>280</v>
      </c>
      <c r="Y287" s="57"/>
      <c r="Z287" s="59"/>
    </row>
    <row r="288" spans="2:26" ht="15.5"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6">
        <v>650458.11210799997</v>
      </c>
      <c r="Q288" s="498" t="s">
        <v>415</v>
      </c>
      <c r="R288" s="50" t="s">
        <v>361</v>
      </c>
      <c r="S288" s="51" t="s">
        <v>61</v>
      </c>
      <c r="T288" s="147"/>
      <c r="U288" s="46"/>
      <c r="V288" s="149"/>
      <c r="W288" s="51">
        <v>45761</v>
      </c>
      <c r="X288" s="162" t="s">
        <v>375</v>
      </c>
    </row>
    <row r="289" spans="2:26" ht="29"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6">
        <v>608271.66794800002</v>
      </c>
      <c r="Q289" s="498" t="s">
        <v>415</v>
      </c>
      <c r="R289" s="50" t="s">
        <v>361</v>
      </c>
      <c r="S289" s="51" t="s">
        <v>61</v>
      </c>
      <c r="T289" s="147"/>
      <c r="U289" s="46"/>
      <c r="V289" s="149"/>
      <c r="W289" s="51">
        <v>45754</v>
      </c>
      <c r="X289" s="162" t="s">
        <v>371</v>
      </c>
    </row>
    <row r="290" spans="2:26" ht="15.5"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6">
        <v>650458.11210799997</v>
      </c>
      <c r="Q290" s="49">
        <v>45780</v>
      </c>
      <c r="R290" s="563" t="s">
        <v>361</v>
      </c>
      <c r="S290" s="51" t="s">
        <v>61</v>
      </c>
      <c r="T290" s="144"/>
      <c r="U290" s="139"/>
      <c r="V290" s="150"/>
      <c r="W290" s="511">
        <v>45781</v>
      </c>
      <c r="X290" s="162"/>
    </row>
    <row r="291" spans="2:26" ht="16"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6">
        <v>650458.11210799997</v>
      </c>
      <c r="Q291" s="49">
        <v>45778</v>
      </c>
      <c r="R291" s="50" t="s">
        <v>361</v>
      </c>
      <c r="S291" s="18" t="s">
        <v>61</v>
      </c>
      <c r="T291" s="144"/>
      <c r="U291" s="139"/>
      <c r="V291" s="150"/>
      <c r="W291" s="511">
        <v>45788</v>
      </c>
      <c r="X291" s="169"/>
    </row>
    <row r="292" spans="2:26" ht="15.5"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6">
        <v>650458.11210799997</v>
      </c>
      <c r="Q292" s="49">
        <v>45789</v>
      </c>
      <c r="R292" s="50" t="s">
        <v>361</v>
      </c>
      <c r="S292" s="51" t="s">
        <v>61</v>
      </c>
      <c r="T292" s="144"/>
      <c r="U292" s="139"/>
      <c r="V292" s="150"/>
      <c r="W292" s="511">
        <v>45802</v>
      </c>
      <c r="X292" s="162"/>
    </row>
    <row r="293" spans="2:26" ht="18.5"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6">
        <v>650458.11210799997</v>
      </c>
      <c r="Q293" s="49">
        <v>45852</v>
      </c>
      <c r="R293" s="50" t="s">
        <v>94</v>
      </c>
      <c r="S293" s="51" t="s">
        <v>61</v>
      </c>
      <c r="T293" s="144"/>
      <c r="U293" s="139"/>
      <c r="V293" s="150"/>
      <c r="W293" s="511">
        <v>45855</v>
      </c>
      <c r="X293" s="169"/>
    </row>
    <row r="294" spans="2:26" ht="16"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5">
        <v>0.86599999999999999</v>
      </c>
      <c r="P294" s="19"/>
      <c r="Q294" s="49">
        <v>46005</v>
      </c>
      <c r="R294" s="50" t="s">
        <v>284</v>
      </c>
      <c r="S294" s="51" t="s">
        <v>61</v>
      </c>
      <c r="T294" s="144"/>
      <c r="U294" s="139"/>
      <c r="V294" s="150"/>
      <c r="W294" s="139">
        <v>45999</v>
      </c>
      <c r="X294" s="169"/>
    </row>
    <row r="295" spans="2:26" ht="15.5" x14ac:dyDescent="0.35">
      <c r="B295" s="44"/>
      <c r="C295" s="48" t="s">
        <v>416</v>
      </c>
      <c r="D295" s="44" t="s">
        <v>203</v>
      </c>
      <c r="E295" s="44" t="s">
        <v>74</v>
      </c>
      <c r="F295" s="500" t="s">
        <v>279</v>
      </c>
      <c r="G295" s="44"/>
      <c r="H295" s="19">
        <f>K295*8</f>
        <v>466.88</v>
      </c>
      <c r="I295" s="19">
        <f>L295*4.4</f>
        <v>21.472000000000001</v>
      </c>
      <c r="J295" s="19">
        <f>SUBTOTAL(9,H295:I295)</f>
        <v>488.35199999999998</v>
      </c>
      <c r="K295" s="19">
        <v>58.36</v>
      </c>
      <c r="L295" s="19">
        <v>4.88</v>
      </c>
      <c r="M295" s="19">
        <v>292.33</v>
      </c>
      <c r="N295" s="19">
        <v>2716</v>
      </c>
      <c r="O295" s="19">
        <v>1.768</v>
      </c>
      <c r="P295" s="496">
        <v>1317205.2180649999</v>
      </c>
      <c r="Q295" s="49">
        <v>45780</v>
      </c>
      <c r="R295" s="497" t="s">
        <v>366</v>
      </c>
      <c r="S295" s="51" t="s">
        <v>61</v>
      </c>
      <c r="T295" s="144"/>
      <c r="U295" s="139"/>
      <c r="V295" s="150"/>
      <c r="W295" s="511">
        <v>45793</v>
      </c>
    </row>
    <row r="296" spans="2:26" ht="15.5" x14ac:dyDescent="0.35">
      <c r="B296" s="500">
        <v>44</v>
      </c>
      <c r="C296" s="501" t="s">
        <v>405</v>
      </c>
      <c r="D296" s="500" t="s">
        <v>65</v>
      </c>
      <c r="E296" s="500" t="s">
        <v>74</v>
      </c>
      <c r="F296" s="500" t="s">
        <v>279</v>
      </c>
      <c r="G296" s="500"/>
      <c r="H296" s="19">
        <v>221</v>
      </c>
      <c r="I296" s="19">
        <v>12</v>
      </c>
      <c r="J296" s="19">
        <v>233</v>
      </c>
      <c r="K296" s="19">
        <v>27.61</v>
      </c>
      <c r="L296" s="19">
        <v>2.61</v>
      </c>
      <c r="M296" s="19">
        <v>146.96</v>
      </c>
      <c r="N296" s="19">
        <v>1450</v>
      </c>
      <c r="O296" s="19">
        <v>0.86627600000000005</v>
      </c>
      <c r="P296" s="496">
        <v>650458.11210799997</v>
      </c>
      <c r="Q296" s="499" t="s">
        <v>415</v>
      </c>
      <c r="R296" s="497" t="s">
        <v>366</v>
      </c>
      <c r="S296" s="51" t="s">
        <v>61</v>
      </c>
      <c r="T296" s="144"/>
      <c r="U296" s="139"/>
      <c r="V296" s="150"/>
      <c r="W296" s="511">
        <v>45758</v>
      </c>
      <c r="X296" s="639"/>
      <c r="Y296" s="57"/>
      <c r="Z296" s="59"/>
    </row>
    <row r="297" spans="2:26" ht="15.5" x14ac:dyDescent="0.35">
      <c r="B297" s="500">
        <v>43</v>
      </c>
      <c r="C297" s="561" t="s">
        <v>404</v>
      </c>
      <c r="D297" s="562" t="s">
        <v>65</v>
      </c>
      <c r="E297" s="562" t="s">
        <v>101</v>
      </c>
      <c r="F297" s="500" t="s">
        <v>279</v>
      </c>
      <c r="G297" s="500"/>
      <c r="H297" s="19">
        <v>193</v>
      </c>
      <c r="I297" s="19">
        <v>11</v>
      </c>
      <c r="J297" s="19">
        <v>204</v>
      </c>
      <c r="K297" s="19">
        <v>24.04</v>
      </c>
      <c r="L297" s="19">
        <v>2.4500000000000002</v>
      </c>
      <c r="M297" s="19">
        <v>194.78</v>
      </c>
      <c r="N297" s="19">
        <v>1979.14</v>
      </c>
      <c r="O297" s="19">
        <v>0.86627600000000005</v>
      </c>
      <c r="P297" s="496">
        <v>608271.66794800002</v>
      </c>
      <c r="Q297" s="499" t="s">
        <v>415</v>
      </c>
      <c r="R297" s="497" t="s">
        <v>374</v>
      </c>
      <c r="S297" s="51" t="s">
        <v>61</v>
      </c>
      <c r="T297" s="144"/>
      <c r="U297" s="139"/>
      <c r="V297" s="150"/>
      <c r="W297" s="511">
        <v>45759</v>
      </c>
      <c r="X297" s="59"/>
      <c r="Y297" s="57"/>
      <c r="Z297" s="59"/>
    </row>
    <row r="298" spans="2:26" ht="15.5" x14ac:dyDescent="0.35">
      <c r="B298" s="500">
        <v>25</v>
      </c>
      <c r="C298" s="501"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6">
        <v>650458.11210799997</v>
      </c>
      <c r="Q298" s="49">
        <v>45717</v>
      </c>
      <c r="R298" s="497" t="s">
        <v>366</v>
      </c>
      <c r="S298" s="51" t="s">
        <v>61</v>
      </c>
      <c r="T298" s="144"/>
      <c r="U298" s="139"/>
      <c r="V298" s="150"/>
      <c r="W298" s="511">
        <v>45746</v>
      </c>
      <c r="X298" s="645" t="s">
        <v>280</v>
      </c>
      <c r="Y298" s="57"/>
      <c r="Z298" s="59"/>
    </row>
    <row r="299" spans="2:26" ht="15.5" x14ac:dyDescent="0.35">
      <c r="B299" s="500">
        <v>24</v>
      </c>
      <c r="C299" s="501"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6">
        <v>608271.66794800002</v>
      </c>
      <c r="Q299" s="49">
        <v>45717</v>
      </c>
      <c r="R299" s="497" t="s">
        <v>366</v>
      </c>
      <c r="S299" s="51" t="s">
        <v>61</v>
      </c>
      <c r="T299" s="144"/>
      <c r="U299" s="139"/>
      <c r="V299" s="150"/>
      <c r="W299" s="511">
        <v>45745</v>
      </c>
      <c r="X299" s="644" t="s">
        <v>378</v>
      </c>
      <c r="Y299" s="57"/>
      <c r="Z299" s="59"/>
    </row>
    <row r="300" spans="2:26" ht="15.5" x14ac:dyDescent="0.35">
      <c r="B300" s="500">
        <v>37</v>
      </c>
      <c r="C300" s="501"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6">
        <v>650458.11210799997</v>
      </c>
      <c r="Q300" s="499" t="s">
        <v>415</v>
      </c>
      <c r="R300" s="497" t="s">
        <v>366</v>
      </c>
      <c r="S300" s="51" t="s">
        <v>61</v>
      </c>
      <c r="T300" s="139"/>
      <c r="U300" s="139"/>
      <c r="V300" s="139"/>
      <c r="W300" s="511">
        <v>45386</v>
      </c>
      <c r="X300" s="639"/>
      <c r="Y300" s="57"/>
      <c r="Z300" s="59"/>
    </row>
    <row r="301" spans="2:26" ht="15.5" x14ac:dyDescent="0.35">
      <c r="B301" s="500">
        <v>44</v>
      </c>
      <c r="C301" s="501" t="s">
        <v>427</v>
      </c>
      <c r="D301" s="500" t="s">
        <v>65</v>
      </c>
      <c r="E301" s="44" t="s">
        <v>74</v>
      </c>
      <c r="F301" s="500" t="s">
        <v>279</v>
      </c>
      <c r="G301" s="500"/>
      <c r="H301" s="19">
        <v>221</v>
      </c>
      <c r="I301" s="19">
        <v>12</v>
      </c>
      <c r="J301" s="19">
        <v>233</v>
      </c>
      <c r="K301" s="19">
        <v>27.61</v>
      </c>
      <c r="L301" s="19">
        <v>2.61</v>
      </c>
      <c r="M301" s="19">
        <v>146.96</v>
      </c>
      <c r="N301" s="19">
        <v>1450</v>
      </c>
      <c r="O301" s="19">
        <v>0.86627600000000005</v>
      </c>
      <c r="P301" s="496">
        <v>650458.11210799997</v>
      </c>
      <c r="Q301" s="499" t="s">
        <v>415</v>
      </c>
      <c r="R301" s="497" t="s">
        <v>366</v>
      </c>
      <c r="S301" s="18" t="s">
        <v>61</v>
      </c>
      <c r="T301" s="139"/>
      <c r="U301" s="139"/>
      <c r="V301" s="139"/>
      <c r="W301" s="511">
        <v>45769</v>
      </c>
    </row>
    <row r="302" spans="2:26" ht="15.5"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6">
        <v>608271.66794800002</v>
      </c>
      <c r="Q302" s="49" t="s">
        <v>415</v>
      </c>
      <c r="R302" s="497" t="s">
        <v>366</v>
      </c>
      <c r="S302" s="18" t="s">
        <v>61</v>
      </c>
      <c r="T302" s="139"/>
      <c r="U302" s="139"/>
      <c r="V302" s="139"/>
      <c r="W302" s="511">
        <v>45775</v>
      </c>
    </row>
    <row r="303" spans="2:26" ht="15.5" x14ac:dyDescent="0.35">
      <c r="B303" s="500">
        <v>28</v>
      </c>
      <c r="C303" s="501" t="s">
        <v>372</v>
      </c>
      <c r="D303" s="44" t="s">
        <v>65</v>
      </c>
      <c r="E303" s="44" t="s">
        <v>101</v>
      </c>
      <c r="F303" s="44" t="s">
        <v>279</v>
      </c>
      <c r="G303" s="500"/>
      <c r="H303" s="19">
        <v>193</v>
      </c>
      <c r="I303" s="19">
        <v>11</v>
      </c>
      <c r="J303" s="19">
        <v>204</v>
      </c>
      <c r="K303" s="19">
        <v>24.04</v>
      </c>
      <c r="L303" s="19">
        <v>2.4500000000000002</v>
      </c>
      <c r="M303" s="19">
        <v>194.78</v>
      </c>
      <c r="N303" s="19">
        <v>1979.14</v>
      </c>
      <c r="O303" s="19">
        <v>0.86627600000000005</v>
      </c>
      <c r="P303" s="496">
        <v>608271.66794800002</v>
      </c>
      <c r="Q303" s="499" t="s">
        <v>415</v>
      </c>
      <c r="R303" s="497" t="s">
        <v>374</v>
      </c>
      <c r="S303" s="51" t="s">
        <v>61</v>
      </c>
      <c r="T303" s="139"/>
      <c r="U303" s="139"/>
      <c r="V303" s="139"/>
      <c r="W303" s="511">
        <v>45764</v>
      </c>
      <c r="X303" s="645" t="s">
        <v>280</v>
      </c>
      <c r="Y303" s="57"/>
      <c r="Z303" s="59"/>
    </row>
    <row r="304" spans="2:26" ht="15.5" x14ac:dyDescent="0.35">
      <c r="B304" s="623">
        <v>29</v>
      </c>
      <c r="C304" s="624" t="s">
        <v>373</v>
      </c>
      <c r="D304" s="507" t="s">
        <v>65</v>
      </c>
      <c r="E304" s="507" t="s">
        <v>101</v>
      </c>
      <c r="F304" s="507" t="s">
        <v>279</v>
      </c>
      <c r="G304" s="507" t="s">
        <v>389</v>
      </c>
      <c r="H304" s="215">
        <v>193</v>
      </c>
      <c r="I304" s="215">
        <v>11</v>
      </c>
      <c r="J304" s="215">
        <v>204</v>
      </c>
      <c r="K304" s="215">
        <v>24.04</v>
      </c>
      <c r="L304" s="215">
        <v>2.4500000000000002</v>
      </c>
      <c r="M304" s="215">
        <v>194.78</v>
      </c>
      <c r="N304" s="215">
        <v>1979.14</v>
      </c>
      <c r="O304" s="215">
        <v>0.86627600000000005</v>
      </c>
      <c r="P304" s="496">
        <v>608271.66794800002</v>
      </c>
      <c r="Q304" s="213">
        <v>45717</v>
      </c>
      <c r="R304" s="629" t="s">
        <v>374</v>
      </c>
      <c r="S304" s="510" t="s">
        <v>61</v>
      </c>
      <c r="T304" s="58"/>
      <c r="U304" s="58"/>
      <c r="V304" s="58"/>
      <c r="W304" s="512">
        <v>45747</v>
      </c>
      <c r="X304" s="645" t="s">
        <v>280</v>
      </c>
      <c r="Y304" s="57"/>
      <c r="Z304" s="59"/>
    </row>
    <row r="305" spans="2:26" ht="15.5" x14ac:dyDescent="0.35">
      <c r="B305" s="500">
        <v>35</v>
      </c>
      <c r="C305" s="561" t="s">
        <v>384</v>
      </c>
      <c r="D305" s="562" t="s">
        <v>65</v>
      </c>
      <c r="E305" s="562" t="s">
        <v>101</v>
      </c>
      <c r="F305" s="500" t="s">
        <v>279</v>
      </c>
      <c r="G305" s="44" t="s">
        <v>389</v>
      </c>
      <c r="H305" s="19">
        <v>193</v>
      </c>
      <c r="I305" s="19">
        <v>11</v>
      </c>
      <c r="J305" s="19">
        <v>204</v>
      </c>
      <c r="K305" s="19">
        <v>24.04</v>
      </c>
      <c r="L305" s="19">
        <v>2.4500000000000002</v>
      </c>
      <c r="M305" s="19">
        <v>194.78</v>
      </c>
      <c r="N305" s="19">
        <v>1979.14</v>
      </c>
      <c r="O305" s="19">
        <v>0.86627600000000005</v>
      </c>
      <c r="P305" s="496">
        <v>608271.66794800002</v>
      </c>
      <c r="Q305" s="499" t="s">
        <v>415</v>
      </c>
      <c r="R305" s="497" t="s">
        <v>374</v>
      </c>
      <c r="S305" s="510" t="s">
        <v>61</v>
      </c>
      <c r="T305" s="139"/>
      <c r="U305" s="139"/>
      <c r="V305" s="139"/>
      <c r="W305" s="511">
        <v>45754</v>
      </c>
      <c r="X305" s="59"/>
      <c r="Y305" s="57"/>
      <c r="Z305" s="59"/>
    </row>
    <row r="306" spans="2:26" ht="15.5" x14ac:dyDescent="0.35">
      <c r="B306" s="44"/>
      <c r="C306" s="48" t="s">
        <v>430</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96">
        <v>1317205.2180649999</v>
      </c>
      <c r="Q306" s="49">
        <v>45822</v>
      </c>
      <c r="R306" s="563" t="s">
        <v>361</v>
      </c>
      <c r="S306" s="18" t="s">
        <v>61</v>
      </c>
      <c r="T306" s="139"/>
      <c r="U306" s="139"/>
      <c r="V306" s="139"/>
      <c r="W306" s="511">
        <v>45816</v>
      </c>
    </row>
    <row r="307" spans="2:26" ht="15.5" x14ac:dyDescent="0.35">
      <c r="B307" s="44"/>
      <c r="C307" s="48" t="s">
        <v>441</v>
      </c>
      <c r="D307" s="44" t="s">
        <v>79</v>
      </c>
      <c r="E307" s="44" t="s">
        <v>101</v>
      </c>
      <c r="F307" s="500" t="s">
        <v>279</v>
      </c>
      <c r="G307" s="44"/>
      <c r="H307" s="19">
        <v>193</v>
      </c>
      <c r="I307" s="19">
        <v>11</v>
      </c>
      <c r="J307" s="19">
        <v>204</v>
      </c>
      <c r="K307" s="19">
        <v>24.04</v>
      </c>
      <c r="L307" s="19">
        <v>2.4500000000000002</v>
      </c>
      <c r="M307" s="19">
        <v>194.78</v>
      </c>
      <c r="N307" s="19">
        <v>1979.14</v>
      </c>
      <c r="O307" s="19">
        <v>0.86627600000000005</v>
      </c>
      <c r="P307" s="496">
        <v>608271.66794800002</v>
      </c>
      <c r="Q307" s="499" t="s">
        <v>415</v>
      </c>
      <c r="R307" s="497" t="s">
        <v>374</v>
      </c>
      <c r="S307" s="51" t="s">
        <v>61</v>
      </c>
      <c r="T307" s="139"/>
      <c r="U307" s="139"/>
      <c r="V307" s="139"/>
      <c r="W307" s="511">
        <v>45769</v>
      </c>
    </row>
    <row r="308" spans="2:26" ht="15.5"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6">
        <v>650458.11210799997</v>
      </c>
      <c r="Q308" s="49">
        <v>45975</v>
      </c>
      <c r="R308" s="50" t="s">
        <v>453</v>
      </c>
      <c r="S308" s="51" t="s">
        <v>61</v>
      </c>
      <c r="T308" s="139"/>
      <c r="U308" s="139"/>
      <c r="V308" s="139"/>
      <c r="W308" s="511">
        <v>42335</v>
      </c>
      <c r="Z308" s="547"/>
    </row>
    <row r="309" spans="2:26" ht="15.5" x14ac:dyDescent="0.35">
      <c r="B309" s="44"/>
      <c r="C309" s="48" t="s">
        <v>442</v>
      </c>
      <c r="D309" s="44" t="s">
        <v>65</v>
      </c>
      <c r="E309" s="44" t="s">
        <v>101</v>
      </c>
      <c r="F309" s="500" t="s">
        <v>279</v>
      </c>
      <c r="G309" s="44"/>
      <c r="H309" s="19">
        <v>193</v>
      </c>
      <c r="I309" s="19">
        <v>11</v>
      </c>
      <c r="J309" s="19">
        <v>204</v>
      </c>
      <c r="K309" s="19">
        <v>24.04</v>
      </c>
      <c r="L309" s="19">
        <v>2.4500000000000002</v>
      </c>
      <c r="M309" s="19">
        <v>194.78</v>
      </c>
      <c r="N309" s="19">
        <v>1979.14</v>
      </c>
      <c r="O309" s="19">
        <v>0.86627600000000005</v>
      </c>
      <c r="P309" s="496">
        <v>608271.66794800002</v>
      </c>
      <c r="Q309" s="499" t="s">
        <v>415</v>
      </c>
      <c r="R309" s="497" t="s">
        <v>374</v>
      </c>
      <c r="S309" s="51" t="s">
        <v>61</v>
      </c>
      <c r="T309" s="139"/>
      <c r="U309" s="139"/>
      <c r="V309" s="139"/>
      <c r="W309" s="511">
        <v>45773</v>
      </c>
    </row>
    <row r="310" spans="2:26" ht="15.5"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6">
        <v>608271.66794800002</v>
      </c>
      <c r="Q310" s="49">
        <v>45822</v>
      </c>
      <c r="R310" s="50" t="s">
        <v>261</v>
      </c>
      <c r="S310" s="51" t="s">
        <v>61</v>
      </c>
      <c r="T310" s="139"/>
      <c r="U310" s="139"/>
      <c r="V310" s="139"/>
      <c r="W310" s="511">
        <v>45816</v>
      </c>
    </row>
    <row r="311" spans="2:26" ht="15.5"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6">
        <v>650458.11210799997</v>
      </c>
      <c r="Q311" s="49">
        <v>45789</v>
      </c>
      <c r="R311" s="50" t="s">
        <v>261</v>
      </c>
      <c r="S311" s="51" t="s">
        <v>61</v>
      </c>
      <c r="T311" s="139"/>
      <c r="U311" s="139"/>
      <c r="V311" s="139"/>
      <c r="W311" s="511">
        <v>45798</v>
      </c>
    </row>
    <row r="312" spans="2:26" ht="15.5"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6">
        <v>650458.11210799997</v>
      </c>
      <c r="Q312" s="49">
        <v>45822</v>
      </c>
      <c r="R312" s="50" t="s">
        <v>453</v>
      </c>
      <c r="S312" s="51" t="s">
        <v>61</v>
      </c>
      <c r="T312" s="139"/>
      <c r="U312" s="139"/>
      <c r="V312" s="139"/>
      <c r="W312" s="511">
        <v>45837</v>
      </c>
    </row>
    <row r="313" spans="2:26" ht="15.5"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6">
        <v>650458.11210799997</v>
      </c>
      <c r="Q313" s="49">
        <v>45822</v>
      </c>
      <c r="R313" s="50" t="s">
        <v>453</v>
      </c>
      <c r="S313" s="51" t="s">
        <v>61</v>
      </c>
      <c r="T313" s="139"/>
      <c r="U313" s="139"/>
      <c r="V313" s="139"/>
      <c r="W313" s="511">
        <v>45811</v>
      </c>
    </row>
    <row r="314" spans="2:26" ht="15.5"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6">
        <v>650458.11210799997</v>
      </c>
      <c r="Q314" s="49">
        <v>45778</v>
      </c>
      <c r="R314" s="50" t="s">
        <v>453</v>
      </c>
      <c r="S314" s="51" t="s">
        <v>61</v>
      </c>
      <c r="T314" s="139"/>
      <c r="U314" s="139"/>
      <c r="V314" s="139"/>
      <c r="W314" s="511">
        <v>45794</v>
      </c>
    </row>
    <row r="315" spans="2:26" ht="15.5"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6">
        <v>650458.11210799997</v>
      </c>
      <c r="Q315" s="49">
        <v>45780</v>
      </c>
      <c r="R315" s="50" t="s">
        <v>453</v>
      </c>
      <c r="S315" s="51" t="s">
        <v>61</v>
      </c>
      <c r="T315" s="139"/>
      <c r="U315" s="139"/>
      <c r="V315" s="139"/>
      <c r="W315" s="511">
        <v>45781</v>
      </c>
    </row>
    <row r="316" spans="2:26" ht="15.5" x14ac:dyDescent="0.35">
      <c r="B316" s="44"/>
      <c r="C316" s="48" t="s">
        <v>513</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96">
        <v>1317205.2180649999</v>
      </c>
      <c r="Q316" s="49">
        <v>45822</v>
      </c>
      <c r="R316" s="50" t="s">
        <v>449</v>
      </c>
      <c r="S316" s="51" t="s">
        <v>61</v>
      </c>
      <c r="T316" s="139"/>
      <c r="U316" s="139"/>
      <c r="V316" s="139"/>
      <c r="W316" s="511">
        <v>45817</v>
      </c>
    </row>
    <row r="317" spans="2:26" ht="31" x14ac:dyDescent="0.35">
      <c r="B317" s="622">
        <v>41</v>
      </c>
      <c r="C317" s="501" t="s">
        <v>402</v>
      </c>
      <c r="D317" s="500" t="s">
        <v>79</v>
      </c>
      <c r="E317" s="500" t="s">
        <v>74</v>
      </c>
      <c r="F317" s="44" t="s">
        <v>279</v>
      </c>
      <c r="G317" s="500"/>
      <c r="H317" s="19">
        <v>221</v>
      </c>
      <c r="I317" s="19">
        <v>12</v>
      </c>
      <c r="J317" s="19">
        <v>233</v>
      </c>
      <c r="K317" s="19">
        <v>27.61</v>
      </c>
      <c r="L317" s="19">
        <v>2.61</v>
      </c>
      <c r="M317" s="19">
        <v>146.96</v>
      </c>
      <c r="N317" s="19">
        <v>1450</v>
      </c>
      <c r="O317" s="19">
        <v>0.86627600000000005</v>
      </c>
      <c r="P317" s="496">
        <v>650458.11210799997</v>
      </c>
      <c r="Q317" s="499" t="s">
        <v>415</v>
      </c>
      <c r="R317" s="497" t="s">
        <v>535</v>
      </c>
      <c r="S317" s="51" t="s">
        <v>61</v>
      </c>
      <c r="T317" s="139"/>
      <c r="U317" s="139"/>
      <c r="V317" s="139"/>
      <c r="W317" s="511">
        <v>45773</v>
      </c>
      <c r="X317" s="639"/>
      <c r="Y317" s="57"/>
      <c r="Z317" s="59"/>
    </row>
    <row r="318" spans="2:26" ht="31" x14ac:dyDescent="0.35">
      <c r="B318" s="622">
        <v>42</v>
      </c>
      <c r="C318" s="501" t="s">
        <v>403</v>
      </c>
      <c r="D318" s="500" t="s">
        <v>65</v>
      </c>
      <c r="E318" s="500" t="s">
        <v>74</v>
      </c>
      <c r="F318" s="44" t="s">
        <v>279</v>
      </c>
      <c r="G318" s="44" t="s">
        <v>410</v>
      </c>
      <c r="H318" s="19">
        <v>221</v>
      </c>
      <c r="I318" s="19">
        <v>12</v>
      </c>
      <c r="J318" s="19">
        <v>233</v>
      </c>
      <c r="K318" s="19">
        <v>27.61</v>
      </c>
      <c r="L318" s="19">
        <v>2.61</v>
      </c>
      <c r="M318" s="19">
        <v>146.96</v>
      </c>
      <c r="N318" s="19">
        <v>1450</v>
      </c>
      <c r="O318" s="19">
        <v>0.86627600000000005</v>
      </c>
      <c r="P318" s="496">
        <v>650458.11210799997</v>
      </c>
      <c r="Q318" s="499" t="s">
        <v>415</v>
      </c>
      <c r="R318" s="497" t="s">
        <v>535</v>
      </c>
      <c r="S318" s="51" t="s">
        <v>61</v>
      </c>
      <c r="T318" s="139"/>
      <c r="U318" s="139"/>
      <c r="V318" s="139"/>
      <c r="W318" s="511">
        <v>45757</v>
      </c>
      <c r="X318" s="639"/>
      <c r="Y318" s="57"/>
      <c r="Z318" s="59"/>
    </row>
    <row r="319" spans="2:26" ht="3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6">
        <v>650458.11210799997</v>
      </c>
      <c r="Q319" s="499" t="s">
        <v>415</v>
      </c>
      <c r="R319" s="497" t="s">
        <v>535</v>
      </c>
      <c r="S319" s="51" t="s">
        <v>61</v>
      </c>
      <c r="T319" s="139"/>
      <c r="U319" s="139"/>
      <c r="V319" s="139"/>
      <c r="W319" s="511">
        <v>45765</v>
      </c>
    </row>
    <row r="320" spans="2:26" ht="3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6">
        <v>650458.11210799997</v>
      </c>
      <c r="Q320" s="49">
        <v>45789</v>
      </c>
      <c r="R320" s="497" t="s">
        <v>535</v>
      </c>
      <c r="S320" s="51" t="s">
        <v>61</v>
      </c>
      <c r="T320" s="139"/>
      <c r="U320" s="139"/>
      <c r="V320" s="139"/>
      <c r="W320" s="511">
        <v>45798</v>
      </c>
    </row>
    <row r="321" spans="2:23" ht="31" x14ac:dyDescent="0.35">
      <c r="B321" s="44"/>
      <c r="C321" s="48" t="s">
        <v>502</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96">
        <v>752440.09410799993</v>
      </c>
      <c r="Q321" s="49">
        <v>45791</v>
      </c>
      <c r="R321" s="497" t="s">
        <v>535</v>
      </c>
      <c r="S321" s="51" t="s">
        <v>61</v>
      </c>
      <c r="T321" s="139"/>
      <c r="U321" s="139"/>
      <c r="V321" s="139"/>
      <c r="W321" s="511">
        <v>45807</v>
      </c>
    </row>
    <row r="322" spans="2:23" ht="15.5"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6">
        <v>650458.11210799997</v>
      </c>
      <c r="Q322" s="49">
        <v>45789</v>
      </c>
      <c r="R322" s="50" t="s">
        <v>360</v>
      </c>
      <c r="S322" s="51" t="s">
        <v>61</v>
      </c>
      <c r="T322" s="144"/>
      <c r="U322" s="139"/>
      <c r="V322" s="139"/>
      <c r="W322" s="511">
        <v>45800</v>
      </c>
    </row>
    <row r="323" spans="2:23" ht="15.5"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6">
        <v>1595805.5120649999</v>
      </c>
      <c r="Q323" s="49">
        <v>45822</v>
      </c>
      <c r="R323" s="50" t="s">
        <v>360</v>
      </c>
      <c r="S323" s="51" t="s">
        <v>61</v>
      </c>
      <c r="T323" s="144"/>
      <c r="U323" s="139"/>
      <c r="V323" s="139"/>
      <c r="W323" s="511">
        <v>45813</v>
      </c>
    </row>
    <row r="324" spans="2:23" ht="31" x14ac:dyDescent="0.35">
      <c r="B324" s="44"/>
      <c r="C324" s="48" t="s">
        <v>428</v>
      </c>
      <c r="D324" s="44" t="s">
        <v>79</v>
      </c>
      <c r="E324" s="44" t="s">
        <v>74</v>
      </c>
      <c r="F324" s="500" t="s">
        <v>279</v>
      </c>
      <c r="G324" s="44"/>
      <c r="H324" s="19">
        <v>221</v>
      </c>
      <c r="I324" s="19">
        <v>12</v>
      </c>
      <c r="J324" s="19">
        <v>233</v>
      </c>
      <c r="K324" s="19">
        <v>27.61</v>
      </c>
      <c r="L324" s="19">
        <v>2.61</v>
      </c>
      <c r="M324" s="19">
        <v>146.96</v>
      </c>
      <c r="N324" s="19">
        <v>1450</v>
      </c>
      <c r="O324" s="19">
        <v>0.86627600000000005</v>
      </c>
      <c r="P324" s="496">
        <v>650458.11210799997</v>
      </c>
      <c r="Q324" s="499" t="s">
        <v>415</v>
      </c>
      <c r="R324" s="50" t="s">
        <v>537</v>
      </c>
      <c r="S324" s="18" t="s">
        <v>61</v>
      </c>
      <c r="T324" s="58"/>
      <c r="U324" s="58"/>
      <c r="V324" s="58"/>
      <c r="W324" s="511">
        <v>45773</v>
      </c>
    </row>
    <row r="325" spans="2:23" ht="31" x14ac:dyDescent="0.35">
      <c r="B325" s="44"/>
      <c r="C325" s="48" t="s">
        <v>423</v>
      </c>
      <c r="D325" s="44" t="s">
        <v>77</v>
      </c>
      <c r="E325" s="44" t="s">
        <v>74</v>
      </c>
      <c r="F325" s="500" t="s">
        <v>279</v>
      </c>
      <c r="G325" s="44"/>
      <c r="H325" s="19">
        <f>K325*8</f>
        <v>251.2</v>
      </c>
      <c r="I325" s="19">
        <f>L325*4.4</f>
        <v>12.716000000000001</v>
      </c>
      <c r="J325" s="19">
        <f>SUBTOTAL(9,H325:I325)</f>
        <v>263.916</v>
      </c>
      <c r="K325" s="19">
        <v>31.4</v>
      </c>
      <c r="L325" s="19">
        <v>2.89</v>
      </c>
      <c r="M325" s="19">
        <v>164.7</v>
      </c>
      <c r="N325" s="19">
        <v>1802</v>
      </c>
      <c r="O325" s="19">
        <v>0.86627600000000005</v>
      </c>
      <c r="P325" s="496">
        <v>752440.09410799993</v>
      </c>
      <c r="Q325" s="499" t="s">
        <v>415</v>
      </c>
      <c r="R325" s="50" t="s">
        <v>537</v>
      </c>
      <c r="S325" s="51" t="s">
        <v>61</v>
      </c>
      <c r="T325" s="58"/>
      <c r="U325" s="58"/>
      <c r="V325" s="58"/>
      <c r="W325" s="511">
        <v>45767</v>
      </c>
    </row>
    <row r="326" spans="2:23" ht="31" x14ac:dyDescent="0.35">
      <c r="B326" s="507"/>
      <c r="C326" s="508" t="s">
        <v>424</v>
      </c>
      <c r="D326" s="507" t="s">
        <v>77</v>
      </c>
      <c r="E326" s="507" t="s">
        <v>101</v>
      </c>
      <c r="F326" s="623" t="s">
        <v>279</v>
      </c>
      <c r="G326" s="44"/>
      <c r="H326" s="19">
        <v>214</v>
      </c>
      <c r="I326" s="19">
        <v>12</v>
      </c>
      <c r="J326" s="19">
        <v>226</v>
      </c>
      <c r="K326" s="19">
        <v>26.74</v>
      </c>
      <c r="L326" s="19">
        <v>2.68</v>
      </c>
      <c r="M326" s="19">
        <v>219.54</v>
      </c>
      <c r="N326" s="19">
        <v>2473.94</v>
      </c>
      <c r="O326" s="19">
        <v>0.86627600000000005</v>
      </c>
      <c r="P326" s="496">
        <v>705045.34674800001</v>
      </c>
      <c r="Q326" s="628" t="s">
        <v>415</v>
      </c>
      <c r="R326" s="509" t="s">
        <v>537</v>
      </c>
      <c r="S326" s="510" t="s">
        <v>61</v>
      </c>
      <c r="T326" s="58"/>
      <c r="U326" s="58"/>
      <c r="V326" s="58"/>
      <c r="W326" s="512">
        <v>45759</v>
      </c>
    </row>
    <row r="327" spans="2:23" ht="31" x14ac:dyDescent="0.35">
      <c r="B327" s="44"/>
      <c r="C327" s="48" t="s">
        <v>425</v>
      </c>
      <c r="D327" s="44" t="s">
        <v>77</v>
      </c>
      <c r="E327" s="44" t="s">
        <v>101</v>
      </c>
      <c r="F327" s="500" t="s">
        <v>279</v>
      </c>
      <c r="G327" s="44"/>
      <c r="H327" s="19">
        <v>214</v>
      </c>
      <c r="I327" s="19">
        <v>12</v>
      </c>
      <c r="J327" s="19">
        <v>226</v>
      </c>
      <c r="K327" s="19">
        <v>26.74</v>
      </c>
      <c r="L327" s="19">
        <v>2.68</v>
      </c>
      <c r="M327" s="19">
        <v>219.54</v>
      </c>
      <c r="N327" s="19">
        <v>2473.94</v>
      </c>
      <c r="O327" s="19">
        <v>0.86627600000000005</v>
      </c>
      <c r="P327" s="496">
        <v>705045.34674800001</v>
      </c>
      <c r="Q327" s="499" t="s">
        <v>415</v>
      </c>
      <c r="R327" s="50" t="s">
        <v>537</v>
      </c>
      <c r="S327" s="51" t="s">
        <v>61</v>
      </c>
      <c r="T327" s="139"/>
      <c r="U327" s="139"/>
      <c r="V327" s="139"/>
      <c r="W327" s="511">
        <v>45763</v>
      </c>
    </row>
    <row r="328" spans="2:23" ht="15.5" x14ac:dyDescent="0.35">
      <c r="B328" s="44">
        <v>19</v>
      </c>
      <c r="C328" s="48" t="s">
        <v>516</v>
      </c>
      <c r="D328" s="44" t="s">
        <v>475</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96">
        <v>1817219.908731</v>
      </c>
      <c r="Q328" s="49">
        <v>45822</v>
      </c>
      <c r="R328" s="50" t="s">
        <v>94</v>
      </c>
      <c r="S328" s="51" t="s">
        <v>61</v>
      </c>
      <c r="T328" s="139"/>
      <c r="U328" s="139"/>
      <c r="V328" s="139"/>
      <c r="W328" s="511">
        <v>45821</v>
      </c>
    </row>
    <row r="329" spans="2:23" ht="15.5"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6">
        <v>608271.66794800002</v>
      </c>
      <c r="Q329" s="49">
        <v>45822</v>
      </c>
      <c r="R329" s="50" t="s">
        <v>94</v>
      </c>
      <c r="S329" s="51" t="s">
        <v>61</v>
      </c>
      <c r="T329" s="139"/>
      <c r="U329" s="139"/>
      <c r="V329" s="139"/>
      <c r="W329" s="511">
        <v>45812</v>
      </c>
    </row>
    <row r="330" spans="2:23" ht="15.5"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6">
        <v>650458.11210799997</v>
      </c>
      <c r="Q330" s="49">
        <v>45822</v>
      </c>
      <c r="R330" s="50" t="s">
        <v>94</v>
      </c>
      <c r="S330" s="51" t="s">
        <v>61</v>
      </c>
      <c r="T330" s="139"/>
      <c r="U330" s="139"/>
      <c r="V330" s="139"/>
      <c r="W330" s="511">
        <v>45836</v>
      </c>
    </row>
    <row r="331" spans="2:23" ht="3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6">
        <v>650458.11210799997</v>
      </c>
      <c r="Q331" s="49">
        <v>45781</v>
      </c>
      <c r="R331" s="50" t="s">
        <v>537</v>
      </c>
      <c r="S331" s="18" t="s">
        <v>61</v>
      </c>
      <c r="T331" s="139"/>
      <c r="U331" s="139"/>
      <c r="V331" s="139"/>
      <c r="W331" s="511">
        <v>45787</v>
      </c>
    </row>
    <row r="332" spans="2:23" ht="15.5"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6">
        <v>650458.11210799997</v>
      </c>
      <c r="Q332" s="49">
        <v>45789</v>
      </c>
      <c r="R332" s="50" t="s">
        <v>94</v>
      </c>
      <c r="S332" s="51" t="s">
        <v>61</v>
      </c>
      <c r="T332" s="139"/>
      <c r="U332" s="139"/>
      <c r="V332" s="139"/>
      <c r="W332" s="511">
        <v>45800</v>
      </c>
    </row>
    <row r="333" spans="2:23" ht="15.5"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6">
        <v>608271.66794800002</v>
      </c>
      <c r="Q333" s="49">
        <v>45790</v>
      </c>
      <c r="R333" s="50" t="s">
        <v>94</v>
      </c>
      <c r="S333" s="51" t="s">
        <v>61</v>
      </c>
      <c r="T333" s="139"/>
      <c r="U333" s="139"/>
      <c r="V333" s="139"/>
      <c r="W333" s="511">
        <v>45806</v>
      </c>
    </row>
    <row r="334" spans="2:23" ht="25" customHeight="1" x14ac:dyDescent="0.35">
      <c r="B334" s="43"/>
      <c r="C334" s="552" t="s">
        <v>727</v>
      </c>
      <c r="D334" s="43" t="s">
        <v>126</v>
      </c>
      <c r="E334" s="43" t="s">
        <v>91</v>
      </c>
      <c r="F334" s="44" t="s">
        <v>279</v>
      </c>
      <c r="G334" s="43"/>
      <c r="H334" s="45"/>
      <c r="I334" s="45"/>
      <c r="J334" s="45"/>
      <c r="K334" s="45"/>
      <c r="L334" s="45"/>
      <c r="M334" s="45"/>
      <c r="N334" s="45"/>
      <c r="O334" s="45"/>
      <c r="P334" s="515"/>
      <c r="Q334" s="49">
        <v>46036</v>
      </c>
      <c r="R334" s="50" t="s">
        <v>94</v>
      </c>
      <c r="S334" s="51" t="s">
        <v>61</v>
      </c>
      <c r="T334" s="58"/>
      <c r="U334" s="58"/>
      <c r="V334" s="58"/>
      <c r="W334" s="139">
        <v>46044</v>
      </c>
    </row>
    <row r="335" spans="2:23" ht="25" customHeight="1" x14ac:dyDescent="0.35">
      <c r="B335" s="43"/>
      <c r="C335" s="552"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5"/>
      <c r="Q335" s="49">
        <v>46005</v>
      </c>
      <c r="R335" s="50" t="s">
        <v>94</v>
      </c>
      <c r="S335" s="51" t="s">
        <v>61</v>
      </c>
      <c r="T335" s="58"/>
      <c r="U335" s="58"/>
      <c r="V335" s="58"/>
      <c r="W335" s="139">
        <v>46021</v>
      </c>
    </row>
    <row r="336" spans="2:23" ht="25"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5"/>
      <c r="Q336" s="49">
        <v>46005</v>
      </c>
      <c r="R336" s="50" t="s">
        <v>94</v>
      </c>
      <c r="S336" s="51" t="s">
        <v>61</v>
      </c>
      <c r="T336" s="58"/>
      <c r="U336" s="58"/>
      <c r="V336" s="58"/>
      <c r="W336" s="139">
        <v>46006</v>
      </c>
    </row>
    <row r="337" spans="2:23" ht="25"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9">
        <v>45987</v>
      </c>
    </row>
    <row r="338" spans="2:23" ht="25"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6">
        <v>650458.11210799997</v>
      </c>
      <c r="Q338" s="499" t="s">
        <v>415</v>
      </c>
      <c r="R338" s="50" t="s">
        <v>449</v>
      </c>
      <c r="S338" s="51" t="s">
        <v>61</v>
      </c>
      <c r="T338" s="58"/>
      <c r="U338" s="58"/>
      <c r="V338" s="58"/>
      <c r="W338" s="511">
        <v>45773</v>
      </c>
    </row>
    <row r="339" spans="2:23" ht="25"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6">
        <v>650458.11210799997</v>
      </c>
      <c r="Q339" s="499" t="s">
        <v>415</v>
      </c>
      <c r="R339" s="50" t="s">
        <v>449</v>
      </c>
      <c r="S339" s="51" t="s">
        <v>61</v>
      </c>
      <c r="T339" s="58"/>
      <c r="U339" s="58"/>
      <c r="V339" s="58"/>
      <c r="W339" s="511">
        <v>45771</v>
      </c>
    </row>
    <row r="340" spans="2:23" ht="25"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6">
        <v>1765261</v>
      </c>
      <c r="Q340" s="49">
        <v>45778</v>
      </c>
      <c r="R340" s="50" t="s">
        <v>449</v>
      </c>
      <c r="S340" s="18" t="s">
        <v>61</v>
      </c>
      <c r="T340" s="58"/>
      <c r="U340" s="58"/>
      <c r="V340" s="58"/>
      <c r="W340" s="511">
        <v>45781</v>
      </c>
    </row>
    <row r="341" spans="2:23" ht="25" customHeight="1" x14ac:dyDescent="0.35">
      <c r="B341" s="44"/>
      <c r="C341" s="48" t="s">
        <v>459</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96">
        <v>752440.09410799993</v>
      </c>
      <c r="Q341" s="499" t="s">
        <v>415</v>
      </c>
      <c r="R341" s="50" t="s">
        <v>449</v>
      </c>
      <c r="S341" s="51" t="s">
        <v>61</v>
      </c>
      <c r="T341" s="58"/>
      <c r="U341" s="58"/>
      <c r="V341" s="58"/>
      <c r="W341" s="511">
        <v>45777</v>
      </c>
    </row>
    <row r="342" spans="2:23" ht="25" customHeight="1" x14ac:dyDescent="0.35">
      <c r="B342" s="44"/>
      <c r="C342" s="48" t="s">
        <v>460</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96">
        <v>752440.09410799993</v>
      </c>
      <c r="Q342" s="49">
        <v>45780</v>
      </c>
      <c r="R342" s="50" t="s">
        <v>449</v>
      </c>
      <c r="S342" s="51" t="s">
        <v>61</v>
      </c>
      <c r="T342" s="58"/>
      <c r="U342" s="58"/>
      <c r="V342" s="58"/>
      <c r="W342" s="511">
        <v>45783</v>
      </c>
    </row>
    <row r="343" spans="2:23" ht="25"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6">
        <v>608271.66794800002</v>
      </c>
      <c r="Q343" s="49">
        <v>45781</v>
      </c>
      <c r="R343" s="50" t="s">
        <v>449</v>
      </c>
      <c r="S343" s="18" t="s">
        <v>61</v>
      </c>
      <c r="T343" s="58"/>
      <c r="U343" s="58"/>
      <c r="V343" s="58"/>
      <c r="W343" s="511">
        <v>45787</v>
      </c>
    </row>
    <row r="344" spans="2:23" ht="25"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6">
        <v>1595805.5120649999</v>
      </c>
      <c r="Q344" s="49">
        <v>45787</v>
      </c>
      <c r="R344" s="50" t="s">
        <v>449</v>
      </c>
      <c r="S344" s="51" t="s">
        <v>61</v>
      </c>
      <c r="T344" s="58"/>
      <c r="U344" s="58"/>
      <c r="V344" s="58"/>
      <c r="W344" s="511">
        <v>46157</v>
      </c>
    </row>
    <row r="345" spans="2:23" ht="25" customHeight="1" x14ac:dyDescent="0.35">
      <c r="B345" s="44"/>
      <c r="C345" s="48" t="s">
        <v>484</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96">
        <v>752440.09410799993</v>
      </c>
      <c r="Q345" s="49">
        <v>45789</v>
      </c>
      <c r="R345" s="50" t="s">
        <v>449</v>
      </c>
      <c r="S345" s="51" t="s">
        <v>61</v>
      </c>
      <c r="T345" s="58"/>
      <c r="U345" s="58"/>
      <c r="V345" s="58"/>
      <c r="W345" s="511">
        <v>45794</v>
      </c>
    </row>
    <row r="346" spans="2:23" ht="25"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6">
        <v>650458.11210799997</v>
      </c>
      <c r="Q346" s="49">
        <v>45789</v>
      </c>
      <c r="R346" s="50" t="s">
        <v>449</v>
      </c>
      <c r="S346" s="51" t="s">
        <v>61</v>
      </c>
      <c r="T346" s="58"/>
      <c r="U346" s="58"/>
      <c r="V346" s="58"/>
      <c r="W346" s="511">
        <v>45798</v>
      </c>
    </row>
    <row r="347" spans="2:23" ht="25" customHeight="1" x14ac:dyDescent="0.35">
      <c r="B347" s="507"/>
      <c r="C347" s="508" t="s">
        <v>492</v>
      </c>
      <c r="D347" s="507" t="s">
        <v>65</v>
      </c>
      <c r="E347" s="507" t="s">
        <v>101</v>
      </c>
      <c r="F347" s="507" t="s">
        <v>279</v>
      </c>
      <c r="G347" s="44"/>
      <c r="H347" s="19">
        <v>193</v>
      </c>
      <c r="I347" s="19">
        <v>11</v>
      </c>
      <c r="J347" s="19">
        <v>204</v>
      </c>
      <c r="K347" s="19">
        <v>24.04</v>
      </c>
      <c r="L347" s="19">
        <v>2.4500000000000002</v>
      </c>
      <c r="M347" s="19">
        <v>194.78</v>
      </c>
      <c r="N347" s="19">
        <v>1979.14</v>
      </c>
      <c r="O347" s="19">
        <v>0.86627600000000005</v>
      </c>
      <c r="P347" s="496">
        <v>608271.66794800002</v>
      </c>
      <c r="Q347" s="213">
        <v>45789</v>
      </c>
      <c r="R347" s="509" t="s">
        <v>449</v>
      </c>
      <c r="S347" s="510" t="s">
        <v>61</v>
      </c>
      <c r="T347" s="58"/>
      <c r="U347" s="58"/>
      <c r="V347" s="58"/>
      <c r="W347" s="512">
        <v>45800</v>
      </c>
    </row>
    <row r="348" spans="2:23" ht="28.5"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6">
        <v>705045.34674800001</v>
      </c>
      <c r="Q348" s="49">
        <v>45789</v>
      </c>
      <c r="R348" s="50" t="s">
        <v>449</v>
      </c>
      <c r="S348" s="51" t="s">
        <v>61</v>
      </c>
      <c r="T348" s="139"/>
      <c r="U348" s="139"/>
      <c r="V348" s="139"/>
      <c r="W348" s="511">
        <v>45804</v>
      </c>
    </row>
    <row r="349" spans="2:23" ht="15.5"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6">
        <v>608271.66794800002</v>
      </c>
      <c r="Q349" s="49">
        <v>45789</v>
      </c>
      <c r="R349" s="50" t="s">
        <v>449</v>
      </c>
      <c r="S349" s="51" t="s">
        <v>61</v>
      </c>
      <c r="T349" s="139"/>
      <c r="U349" s="139"/>
      <c r="V349" s="139"/>
      <c r="W349" s="511">
        <v>45806</v>
      </c>
    </row>
    <row r="350" spans="2:23" ht="15.5"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6">
        <v>608271.66794800002</v>
      </c>
      <c r="Q350" s="49">
        <v>45791</v>
      </c>
      <c r="R350" s="50" t="s">
        <v>449</v>
      </c>
      <c r="S350" s="51" t="s">
        <v>61</v>
      </c>
      <c r="T350" s="139"/>
      <c r="U350" s="139"/>
      <c r="V350" s="139"/>
      <c r="W350" s="511">
        <v>45808</v>
      </c>
    </row>
    <row r="351" spans="2:23" ht="15.5"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6">
        <v>608271.66794800002</v>
      </c>
      <c r="Q351" s="49">
        <v>45822</v>
      </c>
      <c r="R351" s="50" t="s">
        <v>449</v>
      </c>
      <c r="S351" s="51" t="s">
        <v>61</v>
      </c>
      <c r="T351" s="139"/>
      <c r="U351" s="139"/>
      <c r="V351" s="139"/>
      <c r="W351" s="511">
        <v>45811</v>
      </c>
    </row>
    <row r="352" spans="2:23" ht="28.5"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6">
        <v>608271.66794800002</v>
      </c>
      <c r="Q352" s="49">
        <v>45789</v>
      </c>
      <c r="R352" s="50" t="s">
        <v>97</v>
      </c>
      <c r="S352" s="51" t="s">
        <v>61</v>
      </c>
      <c r="T352" s="139">
        <v>45802</v>
      </c>
      <c r="U352" s="139"/>
      <c r="V352" s="139"/>
      <c r="W352" s="511">
        <v>45802</v>
      </c>
    </row>
    <row r="353" spans="2:23" ht="15.5"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6">
        <v>1662016.3703449999</v>
      </c>
      <c r="Q353" s="49">
        <v>45788</v>
      </c>
      <c r="R353" s="50" t="s">
        <v>97</v>
      </c>
      <c r="S353" s="51" t="s">
        <v>61</v>
      </c>
      <c r="T353" s="139"/>
      <c r="U353" s="139"/>
      <c r="V353" s="139"/>
      <c r="W353" s="511">
        <v>45795</v>
      </c>
    </row>
    <row r="354" spans="2:23" ht="15.5"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6">
        <v>650458.11210799997</v>
      </c>
      <c r="Q354" s="49">
        <v>45780</v>
      </c>
      <c r="R354" s="50" t="s">
        <v>97</v>
      </c>
      <c r="S354" s="18" t="s">
        <v>61</v>
      </c>
      <c r="T354" s="139"/>
      <c r="U354" s="139"/>
      <c r="V354" s="139"/>
      <c r="W354" s="511">
        <v>45785</v>
      </c>
    </row>
    <row r="355" spans="2:23" ht="26.5"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9"/>
      <c r="U355" s="139"/>
      <c r="V355" s="139"/>
      <c r="W355" s="511">
        <v>45946</v>
      </c>
    </row>
    <row r="356" spans="2:23" ht="24.5" customHeight="1" x14ac:dyDescent="0.35">
      <c r="B356" s="44"/>
      <c r="C356" s="48" t="s">
        <v>501</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25">
        <v>752440.09410799993</v>
      </c>
      <c r="Q356" s="49">
        <v>45790</v>
      </c>
      <c r="R356" s="50" t="s">
        <v>97</v>
      </c>
      <c r="S356" s="51" t="s">
        <v>61</v>
      </c>
      <c r="T356" s="139"/>
      <c r="U356" s="139"/>
      <c r="V356" s="139"/>
      <c r="W356" s="511">
        <v>45807</v>
      </c>
    </row>
    <row r="357" spans="2:23" ht="15.5" x14ac:dyDescent="0.35">
      <c r="B357" s="507"/>
      <c r="C357" s="508" t="s">
        <v>532</v>
      </c>
      <c r="D357" s="507" t="s">
        <v>79</v>
      </c>
      <c r="E357" s="507" t="s">
        <v>74</v>
      </c>
      <c r="F357" s="507" t="s">
        <v>279</v>
      </c>
      <c r="G357" s="507"/>
      <c r="H357" s="19">
        <v>221</v>
      </c>
      <c r="I357" s="19">
        <v>12</v>
      </c>
      <c r="J357" s="19">
        <v>233</v>
      </c>
      <c r="K357" s="215">
        <v>27.61</v>
      </c>
      <c r="L357" s="215">
        <v>2.61</v>
      </c>
      <c r="M357" s="215">
        <v>146.96</v>
      </c>
      <c r="N357" s="215">
        <v>1450</v>
      </c>
      <c r="O357" s="215">
        <v>0.86627600000000005</v>
      </c>
      <c r="P357" s="496">
        <v>650458.11210799997</v>
      </c>
      <c r="Q357" s="213">
        <v>45914</v>
      </c>
      <c r="R357" s="509" t="s">
        <v>97</v>
      </c>
      <c r="S357" s="510" t="s">
        <v>61</v>
      </c>
      <c r="T357" s="58"/>
      <c r="U357" s="58"/>
      <c r="V357" s="58"/>
      <c r="W357" s="512">
        <v>45904</v>
      </c>
    </row>
    <row r="358" spans="2:23" ht="26"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6">
        <v>650458.11210799997</v>
      </c>
      <c r="Q358" s="49">
        <v>45914</v>
      </c>
      <c r="R358" s="50" t="s">
        <v>97</v>
      </c>
      <c r="S358" s="51" t="s">
        <v>61</v>
      </c>
      <c r="T358" s="139"/>
      <c r="U358" s="139"/>
      <c r="V358" s="139"/>
      <c r="W358" s="511">
        <v>45912</v>
      </c>
    </row>
    <row r="359" spans="2:23" ht="28" customHeight="1" x14ac:dyDescent="0.35">
      <c r="B359" s="44"/>
      <c r="C359" s="48" t="s">
        <v>542</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96">
        <v>752440.09410799993</v>
      </c>
      <c r="Q359" s="49">
        <v>45914</v>
      </c>
      <c r="R359" s="50" t="s">
        <v>97</v>
      </c>
      <c r="S359" s="51" t="s">
        <v>61</v>
      </c>
      <c r="T359" s="139"/>
      <c r="U359" s="139"/>
      <c r="V359" s="139"/>
      <c r="W359" s="511">
        <v>45923</v>
      </c>
    </row>
    <row r="360" spans="2:23" ht="29.5" customHeight="1" x14ac:dyDescent="0.35">
      <c r="B360" s="44"/>
      <c r="C360" s="48" t="s">
        <v>553</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96">
        <v>752440.09410799993</v>
      </c>
      <c r="Q360" s="49">
        <v>45914</v>
      </c>
      <c r="R360" s="50" t="s">
        <v>97</v>
      </c>
      <c r="S360" s="51" t="s">
        <v>61</v>
      </c>
      <c r="T360" s="139"/>
      <c r="U360" s="139"/>
      <c r="V360" s="139"/>
      <c r="W360" s="511">
        <v>45929</v>
      </c>
    </row>
    <row r="361" spans="2:23" ht="27.5"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6">
        <v>650458.11210799997</v>
      </c>
      <c r="Q361" s="49">
        <v>45914</v>
      </c>
      <c r="R361" s="50" t="s">
        <v>531</v>
      </c>
      <c r="S361" s="51" t="s">
        <v>61</v>
      </c>
      <c r="T361" s="58"/>
      <c r="U361" s="58"/>
      <c r="V361" s="58"/>
      <c r="W361" s="511">
        <v>45926</v>
      </c>
    </row>
    <row r="362" spans="2:23" ht="29"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9">
        <v>46001</v>
      </c>
    </row>
    <row r="363" spans="2:23" ht="15.5" x14ac:dyDescent="0.35">
      <c r="B363" s="507"/>
      <c r="C363" s="508" t="s">
        <v>543</v>
      </c>
      <c r="D363" s="507" t="s">
        <v>65</v>
      </c>
      <c r="E363" s="507" t="s">
        <v>74</v>
      </c>
      <c r="F363" s="507" t="s">
        <v>279</v>
      </c>
      <c r="G363" s="507"/>
      <c r="H363" s="215">
        <v>221</v>
      </c>
      <c r="I363" s="215">
        <v>12</v>
      </c>
      <c r="J363" s="215">
        <v>233</v>
      </c>
      <c r="K363" s="215">
        <v>27.61</v>
      </c>
      <c r="L363" s="215">
        <v>2.61</v>
      </c>
      <c r="M363" s="215">
        <v>146.96</v>
      </c>
      <c r="N363" s="215">
        <v>1450</v>
      </c>
      <c r="O363" s="215">
        <v>0.86627600000000005</v>
      </c>
      <c r="P363" s="496">
        <v>650458.11210799997</v>
      </c>
      <c r="Q363" s="213">
        <v>45914</v>
      </c>
      <c r="R363" s="509" t="s">
        <v>531</v>
      </c>
      <c r="S363" s="510" t="s">
        <v>61</v>
      </c>
      <c r="T363" s="58"/>
      <c r="U363" s="58"/>
      <c r="V363" s="58"/>
      <c r="W363" s="512">
        <v>45912</v>
      </c>
    </row>
    <row r="364" spans="2:23" ht="26"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6">
        <v>650458.11210799997</v>
      </c>
      <c r="Q364" s="49">
        <v>45883</v>
      </c>
      <c r="R364" s="50" t="s">
        <v>531</v>
      </c>
      <c r="S364" s="51" t="s">
        <v>61</v>
      </c>
      <c r="T364" s="139"/>
      <c r="U364" s="139"/>
      <c r="V364" s="139"/>
      <c r="W364" s="511">
        <v>45898</v>
      </c>
    </row>
    <row r="365" spans="2:23" ht="27.5"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9"/>
      <c r="U365" s="139"/>
      <c r="V365" s="139"/>
      <c r="W365" s="139">
        <v>46033</v>
      </c>
    </row>
    <row r="366" spans="2:23" ht="25.5"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9"/>
      <c r="U366" s="139"/>
      <c r="V366" s="139"/>
      <c r="W366" s="511">
        <v>45960</v>
      </c>
    </row>
    <row r="367" spans="2:23" ht="15.5"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5">
        <v>3.1589999999999998</v>
      </c>
      <c r="P367" s="627"/>
      <c r="Q367" s="49">
        <v>46005</v>
      </c>
      <c r="R367" s="50" t="s">
        <v>97</v>
      </c>
      <c r="S367" s="51" t="s">
        <v>61</v>
      </c>
      <c r="T367" s="519"/>
      <c r="U367" s="511"/>
      <c r="V367" s="511"/>
      <c r="W367" s="139">
        <v>46015</v>
      </c>
    </row>
    <row r="368" spans="2:23" ht="28.5"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9">
        <v>45979</v>
      </c>
    </row>
    <row r="369" spans="2:23" ht="15.5"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9"/>
    </row>
    <row r="370" spans="2:23" ht="15.5"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9">
        <v>45988</v>
      </c>
    </row>
    <row r="371" spans="2:23" ht="27"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5">
        <v>0.86599999999999999</v>
      </c>
      <c r="P371" s="19"/>
      <c r="Q371" s="49">
        <v>46005</v>
      </c>
      <c r="R371" s="50" t="s">
        <v>97</v>
      </c>
      <c r="S371" s="51" t="s">
        <v>61</v>
      </c>
      <c r="T371" s="58"/>
      <c r="U371" s="58"/>
      <c r="V371" s="58"/>
      <c r="W371" s="139">
        <v>45997</v>
      </c>
    </row>
    <row r="372" spans="2:23" ht="29"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9">
        <v>45971</v>
      </c>
    </row>
    <row r="373" spans="2:23" ht="29" customHeight="1" x14ac:dyDescent="0.35">
      <c r="B373" s="43"/>
      <c r="C373" s="552" t="s">
        <v>748</v>
      </c>
      <c r="D373" s="43" t="s">
        <v>197</v>
      </c>
      <c r="E373" s="43" t="s">
        <v>74</v>
      </c>
      <c r="F373" s="44" t="s">
        <v>279</v>
      </c>
      <c r="G373" s="43"/>
      <c r="H373" s="45"/>
      <c r="I373" s="45"/>
      <c r="J373" s="45"/>
      <c r="K373" s="45"/>
      <c r="L373" s="45"/>
      <c r="M373" s="45"/>
      <c r="N373" s="45"/>
      <c r="O373" s="45"/>
      <c r="P373" s="515"/>
      <c r="Q373" s="49">
        <v>46023</v>
      </c>
      <c r="R373" s="52" t="s">
        <v>97</v>
      </c>
      <c r="S373" s="18" t="s">
        <v>61</v>
      </c>
      <c r="T373" s="58"/>
      <c r="U373" s="58"/>
      <c r="V373" s="58"/>
      <c r="W373" s="139">
        <v>46047</v>
      </c>
    </row>
    <row r="374" spans="2:23" ht="26.5"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9">
        <v>45972</v>
      </c>
    </row>
    <row r="375" spans="2:23" ht="27"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9">
        <v>45970</v>
      </c>
    </row>
    <row r="376" spans="2:23" ht="28.5"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9"/>
      <c r="U376" s="58"/>
      <c r="V376" s="58"/>
      <c r="W376" s="511">
        <v>45967</v>
      </c>
    </row>
    <row r="377" spans="2:23" ht="27"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4"/>
      <c r="U377" s="58"/>
      <c r="V377" s="58"/>
      <c r="W377" s="511">
        <v>45962</v>
      </c>
    </row>
    <row r="378" spans="2:23" ht="27" customHeight="1" x14ac:dyDescent="0.35">
      <c r="B378" s="649"/>
      <c r="C378" s="508" t="s">
        <v>626</v>
      </c>
      <c r="D378" s="507" t="s">
        <v>65</v>
      </c>
      <c r="E378" s="649" t="s">
        <v>91</v>
      </c>
      <c r="F378" s="507" t="s">
        <v>278</v>
      </c>
      <c r="G378" s="215"/>
      <c r="H378" s="215">
        <f t="shared" si="6"/>
        <v>382.96</v>
      </c>
      <c r="I378" s="215">
        <f t="shared" si="7"/>
        <v>22.616</v>
      </c>
      <c r="J378" s="215">
        <f t="shared" si="8"/>
        <v>405.57599999999996</v>
      </c>
      <c r="K378" s="215">
        <v>47.87</v>
      </c>
      <c r="L378" s="215">
        <v>5.14</v>
      </c>
      <c r="M378" s="215">
        <v>403.72</v>
      </c>
      <c r="N378" s="215">
        <v>2476</v>
      </c>
      <c r="O378" s="215">
        <v>0.86627600000000005</v>
      </c>
      <c r="P378" s="215"/>
      <c r="Q378" s="213">
        <v>45975</v>
      </c>
      <c r="R378" s="650" t="s">
        <v>379</v>
      </c>
      <c r="S378" s="510" t="s">
        <v>61</v>
      </c>
      <c r="T378" s="651"/>
      <c r="U378" s="58"/>
      <c r="V378" s="58"/>
      <c r="W378" s="512">
        <v>45964</v>
      </c>
    </row>
    <row r="379" spans="2:23" ht="29"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9"/>
      <c r="U379" s="139"/>
      <c r="V379" s="139"/>
      <c r="W379" s="511">
        <v>45955</v>
      </c>
    </row>
    <row r="380" spans="2:23" ht="28.5"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9"/>
      <c r="U380" s="139"/>
      <c r="V380" s="139"/>
      <c r="W380" s="139">
        <v>45977</v>
      </c>
    </row>
    <row r="381" spans="2:23" ht="25.5"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1"/>
      <c r="U381" s="511"/>
      <c r="V381" s="511"/>
      <c r="W381" s="511">
        <v>45947</v>
      </c>
    </row>
    <row r="382" spans="2:23" ht="25.5" customHeight="1" x14ac:dyDescent="0.35">
      <c r="B382" s="43"/>
      <c r="C382" s="552" t="s">
        <v>679</v>
      </c>
      <c r="D382" s="43" t="s">
        <v>200</v>
      </c>
      <c r="E382" s="43"/>
      <c r="F382" s="43" t="s">
        <v>278</v>
      </c>
      <c r="G382" s="43"/>
      <c r="H382" s="45"/>
      <c r="I382" s="45"/>
      <c r="J382" s="45"/>
      <c r="K382" s="45"/>
      <c r="L382" s="45"/>
      <c r="M382" s="45"/>
      <c r="N382" s="45"/>
      <c r="O382" s="45"/>
      <c r="P382" s="515"/>
      <c r="Q382" s="49">
        <v>46067</v>
      </c>
      <c r="R382" s="52" t="s">
        <v>60</v>
      </c>
      <c r="S382" s="51" t="s">
        <v>61</v>
      </c>
      <c r="T382" s="144"/>
      <c r="U382" s="139"/>
      <c r="V382" s="139"/>
      <c r="W382" s="139">
        <v>46314</v>
      </c>
    </row>
    <row r="383" spans="2:23" ht="24.5" customHeight="1" x14ac:dyDescent="0.35">
      <c r="B383" s="43"/>
      <c r="C383" s="552" t="s">
        <v>686</v>
      </c>
      <c r="D383" s="43" t="s">
        <v>659</v>
      </c>
      <c r="E383" s="43"/>
      <c r="F383" s="44" t="s">
        <v>882</v>
      </c>
      <c r="G383" s="43"/>
      <c r="H383" s="45"/>
      <c r="I383" s="45"/>
      <c r="J383" s="45"/>
      <c r="K383" s="45"/>
      <c r="L383" s="45"/>
      <c r="M383" s="45"/>
      <c r="N383" s="45"/>
      <c r="O383" s="45"/>
      <c r="P383" s="515"/>
      <c r="Q383" s="49">
        <v>46067</v>
      </c>
      <c r="R383" s="52" t="s">
        <v>60</v>
      </c>
      <c r="S383" s="51" t="s">
        <v>61</v>
      </c>
      <c r="T383" s="139"/>
      <c r="U383" s="139"/>
      <c r="V383" s="139"/>
      <c r="W383" s="139">
        <v>46316</v>
      </c>
    </row>
    <row r="384" spans="2:23" ht="23.5" customHeight="1" x14ac:dyDescent="0.35">
      <c r="B384" s="43"/>
      <c r="C384" s="552" t="s">
        <v>676</v>
      </c>
      <c r="D384" s="43" t="s">
        <v>79</v>
      </c>
      <c r="E384" s="43"/>
      <c r="F384" s="44" t="s">
        <v>882</v>
      </c>
      <c r="G384" s="43"/>
      <c r="H384" s="45"/>
      <c r="I384" s="45"/>
      <c r="J384" s="45"/>
      <c r="K384" s="45"/>
      <c r="L384" s="45"/>
      <c r="M384" s="45"/>
      <c r="N384" s="45"/>
      <c r="O384" s="45"/>
      <c r="P384" s="515"/>
      <c r="Q384" s="49">
        <v>46067</v>
      </c>
      <c r="R384" s="52" t="s">
        <v>60</v>
      </c>
      <c r="S384" s="47"/>
      <c r="T384" s="139"/>
      <c r="U384" s="139"/>
      <c r="V384" s="139"/>
      <c r="W384" s="139"/>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6:Z383"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826" priority="1759"/>
  </conditionalFormatting>
  <conditionalFormatting sqref="C28:C29">
    <cfRule type="duplicateValues" dxfId="3825" priority="389"/>
  </conditionalFormatting>
  <conditionalFormatting sqref="C30">
    <cfRule type="duplicateValues" dxfId="3824" priority="390"/>
  </conditionalFormatting>
  <conditionalFormatting sqref="C31">
    <cfRule type="duplicateValues" dxfId="3823" priority="382"/>
    <cfRule type="duplicateValues" dxfId="3822" priority="381"/>
  </conditionalFormatting>
  <conditionalFormatting sqref="C32">
    <cfRule type="duplicateValues" dxfId="3821" priority="384"/>
    <cfRule type="duplicateValues" dxfId="3820" priority="385"/>
  </conditionalFormatting>
  <conditionalFormatting sqref="C35">
    <cfRule type="duplicateValues" dxfId="3819" priority="383"/>
  </conditionalFormatting>
  <conditionalFormatting sqref="C36:C39">
    <cfRule type="duplicateValues" dxfId="3818" priority="379"/>
    <cfRule type="duplicateValues" dxfId="3817" priority="378"/>
    <cfRule type="duplicateValues" dxfId="3816" priority="380"/>
  </conditionalFormatting>
  <conditionalFormatting sqref="C40">
    <cfRule type="duplicateValues" dxfId="3815" priority="377"/>
    <cfRule type="duplicateValues" dxfId="3814" priority="376"/>
    <cfRule type="duplicateValues" dxfId="3813" priority="375"/>
  </conditionalFormatting>
  <conditionalFormatting sqref="C41:C42">
    <cfRule type="duplicateValues" dxfId="3812" priority="374"/>
    <cfRule type="duplicateValues" dxfId="3811" priority="373"/>
    <cfRule type="duplicateValues" dxfId="3810" priority="372"/>
  </conditionalFormatting>
  <conditionalFormatting sqref="C43 C45">
    <cfRule type="duplicateValues" dxfId="3809" priority="370"/>
  </conditionalFormatting>
  <conditionalFormatting sqref="C43">
    <cfRule type="duplicateValues" dxfId="3808" priority="371"/>
    <cfRule type="duplicateValues" dxfId="3807" priority="369"/>
  </conditionalFormatting>
  <conditionalFormatting sqref="C44">
    <cfRule type="duplicateValues" dxfId="3806" priority="368"/>
    <cfRule type="duplicateValues" dxfId="3805" priority="367"/>
    <cfRule type="duplicateValues" dxfId="3804" priority="366"/>
  </conditionalFormatting>
  <conditionalFormatting sqref="C46">
    <cfRule type="duplicateValues" dxfId="3803" priority="364"/>
    <cfRule type="duplicateValues" dxfId="3802" priority="363"/>
    <cfRule type="duplicateValues" dxfId="3801" priority="365"/>
  </conditionalFormatting>
  <conditionalFormatting sqref="C47">
    <cfRule type="duplicateValues" dxfId="3800" priority="362"/>
    <cfRule type="duplicateValues" dxfId="3799" priority="361"/>
    <cfRule type="duplicateValues" dxfId="3798" priority="360"/>
  </conditionalFormatting>
  <conditionalFormatting sqref="C48">
    <cfRule type="duplicateValues" dxfId="3797" priority="358"/>
    <cfRule type="duplicateValues" dxfId="3796" priority="359"/>
    <cfRule type="duplicateValues" dxfId="3795" priority="357"/>
  </conditionalFormatting>
  <conditionalFormatting sqref="C49">
    <cfRule type="duplicateValues" dxfId="3794" priority="355"/>
    <cfRule type="duplicateValues" dxfId="3793" priority="356"/>
    <cfRule type="duplicateValues" dxfId="3792" priority="354"/>
  </conditionalFormatting>
  <conditionalFormatting sqref="C50">
    <cfRule type="duplicateValues" dxfId="3791" priority="351"/>
    <cfRule type="duplicateValues" dxfId="3790" priority="352"/>
    <cfRule type="duplicateValues" dxfId="3789" priority="353"/>
  </conditionalFormatting>
  <conditionalFormatting sqref="C51">
    <cfRule type="duplicateValues" dxfId="3788" priority="348"/>
    <cfRule type="duplicateValues" dxfId="3787" priority="349"/>
    <cfRule type="duplicateValues" dxfId="3786" priority="350"/>
  </conditionalFormatting>
  <conditionalFormatting sqref="C52">
    <cfRule type="duplicateValues" dxfId="3785" priority="346"/>
    <cfRule type="duplicateValues" dxfId="3784" priority="345"/>
    <cfRule type="duplicateValues" dxfId="3783" priority="347"/>
  </conditionalFormatting>
  <conditionalFormatting sqref="C53:C54">
    <cfRule type="duplicateValues" dxfId="3782" priority="342"/>
    <cfRule type="duplicateValues" dxfId="3781" priority="343"/>
    <cfRule type="duplicateValues" dxfId="3780" priority="344"/>
  </conditionalFormatting>
  <conditionalFormatting sqref="C57">
    <cfRule type="duplicateValues" dxfId="3779" priority="339"/>
    <cfRule type="duplicateValues" dxfId="3778" priority="340"/>
    <cfRule type="duplicateValues" dxfId="3777" priority="341"/>
  </conditionalFormatting>
  <conditionalFormatting sqref="C58">
    <cfRule type="duplicateValues" dxfId="3776" priority="338"/>
    <cfRule type="duplicateValues" dxfId="3775" priority="337"/>
    <cfRule type="duplicateValues" dxfId="3774" priority="336"/>
  </conditionalFormatting>
  <conditionalFormatting sqref="C59">
    <cfRule type="duplicateValues" dxfId="3773" priority="335"/>
    <cfRule type="duplicateValues" dxfId="3772" priority="334"/>
    <cfRule type="duplicateValues" dxfId="3771" priority="333"/>
  </conditionalFormatting>
  <conditionalFormatting sqref="C60">
    <cfRule type="duplicateValues" dxfId="3770" priority="332"/>
    <cfRule type="duplicateValues" dxfId="3769" priority="331"/>
    <cfRule type="duplicateValues" dxfId="3768" priority="330"/>
  </conditionalFormatting>
  <conditionalFormatting sqref="C62">
    <cfRule type="duplicateValues" dxfId="3767" priority="327"/>
    <cfRule type="duplicateValues" dxfId="3766" priority="328"/>
    <cfRule type="duplicateValues" dxfId="3765" priority="329"/>
  </conditionalFormatting>
  <conditionalFormatting sqref="C63">
    <cfRule type="duplicateValues" dxfId="3764" priority="324"/>
    <cfRule type="duplicateValues" dxfId="3763" priority="325"/>
    <cfRule type="duplicateValues" dxfId="3762" priority="326"/>
  </conditionalFormatting>
  <conditionalFormatting sqref="C64">
    <cfRule type="duplicateValues" dxfId="3761" priority="321"/>
    <cfRule type="duplicateValues" dxfId="3760" priority="323"/>
    <cfRule type="duplicateValues" dxfId="3759" priority="322"/>
  </conditionalFormatting>
  <conditionalFormatting sqref="C65:C66">
    <cfRule type="duplicateValues" dxfId="3758" priority="320"/>
    <cfRule type="duplicateValues" dxfId="3757" priority="318"/>
    <cfRule type="duplicateValues" dxfId="3756" priority="319"/>
  </conditionalFormatting>
  <conditionalFormatting sqref="C67">
    <cfRule type="duplicateValues" dxfId="3755" priority="315"/>
    <cfRule type="duplicateValues" dxfId="3754" priority="316"/>
    <cfRule type="duplicateValues" dxfId="3753" priority="317"/>
  </conditionalFormatting>
  <conditionalFormatting sqref="C68">
    <cfRule type="duplicateValues" dxfId="3752" priority="312"/>
    <cfRule type="duplicateValues" dxfId="3751" priority="311"/>
    <cfRule type="duplicateValues" dxfId="3750" priority="314"/>
    <cfRule type="duplicateValues" dxfId="3749" priority="313"/>
  </conditionalFormatting>
  <conditionalFormatting sqref="C69">
    <cfRule type="duplicateValues" dxfId="3748" priority="310"/>
    <cfRule type="duplicateValues" dxfId="3747" priority="309"/>
    <cfRule type="duplicateValues" dxfId="3746" priority="308"/>
    <cfRule type="duplicateValues" dxfId="3745" priority="307"/>
  </conditionalFormatting>
  <conditionalFormatting sqref="C70">
    <cfRule type="duplicateValues" dxfId="3744" priority="304"/>
    <cfRule type="duplicateValues" dxfId="3743" priority="306"/>
    <cfRule type="duplicateValues" dxfId="3742" priority="305"/>
    <cfRule type="duplicateValues" dxfId="3741" priority="303"/>
  </conditionalFormatting>
  <conditionalFormatting sqref="C71:C73">
    <cfRule type="duplicateValues" dxfId="3740" priority="300"/>
    <cfRule type="duplicateValues" dxfId="3739" priority="299"/>
    <cfRule type="duplicateValues" dxfId="3738" priority="302"/>
    <cfRule type="duplicateValues" dxfId="3737" priority="301"/>
  </conditionalFormatting>
  <conditionalFormatting sqref="C74:C77">
    <cfRule type="duplicateValues" dxfId="3736" priority="297"/>
    <cfRule type="duplicateValues" dxfId="3735" priority="296"/>
    <cfRule type="duplicateValues" dxfId="3734" priority="295"/>
    <cfRule type="duplicateValues" dxfId="3733" priority="298"/>
  </conditionalFormatting>
  <conditionalFormatting sqref="C78">
    <cfRule type="duplicateValues" dxfId="3732" priority="294"/>
    <cfRule type="duplicateValues" dxfId="3731" priority="293"/>
    <cfRule type="duplicateValues" dxfId="3730" priority="292"/>
    <cfRule type="duplicateValues" dxfId="3729" priority="291"/>
  </conditionalFormatting>
  <conditionalFormatting sqref="C79">
    <cfRule type="duplicateValues" dxfId="3728" priority="287"/>
    <cfRule type="duplicateValues" dxfId="3727" priority="290"/>
    <cfRule type="duplicateValues" dxfId="3726" priority="289"/>
    <cfRule type="duplicateValues" dxfId="3725" priority="288"/>
  </conditionalFormatting>
  <conditionalFormatting sqref="C80:C82">
    <cfRule type="duplicateValues" dxfId="3724" priority="284"/>
    <cfRule type="duplicateValues" dxfId="3723" priority="283"/>
    <cfRule type="duplicateValues" dxfId="3722" priority="286"/>
    <cfRule type="duplicateValues" dxfId="3721" priority="285"/>
  </conditionalFormatting>
  <conditionalFormatting sqref="C83">
    <cfRule type="duplicateValues" dxfId="3720" priority="280"/>
    <cfRule type="duplicateValues" dxfId="3719" priority="279"/>
    <cfRule type="duplicateValues" dxfId="3718" priority="282"/>
    <cfRule type="duplicateValues" dxfId="3717" priority="281"/>
  </conditionalFormatting>
  <conditionalFormatting sqref="C87">
    <cfRule type="duplicateValues" dxfId="3716" priority="276"/>
    <cfRule type="duplicateValues" dxfId="3715" priority="278"/>
    <cfRule type="duplicateValues" dxfId="3714" priority="277"/>
    <cfRule type="duplicateValues" dxfId="3713" priority="275"/>
  </conditionalFormatting>
  <conditionalFormatting sqref="C92">
    <cfRule type="duplicateValues" dxfId="3712" priority="273"/>
    <cfRule type="duplicateValues" dxfId="3711" priority="274"/>
    <cfRule type="duplicateValues" dxfId="3710" priority="272"/>
    <cfRule type="duplicateValues" dxfId="3709" priority="271"/>
  </conditionalFormatting>
  <conditionalFormatting sqref="C96:C98">
    <cfRule type="duplicateValues" dxfId="3708" priority="267"/>
    <cfRule type="duplicateValues" dxfId="3707" priority="268"/>
    <cfRule type="duplicateValues" dxfId="3706" priority="269"/>
    <cfRule type="duplicateValues" dxfId="3705" priority="270"/>
  </conditionalFormatting>
  <conditionalFormatting sqref="C99">
    <cfRule type="duplicateValues" dxfId="3704" priority="266"/>
    <cfRule type="duplicateValues" dxfId="3703" priority="265"/>
    <cfRule type="duplicateValues" dxfId="3702" priority="264"/>
    <cfRule type="duplicateValues" dxfId="3701" priority="263"/>
  </conditionalFormatting>
  <conditionalFormatting sqref="C101:C102">
    <cfRule type="duplicateValues" dxfId="3700" priority="262"/>
    <cfRule type="duplicateValues" dxfId="3699" priority="259"/>
    <cfRule type="duplicateValues" dxfId="3698" priority="260"/>
    <cfRule type="duplicateValues" dxfId="3697" priority="261"/>
  </conditionalFormatting>
  <conditionalFormatting sqref="C103:C104">
    <cfRule type="duplicateValues" dxfId="3696" priority="257"/>
    <cfRule type="duplicateValues" dxfId="3695" priority="258"/>
    <cfRule type="duplicateValues" dxfId="3694" priority="256"/>
    <cfRule type="duplicateValues" dxfId="3693" priority="255"/>
  </conditionalFormatting>
  <conditionalFormatting sqref="C105">
    <cfRule type="duplicateValues" dxfId="3692" priority="254"/>
    <cfRule type="duplicateValues" dxfId="3691" priority="253"/>
    <cfRule type="duplicateValues" dxfId="3690" priority="252"/>
    <cfRule type="duplicateValues" dxfId="3689" priority="251"/>
  </conditionalFormatting>
  <conditionalFormatting sqref="C106">
    <cfRule type="duplicateValues" dxfId="3688" priority="250"/>
    <cfRule type="duplicateValues" dxfId="3687" priority="249"/>
    <cfRule type="duplicateValues" dxfId="3686" priority="248"/>
    <cfRule type="duplicateValues" dxfId="3685" priority="247"/>
  </conditionalFormatting>
  <conditionalFormatting sqref="C110">
    <cfRule type="duplicateValues" dxfId="3684" priority="246"/>
    <cfRule type="duplicateValues" dxfId="3683" priority="245"/>
    <cfRule type="duplicateValues" dxfId="3682" priority="244"/>
    <cfRule type="duplicateValues" dxfId="3681" priority="243"/>
  </conditionalFormatting>
  <conditionalFormatting sqref="C114:C117 C120 C122:C123 C125">
    <cfRule type="duplicateValues" dxfId="3680" priority="242"/>
    <cfRule type="duplicateValues" dxfId="3679" priority="241"/>
    <cfRule type="duplicateValues" dxfId="3678" priority="240"/>
  </conditionalFormatting>
  <conditionalFormatting sqref="C114:C117 C120 C122:C125">
    <cfRule type="expression" dxfId="3677" priority="1766" stopIfTrue="1">
      <formula>AND(COUNTIF($C$2:$C$65326, C114)+COUNTIF(#REF!, C114)&gt;1,NOT(ISBLANK(C114)))</formula>
    </cfRule>
    <cfRule type="expression" dxfId="367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67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674" priority="1772" stopIfTrue="1">
      <formula>AND(COUNTIF($E$2:$E$65330, C116)+COUNTIF(#REF!, C116)&gt;1,NOT(ISBLANK(C116)))</formula>
    </cfRule>
  </conditionalFormatting>
  <conditionalFormatting sqref="C116:C117">
    <cfRule type="expression" dxfId="3673" priority="1774" stopIfTrue="1">
      <formula>AND(COUNTIF($E$2:$E$65320, C116)+COUNTIF(#REF!, C116)&gt;1,NOT(ISBLANK(C116)))</formula>
    </cfRule>
    <cfRule type="expression" dxfId="367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671" priority="239"/>
    <cfRule type="duplicateValues" dxfId="3670" priority="238"/>
    <cfRule type="duplicateValues" dxfId="3669" priority="237"/>
    <cfRule type="duplicateValues" dxfId="3668" priority="236"/>
  </conditionalFormatting>
  <conditionalFormatting sqref="C119">
    <cfRule type="duplicateValues" dxfId="3667" priority="233"/>
    <cfRule type="duplicateValues" dxfId="3666" priority="235"/>
    <cfRule type="duplicateValues" dxfId="3665" priority="234"/>
    <cfRule type="duplicateValues" dxfId="3664" priority="232"/>
  </conditionalFormatting>
  <conditionalFormatting sqref="C120 C122:C124">
    <cfRule type="expression" dxfId="366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662" priority="1777" stopIfTrue="1">
      <formula>AND(COUNTIF($C$2:$C$65345, C120)+COUNTIF(#REF!, C120)&gt;1,NOT(ISBLANK(C120)))</formula>
    </cfRule>
  </conditionalFormatting>
  <conditionalFormatting sqref="C121">
    <cfRule type="duplicateValues" dxfId="3661" priority="230"/>
    <cfRule type="duplicateValues" dxfId="3660" priority="229"/>
    <cfRule type="duplicateValues" dxfId="3659" priority="228"/>
    <cfRule type="duplicateValues" dxfId="3658" priority="227"/>
  </conditionalFormatting>
  <conditionalFormatting sqref="C124">
    <cfRule type="duplicateValues" dxfId="3657" priority="226"/>
    <cfRule type="duplicateValues" dxfId="3656" priority="225"/>
    <cfRule type="duplicateValues" dxfId="3655" priority="224"/>
    <cfRule type="duplicateValues" dxfId="3654" priority="223"/>
  </conditionalFormatting>
  <conditionalFormatting sqref="C125">
    <cfRule type="expression" dxfId="3653" priority="1781" stopIfTrue="1">
      <formula>AND(COUNTIF($C$1:$C$65349, C125)+COUNTIF(#REF!, C125)&gt;1,NOT(ISBLANK(C125)))</formula>
    </cfRule>
    <cfRule type="expression" dxfId="365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651" priority="222"/>
    <cfRule type="duplicateValues" dxfId="3650" priority="221"/>
    <cfRule type="duplicateValues" dxfId="3649" priority="220"/>
    <cfRule type="duplicateValues" dxfId="3648" priority="219"/>
  </conditionalFormatting>
  <conditionalFormatting sqref="C128">
    <cfRule type="duplicateValues" dxfId="3647" priority="215"/>
    <cfRule type="duplicateValues" dxfId="3646" priority="216"/>
    <cfRule type="duplicateValues" dxfId="3645" priority="218"/>
    <cfRule type="duplicateValues" dxfId="3644" priority="217"/>
  </conditionalFormatting>
  <conditionalFormatting sqref="C129:C130">
    <cfRule type="duplicateValues" dxfId="3643" priority="211"/>
    <cfRule type="duplicateValues" dxfId="3642" priority="212"/>
    <cfRule type="duplicateValues" dxfId="3641" priority="213"/>
    <cfRule type="duplicateValues" dxfId="3640" priority="214"/>
  </conditionalFormatting>
  <conditionalFormatting sqref="C131">
    <cfRule type="duplicateValues" dxfId="3639" priority="209"/>
    <cfRule type="duplicateValues" dxfId="3638" priority="210"/>
    <cfRule type="duplicateValues" dxfId="3637" priority="208"/>
    <cfRule type="duplicateValues" dxfId="3636" priority="207"/>
  </conditionalFormatting>
  <conditionalFormatting sqref="C133">
    <cfRule type="duplicateValues" dxfId="3635" priority="202"/>
    <cfRule type="duplicateValues" dxfId="3634" priority="201"/>
    <cfRule type="duplicateValues" dxfId="3633" priority="200"/>
    <cfRule type="duplicateValues" dxfId="3632" priority="199"/>
  </conditionalFormatting>
  <conditionalFormatting sqref="C134">
    <cfRule type="duplicateValues" dxfId="3631" priority="195"/>
    <cfRule type="duplicateValues" dxfId="3630" priority="198"/>
    <cfRule type="duplicateValues" dxfId="3629" priority="197"/>
    <cfRule type="duplicateValues" dxfId="3628" priority="196"/>
  </conditionalFormatting>
  <conditionalFormatting sqref="C135">
    <cfRule type="duplicateValues" dxfId="3627" priority="191"/>
    <cfRule type="duplicateValues" dxfId="3626" priority="190"/>
    <cfRule type="duplicateValues" dxfId="3625" priority="189"/>
    <cfRule type="duplicateValues" dxfId="3624" priority="193"/>
    <cfRule type="duplicateValues" dxfId="3623" priority="192"/>
  </conditionalFormatting>
  <conditionalFormatting sqref="C136">
    <cfRule type="duplicateValues" dxfId="3622" priority="188"/>
    <cfRule type="duplicateValues" dxfId="3621" priority="187"/>
    <cfRule type="duplicateValues" dxfId="3620" priority="186"/>
    <cfRule type="duplicateValues" dxfId="3619" priority="185"/>
    <cfRule type="duplicateValues" dxfId="3618" priority="184"/>
  </conditionalFormatting>
  <conditionalFormatting sqref="C137">
    <cfRule type="duplicateValues" dxfId="3617" priority="183"/>
    <cfRule type="duplicateValues" dxfId="3616" priority="182"/>
    <cfRule type="duplicateValues" dxfId="3615" priority="181"/>
    <cfRule type="duplicateValues" dxfId="3614" priority="180"/>
    <cfRule type="duplicateValues" dxfId="3613" priority="179"/>
  </conditionalFormatting>
  <conditionalFormatting sqref="C138">
    <cfRule type="duplicateValues" dxfId="3612" priority="178"/>
    <cfRule type="duplicateValues" dxfId="3611" priority="177"/>
    <cfRule type="duplicateValues" dxfId="3610" priority="176"/>
    <cfRule type="duplicateValues" dxfId="3609" priority="175"/>
    <cfRule type="duplicateValues" dxfId="3608" priority="174"/>
  </conditionalFormatting>
  <conditionalFormatting sqref="C139">
    <cfRule type="duplicateValues" dxfId="3607" priority="171"/>
    <cfRule type="duplicateValues" dxfId="3606" priority="170"/>
    <cfRule type="duplicateValues" dxfId="3605" priority="169"/>
    <cfRule type="duplicateValues" dxfId="3604" priority="173"/>
    <cfRule type="duplicateValues" dxfId="3603" priority="172"/>
  </conditionalFormatting>
  <conditionalFormatting sqref="C140">
    <cfRule type="duplicateValues" dxfId="3602" priority="168"/>
    <cfRule type="duplicateValues" dxfId="3601" priority="167"/>
    <cfRule type="duplicateValues" dxfId="3600" priority="166"/>
    <cfRule type="duplicateValues" dxfId="3599" priority="165"/>
    <cfRule type="duplicateValues" dxfId="3598" priority="164"/>
  </conditionalFormatting>
  <conditionalFormatting sqref="C141">
    <cfRule type="duplicateValues" dxfId="3597" priority="156"/>
    <cfRule type="duplicateValues" dxfId="3596" priority="155"/>
    <cfRule type="duplicateValues" dxfId="3595" priority="154"/>
    <cfRule type="duplicateValues" dxfId="3594" priority="158"/>
    <cfRule type="duplicateValues" dxfId="3593" priority="157"/>
  </conditionalFormatting>
  <conditionalFormatting sqref="C142">
    <cfRule type="duplicateValues" dxfId="3592" priority="150"/>
    <cfRule type="duplicateValues" dxfId="3591" priority="151"/>
    <cfRule type="duplicateValues" dxfId="3590" priority="149"/>
    <cfRule type="duplicateValues" dxfId="3589" priority="153"/>
    <cfRule type="duplicateValues" dxfId="3588" priority="152"/>
  </conditionalFormatting>
  <conditionalFormatting sqref="C143">
    <cfRule type="duplicateValues" dxfId="3587" priority="148"/>
    <cfRule type="duplicateValues" dxfId="3586" priority="144"/>
    <cfRule type="duplicateValues" dxfId="3585" priority="147"/>
    <cfRule type="duplicateValues" dxfId="3584" priority="146"/>
    <cfRule type="duplicateValues" dxfId="3583" priority="145"/>
  </conditionalFormatting>
  <conditionalFormatting sqref="C144">
    <cfRule type="duplicateValues" dxfId="3582" priority="143"/>
    <cfRule type="duplicateValues" dxfId="3581" priority="139"/>
    <cfRule type="duplicateValues" dxfId="3580" priority="140"/>
    <cfRule type="duplicateValues" dxfId="3579" priority="141"/>
    <cfRule type="duplicateValues" dxfId="3578" priority="142"/>
  </conditionalFormatting>
  <conditionalFormatting sqref="C145">
    <cfRule type="duplicateValues" dxfId="3577" priority="134"/>
    <cfRule type="duplicateValues" dxfId="3576" priority="135"/>
    <cfRule type="duplicateValues" dxfId="3575" priority="137"/>
    <cfRule type="duplicateValues" dxfId="3574" priority="138"/>
    <cfRule type="duplicateValues" dxfId="3573" priority="136"/>
  </conditionalFormatting>
  <conditionalFormatting sqref="C146">
    <cfRule type="duplicateValues" dxfId="3572" priority="130"/>
    <cfRule type="duplicateValues" dxfId="3571" priority="131"/>
    <cfRule type="duplicateValues" dxfId="3570" priority="132"/>
    <cfRule type="duplicateValues" dxfId="3569" priority="133"/>
    <cfRule type="duplicateValues" dxfId="3568" priority="129"/>
  </conditionalFormatting>
  <conditionalFormatting sqref="C147">
    <cfRule type="duplicateValues" dxfId="3567" priority="128"/>
    <cfRule type="duplicateValues" dxfId="3566" priority="127"/>
    <cfRule type="duplicateValues" dxfId="3565" priority="126"/>
    <cfRule type="duplicateValues" dxfId="3564" priority="125"/>
    <cfRule type="duplicateValues" dxfId="3563" priority="124"/>
  </conditionalFormatting>
  <conditionalFormatting sqref="C148">
    <cfRule type="duplicateValues" dxfId="3562" priority="123"/>
    <cfRule type="duplicateValues" dxfId="3561" priority="122"/>
    <cfRule type="duplicateValues" dxfId="3560" priority="121"/>
    <cfRule type="duplicateValues" dxfId="3559" priority="120"/>
    <cfRule type="duplicateValues" dxfId="3558" priority="119"/>
  </conditionalFormatting>
  <conditionalFormatting sqref="C149:C151">
    <cfRule type="duplicateValues" dxfId="3557" priority="116"/>
    <cfRule type="duplicateValues" dxfId="3556" priority="115"/>
    <cfRule type="duplicateValues" dxfId="3555" priority="114"/>
    <cfRule type="duplicateValues" dxfId="3554" priority="117"/>
    <cfRule type="duplicateValues" dxfId="3553" priority="118"/>
  </conditionalFormatting>
  <conditionalFormatting sqref="C152 C1:C21 C122:C123 C125 C172 C175:C202 C23:C120 C204:C1048576">
    <cfRule type="duplicateValues" dxfId="3552" priority="1782"/>
  </conditionalFormatting>
  <conditionalFormatting sqref="C152 C1:C21 C172 C175:C202 C23:C134 C204:C1048576">
    <cfRule type="duplicateValues" dxfId="3551" priority="1792"/>
  </conditionalFormatting>
  <conditionalFormatting sqref="C152 C55:C56 C33:C35 C24:C26 C28:C29 C61 C84:C86 C88:C91 C93:C95 C100 C107:C109 C111:C113 C172 C175:C202 C204:C1048576">
    <cfRule type="duplicateValues" dxfId="3550" priority="1800"/>
  </conditionalFormatting>
  <conditionalFormatting sqref="C152 C55:C56 C33:C35 C24:C26 C28:C30 C61 C84:C86 C88:C91 C93:C95 C100 C107:C109 C111:C113 C172 C175:C202 C204:C1048576">
    <cfRule type="duplicateValues" dxfId="3549" priority="1817"/>
  </conditionalFormatting>
  <conditionalFormatting sqref="C152 C55:C56 C33:C35 C61 C84:C86 C88:C91 C93:C95 C100 C107:C109 C111:C113 C172 C175:C202 C204:C1048576">
    <cfRule type="duplicateValues" dxfId="3548" priority="1834"/>
  </conditionalFormatting>
  <conditionalFormatting sqref="C153">
    <cfRule type="duplicateValues" dxfId="3547" priority="111"/>
    <cfRule type="duplicateValues" dxfId="3546" priority="113"/>
    <cfRule type="duplicateValues" dxfId="3545" priority="112"/>
    <cfRule type="duplicateValues" dxfId="3544" priority="109"/>
    <cfRule type="duplicateValues" dxfId="3543" priority="110"/>
  </conditionalFormatting>
  <conditionalFormatting sqref="C154">
    <cfRule type="duplicateValues" dxfId="3542" priority="105"/>
    <cfRule type="duplicateValues" dxfId="3541" priority="108"/>
    <cfRule type="duplicateValues" dxfId="3540" priority="107"/>
    <cfRule type="duplicateValues" dxfId="3539" priority="106"/>
    <cfRule type="duplicateValues" dxfId="3538" priority="104"/>
  </conditionalFormatting>
  <conditionalFormatting sqref="C155">
    <cfRule type="duplicateValues" dxfId="3537" priority="102"/>
    <cfRule type="duplicateValues" dxfId="3536" priority="101"/>
    <cfRule type="duplicateValues" dxfId="3535" priority="100"/>
    <cfRule type="duplicateValues" dxfId="3534" priority="99"/>
    <cfRule type="duplicateValues" dxfId="3533" priority="103"/>
  </conditionalFormatting>
  <conditionalFormatting sqref="C156">
    <cfRule type="duplicateValues" dxfId="3532" priority="98"/>
    <cfRule type="duplicateValues" dxfId="3531" priority="96"/>
    <cfRule type="duplicateValues" dxfId="3530" priority="95"/>
    <cfRule type="duplicateValues" dxfId="3529" priority="94"/>
    <cfRule type="duplicateValues" dxfId="3528" priority="97"/>
  </conditionalFormatting>
  <conditionalFormatting sqref="C157:C158">
    <cfRule type="duplicateValues" dxfId="3527" priority="93"/>
    <cfRule type="duplicateValues" dxfId="3526" priority="92"/>
    <cfRule type="duplicateValues" dxfId="3525" priority="91"/>
    <cfRule type="duplicateValues" dxfId="3524" priority="90"/>
    <cfRule type="duplicateValues" dxfId="3523" priority="89"/>
  </conditionalFormatting>
  <conditionalFormatting sqref="C159">
    <cfRule type="duplicateValues" dxfId="3522" priority="87"/>
    <cfRule type="duplicateValues" dxfId="3521" priority="88"/>
    <cfRule type="duplicateValues" dxfId="3520" priority="86"/>
    <cfRule type="duplicateValues" dxfId="3519" priority="85"/>
    <cfRule type="duplicateValues" dxfId="3518" priority="84"/>
  </conditionalFormatting>
  <conditionalFormatting sqref="C160">
    <cfRule type="duplicateValues" dxfId="3517" priority="83"/>
    <cfRule type="duplicateValues" dxfId="3516" priority="82"/>
    <cfRule type="duplicateValues" dxfId="3515" priority="81"/>
    <cfRule type="duplicateValues" dxfId="3514" priority="80"/>
    <cfRule type="duplicateValues" dxfId="3513" priority="79"/>
  </conditionalFormatting>
  <conditionalFormatting sqref="C161">
    <cfRule type="duplicateValues" dxfId="3512" priority="78"/>
    <cfRule type="duplicateValues" dxfId="3511" priority="77"/>
    <cfRule type="duplicateValues" dxfId="3510" priority="76"/>
    <cfRule type="duplicateValues" dxfId="3509" priority="75"/>
    <cfRule type="duplicateValues" dxfId="3508" priority="74"/>
  </conditionalFormatting>
  <conditionalFormatting sqref="C162">
    <cfRule type="duplicateValues" dxfId="3507" priority="71"/>
    <cfRule type="duplicateValues" dxfId="3506" priority="69"/>
    <cfRule type="duplicateValues" dxfId="3505" priority="70"/>
    <cfRule type="duplicateValues" dxfId="3504" priority="73"/>
    <cfRule type="duplicateValues" dxfId="3503" priority="72"/>
  </conditionalFormatting>
  <conditionalFormatting sqref="C163">
    <cfRule type="duplicateValues" dxfId="3502" priority="68"/>
    <cfRule type="duplicateValues" dxfId="3501" priority="67"/>
    <cfRule type="duplicateValues" dxfId="3500" priority="66"/>
    <cfRule type="duplicateValues" dxfId="3499" priority="65"/>
    <cfRule type="duplicateValues" dxfId="3498" priority="64"/>
  </conditionalFormatting>
  <conditionalFormatting sqref="C164:C165">
    <cfRule type="duplicateValues" dxfId="3497" priority="60"/>
    <cfRule type="duplicateValues" dxfId="3496" priority="59"/>
    <cfRule type="duplicateValues" dxfId="3495" priority="58"/>
    <cfRule type="duplicateValues" dxfId="3494" priority="62"/>
    <cfRule type="duplicateValues" dxfId="3493" priority="61"/>
  </conditionalFormatting>
  <conditionalFormatting sqref="C166">
    <cfRule type="duplicateValues" dxfId="3492" priority="55"/>
    <cfRule type="duplicateValues" dxfId="3491" priority="57"/>
    <cfRule type="duplicateValues" dxfId="3490" priority="56"/>
    <cfRule type="duplicateValues" dxfId="3489" priority="54"/>
    <cfRule type="duplicateValues" dxfId="3488" priority="53"/>
  </conditionalFormatting>
  <conditionalFormatting sqref="C167">
    <cfRule type="duplicateValues" dxfId="3487" priority="52"/>
    <cfRule type="duplicateValues" dxfId="3486" priority="51"/>
    <cfRule type="duplicateValues" dxfId="3485" priority="50"/>
    <cfRule type="duplicateValues" dxfId="3484" priority="49"/>
    <cfRule type="duplicateValues" dxfId="3483" priority="48"/>
  </conditionalFormatting>
  <conditionalFormatting sqref="C168">
    <cfRule type="duplicateValues" dxfId="3482" priority="43"/>
    <cfRule type="duplicateValues" dxfId="3481" priority="45"/>
    <cfRule type="duplicateValues" dxfId="3480" priority="47"/>
    <cfRule type="duplicateValues" dxfId="3479" priority="46"/>
    <cfRule type="duplicateValues" dxfId="3478" priority="44"/>
  </conditionalFormatting>
  <conditionalFormatting sqref="C169:C170">
    <cfRule type="duplicateValues" dxfId="3477" priority="38"/>
    <cfRule type="duplicateValues" dxfId="3476" priority="40"/>
    <cfRule type="duplicateValues" dxfId="3475" priority="41"/>
    <cfRule type="duplicateValues" dxfId="3474" priority="42"/>
    <cfRule type="duplicateValues" dxfId="3473" priority="39"/>
  </conditionalFormatting>
  <conditionalFormatting sqref="C171">
    <cfRule type="duplicateValues" dxfId="3472" priority="35"/>
    <cfRule type="duplicateValues" dxfId="3471" priority="36"/>
    <cfRule type="duplicateValues" dxfId="3470" priority="37"/>
    <cfRule type="duplicateValues" dxfId="3469" priority="34"/>
    <cfRule type="duplicateValues" dxfId="3468" priority="33"/>
  </conditionalFormatting>
  <conditionalFormatting sqref="C173:C174">
    <cfRule type="duplicateValues" dxfId="3467" priority="32"/>
    <cfRule type="duplicateValues" dxfId="3466" priority="31"/>
    <cfRule type="duplicateValues" dxfId="3465" priority="30"/>
    <cfRule type="duplicateValues" dxfId="3464" priority="29"/>
    <cfRule type="duplicateValues" dxfId="3463" priority="28"/>
  </conditionalFormatting>
  <conditionalFormatting sqref="C203">
    <cfRule type="duplicateValues" dxfId="3462" priority="24"/>
    <cfRule type="duplicateValues" dxfId="3461" priority="23"/>
    <cfRule type="duplicateValues" dxfId="3460" priority="22"/>
    <cfRule type="duplicateValues" dxfId="3459" priority="25"/>
    <cfRule type="duplicateValues" dxfId="3458" priority="26"/>
  </conditionalFormatting>
  <conditionalFormatting sqref="C132:D132">
    <cfRule type="duplicateValues" dxfId="3457" priority="206"/>
    <cfRule type="duplicateValues" dxfId="3456" priority="203"/>
    <cfRule type="duplicateValues" dxfId="3455" priority="204"/>
    <cfRule type="duplicateValues" dxfId="3454" priority="205"/>
  </conditionalFormatting>
  <conditionalFormatting sqref="S1:S20 W21 S23:S1048576">
    <cfRule type="containsText" dxfId="3453" priority="27" operator="containsText" text="Complete">
      <formula>NOT(ISERROR(SEARCH("Complete",S1)))</formula>
    </cfRule>
  </conditionalFormatting>
  <conditionalFormatting sqref="T21">
    <cfRule type="duplicateValues" dxfId="3452" priority="162"/>
    <cfRule type="duplicateValues" dxfId="3451" priority="160"/>
    <cfRule type="duplicateValues" dxfId="3450" priority="161"/>
    <cfRule type="duplicateValues" dxfId="3449" priority="159"/>
    <cfRule type="duplicateValues" dxfId="344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8" t="s">
        <v>892</v>
      </c>
      <c r="B1" s="548" t="s">
        <v>795</v>
      </c>
      <c r="C1" s="548" t="s">
        <v>893</v>
      </c>
      <c r="D1" s="548" t="s">
        <v>894</v>
      </c>
    </row>
    <row r="2" spans="1:4" x14ac:dyDescent="0.35">
      <c r="A2" s="552" t="s">
        <v>630</v>
      </c>
      <c r="B2" s="43" t="s">
        <v>181</v>
      </c>
      <c r="C2" s="43" t="s">
        <v>91</v>
      </c>
      <c r="D2" s="66" t="s">
        <v>895</v>
      </c>
    </row>
    <row r="3" spans="1:4" x14ac:dyDescent="0.35">
      <c r="A3" s="552" t="s">
        <v>504</v>
      </c>
      <c r="B3" s="43" t="s">
        <v>475</v>
      </c>
      <c r="C3" s="43" t="s">
        <v>74</v>
      </c>
      <c r="D3" s="66" t="s">
        <v>896</v>
      </c>
    </row>
    <row r="4" spans="1:4" x14ac:dyDescent="0.35">
      <c r="A4" s="43" t="s">
        <v>103</v>
      </c>
      <c r="B4" s="43" t="s">
        <v>77</v>
      </c>
      <c r="C4" s="43" t="s">
        <v>58</v>
      </c>
      <c r="D4" s="66" t="s">
        <v>896</v>
      </c>
    </row>
    <row r="5" spans="1:4" x14ac:dyDescent="0.35">
      <c r="A5" s="552" t="s">
        <v>56</v>
      </c>
      <c r="B5" s="43" t="s">
        <v>57</v>
      </c>
      <c r="C5" s="43" t="s">
        <v>58</v>
      </c>
      <c r="D5" s="66" t="s">
        <v>896</v>
      </c>
    </row>
    <row r="6" spans="1:4" x14ac:dyDescent="0.35">
      <c r="A6" s="552" t="s">
        <v>76</v>
      </c>
      <c r="B6" s="43" t="s">
        <v>77</v>
      </c>
      <c r="C6" s="43" t="s">
        <v>58</v>
      </c>
      <c r="D6" s="66" t="s">
        <v>896</v>
      </c>
    </row>
    <row r="7" spans="1:4" x14ac:dyDescent="0.35">
      <c r="A7" s="552" t="s">
        <v>62</v>
      </c>
      <c r="B7" s="43" t="s">
        <v>63</v>
      </c>
      <c r="C7" s="43" t="s">
        <v>58</v>
      </c>
      <c r="D7" s="66" t="s">
        <v>896</v>
      </c>
    </row>
    <row r="8" spans="1:4" x14ac:dyDescent="0.35">
      <c r="A8" s="552" t="s">
        <v>64</v>
      </c>
      <c r="B8" s="43" t="s">
        <v>65</v>
      </c>
      <c r="C8" s="43" t="s">
        <v>58</v>
      </c>
      <c r="D8" s="66" t="s">
        <v>896</v>
      </c>
    </row>
    <row r="9" spans="1:4" x14ac:dyDescent="0.35">
      <c r="A9" s="552" t="s">
        <v>95</v>
      </c>
      <c r="B9" s="43" t="s">
        <v>77</v>
      </c>
      <c r="C9" s="43" t="s">
        <v>58</v>
      </c>
      <c r="D9" s="66" t="s">
        <v>896</v>
      </c>
    </row>
    <row r="10" spans="1:4" x14ac:dyDescent="0.35">
      <c r="A10" s="552" t="s">
        <v>112</v>
      </c>
      <c r="B10" s="43" t="s">
        <v>77</v>
      </c>
      <c r="C10" s="43" t="s">
        <v>58</v>
      </c>
      <c r="D10" s="66" t="s">
        <v>896</v>
      </c>
    </row>
    <row r="11" spans="1:4" x14ac:dyDescent="0.35">
      <c r="A11" s="43" t="s">
        <v>100</v>
      </c>
      <c r="B11" s="43" t="s">
        <v>79</v>
      </c>
      <c r="C11" s="43" t="s">
        <v>101</v>
      </c>
      <c r="D11" s="66" t="s">
        <v>895</v>
      </c>
    </row>
    <row r="12" spans="1:4" x14ac:dyDescent="0.35">
      <c r="A12" s="552" t="s">
        <v>122</v>
      </c>
      <c r="B12" s="43" t="s">
        <v>123</v>
      </c>
      <c r="C12" s="43" t="s">
        <v>101</v>
      </c>
      <c r="D12" s="66" t="s">
        <v>895</v>
      </c>
    </row>
    <row r="13" spans="1:4" x14ac:dyDescent="0.35">
      <c r="A13" s="552" t="s">
        <v>489</v>
      </c>
      <c r="B13" s="43" t="s">
        <v>511</v>
      </c>
      <c r="C13" s="43" t="s">
        <v>74</v>
      </c>
      <c r="D13" s="66" t="s">
        <v>896</v>
      </c>
    </row>
    <row r="14" spans="1:4" x14ac:dyDescent="0.35">
      <c r="A14" s="552" t="s">
        <v>478</v>
      </c>
      <c r="B14" s="43" t="s">
        <v>65</v>
      </c>
      <c r="C14" s="43" t="s">
        <v>101</v>
      </c>
      <c r="D14" s="66" t="s">
        <v>895</v>
      </c>
    </row>
    <row r="15" spans="1:4" x14ac:dyDescent="0.35">
      <c r="A15" s="552" t="s">
        <v>432</v>
      </c>
      <c r="B15" s="43" t="s">
        <v>65</v>
      </c>
      <c r="C15" s="43" t="s">
        <v>101</v>
      </c>
      <c r="D15" s="66" t="s">
        <v>895</v>
      </c>
    </row>
    <row r="16" spans="1:4" x14ac:dyDescent="0.35">
      <c r="A16" s="552" t="s">
        <v>407</v>
      </c>
      <c r="B16" s="562" t="s">
        <v>65</v>
      </c>
      <c r="C16" s="43" t="s">
        <v>74</v>
      </c>
      <c r="D16" s="66" t="s">
        <v>896</v>
      </c>
    </row>
    <row r="17" spans="1:4" x14ac:dyDescent="0.35">
      <c r="A17" s="552" t="s">
        <v>422</v>
      </c>
      <c r="B17" s="562" t="s">
        <v>65</v>
      </c>
      <c r="C17" s="43" t="s">
        <v>101</v>
      </c>
      <c r="D17" s="66" t="s">
        <v>895</v>
      </c>
    </row>
    <row r="18" spans="1:4" x14ac:dyDescent="0.35">
      <c r="A18" s="647" t="s">
        <v>222</v>
      </c>
      <c r="B18" s="648" t="s">
        <v>77</v>
      </c>
      <c r="C18" s="648" t="s">
        <v>74</v>
      </c>
      <c r="D18" s="66" t="s">
        <v>896</v>
      </c>
    </row>
    <row r="19" spans="1:4" x14ac:dyDescent="0.35">
      <c r="A19" s="552" t="s">
        <v>456</v>
      </c>
      <c r="B19" s="43" t="s">
        <v>468</v>
      </c>
      <c r="C19" s="43" t="s">
        <v>74</v>
      </c>
      <c r="D19" s="66" t="s">
        <v>896</v>
      </c>
    </row>
    <row r="20" spans="1:4" x14ac:dyDescent="0.35">
      <c r="A20" s="552" t="s">
        <v>457</v>
      </c>
      <c r="B20" s="43" t="s">
        <v>79</v>
      </c>
      <c r="C20" s="43" t="s">
        <v>74</v>
      </c>
      <c r="D20" s="66" t="s">
        <v>896</v>
      </c>
    </row>
    <row r="21" spans="1:4" x14ac:dyDescent="0.35">
      <c r="A21" s="552" t="s">
        <v>225</v>
      </c>
      <c r="B21" s="43" t="s">
        <v>181</v>
      </c>
      <c r="C21" s="43" t="s">
        <v>101</v>
      </c>
      <c r="D21" s="66" t="s">
        <v>895</v>
      </c>
    </row>
    <row r="22" spans="1:4" x14ac:dyDescent="0.35">
      <c r="A22" s="552" t="s">
        <v>212</v>
      </c>
      <c r="B22" s="43" t="s">
        <v>63</v>
      </c>
      <c r="C22" s="43" t="s">
        <v>74</v>
      </c>
      <c r="D22" s="66" t="s">
        <v>896</v>
      </c>
    </row>
    <row r="23" spans="1:4" x14ac:dyDescent="0.35">
      <c r="A23" s="552" t="s">
        <v>493</v>
      </c>
      <c r="B23" s="43" t="s">
        <v>77</v>
      </c>
      <c r="C23" s="43" t="s">
        <v>101</v>
      </c>
      <c r="D23" s="66" t="s">
        <v>895</v>
      </c>
    </row>
    <row r="24" spans="1:4" x14ac:dyDescent="0.35">
      <c r="A24" s="552" t="s">
        <v>632</v>
      </c>
      <c r="B24" s="43" t="s">
        <v>77</v>
      </c>
      <c r="C24" s="43" t="s">
        <v>91</v>
      </c>
      <c r="D24" s="66" t="s">
        <v>895</v>
      </c>
    </row>
    <row r="25" spans="1:4" x14ac:dyDescent="0.35">
      <c r="A25" s="552" t="s">
        <v>230</v>
      </c>
      <c r="B25" s="43" t="s">
        <v>231</v>
      </c>
      <c r="C25" s="43" t="s">
        <v>74</v>
      </c>
      <c r="D25" s="66" t="s">
        <v>896</v>
      </c>
    </row>
    <row r="26" spans="1:4" x14ac:dyDescent="0.35">
      <c r="A26" s="552" t="s">
        <v>129</v>
      </c>
      <c r="B26" s="43" t="s">
        <v>79</v>
      </c>
      <c r="C26" s="43" t="s">
        <v>74</v>
      </c>
      <c r="D26" s="66" t="s">
        <v>896</v>
      </c>
    </row>
    <row r="27" spans="1:4" x14ac:dyDescent="0.35">
      <c r="A27" s="43" t="s">
        <v>109</v>
      </c>
      <c r="B27" s="43" t="s">
        <v>79</v>
      </c>
      <c r="C27" s="43" t="s">
        <v>91</v>
      </c>
      <c r="D27" s="66" t="s">
        <v>895</v>
      </c>
    </row>
    <row r="28" spans="1:4" x14ac:dyDescent="0.35">
      <c r="A28" s="552" t="s">
        <v>131</v>
      </c>
      <c r="B28" s="43" t="s">
        <v>132</v>
      </c>
      <c r="C28" s="43" t="s">
        <v>58</v>
      </c>
      <c r="D28" s="66" t="s">
        <v>896</v>
      </c>
    </row>
    <row r="29" spans="1:4" x14ac:dyDescent="0.35">
      <c r="A29" s="552" t="s">
        <v>85</v>
      </c>
      <c r="B29" s="43" t="s">
        <v>65</v>
      </c>
      <c r="C29" s="43" t="s">
        <v>58</v>
      </c>
      <c r="D29" s="66" t="s">
        <v>896</v>
      </c>
    </row>
    <row r="30" spans="1:4" x14ac:dyDescent="0.35">
      <c r="A30" s="552" t="s">
        <v>445</v>
      </c>
      <c r="B30" s="43" t="s">
        <v>468</v>
      </c>
      <c r="C30" s="43" t="s">
        <v>74</v>
      </c>
      <c r="D30" s="66" t="s">
        <v>896</v>
      </c>
    </row>
    <row r="31" spans="1:4" x14ac:dyDescent="0.35">
      <c r="A31" s="552" t="s">
        <v>446</v>
      </c>
      <c r="B31" s="43" t="s">
        <v>181</v>
      </c>
      <c r="C31" s="43" t="s">
        <v>101</v>
      </c>
      <c r="D31" s="66" t="s">
        <v>895</v>
      </c>
    </row>
    <row r="32" spans="1:4" x14ac:dyDescent="0.35">
      <c r="A32" s="552" t="s">
        <v>78</v>
      </c>
      <c r="B32" s="43" t="s">
        <v>79</v>
      </c>
      <c r="C32" s="43" t="s">
        <v>74</v>
      </c>
      <c r="D32" s="66" t="s">
        <v>896</v>
      </c>
    </row>
    <row r="33" spans="1:4" x14ac:dyDescent="0.35">
      <c r="A33" s="552" t="s">
        <v>90</v>
      </c>
      <c r="B33" s="43" t="s">
        <v>79</v>
      </c>
      <c r="C33" s="43" t="s">
        <v>91</v>
      </c>
      <c r="D33" s="66" t="s">
        <v>895</v>
      </c>
    </row>
    <row r="34" spans="1:4" x14ac:dyDescent="0.35">
      <c r="A34" s="552" t="s">
        <v>156</v>
      </c>
      <c r="B34" s="43" t="s">
        <v>79</v>
      </c>
      <c r="C34" s="43" t="s">
        <v>91</v>
      </c>
      <c r="D34" s="66" t="s">
        <v>895</v>
      </c>
    </row>
    <row r="35" spans="1:4" x14ac:dyDescent="0.35">
      <c r="A35" s="552" t="s">
        <v>89</v>
      </c>
      <c r="B35" s="43" t="s">
        <v>65</v>
      </c>
      <c r="C35" s="43" t="s">
        <v>58</v>
      </c>
      <c r="D35" s="66" t="s">
        <v>896</v>
      </c>
    </row>
    <row r="36" spans="1:4" x14ac:dyDescent="0.35">
      <c r="A36" s="552" t="s">
        <v>167</v>
      </c>
      <c r="B36" s="43" t="s">
        <v>132</v>
      </c>
      <c r="C36" s="43" t="s">
        <v>74</v>
      </c>
      <c r="D36" s="66" t="s">
        <v>896</v>
      </c>
    </row>
    <row r="37" spans="1:4" x14ac:dyDescent="0.35">
      <c r="A37" s="552" t="s">
        <v>67</v>
      </c>
      <c r="B37" s="43" t="s">
        <v>68</v>
      </c>
      <c r="C37" s="43" t="s">
        <v>58</v>
      </c>
      <c r="D37" s="66" t="s">
        <v>896</v>
      </c>
    </row>
    <row r="38" spans="1:4" x14ac:dyDescent="0.35">
      <c r="A38" s="552" t="s">
        <v>70</v>
      </c>
      <c r="B38" s="43" t="s">
        <v>68</v>
      </c>
      <c r="C38" s="43" t="s">
        <v>58</v>
      </c>
      <c r="D38" s="66" t="s">
        <v>896</v>
      </c>
    </row>
    <row r="39" spans="1:4" x14ac:dyDescent="0.35">
      <c r="A39" s="43" t="s">
        <v>83</v>
      </c>
      <c r="B39" s="43" t="s">
        <v>65</v>
      </c>
      <c r="C39" s="43" t="s">
        <v>58</v>
      </c>
      <c r="D39" s="66" t="s">
        <v>896</v>
      </c>
    </row>
    <row r="40" spans="1:4" x14ac:dyDescent="0.35">
      <c r="A40" s="43" t="s">
        <v>84</v>
      </c>
      <c r="B40" s="43" t="s">
        <v>77</v>
      </c>
      <c r="C40" s="43" t="s">
        <v>58</v>
      </c>
      <c r="D40" s="66" t="s">
        <v>896</v>
      </c>
    </row>
    <row r="41" spans="1:4" x14ac:dyDescent="0.35">
      <c r="A41" s="552" t="s">
        <v>135</v>
      </c>
      <c r="B41" s="43" t="s">
        <v>123</v>
      </c>
      <c r="C41" s="43" t="s">
        <v>58</v>
      </c>
      <c r="D41" s="66" t="s">
        <v>896</v>
      </c>
    </row>
    <row r="42" spans="1:4" x14ac:dyDescent="0.35">
      <c r="A42" s="552" t="s">
        <v>71</v>
      </c>
      <c r="B42" s="43" t="s">
        <v>68</v>
      </c>
      <c r="C42" s="43" t="s">
        <v>58</v>
      </c>
      <c r="D42" s="66" t="s">
        <v>896</v>
      </c>
    </row>
    <row r="43" spans="1:4" x14ac:dyDescent="0.35">
      <c r="A43" s="552" t="s">
        <v>116</v>
      </c>
      <c r="B43" s="43" t="s">
        <v>65</v>
      </c>
      <c r="C43" s="43" t="s">
        <v>58</v>
      </c>
      <c r="D43" s="66" t="s">
        <v>896</v>
      </c>
    </row>
    <row r="44" spans="1:4" x14ac:dyDescent="0.35">
      <c r="A44" s="552" t="s">
        <v>106</v>
      </c>
      <c r="B44" s="43" t="s">
        <v>77</v>
      </c>
      <c r="C44" s="43" t="s">
        <v>101</v>
      </c>
      <c r="D44" s="66" t="s">
        <v>895</v>
      </c>
    </row>
    <row r="45" spans="1:4" x14ac:dyDescent="0.35">
      <c r="A45" s="552" t="s">
        <v>512</v>
      </c>
      <c r="B45" s="43" t="s">
        <v>77</v>
      </c>
      <c r="C45" s="43" t="s">
        <v>74</v>
      </c>
      <c r="D45" s="66" t="s">
        <v>896</v>
      </c>
    </row>
    <row r="46" spans="1:4" x14ac:dyDescent="0.35">
      <c r="A46" s="552" t="s">
        <v>104</v>
      </c>
      <c r="B46" s="43" t="s">
        <v>77</v>
      </c>
      <c r="C46" s="43" t="s">
        <v>91</v>
      </c>
      <c r="D46" s="66" t="s">
        <v>895</v>
      </c>
    </row>
    <row r="47" spans="1:4" x14ac:dyDescent="0.35">
      <c r="A47" s="552" t="s">
        <v>81</v>
      </c>
      <c r="B47" s="43" t="s">
        <v>65</v>
      </c>
      <c r="C47" s="43" t="s">
        <v>58</v>
      </c>
      <c r="D47" s="66" t="s">
        <v>896</v>
      </c>
    </row>
    <row r="48" spans="1:4" x14ac:dyDescent="0.35">
      <c r="A48" s="552" t="s">
        <v>88</v>
      </c>
      <c r="B48" s="43" t="s">
        <v>77</v>
      </c>
      <c r="C48" s="43" t="s">
        <v>58</v>
      </c>
      <c r="D48" s="66" t="s">
        <v>896</v>
      </c>
    </row>
    <row r="49" spans="1:4" x14ac:dyDescent="0.35">
      <c r="A49" s="552" t="s">
        <v>87</v>
      </c>
      <c r="B49" s="43" t="s">
        <v>65</v>
      </c>
      <c r="C49" s="43" t="s">
        <v>58</v>
      </c>
      <c r="D49" s="66" t="s">
        <v>896</v>
      </c>
    </row>
    <row r="50" spans="1:4" x14ac:dyDescent="0.35">
      <c r="A50" s="552" t="s">
        <v>125</v>
      </c>
      <c r="B50" s="43" t="s">
        <v>126</v>
      </c>
      <c r="C50" s="43" t="s">
        <v>74</v>
      </c>
      <c r="D50" s="66" t="s">
        <v>896</v>
      </c>
    </row>
    <row r="51" spans="1:4" x14ac:dyDescent="0.35">
      <c r="A51" s="43" t="s">
        <v>96</v>
      </c>
      <c r="B51" s="43" t="s">
        <v>77</v>
      </c>
      <c r="C51" s="43" t="s">
        <v>58</v>
      </c>
      <c r="D51" s="66" t="s">
        <v>896</v>
      </c>
    </row>
    <row r="52" spans="1:4" x14ac:dyDescent="0.35">
      <c r="A52" s="552" t="s">
        <v>73</v>
      </c>
      <c r="B52" s="43" t="s">
        <v>68</v>
      </c>
      <c r="C52" s="43" t="s">
        <v>74</v>
      </c>
      <c r="D52" s="66" t="s">
        <v>896</v>
      </c>
    </row>
    <row r="53" spans="1:4" x14ac:dyDescent="0.35">
      <c r="A53" s="552" t="s">
        <v>169</v>
      </c>
      <c r="B53" s="43" t="s">
        <v>170</v>
      </c>
      <c r="C53" s="43" t="s">
        <v>74</v>
      </c>
      <c r="D53" s="66" t="s">
        <v>896</v>
      </c>
    </row>
    <row r="54" spans="1:4" x14ac:dyDescent="0.35">
      <c r="A54" s="552" t="s">
        <v>93</v>
      </c>
      <c r="B54" s="43" t="s">
        <v>77</v>
      </c>
      <c r="C54" s="43" t="s">
        <v>58</v>
      </c>
      <c r="D54" s="66" t="s">
        <v>896</v>
      </c>
    </row>
    <row r="55" spans="1:4" x14ac:dyDescent="0.35">
      <c r="A55" s="43" t="s">
        <v>98</v>
      </c>
      <c r="B55" s="43" t="s">
        <v>77</v>
      </c>
      <c r="C55" s="43" t="s">
        <v>58</v>
      </c>
      <c r="D55" s="66" t="s">
        <v>896</v>
      </c>
    </row>
    <row r="56" spans="1:4" x14ac:dyDescent="0.35">
      <c r="A56" s="552" t="s">
        <v>110</v>
      </c>
      <c r="B56" s="43" t="s">
        <v>65</v>
      </c>
      <c r="C56" s="43" t="s">
        <v>91</v>
      </c>
      <c r="D56" s="66" t="s">
        <v>895</v>
      </c>
    </row>
    <row r="57" spans="1:4" x14ac:dyDescent="0.35">
      <c r="A57" s="552" t="s">
        <v>144</v>
      </c>
      <c r="B57" s="43" t="s">
        <v>77</v>
      </c>
      <c r="C57" s="43" t="s">
        <v>74</v>
      </c>
      <c r="D57" s="66" t="s">
        <v>896</v>
      </c>
    </row>
    <row r="58" spans="1:4" x14ac:dyDescent="0.35">
      <c r="A58" s="43" t="s">
        <v>199</v>
      </c>
      <c r="B58" s="43" t="s">
        <v>200</v>
      </c>
      <c r="C58" s="43" t="s">
        <v>74</v>
      </c>
      <c r="D58" s="66" t="s">
        <v>896</v>
      </c>
    </row>
    <row r="59" spans="1:4" x14ac:dyDescent="0.35">
      <c r="A59" s="552" t="s">
        <v>639</v>
      </c>
      <c r="B59" s="43" t="s">
        <v>640</v>
      </c>
      <c r="C59" s="43" t="s">
        <v>58</v>
      </c>
      <c r="D59" s="66" t="s">
        <v>896</v>
      </c>
    </row>
    <row r="60" spans="1:4" x14ac:dyDescent="0.35">
      <c r="A60" s="552" t="s">
        <v>121</v>
      </c>
      <c r="B60" s="43" t="s">
        <v>79</v>
      </c>
      <c r="C60" s="43" t="s">
        <v>74</v>
      </c>
      <c r="D60" s="66" t="s">
        <v>896</v>
      </c>
    </row>
    <row r="61" spans="1:4" x14ac:dyDescent="0.35">
      <c r="A61" s="43" t="s">
        <v>99</v>
      </c>
      <c r="B61" s="43" t="s">
        <v>68</v>
      </c>
      <c r="C61" s="43" t="s">
        <v>58</v>
      </c>
      <c r="D61" s="66" t="s">
        <v>896</v>
      </c>
    </row>
    <row r="62" spans="1:4" x14ac:dyDescent="0.35">
      <c r="A62" s="552" t="s">
        <v>111</v>
      </c>
      <c r="B62" s="43" t="s">
        <v>79</v>
      </c>
      <c r="C62" s="43" t="s">
        <v>74</v>
      </c>
      <c r="D62" s="66" t="s">
        <v>896</v>
      </c>
    </row>
    <row r="63" spans="1:4" x14ac:dyDescent="0.35">
      <c r="A63" s="552" t="s">
        <v>137</v>
      </c>
      <c r="B63" s="43" t="s">
        <v>65</v>
      </c>
      <c r="C63" s="43" t="s">
        <v>74</v>
      </c>
      <c r="D63" s="66" t="s">
        <v>896</v>
      </c>
    </row>
    <row r="64" spans="1:4" x14ac:dyDescent="0.35">
      <c r="A64" s="552" t="s">
        <v>130</v>
      </c>
      <c r="B64" s="43" t="s">
        <v>63</v>
      </c>
      <c r="C64" s="43" t="s">
        <v>74</v>
      </c>
      <c r="D64" s="66" t="s">
        <v>896</v>
      </c>
    </row>
    <row r="65" spans="1:4" x14ac:dyDescent="0.35">
      <c r="A65" s="552" t="s">
        <v>159</v>
      </c>
      <c r="B65" s="43" t="s">
        <v>63</v>
      </c>
      <c r="C65" s="43" t="s">
        <v>74</v>
      </c>
      <c r="D65" s="66" t="s">
        <v>896</v>
      </c>
    </row>
    <row r="66" spans="1:4" x14ac:dyDescent="0.35">
      <c r="A66" s="552" t="s">
        <v>149</v>
      </c>
      <c r="B66" s="43" t="s">
        <v>150</v>
      </c>
      <c r="C66" s="43" t="s">
        <v>91</v>
      </c>
      <c r="D66" s="66" t="s">
        <v>895</v>
      </c>
    </row>
    <row r="67" spans="1:4" x14ac:dyDescent="0.35">
      <c r="A67" s="552" t="s">
        <v>160</v>
      </c>
      <c r="B67" s="43" t="s">
        <v>77</v>
      </c>
      <c r="C67" s="43" t="s">
        <v>74</v>
      </c>
      <c r="D67" s="66" t="s">
        <v>896</v>
      </c>
    </row>
    <row r="68" spans="1:4" x14ac:dyDescent="0.35">
      <c r="A68" s="552" t="s">
        <v>117</v>
      </c>
      <c r="B68" s="43" t="s">
        <v>63</v>
      </c>
      <c r="C68" s="43" t="s">
        <v>74</v>
      </c>
      <c r="D68" s="66" t="s">
        <v>896</v>
      </c>
    </row>
    <row r="69" spans="1:4" x14ac:dyDescent="0.35">
      <c r="A69" s="552" t="s">
        <v>145</v>
      </c>
      <c r="B69" s="43" t="s">
        <v>65</v>
      </c>
      <c r="C69" s="43" t="s">
        <v>58</v>
      </c>
      <c r="D69" s="66" t="s">
        <v>896</v>
      </c>
    </row>
    <row r="70" spans="1:4" x14ac:dyDescent="0.35">
      <c r="A70" s="552" t="s">
        <v>139</v>
      </c>
      <c r="B70" s="43" t="s">
        <v>65</v>
      </c>
      <c r="C70" s="43" t="s">
        <v>58</v>
      </c>
      <c r="D70" s="66" t="s">
        <v>896</v>
      </c>
    </row>
    <row r="71" spans="1:4" x14ac:dyDescent="0.35">
      <c r="A71" s="552" t="s">
        <v>549</v>
      </c>
      <c r="B71" s="43" t="s">
        <v>77</v>
      </c>
      <c r="C71" s="43" t="s">
        <v>58</v>
      </c>
      <c r="D71" s="66" t="s">
        <v>896</v>
      </c>
    </row>
    <row r="72" spans="1:4" x14ac:dyDescent="0.35">
      <c r="A72" s="552" t="s">
        <v>138</v>
      </c>
      <c r="B72" s="43" t="s">
        <v>63</v>
      </c>
      <c r="C72" s="43" t="s">
        <v>74</v>
      </c>
      <c r="D72" s="66" t="s">
        <v>896</v>
      </c>
    </row>
    <row r="73" spans="1:4" x14ac:dyDescent="0.35">
      <c r="A73" s="552" t="s">
        <v>128</v>
      </c>
      <c r="B73" s="43" t="s">
        <v>79</v>
      </c>
      <c r="C73" s="43" t="s">
        <v>74</v>
      </c>
      <c r="D73" s="66" t="s">
        <v>896</v>
      </c>
    </row>
    <row r="74" spans="1:4" x14ac:dyDescent="0.35">
      <c r="A74" s="552" t="s">
        <v>113</v>
      </c>
      <c r="B74" s="43" t="s">
        <v>77</v>
      </c>
      <c r="C74" s="43" t="s">
        <v>74</v>
      </c>
      <c r="D74" s="66" t="s">
        <v>896</v>
      </c>
    </row>
    <row r="75" spans="1:4" x14ac:dyDescent="0.35">
      <c r="A75" s="552" t="s">
        <v>120</v>
      </c>
      <c r="B75" s="43" t="s">
        <v>63</v>
      </c>
      <c r="C75" s="43" t="s">
        <v>91</v>
      </c>
      <c r="D75" s="66" t="s">
        <v>895</v>
      </c>
    </row>
    <row r="76" spans="1:4" x14ac:dyDescent="0.35">
      <c r="A76" s="43" t="s">
        <v>119</v>
      </c>
      <c r="B76" s="43" t="s">
        <v>77</v>
      </c>
      <c r="C76" s="43" t="s">
        <v>91</v>
      </c>
      <c r="D76" s="66" t="s">
        <v>895</v>
      </c>
    </row>
    <row r="77" spans="1:4" x14ac:dyDescent="0.35">
      <c r="A77" s="561" t="s">
        <v>390</v>
      </c>
      <c r="B77" s="562" t="s">
        <v>391</v>
      </c>
      <c r="C77" s="562" t="s">
        <v>74</v>
      </c>
      <c r="D77" s="66" t="s">
        <v>896</v>
      </c>
    </row>
    <row r="78" spans="1:4" x14ac:dyDescent="0.35">
      <c r="A78" s="561" t="s">
        <v>380</v>
      </c>
      <c r="B78" s="562" t="s">
        <v>231</v>
      </c>
      <c r="C78" s="562" t="s">
        <v>74</v>
      </c>
      <c r="D78" s="66" t="s">
        <v>896</v>
      </c>
    </row>
    <row r="79" spans="1:4" x14ac:dyDescent="0.35">
      <c r="A79" s="552" t="s">
        <v>178</v>
      </c>
      <c r="B79" s="43" t="s">
        <v>77</v>
      </c>
      <c r="C79" s="43" t="s">
        <v>58</v>
      </c>
      <c r="D79" s="66" t="s">
        <v>896</v>
      </c>
    </row>
    <row r="80" spans="1:4" x14ac:dyDescent="0.35">
      <c r="A80" s="552" t="s">
        <v>134</v>
      </c>
      <c r="B80" s="43" t="s">
        <v>77</v>
      </c>
      <c r="C80" s="43" t="s">
        <v>58</v>
      </c>
      <c r="D80" s="66" t="s">
        <v>896</v>
      </c>
    </row>
    <row r="81" spans="1:4" x14ac:dyDescent="0.35">
      <c r="A81" s="552" t="s">
        <v>259</v>
      </c>
      <c r="B81" s="43" t="s">
        <v>197</v>
      </c>
      <c r="C81" s="43" t="s">
        <v>58</v>
      </c>
      <c r="D81" s="66" t="s">
        <v>896</v>
      </c>
    </row>
    <row r="82" spans="1:4" x14ac:dyDescent="0.35">
      <c r="A82" s="561" t="s">
        <v>381</v>
      </c>
      <c r="B82" s="562" t="s">
        <v>150</v>
      </c>
      <c r="C82" s="562" t="s">
        <v>74</v>
      </c>
      <c r="D82" s="66" t="s">
        <v>896</v>
      </c>
    </row>
    <row r="83" spans="1:4" x14ac:dyDescent="0.35">
      <c r="A83" s="561" t="s">
        <v>382</v>
      </c>
      <c r="B83" s="562" t="s">
        <v>231</v>
      </c>
      <c r="C83" s="562" t="s">
        <v>74</v>
      </c>
      <c r="D83" s="66" t="s">
        <v>896</v>
      </c>
    </row>
    <row r="84" spans="1:4" x14ac:dyDescent="0.35">
      <c r="A84" s="552" t="s">
        <v>620</v>
      </c>
      <c r="B84" s="43" t="s">
        <v>63</v>
      </c>
      <c r="C84" s="43" t="s">
        <v>74</v>
      </c>
      <c r="D84" s="66" t="s">
        <v>896</v>
      </c>
    </row>
    <row r="85" spans="1:4" x14ac:dyDescent="0.35">
      <c r="A85" s="552" t="s">
        <v>621</v>
      </c>
      <c r="B85" s="43" t="s">
        <v>63</v>
      </c>
      <c r="C85" s="43" t="s">
        <v>91</v>
      </c>
      <c r="D85" s="66" t="s">
        <v>895</v>
      </c>
    </row>
    <row r="86" spans="1:4" x14ac:dyDescent="0.35">
      <c r="A86" s="552" t="s">
        <v>622</v>
      </c>
      <c r="B86" s="43" t="s">
        <v>65</v>
      </c>
      <c r="C86" s="43" t="s">
        <v>58</v>
      </c>
      <c r="D86" s="66" t="s">
        <v>896</v>
      </c>
    </row>
    <row r="87" spans="1:4" x14ac:dyDescent="0.35">
      <c r="A87" s="552" t="s">
        <v>623</v>
      </c>
      <c r="B87" s="43" t="s">
        <v>65</v>
      </c>
      <c r="C87" s="43" t="s">
        <v>91</v>
      </c>
      <c r="D87" s="66" t="s">
        <v>895</v>
      </c>
    </row>
    <row r="88" spans="1:4" x14ac:dyDescent="0.35">
      <c r="A88" s="552" t="s">
        <v>626</v>
      </c>
      <c r="B88" s="43" t="s">
        <v>65</v>
      </c>
      <c r="C88" s="43" t="s">
        <v>91</v>
      </c>
      <c r="D88" s="66" t="s">
        <v>895</v>
      </c>
    </row>
    <row r="89" spans="1:4" x14ac:dyDescent="0.35">
      <c r="A89" s="552" t="s">
        <v>627</v>
      </c>
      <c r="B89" s="43" t="s">
        <v>65</v>
      </c>
      <c r="C89" s="43" t="s">
        <v>58</v>
      </c>
      <c r="D89" s="66" t="s">
        <v>896</v>
      </c>
    </row>
    <row r="90" spans="1:4" x14ac:dyDescent="0.35">
      <c r="A90" s="552" t="s">
        <v>628</v>
      </c>
      <c r="B90" s="43" t="s">
        <v>65</v>
      </c>
      <c r="C90" s="43" t="s">
        <v>91</v>
      </c>
      <c r="D90" s="66" t="s">
        <v>895</v>
      </c>
    </row>
    <row r="91" spans="1:4" x14ac:dyDescent="0.35">
      <c r="A91" s="552" t="s">
        <v>629</v>
      </c>
      <c r="B91" s="43" t="s">
        <v>63</v>
      </c>
      <c r="C91" s="43" t="s">
        <v>91</v>
      </c>
      <c r="D91" s="66" t="s">
        <v>895</v>
      </c>
    </row>
  </sheetData>
  <autoFilter ref="A1:D91" xr:uid="{E7452457-8A09-46CA-86FD-59D12D8FDB72}">
    <sortState xmlns:xlrd2="http://schemas.microsoft.com/office/spreadsheetml/2017/richdata2" ref="A2:D91">
      <sortCondition ref="A1:A91"/>
    </sortState>
  </autoFilter>
  <conditionalFormatting sqref="A2:A3">
    <cfRule type="duplicateValues" dxfId="3447" priority="146"/>
  </conditionalFormatting>
  <conditionalFormatting sqref="A2:A83">
    <cfRule type="duplicateValues" dxfId="3446" priority="150"/>
    <cfRule type="duplicateValues" dxfId="3445" priority="149"/>
    <cfRule type="duplicateValues" dxfId="3444" priority="148"/>
  </conditionalFormatting>
  <conditionalFormatting sqref="A4">
    <cfRule type="duplicateValues" dxfId="3443" priority="147"/>
  </conditionalFormatting>
  <conditionalFormatting sqref="A5">
    <cfRule type="duplicateValues" dxfId="3442" priority="142"/>
    <cfRule type="duplicateValues" dxfId="3441" priority="141"/>
  </conditionalFormatting>
  <conditionalFormatting sqref="A6">
    <cfRule type="duplicateValues" dxfId="3440" priority="145"/>
    <cfRule type="duplicateValues" dxfId="3439" priority="144"/>
  </conditionalFormatting>
  <conditionalFormatting sqref="A9">
    <cfRule type="duplicateValues" dxfId="3438" priority="143"/>
  </conditionalFormatting>
  <conditionalFormatting sqref="A10:A13">
    <cfRule type="duplicateValues" dxfId="3437" priority="140"/>
    <cfRule type="duplicateValues" dxfId="3436" priority="139"/>
    <cfRule type="duplicateValues" dxfId="3435" priority="138"/>
  </conditionalFormatting>
  <conditionalFormatting sqref="A14">
    <cfRule type="duplicateValues" dxfId="3434" priority="135"/>
    <cfRule type="duplicateValues" dxfId="3433" priority="137"/>
    <cfRule type="duplicateValues" dxfId="3432" priority="136"/>
  </conditionalFormatting>
  <conditionalFormatting sqref="A15:A16">
    <cfRule type="duplicateValues" dxfId="3431" priority="132"/>
    <cfRule type="duplicateValues" dxfId="3430" priority="133"/>
    <cfRule type="duplicateValues" dxfId="3429" priority="134"/>
  </conditionalFormatting>
  <conditionalFormatting sqref="A17 A19">
    <cfRule type="duplicateValues" dxfId="3428" priority="130"/>
  </conditionalFormatting>
  <conditionalFormatting sqref="A17">
    <cfRule type="duplicateValues" dxfId="3427" priority="131"/>
    <cfRule type="duplicateValues" dxfId="3426" priority="129"/>
  </conditionalFormatting>
  <conditionalFormatting sqref="A18">
    <cfRule type="duplicateValues" dxfId="3425" priority="128"/>
    <cfRule type="duplicateValues" dxfId="3424" priority="127"/>
    <cfRule type="duplicateValues" dxfId="3423" priority="126"/>
  </conditionalFormatting>
  <conditionalFormatting sqref="A20">
    <cfRule type="duplicateValues" dxfId="3422" priority="125"/>
    <cfRule type="duplicateValues" dxfId="3421" priority="124"/>
    <cfRule type="duplicateValues" dxfId="3420" priority="123"/>
  </conditionalFormatting>
  <conditionalFormatting sqref="A21">
    <cfRule type="duplicateValues" dxfId="3419" priority="122"/>
    <cfRule type="duplicateValues" dxfId="3418" priority="121"/>
    <cfRule type="duplicateValues" dxfId="3417" priority="120"/>
  </conditionalFormatting>
  <conditionalFormatting sqref="A22">
    <cfRule type="duplicateValues" dxfId="3416" priority="119"/>
    <cfRule type="duplicateValues" dxfId="3415" priority="118"/>
    <cfRule type="duplicateValues" dxfId="3414" priority="117"/>
  </conditionalFormatting>
  <conditionalFormatting sqref="A23">
    <cfRule type="duplicateValues" dxfId="3413" priority="115"/>
    <cfRule type="duplicateValues" dxfId="3412" priority="116"/>
    <cfRule type="duplicateValues" dxfId="3411" priority="114"/>
  </conditionalFormatting>
  <conditionalFormatting sqref="A24">
    <cfRule type="duplicateValues" dxfId="3410" priority="111"/>
    <cfRule type="duplicateValues" dxfId="3409" priority="113"/>
    <cfRule type="duplicateValues" dxfId="3408" priority="112"/>
  </conditionalFormatting>
  <conditionalFormatting sqref="A25">
    <cfRule type="duplicateValues" dxfId="3407" priority="110"/>
    <cfRule type="duplicateValues" dxfId="3406" priority="109"/>
    <cfRule type="duplicateValues" dxfId="3405" priority="108"/>
  </conditionalFormatting>
  <conditionalFormatting sqref="A26">
    <cfRule type="duplicateValues" dxfId="3404" priority="107"/>
    <cfRule type="duplicateValues" dxfId="3403" priority="106"/>
    <cfRule type="duplicateValues" dxfId="3402" priority="105"/>
  </conditionalFormatting>
  <conditionalFormatting sqref="A27:A28">
    <cfRule type="duplicateValues" dxfId="3401" priority="104"/>
    <cfRule type="duplicateValues" dxfId="3400" priority="103"/>
    <cfRule type="duplicateValues" dxfId="3399" priority="102"/>
  </conditionalFormatting>
  <conditionalFormatting sqref="A29:A30 A7:A9 A2:A3 A35 A58:A60 A62:A65 A67:A69 A74 A81:A83">
    <cfRule type="duplicateValues" dxfId="3398" priority="151"/>
  </conditionalFormatting>
  <conditionalFormatting sqref="A29:A30 A7:A9 A2:A4 A35 A58:A60 A62:A65 A67:A69 A74 A81:A83">
    <cfRule type="duplicateValues" dxfId="3397" priority="152"/>
  </conditionalFormatting>
  <conditionalFormatting sqref="A29:A30 A7:A9 A35 A58:A60 A62:A65 A67:A69 A74 A81:A83">
    <cfRule type="duplicateValues" dxfId="3396" priority="153"/>
  </conditionalFormatting>
  <conditionalFormatting sqref="A31">
    <cfRule type="duplicateValues" dxfId="3395" priority="101"/>
    <cfRule type="duplicateValues" dxfId="3394" priority="100"/>
    <cfRule type="duplicateValues" dxfId="3393" priority="99"/>
  </conditionalFormatting>
  <conditionalFormatting sqref="A32">
    <cfRule type="duplicateValues" dxfId="3392" priority="98"/>
    <cfRule type="duplicateValues" dxfId="3391" priority="97"/>
    <cfRule type="duplicateValues" dxfId="3390" priority="96"/>
  </conditionalFormatting>
  <conditionalFormatting sqref="A33">
    <cfRule type="duplicateValues" dxfId="3389" priority="93"/>
    <cfRule type="duplicateValues" dxfId="3388" priority="95"/>
    <cfRule type="duplicateValues" dxfId="3387" priority="94"/>
  </conditionalFormatting>
  <conditionalFormatting sqref="A34">
    <cfRule type="duplicateValues" dxfId="3386" priority="90"/>
    <cfRule type="duplicateValues" dxfId="3385" priority="92"/>
    <cfRule type="duplicateValues" dxfId="3384" priority="91"/>
  </conditionalFormatting>
  <conditionalFormatting sqref="A36">
    <cfRule type="duplicateValues" dxfId="3383" priority="89"/>
    <cfRule type="duplicateValues" dxfId="3382" priority="88"/>
    <cfRule type="duplicateValues" dxfId="3381" priority="87"/>
  </conditionalFormatting>
  <conditionalFormatting sqref="A37">
    <cfRule type="duplicateValues" dxfId="3380" priority="86"/>
    <cfRule type="duplicateValues" dxfId="3379" priority="84"/>
    <cfRule type="duplicateValues" dxfId="3378" priority="85"/>
  </conditionalFormatting>
  <conditionalFormatting sqref="A38">
    <cfRule type="duplicateValues" dxfId="3377" priority="83"/>
    <cfRule type="duplicateValues" dxfId="3376" priority="82"/>
    <cfRule type="duplicateValues" dxfId="3375" priority="81"/>
  </conditionalFormatting>
  <conditionalFormatting sqref="A39:A40">
    <cfRule type="duplicateValues" dxfId="3374" priority="80"/>
    <cfRule type="duplicateValues" dxfId="3373" priority="79"/>
    <cfRule type="duplicateValues" dxfId="3372" priority="78"/>
  </conditionalFormatting>
  <conditionalFormatting sqref="A41">
    <cfRule type="duplicateValues" dxfId="3371" priority="77"/>
    <cfRule type="duplicateValues" dxfId="3370" priority="75"/>
    <cfRule type="duplicateValues" dxfId="3369" priority="76"/>
  </conditionalFormatting>
  <conditionalFormatting sqref="A42">
    <cfRule type="duplicateValues" dxfId="3368" priority="72"/>
    <cfRule type="duplicateValues" dxfId="3367" priority="71"/>
    <cfRule type="duplicateValues" dxfId="3366" priority="74"/>
    <cfRule type="duplicateValues" dxfId="3365" priority="73"/>
  </conditionalFormatting>
  <conditionalFormatting sqref="A43">
    <cfRule type="duplicateValues" dxfId="3364" priority="70"/>
    <cfRule type="duplicateValues" dxfId="3363" priority="69"/>
    <cfRule type="duplicateValues" dxfId="3362" priority="68"/>
    <cfRule type="duplicateValues" dxfId="3361" priority="67"/>
  </conditionalFormatting>
  <conditionalFormatting sqref="A44">
    <cfRule type="duplicateValues" dxfId="3360" priority="66"/>
    <cfRule type="duplicateValues" dxfId="3359" priority="65"/>
    <cfRule type="duplicateValues" dxfId="3358" priority="64"/>
    <cfRule type="duplicateValues" dxfId="3357" priority="63"/>
  </conditionalFormatting>
  <conditionalFormatting sqref="A45:A47">
    <cfRule type="duplicateValues" dxfId="3356" priority="62"/>
    <cfRule type="duplicateValues" dxfId="3355" priority="61"/>
    <cfRule type="duplicateValues" dxfId="3354" priority="60"/>
    <cfRule type="duplicateValues" dxfId="3353" priority="59"/>
  </conditionalFormatting>
  <conditionalFormatting sqref="A48:A51">
    <cfRule type="duplicateValues" dxfId="3352" priority="57"/>
    <cfRule type="duplicateValues" dxfId="3351" priority="56"/>
    <cfRule type="duplicateValues" dxfId="3350" priority="58"/>
    <cfRule type="duplicateValues" dxfId="3349" priority="55"/>
  </conditionalFormatting>
  <conditionalFormatting sqref="A52">
    <cfRule type="duplicateValues" dxfId="3348" priority="52"/>
    <cfRule type="duplicateValues" dxfId="3347" priority="51"/>
    <cfRule type="duplicateValues" dxfId="3346" priority="53"/>
    <cfRule type="duplicateValues" dxfId="3345" priority="54"/>
  </conditionalFormatting>
  <conditionalFormatting sqref="A53">
    <cfRule type="duplicateValues" dxfId="3344" priority="50"/>
    <cfRule type="duplicateValues" dxfId="3343" priority="49"/>
    <cfRule type="duplicateValues" dxfId="3342" priority="48"/>
    <cfRule type="duplicateValues" dxfId="3341" priority="47"/>
  </conditionalFormatting>
  <conditionalFormatting sqref="A54:A56">
    <cfRule type="duplicateValues" dxfId="3340" priority="46"/>
    <cfRule type="duplicateValues" dxfId="3339" priority="45"/>
    <cfRule type="duplicateValues" dxfId="3338" priority="44"/>
    <cfRule type="duplicateValues" dxfId="3337" priority="43"/>
  </conditionalFormatting>
  <conditionalFormatting sqref="A57">
    <cfRule type="duplicateValues" dxfId="3336" priority="42"/>
    <cfRule type="duplicateValues" dxfId="3335" priority="41"/>
    <cfRule type="duplicateValues" dxfId="3334" priority="40"/>
    <cfRule type="duplicateValues" dxfId="3333" priority="39"/>
  </conditionalFormatting>
  <conditionalFormatting sqref="A61">
    <cfRule type="duplicateValues" dxfId="3332" priority="36"/>
    <cfRule type="duplicateValues" dxfId="3331" priority="35"/>
    <cfRule type="duplicateValues" dxfId="3330" priority="38"/>
    <cfRule type="duplicateValues" dxfId="3329" priority="37"/>
  </conditionalFormatting>
  <conditionalFormatting sqref="A66">
    <cfRule type="duplicateValues" dxfId="3328" priority="32"/>
    <cfRule type="duplicateValues" dxfId="3327" priority="31"/>
    <cfRule type="duplicateValues" dxfId="3326" priority="34"/>
    <cfRule type="duplicateValues" dxfId="3325" priority="33"/>
  </conditionalFormatting>
  <conditionalFormatting sqref="A70:A72">
    <cfRule type="duplicateValues" dxfId="3324" priority="30"/>
    <cfRule type="duplicateValues" dxfId="3323" priority="29"/>
    <cfRule type="duplicateValues" dxfId="3322" priority="28"/>
    <cfRule type="duplicateValues" dxfId="3321" priority="27"/>
  </conditionalFormatting>
  <conditionalFormatting sqref="A73">
    <cfRule type="duplicateValues" dxfId="3320" priority="26"/>
    <cfRule type="duplicateValues" dxfId="3319" priority="25"/>
    <cfRule type="duplicateValues" dxfId="3318" priority="24"/>
    <cfRule type="duplicateValues" dxfId="3317" priority="23"/>
  </conditionalFormatting>
  <conditionalFormatting sqref="A75:A76">
    <cfRule type="duplicateValues" dxfId="3316" priority="22"/>
    <cfRule type="duplicateValues" dxfId="3315" priority="21"/>
    <cfRule type="duplicateValues" dxfId="3314" priority="19"/>
    <cfRule type="duplicateValues" dxfId="3313" priority="20"/>
  </conditionalFormatting>
  <conditionalFormatting sqref="A77:A78">
    <cfRule type="duplicateValues" dxfId="3312" priority="16"/>
    <cfRule type="duplicateValues" dxfId="3311" priority="15"/>
    <cfRule type="duplicateValues" dxfId="3310" priority="17"/>
    <cfRule type="duplicateValues" dxfId="3309" priority="18"/>
  </conditionalFormatting>
  <conditionalFormatting sqref="A79">
    <cfRule type="duplicateValues" dxfId="3308" priority="12"/>
    <cfRule type="duplicateValues" dxfId="3307" priority="11"/>
    <cfRule type="duplicateValues" dxfId="3306" priority="14"/>
    <cfRule type="duplicateValues" dxfId="3305" priority="13"/>
  </conditionalFormatting>
  <conditionalFormatting sqref="A80">
    <cfRule type="duplicateValues" dxfId="3304" priority="10"/>
    <cfRule type="duplicateValues" dxfId="3303" priority="9"/>
    <cfRule type="duplicateValues" dxfId="3302" priority="7"/>
    <cfRule type="duplicateValues" dxfId="3301" priority="8"/>
  </conditionalFormatting>
  <conditionalFormatting sqref="A84:A91">
    <cfRule type="duplicateValues" dxfId="3300" priority="6"/>
    <cfRule type="duplicateValues" dxfId="3299" priority="5"/>
    <cfRule type="duplicateValues" dxfId="3298" priority="4"/>
    <cfRule type="duplicateValues" dxfId="3297" priority="3"/>
    <cfRule type="duplicateValues" dxfId="3296" priority="2"/>
    <cfRule type="duplicateValues" dxfId="329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11"/>
  <sheetViews>
    <sheetView tabSelected="1"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901</v>
      </c>
    </row>
    <row r="4" spans="2:18" ht="50" customHeight="1" x14ac:dyDescent="0.35">
      <c r="B4" s="216" t="s">
        <v>30</v>
      </c>
      <c r="C4" s="217" t="s">
        <v>559</v>
      </c>
      <c r="D4" s="218" t="s">
        <v>560</v>
      </c>
      <c r="E4" s="219" t="s">
        <v>566</v>
      </c>
      <c r="F4" s="220" t="s">
        <v>41</v>
      </c>
      <c r="G4" s="221" t="s">
        <v>42</v>
      </c>
      <c r="H4" s="218" t="s">
        <v>564</v>
      </c>
      <c r="I4" s="218" t="s">
        <v>784</v>
      </c>
      <c r="J4" s="178" t="s">
        <v>562</v>
      </c>
      <c r="K4" s="178" t="s">
        <v>563</v>
      </c>
      <c r="L4" s="222" t="s">
        <v>565</v>
      </c>
      <c r="M4" s="222" t="s">
        <v>34</v>
      </c>
      <c r="N4" s="218" t="s">
        <v>16</v>
      </c>
    </row>
    <row r="5" spans="2:18" ht="15.5" x14ac:dyDescent="0.35">
      <c r="B5" s="203"/>
      <c r="C5" s="204"/>
      <c r="D5" s="178"/>
      <c r="E5" s="205">
        <f>SUM(E6:E394)</f>
        <v>14300.19847399999</v>
      </c>
      <c r="F5" s="205">
        <f>SUM(F6:F394)</f>
        <v>156444171.30555946</v>
      </c>
      <c r="G5" s="206"/>
      <c r="H5" s="178"/>
      <c r="I5" s="178">
        <f>COUNTIF(I6:I394,"Completed")</f>
        <v>296</v>
      </c>
      <c r="J5" s="178"/>
      <c r="K5" s="178"/>
      <c r="L5" s="202"/>
      <c r="M5" s="202"/>
      <c r="N5" s="207"/>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8">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8">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5">
        <v>45747</v>
      </c>
      <c r="L27" s="64">
        <f t="shared" si="1"/>
        <v>2</v>
      </c>
      <c r="M27" s="64" t="s">
        <v>781</v>
      </c>
      <c r="N27" s="65"/>
    </row>
    <row r="28" spans="2:14" x14ac:dyDescent="0.35">
      <c r="B28" s="43">
        <v>23</v>
      </c>
      <c r="C28" s="43" t="s">
        <v>138</v>
      </c>
      <c r="D28" s="65" t="s">
        <v>63</v>
      </c>
      <c r="E28" s="68">
        <v>43.804423999999997</v>
      </c>
      <c r="F28" s="45">
        <f t="shared" si="2"/>
        <v>479220.39855999994</v>
      </c>
      <c r="G28" s="142">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2">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2">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2">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2">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2">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2">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2">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2">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2">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2">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6"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9"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8">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8">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8">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8">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8">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8">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8">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8">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8">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8">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8">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8">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8">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8">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8">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8">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8">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8">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8">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4" t="s">
        <v>511</v>
      </c>
      <c r="E113" s="214">
        <v>72.474000000000004</v>
      </c>
      <c r="F113" s="208">
        <f t="shared" si="7"/>
        <v>792865.56</v>
      </c>
      <c r="G113" s="62">
        <v>45901</v>
      </c>
      <c r="H113" s="43" t="s">
        <v>277</v>
      </c>
      <c r="I113" s="43" t="s">
        <v>12</v>
      </c>
      <c r="J113" s="63">
        <v>45910</v>
      </c>
      <c r="K113" s="212">
        <v>45920</v>
      </c>
      <c r="L113" s="64">
        <f t="shared" si="4"/>
        <v>10</v>
      </c>
      <c r="M113" s="64" t="s">
        <v>781</v>
      </c>
      <c r="N113" s="211"/>
    </row>
    <row r="114" spans="2:14" x14ac:dyDescent="0.35">
      <c r="B114" s="43">
        <v>109</v>
      </c>
      <c r="C114" s="65" t="s">
        <v>250</v>
      </c>
      <c r="D114" s="65" t="s">
        <v>57</v>
      </c>
      <c r="E114" s="65">
        <v>45.697000000000003</v>
      </c>
      <c r="F114" s="208">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8">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8">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8">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8">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8">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8">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8">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8">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8">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8">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8">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8">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8">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8">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8">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8">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8">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8">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8">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8">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8">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8">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8">
        <f t="shared" ref="F138:F142" si="13">E138*10940</f>
        <v>395587.73063999997</v>
      </c>
      <c r="G138" s="62">
        <v>45931</v>
      </c>
      <c r="H138" s="43" t="s">
        <v>528</v>
      </c>
      <c r="I138" s="43" t="s">
        <v>12</v>
      </c>
      <c r="J138" s="145">
        <v>45930</v>
      </c>
      <c r="K138" s="63">
        <v>45942</v>
      </c>
      <c r="L138" s="64">
        <f t="shared" si="12"/>
        <v>12</v>
      </c>
      <c r="M138" s="64" t="s">
        <v>781</v>
      </c>
      <c r="N138" s="66"/>
    </row>
    <row r="139" spans="2:14" x14ac:dyDescent="0.35">
      <c r="B139" s="43">
        <v>134</v>
      </c>
      <c r="C139" s="65" t="s">
        <v>436</v>
      </c>
      <c r="D139" s="65" t="s">
        <v>65</v>
      </c>
      <c r="E139" s="68">
        <v>36.159999999999997</v>
      </c>
      <c r="F139" s="208">
        <f t="shared" si="13"/>
        <v>395590.39999999997</v>
      </c>
      <c r="G139" s="62">
        <v>45931</v>
      </c>
      <c r="H139" s="43" t="s">
        <v>539</v>
      </c>
      <c r="I139" s="43" t="s">
        <v>12</v>
      </c>
      <c r="J139" s="145">
        <v>45930</v>
      </c>
      <c r="K139" s="63">
        <v>45938</v>
      </c>
      <c r="L139" s="64">
        <f t="shared" si="12"/>
        <v>8</v>
      </c>
      <c r="M139" s="64" t="s">
        <v>781</v>
      </c>
      <c r="N139" s="66"/>
    </row>
    <row r="140" spans="2:14" x14ac:dyDescent="0.35">
      <c r="B140" s="43">
        <v>135</v>
      </c>
      <c r="C140" s="65" t="s">
        <v>199</v>
      </c>
      <c r="D140" s="65" t="s">
        <v>200</v>
      </c>
      <c r="E140" s="65">
        <v>124.95</v>
      </c>
      <c r="F140" s="208">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8">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8">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8">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8">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8">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8">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8">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5">
        <v>45943</v>
      </c>
      <c r="K150" s="145">
        <v>45954</v>
      </c>
      <c r="L150" s="64">
        <f t="shared" si="14"/>
        <v>11</v>
      </c>
      <c r="M150" s="64" t="s">
        <v>781</v>
      </c>
      <c r="N150" s="66"/>
    </row>
    <row r="151" spans="2:14" x14ac:dyDescent="0.35">
      <c r="B151" s="43">
        <v>146</v>
      </c>
      <c r="C151" s="65" t="s">
        <v>483</v>
      </c>
      <c r="D151" s="65" t="s">
        <v>65</v>
      </c>
      <c r="E151" s="61">
        <v>36.159755999999994</v>
      </c>
      <c r="F151" s="208">
        <f t="shared" ref="F151:F163" si="19">E151*10940</f>
        <v>395587.73063999997</v>
      </c>
      <c r="G151" s="62">
        <v>45931</v>
      </c>
      <c r="H151" s="43" t="s">
        <v>540</v>
      </c>
      <c r="I151" s="43" t="s">
        <v>12</v>
      </c>
      <c r="J151" s="145">
        <v>45943</v>
      </c>
      <c r="K151" s="145">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5">
        <v>45935</v>
      </c>
      <c r="K152" s="145">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5">
        <v>45935</v>
      </c>
      <c r="K153" s="145">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5">
        <v>45944</v>
      </c>
      <c r="K154" s="145">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5">
        <v>45946</v>
      </c>
      <c r="K155" s="145">
        <v>45951</v>
      </c>
      <c r="L155" s="64">
        <f t="shared" si="14"/>
        <v>5</v>
      </c>
      <c r="M155" s="495"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5">
        <v>45946</v>
      </c>
      <c r="K156" s="145">
        <v>45955</v>
      </c>
      <c r="L156" s="495">
        <f t="shared" si="14"/>
        <v>9</v>
      </c>
      <c r="M156" s="495" t="s">
        <v>279</v>
      </c>
      <c r="N156" s="66"/>
    </row>
    <row r="157" spans="2:14" x14ac:dyDescent="0.35">
      <c r="B157" s="43">
        <v>152</v>
      </c>
      <c r="C157" s="65" t="s">
        <v>400</v>
      </c>
      <c r="D157" s="65" t="s">
        <v>401</v>
      </c>
      <c r="E157" s="65">
        <v>62.116</v>
      </c>
      <c r="F157" s="65">
        <f t="shared" si="19"/>
        <v>679549.04</v>
      </c>
      <c r="G157" s="62">
        <v>45962</v>
      </c>
      <c r="H157" s="65" t="s">
        <v>471</v>
      </c>
      <c r="I157" s="65" t="s">
        <v>12</v>
      </c>
      <c r="J157" s="145">
        <v>45946</v>
      </c>
      <c r="K157" s="145">
        <v>45969</v>
      </c>
      <c r="L157" s="495">
        <f t="shared" si="14"/>
        <v>23</v>
      </c>
      <c r="M157" s="495"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5">
        <v>45949</v>
      </c>
      <c r="K158" s="145">
        <v>45963</v>
      </c>
      <c r="L158" s="495">
        <f t="shared" si="14"/>
        <v>14</v>
      </c>
      <c r="M158" s="495" t="s">
        <v>279</v>
      </c>
      <c r="N158" s="66"/>
    </row>
    <row r="159" spans="2:14" x14ac:dyDescent="0.35">
      <c r="B159" s="43">
        <v>154</v>
      </c>
      <c r="C159" s="65" t="s">
        <v>205</v>
      </c>
      <c r="D159" s="65" t="s">
        <v>206</v>
      </c>
      <c r="E159" s="68">
        <v>57.96</v>
      </c>
      <c r="F159" s="208">
        <f t="shared" si="19"/>
        <v>634082.4</v>
      </c>
      <c r="G159" s="62">
        <v>45962</v>
      </c>
      <c r="H159" s="43" t="s">
        <v>527</v>
      </c>
      <c r="I159" s="65" t="s">
        <v>12</v>
      </c>
      <c r="J159" s="145">
        <v>45949</v>
      </c>
      <c r="K159" s="145">
        <v>45963</v>
      </c>
      <c r="L159" s="495">
        <f t="shared" si="14"/>
        <v>14</v>
      </c>
      <c r="M159" s="64" t="s">
        <v>781</v>
      </c>
      <c r="N159" s="66"/>
    </row>
    <row r="160" spans="2:14" x14ac:dyDescent="0.35">
      <c r="B160" s="43">
        <v>155</v>
      </c>
      <c r="C160" s="65" t="s">
        <v>323</v>
      </c>
      <c r="D160" s="65" t="s">
        <v>65</v>
      </c>
      <c r="E160" s="61">
        <v>36.159755999999994</v>
      </c>
      <c r="F160" s="208">
        <f t="shared" si="19"/>
        <v>395587.73063999997</v>
      </c>
      <c r="G160" s="62">
        <v>45931</v>
      </c>
      <c r="H160" s="43" t="s">
        <v>539</v>
      </c>
      <c r="I160" s="65" t="s">
        <v>12</v>
      </c>
      <c r="J160" s="145">
        <v>45952</v>
      </c>
      <c r="K160" s="145">
        <v>45960</v>
      </c>
      <c r="L160" s="495">
        <f t="shared" ref="L160:L227" si="20">K160-J160</f>
        <v>8</v>
      </c>
      <c r="M160" s="495" t="s">
        <v>279</v>
      </c>
      <c r="N160" s="66"/>
    </row>
    <row r="161" spans="2:14" x14ac:dyDescent="0.35">
      <c r="B161" s="43">
        <v>156</v>
      </c>
      <c r="C161" s="65" t="s">
        <v>149</v>
      </c>
      <c r="D161" s="65" t="s">
        <v>150</v>
      </c>
      <c r="E161" s="65">
        <v>67.262</v>
      </c>
      <c r="F161" s="65">
        <f t="shared" si="19"/>
        <v>735846.28</v>
      </c>
      <c r="G161" s="62">
        <v>45931</v>
      </c>
      <c r="H161" s="43" t="s">
        <v>525</v>
      </c>
      <c r="I161" s="65" t="s">
        <v>12</v>
      </c>
      <c r="J161" s="145">
        <v>45952</v>
      </c>
      <c r="K161" s="145">
        <v>45961</v>
      </c>
      <c r="L161" s="495">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5">
        <v>45955</v>
      </c>
      <c r="K162" s="145">
        <v>45971</v>
      </c>
      <c r="L162" s="495">
        <f t="shared" si="20"/>
        <v>16</v>
      </c>
      <c r="M162" s="64" t="s">
        <v>781</v>
      </c>
      <c r="N162" s="66"/>
    </row>
    <row r="163" spans="2:14" x14ac:dyDescent="0.35">
      <c r="B163" s="43">
        <v>158</v>
      </c>
      <c r="C163" s="65" t="s">
        <v>552</v>
      </c>
      <c r="D163" s="65" t="s">
        <v>77</v>
      </c>
      <c r="E163" s="65">
        <v>37.930999999999997</v>
      </c>
      <c r="F163" s="208">
        <f t="shared" si="19"/>
        <v>414965.13999999996</v>
      </c>
      <c r="G163" s="62">
        <v>45962</v>
      </c>
      <c r="H163" s="65" t="s">
        <v>524</v>
      </c>
      <c r="I163" s="65" t="s">
        <v>12</v>
      </c>
      <c r="J163" s="145">
        <v>45957</v>
      </c>
      <c r="K163" s="145">
        <v>45972</v>
      </c>
      <c r="L163" s="495">
        <f t="shared" si="20"/>
        <v>15</v>
      </c>
      <c r="M163" s="64" t="s">
        <v>781</v>
      </c>
      <c r="N163" s="66"/>
    </row>
    <row r="164" spans="2:14" x14ac:dyDescent="0.35">
      <c r="B164" s="43">
        <v>159</v>
      </c>
      <c r="C164" s="65" t="s">
        <v>422</v>
      </c>
      <c r="D164" s="65" t="s">
        <v>65</v>
      </c>
      <c r="E164" s="61">
        <v>36.159755999999994</v>
      </c>
      <c r="F164" s="208">
        <f t="shared" ref="F164" si="21">E164*10940</f>
        <v>395587.73063999997</v>
      </c>
      <c r="G164" s="62">
        <v>45962</v>
      </c>
      <c r="H164" s="43" t="s">
        <v>277</v>
      </c>
      <c r="I164" s="65" t="s">
        <v>12</v>
      </c>
      <c r="J164" s="145">
        <v>45957</v>
      </c>
      <c r="K164" s="145">
        <v>45966</v>
      </c>
      <c r="L164" s="495">
        <f t="shared" si="20"/>
        <v>9</v>
      </c>
      <c r="M164" s="64" t="s">
        <v>781</v>
      </c>
      <c r="N164" s="66"/>
    </row>
    <row r="165" spans="2:14" x14ac:dyDescent="0.35">
      <c r="B165" s="43">
        <v>160</v>
      </c>
      <c r="C165" s="65" t="s">
        <v>454</v>
      </c>
      <c r="D165" s="65" t="s">
        <v>65</v>
      </c>
      <c r="E165" s="61">
        <v>36.159755999999994</v>
      </c>
      <c r="F165" s="208">
        <f t="shared" ref="F165" si="22">E165*10940</f>
        <v>395587.73063999997</v>
      </c>
      <c r="G165" s="62">
        <v>45962</v>
      </c>
      <c r="H165" s="43" t="s">
        <v>546</v>
      </c>
      <c r="I165" s="65" t="s">
        <v>12</v>
      </c>
      <c r="J165" s="145">
        <v>45956</v>
      </c>
      <c r="K165" s="145">
        <v>45964</v>
      </c>
      <c r="L165" s="495">
        <f t="shared" si="20"/>
        <v>8</v>
      </c>
      <c r="M165" s="495" t="s">
        <v>279</v>
      </c>
      <c r="N165" s="66"/>
    </row>
    <row r="166" spans="2:14" x14ac:dyDescent="0.35">
      <c r="B166" s="43">
        <v>161</v>
      </c>
      <c r="C166" s="65" t="s">
        <v>490</v>
      </c>
      <c r="D166" s="65" t="s">
        <v>65</v>
      </c>
      <c r="E166" s="61">
        <v>36.159755999999994</v>
      </c>
      <c r="F166" s="208">
        <f t="shared" ref="F166:F182" si="23">E166*10940</f>
        <v>395587.73063999997</v>
      </c>
      <c r="G166" s="62">
        <v>45962</v>
      </c>
      <c r="H166" s="65" t="s">
        <v>787</v>
      </c>
      <c r="I166" s="65" t="s">
        <v>12</v>
      </c>
      <c r="J166" s="145">
        <v>45957</v>
      </c>
      <c r="K166" s="145">
        <v>45985</v>
      </c>
      <c r="L166" s="495">
        <f t="shared" si="20"/>
        <v>28</v>
      </c>
      <c r="M166" s="495" t="s">
        <v>279</v>
      </c>
      <c r="N166" s="66"/>
    </row>
    <row r="167" spans="2:14" x14ac:dyDescent="0.35">
      <c r="B167" s="43">
        <v>162</v>
      </c>
      <c r="C167" s="65" t="s">
        <v>383</v>
      </c>
      <c r="D167" s="65" t="s">
        <v>68</v>
      </c>
      <c r="E167" s="65">
        <v>35.601999999999997</v>
      </c>
      <c r="F167" s="208">
        <f t="shared" si="23"/>
        <v>389485.87999999995</v>
      </c>
      <c r="G167" s="62">
        <v>45962</v>
      </c>
      <c r="H167" s="43" t="s">
        <v>539</v>
      </c>
      <c r="I167" s="65" t="s">
        <v>12</v>
      </c>
      <c r="J167" s="145">
        <v>45961</v>
      </c>
      <c r="K167" s="145">
        <v>45967</v>
      </c>
      <c r="L167" s="495">
        <f t="shared" si="20"/>
        <v>6</v>
      </c>
      <c r="M167" s="495" t="s">
        <v>279</v>
      </c>
      <c r="N167" s="66"/>
    </row>
    <row r="168" spans="2:14" x14ac:dyDescent="0.35">
      <c r="B168" s="43">
        <v>163</v>
      </c>
      <c r="C168" s="65" t="s">
        <v>557</v>
      </c>
      <c r="D168" s="65" t="s">
        <v>57</v>
      </c>
      <c r="E168" s="61">
        <v>45.697022000000004</v>
      </c>
      <c r="F168" s="208">
        <f t="shared" si="23"/>
        <v>499925.42068000004</v>
      </c>
      <c r="G168" s="62">
        <v>45962</v>
      </c>
      <c r="H168" s="43" t="s">
        <v>525</v>
      </c>
      <c r="I168" s="65" t="s">
        <v>12</v>
      </c>
      <c r="J168" s="145">
        <v>45962</v>
      </c>
      <c r="K168" s="145">
        <v>45970</v>
      </c>
      <c r="L168" s="495">
        <f t="shared" si="20"/>
        <v>8</v>
      </c>
      <c r="M168" s="64" t="s">
        <v>781</v>
      </c>
      <c r="N168" s="66"/>
    </row>
    <row r="169" spans="2:14" x14ac:dyDescent="0.35">
      <c r="B169" s="43">
        <v>164</v>
      </c>
      <c r="C169" s="65" t="s">
        <v>245</v>
      </c>
      <c r="D169" s="65" t="s">
        <v>77</v>
      </c>
      <c r="E169" s="65">
        <v>37.930999999999997</v>
      </c>
      <c r="F169" s="208">
        <f t="shared" si="23"/>
        <v>414965.13999999996</v>
      </c>
      <c r="G169" s="62">
        <v>45962</v>
      </c>
      <c r="H169" s="43" t="s">
        <v>527</v>
      </c>
      <c r="I169" s="65" t="s">
        <v>12</v>
      </c>
      <c r="J169" s="145">
        <v>45964</v>
      </c>
      <c r="K169" s="145">
        <v>45971</v>
      </c>
      <c r="L169" s="495">
        <f t="shared" si="20"/>
        <v>7</v>
      </c>
      <c r="M169" s="64" t="s">
        <v>781</v>
      </c>
      <c r="N169" s="66"/>
    </row>
    <row r="170" spans="2:14" x14ac:dyDescent="0.35">
      <c r="B170" s="43">
        <v>165</v>
      </c>
      <c r="C170" s="65" t="s">
        <v>433</v>
      </c>
      <c r="D170" s="65" t="s">
        <v>79</v>
      </c>
      <c r="E170" s="68">
        <v>34.79</v>
      </c>
      <c r="F170" s="208">
        <f t="shared" si="23"/>
        <v>380602.6</v>
      </c>
      <c r="G170" s="62">
        <v>45962</v>
      </c>
      <c r="H170" s="43" t="s">
        <v>540</v>
      </c>
      <c r="I170" s="65" t="s">
        <v>12</v>
      </c>
      <c r="J170" s="145">
        <v>45964</v>
      </c>
      <c r="K170" s="145">
        <v>45968</v>
      </c>
      <c r="L170" s="495">
        <f t="shared" si="20"/>
        <v>4</v>
      </c>
      <c r="M170" s="495" t="s">
        <v>279</v>
      </c>
      <c r="N170" s="66"/>
    </row>
    <row r="171" spans="2:14" x14ac:dyDescent="0.35">
      <c r="B171" s="43">
        <v>166</v>
      </c>
      <c r="C171" s="65" t="s">
        <v>273</v>
      </c>
      <c r="D171" s="65" t="s">
        <v>77</v>
      </c>
      <c r="E171" s="65">
        <v>37.930999999999997</v>
      </c>
      <c r="F171" s="208">
        <f t="shared" si="23"/>
        <v>414965.13999999996</v>
      </c>
      <c r="G171" s="62">
        <v>45962</v>
      </c>
      <c r="H171" s="43" t="s">
        <v>546</v>
      </c>
      <c r="I171" s="65" t="s">
        <v>12</v>
      </c>
      <c r="J171" s="145">
        <v>45965</v>
      </c>
      <c r="K171" s="145">
        <v>45974</v>
      </c>
      <c r="L171" s="495">
        <f t="shared" si="20"/>
        <v>9</v>
      </c>
      <c r="M171" s="495" t="s">
        <v>279</v>
      </c>
      <c r="N171" s="66"/>
    </row>
    <row r="172" spans="2:14" x14ac:dyDescent="0.35">
      <c r="B172" s="43">
        <v>167</v>
      </c>
      <c r="C172" s="65" t="s">
        <v>167</v>
      </c>
      <c r="D172" s="65" t="s">
        <v>132</v>
      </c>
      <c r="E172" s="65">
        <v>62.444000000000003</v>
      </c>
      <c r="F172" s="208">
        <f t="shared" si="23"/>
        <v>683137.36</v>
      </c>
      <c r="G172" s="62">
        <v>45962</v>
      </c>
      <c r="H172" s="43" t="s">
        <v>277</v>
      </c>
      <c r="I172" s="65" t="s">
        <v>12</v>
      </c>
      <c r="J172" s="145">
        <v>45967</v>
      </c>
      <c r="K172" s="145">
        <v>45979</v>
      </c>
      <c r="L172" s="495">
        <f t="shared" si="20"/>
        <v>12</v>
      </c>
      <c r="M172" s="64" t="s">
        <v>781</v>
      </c>
      <c r="N172" s="66"/>
    </row>
    <row r="173" spans="2:14" x14ac:dyDescent="0.35">
      <c r="B173" s="43">
        <v>168</v>
      </c>
      <c r="C173" s="65" t="s">
        <v>373</v>
      </c>
      <c r="D173" s="65" t="s">
        <v>65</v>
      </c>
      <c r="E173" s="61">
        <v>36.159755999999994</v>
      </c>
      <c r="F173" s="208">
        <f t="shared" si="23"/>
        <v>395587.73063999997</v>
      </c>
      <c r="G173" s="62">
        <v>45962</v>
      </c>
      <c r="H173" s="43" t="s">
        <v>539</v>
      </c>
      <c r="I173" s="65" t="s">
        <v>12</v>
      </c>
      <c r="J173" s="145">
        <v>45968</v>
      </c>
      <c r="K173" s="145">
        <v>45974</v>
      </c>
      <c r="L173" s="495">
        <f t="shared" si="20"/>
        <v>6</v>
      </c>
      <c r="M173" s="495" t="s">
        <v>279</v>
      </c>
      <c r="N173" s="66"/>
    </row>
    <row r="174" spans="2:14" x14ac:dyDescent="0.35">
      <c r="B174" s="43">
        <v>169</v>
      </c>
      <c r="C174" s="65" t="s">
        <v>412</v>
      </c>
      <c r="D174" s="65" t="s">
        <v>132</v>
      </c>
      <c r="E174" s="65">
        <v>62.444000000000003</v>
      </c>
      <c r="F174" s="208">
        <f t="shared" si="23"/>
        <v>683137.36</v>
      </c>
      <c r="G174" s="62">
        <v>45962</v>
      </c>
      <c r="H174" s="43" t="s">
        <v>540</v>
      </c>
      <c r="I174" s="65" t="s">
        <v>12</v>
      </c>
      <c r="J174" s="145">
        <v>45969</v>
      </c>
      <c r="K174" s="145">
        <v>45976</v>
      </c>
      <c r="L174" s="495">
        <f t="shared" si="20"/>
        <v>7</v>
      </c>
      <c r="M174" s="495" t="s">
        <v>279</v>
      </c>
      <c r="N174" s="66"/>
    </row>
    <row r="175" spans="2:14" x14ac:dyDescent="0.35">
      <c r="B175" s="43">
        <v>170</v>
      </c>
      <c r="C175" s="65" t="s">
        <v>214</v>
      </c>
      <c r="D175" s="65" t="s">
        <v>77</v>
      </c>
      <c r="E175" s="65">
        <v>37.930999999999997</v>
      </c>
      <c r="F175" s="208">
        <f t="shared" si="23"/>
        <v>414965.13999999996</v>
      </c>
      <c r="G175" s="62">
        <v>45962</v>
      </c>
      <c r="H175" s="43" t="s">
        <v>525</v>
      </c>
      <c r="I175" s="65" t="s">
        <v>12</v>
      </c>
      <c r="J175" s="145">
        <v>45971</v>
      </c>
      <c r="K175" s="145">
        <v>45977</v>
      </c>
      <c r="L175" s="495">
        <f t="shared" si="20"/>
        <v>6</v>
      </c>
      <c r="M175" s="64" t="s">
        <v>781</v>
      </c>
      <c r="N175" s="66"/>
    </row>
    <row r="176" spans="2:14" x14ac:dyDescent="0.35">
      <c r="B176" s="43">
        <v>171</v>
      </c>
      <c r="C176" s="65" t="s">
        <v>256</v>
      </c>
      <c r="D176" s="65" t="s">
        <v>63</v>
      </c>
      <c r="E176" s="61">
        <v>43.804423999999997</v>
      </c>
      <c r="F176" s="208">
        <f t="shared" si="23"/>
        <v>479220.39855999994</v>
      </c>
      <c r="G176" s="62">
        <v>45992</v>
      </c>
      <c r="H176" s="65" t="s">
        <v>471</v>
      </c>
      <c r="I176" s="65" t="s">
        <v>12</v>
      </c>
      <c r="J176" s="145">
        <v>45970</v>
      </c>
      <c r="K176" s="145">
        <v>46003</v>
      </c>
      <c r="L176" s="495">
        <f t="shared" si="20"/>
        <v>33</v>
      </c>
      <c r="M176" s="495" t="s">
        <v>279</v>
      </c>
      <c r="N176" s="66"/>
    </row>
    <row r="177" spans="2:14" x14ac:dyDescent="0.35">
      <c r="B177" s="43">
        <v>172</v>
      </c>
      <c r="C177" s="65" t="s">
        <v>516</v>
      </c>
      <c r="D177" s="65" t="s">
        <v>475</v>
      </c>
      <c r="E177" s="68">
        <v>65.87</v>
      </c>
      <c r="F177" s="208">
        <f t="shared" si="23"/>
        <v>720617.8</v>
      </c>
      <c r="G177" s="62">
        <v>45962</v>
      </c>
      <c r="H177" s="43" t="s">
        <v>788</v>
      </c>
      <c r="I177" s="65" t="s">
        <v>12</v>
      </c>
      <c r="J177" s="145">
        <v>45971</v>
      </c>
      <c r="K177" s="145">
        <v>45984</v>
      </c>
      <c r="L177" s="495">
        <f t="shared" si="20"/>
        <v>13</v>
      </c>
      <c r="M177" s="495" t="s">
        <v>279</v>
      </c>
      <c r="N177" s="66"/>
    </row>
    <row r="178" spans="2:14" x14ac:dyDescent="0.35">
      <c r="B178" s="43">
        <v>173</v>
      </c>
      <c r="C178" s="65" t="s">
        <v>544</v>
      </c>
      <c r="D178" s="66" t="s">
        <v>200</v>
      </c>
      <c r="E178" s="65">
        <v>124.95</v>
      </c>
      <c r="F178" s="208">
        <f t="shared" si="23"/>
        <v>1366953</v>
      </c>
      <c r="G178" s="62">
        <v>45992</v>
      </c>
      <c r="H178" s="43" t="s">
        <v>528</v>
      </c>
      <c r="I178" s="65" t="s">
        <v>12</v>
      </c>
      <c r="J178" s="145">
        <v>45972</v>
      </c>
      <c r="K178" s="145">
        <v>46000</v>
      </c>
      <c r="L178" s="495">
        <f t="shared" si="20"/>
        <v>28</v>
      </c>
      <c r="M178" s="64" t="s">
        <v>781</v>
      </c>
      <c r="N178" s="66"/>
    </row>
    <row r="179" spans="2:14" x14ac:dyDescent="0.35">
      <c r="B179" s="43">
        <v>174</v>
      </c>
      <c r="C179" s="65" t="s">
        <v>264</v>
      </c>
      <c r="D179" s="65" t="s">
        <v>77</v>
      </c>
      <c r="E179" s="65">
        <v>37.930999999999997</v>
      </c>
      <c r="F179" s="208">
        <f t="shared" si="23"/>
        <v>414965.13999999996</v>
      </c>
      <c r="G179" s="62">
        <v>45962</v>
      </c>
      <c r="H179" s="43" t="s">
        <v>527</v>
      </c>
      <c r="I179" s="65" t="s">
        <v>12</v>
      </c>
      <c r="J179" s="145">
        <v>45972</v>
      </c>
      <c r="K179" s="145">
        <v>45983</v>
      </c>
      <c r="L179" s="495">
        <f t="shared" si="20"/>
        <v>11</v>
      </c>
      <c r="M179" s="495" t="s">
        <v>279</v>
      </c>
      <c r="N179" s="66"/>
    </row>
    <row r="180" spans="2:14" x14ac:dyDescent="0.35">
      <c r="B180" s="43">
        <v>175</v>
      </c>
      <c r="C180" s="65" t="s">
        <v>694</v>
      </c>
      <c r="D180" s="65" t="s">
        <v>63</v>
      </c>
      <c r="E180" s="61">
        <v>43.804423999999997</v>
      </c>
      <c r="F180" s="208">
        <f t="shared" si="23"/>
        <v>479220.39855999994</v>
      </c>
      <c r="G180" s="62">
        <v>45962</v>
      </c>
      <c r="H180" s="65" t="s">
        <v>524</v>
      </c>
      <c r="I180" s="65" t="s">
        <v>12</v>
      </c>
      <c r="J180" s="145">
        <v>45973</v>
      </c>
      <c r="K180" s="145">
        <v>45986</v>
      </c>
      <c r="L180" s="495">
        <f t="shared" si="20"/>
        <v>13</v>
      </c>
      <c r="M180" s="64" t="s">
        <v>781</v>
      </c>
      <c r="N180" s="66"/>
    </row>
    <row r="181" spans="2:14" x14ac:dyDescent="0.35">
      <c r="B181" s="43">
        <v>176</v>
      </c>
      <c r="C181" s="65" t="s">
        <v>272</v>
      </c>
      <c r="D181" s="65" t="s">
        <v>65</v>
      </c>
      <c r="E181" s="61">
        <v>36.159755999999994</v>
      </c>
      <c r="F181" s="208">
        <f t="shared" si="23"/>
        <v>395587.73063999997</v>
      </c>
      <c r="G181" s="62">
        <v>45962</v>
      </c>
      <c r="H181" s="43" t="s">
        <v>546</v>
      </c>
      <c r="I181" s="65" t="s">
        <v>12</v>
      </c>
      <c r="J181" s="145">
        <v>45975</v>
      </c>
      <c r="K181" s="145">
        <v>45979</v>
      </c>
      <c r="L181" s="495">
        <f t="shared" si="20"/>
        <v>4</v>
      </c>
      <c r="M181" s="495" t="s">
        <v>279</v>
      </c>
      <c r="N181" s="65"/>
    </row>
    <row r="182" spans="2:14" x14ac:dyDescent="0.35">
      <c r="B182" s="43">
        <v>177</v>
      </c>
      <c r="C182" s="65" t="s">
        <v>372</v>
      </c>
      <c r="D182" s="65" t="s">
        <v>65</v>
      </c>
      <c r="E182" s="61">
        <v>36.159755999999994</v>
      </c>
      <c r="F182" s="208">
        <f t="shared" si="23"/>
        <v>395587.73063999997</v>
      </c>
      <c r="G182" s="62">
        <v>45962</v>
      </c>
      <c r="H182" s="43" t="s">
        <v>539</v>
      </c>
      <c r="I182" s="65" t="s">
        <v>12</v>
      </c>
      <c r="J182" s="145">
        <v>45975</v>
      </c>
      <c r="K182" s="145">
        <v>45981</v>
      </c>
      <c r="L182" s="495">
        <f t="shared" si="20"/>
        <v>6</v>
      </c>
      <c r="M182" s="495" t="s">
        <v>279</v>
      </c>
      <c r="N182" s="66"/>
    </row>
    <row r="183" spans="2:14" x14ac:dyDescent="0.35">
      <c r="B183" s="43">
        <v>178</v>
      </c>
      <c r="C183" s="65" t="s">
        <v>240</v>
      </c>
      <c r="D183" s="65" t="s">
        <v>65</v>
      </c>
      <c r="E183" s="61">
        <v>36.159755999999994</v>
      </c>
      <c r="F183" s="208">
        <f t="shared" ref="F183:F189" si="24">E183*10940</f>
        <v>395587.73063999997</v>
      </c>
      <c r="G183" s="62">
        <v>45962</v>
      </c>
      <c r="H183" s="43" t="s">
        <v>522</v>
      </c>
      <c r="I183" s="65" t="s">
        <v>12</v>
      </c>
      <c r="J183" s="145">
        <v>45973</v>
      </c>
      <c r="K183" s="145">
        <v>45983</v>
      </c>
      <c r="L183" s="495">
        <f t="shared" si="20"/>
        <v>10</v>
      </c>
      <c r="M183" s="64" t="s">
        <v>781</v>
      </c>
      <c r="N183" s="66"/>
    </row>
    <row r="184" spans="2:14" x14ac:dyDescent="0.35">
      <c r="B184" s="43">
        <v>179</v>
      </c>
      <c r="C184" s="65" t="s">
        <v>718</v>
      </c>
      <c r="D184" s="65" t="s">
        <v>170</v>
      </c>
      <c r="E184" s="65">
        <v>65.028000000000006</v>
      </c>
      <c r="F184" s="208">
        <f t="shared" si="24"/>
        <v>711406.32000000007</v>
      </c>
      <c r="G184" s="62">
        <v>45962</v>
      </c>
      <c r="H184" s="43" t="s">
        <v>540</v>
      </c>
      <c r="I184" s="65" t="s">
        <v>12</v>
      </c>
      <c r="J184" s="145">
        <v>45977</v>
      </c>
      <c r="K184" s="145">
        <v>45985</v>
      </c>
      <c r="L184" s="495">
        <f t="shared" si="20"/>
        <v>8</v>
      </c>
      <c r="M184" s="495" t="s">
        <v>279</v>
      </c>
      <c r="N184" s="66"/>
    </row>
    <row r="185" spans="2:14" x14ac:dyDescent="0.35">
      <c r="B185" s="43">
        <v>180</v>
      </c>
      <c r="C185" s="65" t="s">
        <v>549</v>
      </c>
      <c r="D185" s="65" t="s">
        <v>77</v>
      </c>
      <c r="E185" s="65">
        <v>37.930999999999997</v>
      </c>
      <c r="F185" s="208">
        <f t="shared" si="24"/>
        <v>414965.13999999996</v>
      </c>
      <c r="G185" s="62">
        <v>45962</v>
      </c>
      <c r="H185" s="43" t="s">
        <v>525</v>
      </c>
      <c r="I185" s="65" t="s">
        <v>12</v>
      </c>
      <c r="J185" s="145">
        <v>45978</v>
      </c>
      <c r="K185" s="145">
        <v>45985</v>
      </c>
      <c r="L185" s="495">
        <f t="shared" si="20"/>
        <v>7</v>
      </c>
      <c r="M185" s="64" t="s">
        <v>781</v>
      </c>
      <c r="N185" s="66"/>
    </row>
    <row r="186" spans="2:14" x14ac:dyDescent="0.35">
      <c r="B186" s="43">
        <v>181</v>
      </c>
      <c r="C186" s="65" t="s">
        <v>428</v>
      </c>
      <c r="D186" s="65" t="s">
        <v>79</v>
      </c>
      <c r="E186" s="68">
        <v>34.79</v>
      </c>
      <c r="F186" s="208">
        <f t="shared" si="24"/>
        <v>380602.6</v>
      </c>
      <c r="G186" s="62">
        <v>45962</v>
      </c>
      <c r="H186" s="65" t="s">
        <v>787</v>
      </c>
      <c r="I186" s="65" t="s">
        <v>12</v>
      </c>
      <c r="J186" s="145">
        <v>45957</v>
      </c>
      <c r="K186" s="145">
        <v>45978</v>
      </c>
      <c r="L186" s="495">
        <f t="shared" si="20"/>
        <v>21</v>
      </c>
      <c r="M186" s="495" t="s">
        <v>279</v>
      </c>
      <c r="N186" s="66"/>
    </row>
    <row r="187" spans="2:14" x14ac:dyDescent="0.35">
      <c r="B187" s="43">
        <v>182</v>
      </c>
      <c r="C187" s="65" t="s">
        <v>440</v>
      </c>
      <c r="D187" s="65" t="s">
        <v>65</v>
      </c>
      <c r="E187" s="61">
        <v>36.159755999999994</v>
      </c>
      <c r="F187" s="208">
        <f t="shared" si="24"/>
        <v>395587.73063999997</v>
      </c>
      <c r="G187" s="62">
        <v>45962</v>
      </c>
      <c r="H187" s="65" t="s">
        <v>787</v>
      </c>
      <c r="I187" s="65" t="s">
        <v>12</v>
      </c>
      <c r="J187" s="145">
        <v>45979</v>
      </c>
      <c r="K187" s="145">
        <v>45989</v>
      </c>
      <c r="L187" s="495">
        <f t="shared" si="20"/>
        <v>10</v>
      </c>
      <c r="M187" s="495" t="s">
        <v>279</v>
      </c>
      <c r="N187" s="66"/>
    </row>
    <row r="188" spans="2:14" x14ac:dyDescent="0.35">
      <c r="B188" s="43">
        <v>183</v>
      </c>
      <c r="C188" s="65" t="s">
        <v>630</v>
      </c>
      <c r="D188" s="65" t="s">
        <v>181</v>
      </c>
      <c r="E188" s="65">
        <v>73.245000000000005</v>
      </c>
      <c r="F188" s="208">
        <f t="shared" si="24"/>
        <v>801300.3</v>
      </c>
      <c r="G188" s="62">
        <v>45962</v>
      </c>
      <c r="H188" s="43" t="s">
        <v>277</v>
      </c>
      <c r="I188" s="65" t="s">
        <v>12</v>
      </c>
      <c r="J188" s="145">
        <v>45980</v>
      </c>
      <c r="K188" s="145">
        <v>45990</v>
      </c>
      <c r="L188" s="495">
        <f t="shared" si="20"/>
        <v>10</v>
      </c>
      <c r="M188" s="64" t="s">
        <v>781</v>
      </c>
      <c r="N188" s="66"/>
    </row>
    <row r="189" spans="2:14" x14ac:dyDescent="0.35">
      <c r="B189" s="43">
        <v>184</v>
      </c>
      <c r="C189" s="65" t="s">
        <v>271</v>
      </c>
      <c r="D189" s="65" t="s">
        <v>65</v>
      </c>
      <c r="E189" s="61">
        <v>36.159755999999994</v>
      </c>
      <c r="F189" s="208">
        <f t="shared" si="24"/>
        <v>395587.73063999997</v>
      </c>
      <c r="G189" s="62">
        <v>45962</v>
      </c>
      <c r="H189" s="43" t="s">
        <v>546</v>
      </c>
      <c r="I189" s="65" t="s">
        <v>12</v>
      </c>
      <c r="J189" s="145">
        <v>45980</v>
      </c>
      <c r="K189" s="145">
        <v>45985</v>
      </c>
      <c r="L189" s="495">
        <f t="shared" si="20"/>
        <v>5</v>
      </c>
      <c r="M189" s="495" t="s">
        <v>279</v>
      </c>
      <c r="N189" s="66"/>
    </row>
    <row r="190" spans="2:14" x14ac:dyDescent="0.35">
      <c r="B190" s="43">
        <v>185</v>
      </c>
      <c r="C190" s="65" t="s">
        <v>405</v>
      </c>
      <c r="D190" s="65" t="s">
        <v>65</v>
      </c>
      <c r="E190" s="61">
        <v>36.159755999999994</v>
      </c>
      <c r="F190" s="208">
        <f t="shared" ref="F190:F192" si="25">E190*10940</f>
        <v>395587.73063999997</v>
      </c>
      <c r="G190" s="62">
        <v>45962</v>
      </c>
      <c r="H190" s="43" t="s">
        <v>539</v>
      </c>
      <c r="I190" s="65" t="s">
        <v>12</v>
      </c>
      <c r="J190" s="145">
        <v>45982</v>
      </c>
      <c r="K190" s="145">
        <v>45988</v>
      </c>
      <c r="L190" s="495">
        <f t="shared" si="20"/>
        <v>6</v>
      </c>
      <c r="M190" s="495" t="s">
        <v>279</v>
      </c>
      <c r="N190" s="66"/>
    </row>
    <row r="191" spans="2:14" x14ac:dyDescent="0.35">
      <c r="B191" s="43">
        <v>186</v>
      </c>
      <c r="C191" s="65" t="s">
        <v>444</v>
      </c>
      <c r="D191" s="65" t="s">
        <v>77</v>
      </c>
      <c r="E191" s="65">
        <v>37.930999999999997</v>
      </c>
      <c r="F191" s="208">
        <f t="shared" si="25"/>
        <v>414965.13999999996</v>
      </c>
      <c r="G191" s="62">
        <v>45962</v>
      </c>
      <c r="H191" s="43" t="s">
        <v>527</v>
      </c>
      <c r="I191" s="65" t="s">
        <v>12</v>
      </c>
      <c r="J191" s="145">
        <v>45984</v>
      </c>
      <c r="K191" s="145">
        <v>45991</v>
      </c>
      <c r="L191" s="495">
        <f t="shared" si="20"/>
        <v>7</v>
      </c>
      <c r="M191" s="64" t="s">
        <v>781</v>
      </c>
      <c r="N191" s="66"/>
    </row>
    <row r="192" spans="2:14" x14ac:dyDescent="0.35">
      <c r="B192" s="43">
        <v>187</v>
      </c>
      <c r="C192" s="65" t="s">
        <v>213</v>
      </c>
      <c r="D192" s="65" t="s">
        <v>68</v>
      </c>
      <c r="E192" s="65">
        <v>35.601999999999997</v>
      </c>
      <c r="F192" s="208">
        <f t="shared" si="25"/>
        <v>389485.87999999995</v>
      </c>
      <c r="G192" s="62">
        <v>45962</v>
      </c>
      <c r="H192" s="43" t="s">
        <v>522</v>
      </c>
      <c r="I192" s="65" t="s">
        <v>12</v>
      </c>
      <c r="J192" s="145">
        <v>45984</v>
      </c>
      <c r="K192" s="145">
        <v>45989</v>
      </c>
      <c r="L192" s="495">
        <f t="shared" si="20"/>
        <v>5</v>
      </c>
      <c r="M192" s="64" t="s">
        <v>781</v>
      </c>
      <c r="N192" s="66"/>
    </row>
    <row r="193" spans="2:14" x14ac:dyDescent="0.35">
      <c r="B193" s="43">
        <v>188</v>
      </c>
      <c r="C193" s="65" t="s">
        <v>518</v>
      </c>
      <c r="D193" s="65" t="s">
        <v>65</v>
      </c>
      <c r="E193" s="61">
        <v>36.159755999999994</v>
      </c>
      <c r="F193" s="208">
        <f t="shared" ref="F193:F196" si="26">E193*10940</f>
        <v>395587.73063999997</v>
      </c>
      <c r="G193" s="62">
        <v>45962</v>
      </c>
      <c r="H193" s="43" t="s">
        <v>788</v>
      </c>
      <c r="I193" s="65" t="s">
        <v>12</v>
      </c>
      <c r="J193" s="145">
        <v>45985</v>
      </c>
      <c r="K193" s="145">
        <v>45991</v>
      </c>
      <c r="L193" s="495">
        <f t="shared" si="20"/>
        <v>6</v>
      </c>
      <c r="M193" s="495" t="s">
        <v>279</v>
      </c>
      <c r="N193" s="66"/>
    </row>
    <row r="194" spans="2:14" x14ac:dyDescent="0.35">
      <c r="B194" s="43">
        <v>189</v>
      </c>
      <c r="C194" s="65" t="s">
        <v>270</v>
      </c>
      <c r="D194" s="65" t="s">
        <v>79</v>
      </c>
      <c r="E194" s="68">
        <v>34.79</v>
      </c>
      <c r="F194" s="208">
        <f t="shared" si="26"/>
        <v>380602.6</v>
      </c>
      <c r="G194" s="62">
        <v>45962</v>
      </c>
      <c r="H194" s="43" t="s">
        <v>546</v>
      </c>
      <c r="I194" s="65" t="s">
        <v>12</v>
      </c>
      <c r="J194" s="145">
        <v>45986</v>
      </c>
      <c r="K194" s="145">
        <v>45990</v>
      </c>
      <c r="L194" s="495">
        <f t="shared" si="20"/>
        <v>4</v>
      </c>
      <c r="M194" s="495" t="s">
        <v>279</v>
      </c>
      <c r="N194" s="66"/>
    </row>
    <row r="195" spans="2:14" x14ac:dyDescent="0.35">
      <c r="B195" s="43">
        <v>190</v>
      </c>
      <c r="C195" s="65" t="s">
        <v>426</v>
      </c>
      <c r="D195" s="65" t="s">
        <v>63</v>
      </c>
      <c r="E195" s="61">
        <v>43.804423999999997</v>
      </c>
      <c r="F195" s="208">
        <f t="shared" si="26"/>
        <v>479220.39855999994</v>
      </c>
      <c r="G195" s="62">
        <v>45992</v>
      </c>
      <c r="H195" s="43" t="s">
        <v>540</v>
      </c>
      <c r="I195" s="65" t="s">
        <v>12</v>
      </c>
      <c r="J195" s="145">
        <v>45986</v>
      </c>
      <c r="K195" s="145">
        <v>45994</v>
      </c>
      <c r="L195" s="495">
        <f t="shared" si="20"/>
        <v>8</v>
      </c>
      <c r="M195" s="495" t="s">
        <v>279</v>
      </c>
      <c r="N195" s="66"/>
    </row>
    <row r="196" spans="2:14" x14ac:dyDescent="0.35">
      <c r="B196" s="43">
        <v>191</v>
      </c>
      <c r="C196" s="65" t="s">
        <v>222</v>
      </c>
      <c r="D196" s="65" t="s">
        <v>77</v>
      </c>
      <c r="E196" s="65">
        <v>37.930999999999997</v>
      </c>
      <c r="F196" s="208">
        <f t="shared" si="26"/>
        <v>414965.13999999996</v>
      </c>
      <c r="G196" s="62">
        <v>45992</v>
      </c>
      <c r="H196" s="43" t="s">
        <v>525</v>
      </c>
      <c r="I196" s="65" t="s">
        <v>12</v>
      </c>
      <c r="J196" s="145">
        <v>45986</v>
      </c>
      <c r="K196" s="145">
        <v>45993</v>
      </c>
      <c r="L196" s="495">
        <f t="shared" si="20"/>
        <v>7</v>
      </c>
      <c r="M196" s="64" t="s">
        <v>781</v>
      </c>
      <c r="N196" s="66"/>
    </row>
    <row r="197" spans="2:14" x14ac:dyDescent="0.35">
      <c r="B197" s="43">
        <v>192</v>
      </c>
      <c r="C197" s="540" t="s">
        <v>695</v>
      </c>
      <c r="D197" s="540" t="s">
        <v>65</v>
      </c>
      <c r="E197" s="541">
        <v>36.159755999999994</v>
      </c>
      <c r="F197" s="542">
        <f t="shared" ref="F197:F201" si="27">E197*10940</f>
        <v>395587.73063999997</v>
      </c>
      <c r="G197" s="543">
        <v>45992</v>
      </c>
      <c r="H197" s="540" t="s">
        <v>524</v>
      </c>
      <c r="I197" s="540" t="s">
        <v>12</v>
      </c>
      <c r="J197" s="544">
        <v>45987</v>
      </c>
      <c r="K197" s="544">
        <v>45996</v>
      </c>
      <c r="L197" s="546">
        <f t="shared" si="20"/>
        <v>9</v>
      </c>
      <c r="M197" s="550" t="s">
        <v>781</v>
      </c>
      <c r="N197" s="545"/>
    </row>
    <row r="198" spans="2:14" x14ac:dyDescent="0.35">
      <c r="B198" s="43">
        <v>193</v>
      </c>
      <c r="C198" s="65" t="s">
        <v>416</v>
      </c>
      <c r="D198" s="65" t="s">
        <v>203</v>
      </c>
      <c r="E198" s="65">
        <v>55.451000000000001</v>
      </c>
      <c r="F198" s="65">
        <f t="shared" si="27"/>
        <v>606633.94000000006</v>
      </c>
      <c r="G198" s="62">
        <v>45992</v>
      </c>
      <c r="H198" s="43" t="s">
        <v>539</v>
      </c>
      <c r="I198" s="65" t="s">
        <v>12</v>
      </c>
      <c r="J198" s="145">
        <v>45989</v>
      </c>
      <c r="K198" s="145">
        <v>45999</v>
      </c>
      <c r="L198" s="546">
        <f t="shared" si="20"/>
        <v>10</v>
      </c>
      <c r="M198" s="64" t="s">
        <v>279</v>
      </c>
      <c r="N198" s="66"/>
    </row>
    <row r="199" spans="2:14" x14ac:dyDescent="0.35">
      <c r="B199" s="43">
        <v>194</v>
      </c>
      <c r="C199" s="65" t="s">
        <v>403</v>
      </c>
      <c r="D199" s="65" t="s">
        <v>65</v>
      </c>
      <c r="E199" s="61">
        <v>36.159755999999994</v>
      </c>
      <c r="F199" s="208">
        <f t="shared" si="27"/>
        <v>395587.73063999997</v>
      </c>
      <c r="G199" s="62">
        <v>45992</v>
      </c>
      <c r="H199" s="65" t="s">
        <v>787</v>
      </c>
      <c r="I199" s="65" t="s">
        <v>12</v>
      </c>
      <c r="J199" s="145">
        <v>45990</v>
      </c>
      <c r="K199" s="145">
        <v>45997</v>
      </c>
      <c r="L199" s="546">
        <f t="shared" si="20"/>
        <v>7</v>
      </c>
      <c r="M199" s="495" t="s">
        <v>279</v>
      </c>
      <c r="N199" s="66"/>
    </row>
    <row r="200" spans="2:14" x14ac:dyDescent="0.35">
      <c r="B200" s="43">
        <v>195</v>
      </c>
      <c r="C200" s="65" t="s">
        <v>514</v>
      </c>
      <c r="D200" s="65" t="s">
        <v>197</v>
      </c>
      <c r="E200" s="68">
        <v>97.17</v>
      </c>
      <c r="F200" s="65">
        <f t="shared" si="27"/>
        <v>1063039.8</v>
      </c>
      <c r="G200" s="62">
        <v>45992</v>
      </c>
      <c r="H200" s="43" t="s">
        <v>522</v>
      </c>
      <c r="I200" s="65" t="s">
        <v>12</v>
      </c>
      <c r="J200" s="145">
        <v>45990</v>
      </c>
      <c r="K200" s="145">
        <v>46002</v>
      </c>
      <c r="L200" s="495">
        <f t="shared" si="20"/>
        <v>12</v>
      </c>
      <c r="M200" s="495" t="s">
        <v>781</v>
      </c>
      <c r="N200" s="66"/>
    </row>
    <row r="201" spans="2:14" x14ac:dyDescent="0.35">
      <c r="B201" s="43">
        <v>196</v>
      </c>
      <c r="C201" s="65" t="s">
        <v>629</v>
      </c>
      <c r="D201" s="65" t="s">
        <v>63</v>
      </c>
      <c r="E201" s="61">
        <v>43.804423999999997</v>
      </c>
      <c r="F201" s="208">
        <f t="shared" si="27"/>
        <v>479220.39855999994</v>
      </c>
      <c r="G201" s="62">
        <v>45992</v>
      </c>
      <c r="H201" s="43" t="s">
        <v>277</v>
      </c>
      <c r="I201" s="65" t="s">
        <v>12</v>
      </c>
      <c r="J201" s="145">
        <v>45991</v>
      </c>
      <c r="K201" s="145">
        <v>45995</v>
      </c>
      <c r="L201" s="495">
        <f t="shared" si="20"/>
        <v>4</v>
      </c>
      <c r="M201" s="495" t="s">
        <v>781</v>
      </c>
      <c r="N201" s="66"/>
    </row>
    <row r="202" spans="2:14" x14ac:dyDescent="0.35">
      <c r="B202" s="43">
        <v>197</v>
      </c>
      <c r="C202" s="65" t="s">
        <v>395</v>
      </c>
      <c r="D202" s="65" t="s">
        <v>65</v>
      </c>
      <c r="E202" s="61">
        <v>36.159755999999994</v>
      </c>
      <c r="F202" s="208">
        <f t="shared" ref="F202:F208" si="28">E202*10940</f>
        <v>395587.73063999997</v>
      </c>
      <c r="G202" s="62">
        <v>45992</v>
      </c>
      <c r="H202" s="43" t="s">
        <v>546</v>
      </c>
      <c r="I202" s="65" t="s">
        <v>12</v>
      </c>
      <c r="J202" s="145">
        <v>45991</v>
      </c>
      <c r="K202" s="145">
        <v>45994</v>
      </c>
      <c r="L202" s="495">
        <f t="shared" si="20"/>
        <v>3</v>
      </c>
      <c r="M202" s="495" t="s">
        <v>279</v>
      </c>
      <c r="N202" s="66"/>
    </row>
    <row r="203" spans="2:14" x14ac:dyDescent="0.35">
      <c r="B203" s="43">
        <v>198</v>
      </c>
      <c r="C203" s="540" t="s">
        <v>476</v>
      </c>
      <c r="D203" s="540" t="s">
        <v>65</v>
      </c>
      <c r="E203" s="541">
        <v>36.159755999999994</v>
      </c>
      <c r="F203" s="542">
        <f t="shared" si="28"/>
        <v>395587.73063999997</v>
      </c>
      <c r="G203" s="543">
        <v>45992</v>
      </c>
      <c r="H203" s="526" t="s">
        <v>788</v>
      </c>
      <c r="I203" s="540" t="s">
        <v>12</v>
      </c>
      <c r="J203" s="544">
        <v>45992</v>
      </c>
      <c r="K203" s="544">
        <v>45999</v>
      </c>
      <c r="L203" s="546">
        <f t="shared" si="20"/>
        <v>7</v>
      </c>
      <c r="M203" s="546" t="s">
        <v>279</v>
      </c>
      <c r="N203" s="545"/>
    </row>
    <row r="204" spans="2:14" x14ac:dyDescent="0.35">
      <c r="B204" s="43">
        <v>199</v>
      </c>
      <c r="C204" s="65" t="s">
        <v>274</v>
      </c>
      <c r="D204" s="65" t="s">
        <v>275</v>
      </c>
      <c r="E204" s="68">
        <v>75.28</v>
      </c>
      <c r="F204" s="208">
        <f t="shared" si="28"/>
        <v>823563.20000000007</v>
      </c>
      <c r="G204" s="62">
        <v>45992</v>
      </c>
      <c r="H204" s="43" t="s">
        <v>527</v>
      </c>
      <c r="I204" s="540" t="s">
        <v>12</v>
      </c>
      <c r="J204" s="145">
        <v>45992</v>
      </c>
      <c r="K204" s="145">
        <v>46015</v>
      </c>
      <c r="L204" s="546">
        <f t="shared" si="20"/>
        <v>23</v>
      </c>
      <c r="M204" s="495" t="s">
        <v>781</v>
      </c>
      <c r="N204" s="66"/>
    </row>
    <row r="205" spans="2:14" x14ac:dyDescent="0.35">
      <c r="B205" s="43">
        <v>200</v>
      </c>
      <c r="C205" s="65" t="s">
        <v>632</v>
      </c>
      <c r="D205" s="65" t="s">
        <v>77</v>
      </c>
      <c r="E205" s="65">
        <v>37.930999999999997</v>
      </c>
      <c r="F205" s="208">
        <f t="shared" si="28"/>
        <v>414965.13999999996</v>
      </c>
      <c r="G205" s="62">
        <v>45992</v>
      </c>
      <c r="H205" s="43" t="s">
        <v>525</v>
      </c>
      <c r="I205" s="65" t="s">
        <v>12</v>
      </c>
      <c r="J205" s="145">
        <v>45994</v>
      </c>
      <c r="K205" s="145">
        <v>46001</v>
      </c>
      <c r="L205" s="546">
        <f t="shared" si="20"/>
        <v>7</v>
      </c>
      <c r="M205" s="495" t="s">
        <v>781</v>
      </c>
      <c r="N205" s="66"/>
    </row>
    <row r="206" spans="2:14" x14ac:dyDescent="0.35">
      <c r="B206" s="43">
        <v>201</v>
      </c>
      <c r="C206" s="65" t="s">
        <v>501</v>
      </c>
      <c r="D206" s="65" t="s">
        <v>77</v>
      </c>
      <c r="E206" s="65">
        <v>37.930999999999997</v>
      </c>
      <c r="F206" s="208">
        <f t="shared" si="28"/>
        <v>414965.13999999996</v>
      </c>
      <c r="G206" s="62">
        <v>45992</v>
      </c>
      <c r="H206" s="65" t="s">
        <v>545</v>
      </c>
      <c r="I206" s="65" t="s">
        <v>12</v>
      </c>
      <c r="J206" s="145">
        <v>45994</v>
      </c>
      <c r="K206" s="145">
        <v>46002</v>
      </c>
      <c r="L206" s="546">
        <f t="shared" si="20"/>
        <v>8</v>
      </c>
      <c r="M206" s="495" t="s">
        <v>279</v>
      </c>
      <c r="N206" s="66"/>
    </row>
    <row r="207" spans="2:14" x14ac:dyDescent="0.35">
      <c r="B207" s="43">
        <v>202</v>
      </c>
      <c r="C207" s="65" t="s">
        <v>541</v>
      </c>
      <c r="D207" s="65" t="s">
        <v>65</v>
      </c>
      <c r="E207" s="61">
        <v>36.159755999999994</v>
      </c>
      <c r="F207" s="208">
        <f t="shared" si="28"/>
        <v>395587.73063999997</v>
      </c>
      <c r="G207" s="62">
        <v>45992</v>
      </c>
      <c r="H207" s="65" t="s">
        <v>839</v>
      </c>
      <c r="I207" s="65" t="s">
        <v>12</v>
      </c>
      <c r="J207" s="145">
        <v>45994</v>
      </c>
      <c r="K207" s="145">
        <v>46002</v>
      </c>
      <c r="L207" s="546">
        <f t="shared" si="20"/>
        <v>8</v>
      </c>
      <c r="M207" s="495"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5">
        <v>45995</v>
      </c>
      <c r="K208" s="145">
        <v>46010</v>
      </c>
      <c r="L208" s="546">
        <f t="shared" si="20"/>
        <v>15</v>
      </c>
      <c r="M208" s="495" t="s">
        <v>279</v>
      </c>
      <c r="N208" s="66"/>
    </row>
    <row r="209" spans="2:14" x14ac:dyDescent="0.35">
      <c r="B209" s="43">
        <v>204</v>
      </c>
      <c r="C209" s="65" t="s">
        <v>276</v>
      </c>
      <c r="D209" s="65" t="s">
        <v>77</v>
      </c>
      <c r="E209" s="65">
        <v>37.930999999999997</v>
      </c>
      <c r="F209" s="208">
        <f t="shared" ref="F209:F211" si="29">E209*10940</f>
        <v>414965.13999999996</v>
      </c>
      <c r="G209" s="62">
        <v>45992</v>
      </c>
      <c r="H209" s="43" t="s">
        <v>540</v>
      </c>
      <c r="I209" s="65" t="s">
        <v>12</v>
      </c>
      <c r="J209" s="145">
        <v>45995</v>
      </c>
      <c r="K209" s="145">
        <v>46002</v>
      </c>
      <c r="L209" s="546">
        <f t="shared" si="20"/>
        <v>7</v>
      </c>
      <c r="M209" s="495" t="s">
        <v>279</v>
      </c>
      <c r="N209" s="66"/>
    </row>
    <row r="210" spans="2:14" x14ac:dyDescent="0.35">
      <c r="B210" s="43">
        <v>205</v>
      </c>
      <c r="C210" s="65" t="s">
        <v>362</v>
      </c>
      <c r="D210" s="65" t="s">
        <v>77</v>
      </c>
      <c r="E210" s="65">
        <v>37.930999999999997</v>
      </c>
      <c r="F210" s="208">
        <f t="shared" si="29"/>
        <v>414965.13999999996</v>
      </c>
      <c r="G210" s="62">
        <v>45992</v>
      </c>
      <c r="H210" s="43" t="s">
        <v>546</v>
      </c>
      <c r="I210" s="65" t="s">
        <v>12</v>
      </c>
      <c r="J210" s="145">
        <v>45995</v>
      </c>
      <c r="K210" s="145">
        <v>46000</v>
      </c>
      <c r="L210" s="546">
        <f t="shared" si="20"/>
        <v>5</v>
      </c>
      <c r="M210" s="495" t="s">
        <v>279</v>
      </c>
      <c r="N210" s="66"/>
    </row>
    <row r="211" spans="2:14" x14ac:dyDescent="0.35">
      <c r="B211" s="43">
        <v>206</v>
      </c>
      <c r="C211" s="65" t="s">
        <v>626</v>
      </c>
      <c r="D211" s="65" t="s">
        <v>65</v>
      </c>
      <c r="E211" s="61">
        <v>36.159755999999994</v>
      </c>
      <c r="F211" s="208">
        <f t="shared" si="29"/>
        <v>395587.73063999997</v>
      </c>
      <c r="G211" s="62">
        <v>45992</v>
      </c>
      <c r="H211" s="43" t="s">
        <v>277</v>
      </c>
      <c r="I211" s="65" t="s">
        <v>12</v>
      </c>
      <c r="J211" s="145">
        <v>45996</v>
      </c>
      <c r="K211" s="145">
        <v>46000</v>
      </c>
      <c r="L211" s="546">
        <f t="shared" si="20"/>
        <v>4</v>
      </c>
      <c r="M211" s="495" t="s">
        <v>781</v>
      </c>
      <c r="N211" s="66"/>
    </row>
    <row r="212" spans="2:14" x14ac:dyDescent="0.35">
      <c r="B212" s="43">
        <v>207</v>
      </c>
      <c r="C212" s="65" t="s">
        <v>554</v>
      </c>
      <c r="D212" s="65" t="s">
        <v>77</v>
      </c>
      <c r="E212" s="65">
        <v>37.930999999999997</v>
      </c>
      <c r="F212" s="208">
        <f t="shared" ref="F212:F218" si="30">E212*10940</f>
        <v>414965.13999999996</v>
      </c>
      <c r="G212" s="62">
        <v>45992</v>
      </c>
      <c r="H212" s="65" t="s">
        <v>524</v>
      </c>
      <c r="I212" s="65" t="s">
        <v>12</v>
      </c>
      <c r="J212" s="145">
        <v>45997</v>
      </c>
      <c r="K212" s="145">
        <v>46007</v>
      </c>
      <c r="L212" s="546">
        <f t="shared" si="20"/>
        <v>10</v>
      </c>
      <c r="M212" s="495" t="s">
        <v>781</v>
      </c>
      <c r="N212" s="66"/>
    </row>
    <row r="213" spans="2:14" x14ac:dyDescent="0.35">
      <c r="B213" s="43">
        <v>208</v>
      </c>
      <c r="C213" s="65" t="s">
        <v>402</v>
      </c>
      <c r="D213" s="65" t="s">
        <v>79</v>
      </c>
      <c r="E213" s="68">
        <v>34.79</v>
      </c>
      <c r="F213" s="208">
        <f t="shared" si="30"/>
        <v>380602.6</v>
      </c>
      <c r="G213" s="62">
        <v>45992</v>
      </c>
      <c r="H213" s="65" t="s">
        <v>787</v>
      </c>
      <c r="I213" s="65" t="s">
        <v>12</v>
      </c>
      <c r="J213" s="145">
        <v>45998</v>
      </c>
      <c r="K213" s="145">
        <v>46003</v>
      </c>
      <c r="L213" s="546">
        <f t="shared" si="20"/>
        <v>5</v>
      </c>
      <c r="M213" s="495" t="s">
        <v>279</v>
      </c>
      <c r="N213" s="66"/>
    </row>
    <row r="214" spans="2:14" x14ac:dyDescent="0.35">
      <c r="B214" s="43">
        <v>209</v>
      </c>
      <c r="C214" s="65" t="s">
        <v>720</v>
      </c>
      <c r="D214" s="65" t="s">
        <v>150</v>
      </c>
      <c r="E214" s="65">
        <v>67.262</v>
      </c>
      <c r="F214" s="208">
        <f t="shared" si="30"/>
        <v>735846.28</v>
      </c>
      <c r="G214" s="62">
        <v>45992</v>
      </c>
      <c r="H214" s="43" t="s">
        <v>539</v>
      </c>
      <c r="I214" s="65" t="s">
        <v>12</v>
      </c>
      <c r="J214" s="145">
        <v>46000</v>
      </c>
      <c r="K214" s="145">
        <v>46010</v>
      </c>
      <c r="L214" s="546">
        <f t="shared" si="20"/>
        <v>10</v>
      </c>
      <c r="M214" s="495" t="s">
        <v>279</v>
      </c>
      <c r="N214" s="66"/>
    </row>
    <row r="215" spans="2:14" x14ac:dyDescent="0.35">
      <c r="B215" s="43">
        <v>210</v>
      </c>
      <c r="C215" s="65" t="s">
        <v>418</v>
      </c>
      <c r="D215" s="65" t="s">
        <v>65</v>
      </c>
      <c r="E215" s="61">
        <v>36.159755999999994</v>
      </c>
      <c r="F215" s="208">
        <f t="shared" si="30"/>
        <v>395587.73063999997</v>
      </c>
      <c r="G215" s="543">
        <v>45992</v>
      </c>
      <c r="H215" s="526" t="s">
        <v>788</v>
      </c>
      <c r="I215" s="540" t="s">
        <v>12</v>
      </c>
      <c r="J215" s="145">
        <v>46000</v>
      </c>
      <c r="K215" s="145">
        <v>46022</v>
      </c>
      <c r="L215" s="546">
        <f t="shared" si="20"/>
        <v>22</v>
      </c>
      <c r="M215" s="495" t="s">
        <v>279</v>
      </c>
      <c r="N215" s="66"/>
    </row>
    <row r="216" spans="2:14" x14ac:dyDescent="0.35">
      <c r="B216" s="43">
        <v>211</v>
      </c>
      <c r="C216" s="65" t="s">
        <v>623</v>
      </c>
      <c r="D216" s="65" t="s">
        <v>65</v>
      </c>
      <c r="E216" s="61">
        <v>36.159755999999994</v>
      </c>
      <c r="F216" s="208">
        <f t="shared" si="30"/>
        <v>395587.73063999997</v>
      </c>
      <c r="G216" s="62">
        <v>45992</v>
      </c>
      <c r="H216" s="43" t="s">
        <v>277</v>
      </c>
      <c r="I216" s="65" t="s">
        <v>12</v>
      </c>
      <c r="J216" s="145">
        <v>46001</v>
      </c>
      <c r="K216" s="145">
        <v>46004</v>
      </c>
      <c r="L216" s="546">
        <f t="shared" si="20"/>
        <v>3</v>
      </c>
      <c r="M216" s="495" t="s">
        <v>781</v>
      </c>
      <c r="N216" s="66"/>
    </row>
    <row r="217" spans="2:14" x14ac:dyDescent="0.35">
      <c r="B217" s="43">
        <v>212</v>
      </c>
      <c r="C217" s="65" t="s">
        <v>196</v>
      </c>
      <c r="D217" s="65" t="s">
        <v>197</v>
      </c>
      <c r="E217" s="68">
        <v>97.17</v>
      </c>
      <c r="F217" s="65">
        <f t="shared" si="30"/>
        <v>1063039.8</v>
      </c>
      <c r="G217" s="62">
        <v>45992</v>
      </c>
      <c r="H217" s="43" t="s">
        <v>528</v>
      </c>
      <c r="I217" s="65" t="s">
        <v>12</v>
      </c>
      <c r="J217" s="145">
        <v>46001</v>
      </c>
      <c r="K217" s="145">
        <v>46022</v>
      </c>
      <c r="L217" s="546">
        <f t="shared" si="20"/>
        <v>21</v>
      </c>
      <c r="M217" s="495" t="s">
        <v>781</v>
      </c>
      <c r="N217" s="66"/>
    </row>
    <row r="218" spans="2:14" x14ac:dyDescent="0.35">
      <c r="B218" s="43">
        <v>213</v>
      </c>
      <c r="C218" s="65" t="s">
        <v>721</v>
      </c>
      <c r="D218" s="65" t="s">
        <v>475</v>
      </c>
      <c r="E218" s="68">
        <v>65.87</v>
      </c>
      <c r="F218" s="208">
        <f t="shared" si="30"/>
        <v>720617.8</v>
      </c>
      <c r="G218" s="62">
        <v>45992</v>
      </c>
      <c r="H218" s="43" t="s">
        <v>546</v>
      </c>
      <c r="I218" s="65" t="s">
        <v>12</v>
      </c>
      <c r="J218" s="145">
        <v>46001</v>
      </c>
      <c r="K218" s="145">
        <v>46009</v>
      </c>
      <c r="L218" s="546">
        <f t="shared" si="20"/>
        <v>8</v>
      </c>
      <c r="M218" s="495"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5">
        <v>46002</v>
      </c>
      <c r="K219" s="145">
        <v>46012</v>
      </c>
      <c r="L219" s="546">
        <f t="shared" si="20"/>
        <v>10</v>
      </c>
      <c r="M219" s="495"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5">
        <v>46003</v>
      </c>
      <c r="K220" s="145">
        <v>46010</v>
      </c>
      <c r="L220" s="546">
        <f t="shared" si="20"/>
        <v>7</v>
      </c>
      <c r="M220" s="495" t="s">
        <v>781</v>
      </c>
      <c r="N220" s="66"/>
    </row>
    <row r="221" spans="2:14" x14ac:dyDescent="0.35">
      <c r="B221" s="43">
        <v>216</v>
      </c>
      <c r="C221" s="65" t="s">
        <v>532</v>
      </c>
      <c r="D221" s="65" t="s">
        <v>79</v>
      </c>
      <c r="E221" s="68">
        <v>34.79</v>
      </c>
      <c r="F221" s="208">
        <f t="shared" si="31"/>
        <v>380602.6</v>
      </c>
      <c r="G221" s="62">
        <v>45992</v>
      </c>
      <c r="H221" s="65" t="s">
        <v>545</v>
      </c>
      <c r="I221" s="65" t="s">
        <v>12</v>
      </c>
      <c r="J221" s="145">
        <v>46003</v>
      </c>
      <c r="K221" s="145">
        <v>46010</v>
      </c>
      <c r="L221" s="546">
        <f t="shared" si="20"/>
        <v>7</v>
      </c>
      <c r="M221" s="495" t="s">
        <v>279</v>
      </c>
      <c r="N221" s="66"/>
    </row>
    <row r="222" spans="2:14" x14ac:dyDescent="0.35">
      <c r="B222" s="43">
        <v>217</v>
      </c>
      <c r="C222" s="65" t="s">
        <v>263</v>
      </c>
      <c r="D222" s="65" t="s">
        <v>77</v>
      </c>
      <c r="E222" s="65">
        <v>37.930999999999997</v>
      </c>
      <c r="F222" s="208">
        <f t="shared" si="31"/>
        <v>414965.13999999996</v>
      </c>
      <c r="G222" s="62">
        <v>45992</v>
      </c>
      <c r="H222" s="43" t="s">
        <v>540</v>
      </c>
      <c r="I222" s="65" t="s">
        <v>12</v>
      </c>
      <c r="J222" s="145">
        <v>46003</v>
      </c>
      <c r="K222" s="145">
        <v>46008</v>
      </c>
      <c r="L222" s="546">
        <f t="shared" si="20"/>
        <v>5</v>
      </c>
      <c r="M222" s="495" t="s">
        <v>279</v>
      </c>
      <c r="N222" s="66"/>
    </row>
    <row r="223" spans="2:14" x14ac:dyDescent="0.35">
      <c r="B223" s="43">
        <v>218</v>
      </c>
      <c r="C223" s="65" t="s">
        <v>747</v>
      </c>
      <c r="D223" s="65" t="s">
        <v>65</v>
      </c>
      <c r="E223" s="61">
        <v>36.159755999999994</v>
      </c>
      <c r="F223" s="208">
        <f t="shared" si="31"/>
        <v>395587.73063999997</v>
      </c>
      <c r="G223" s="62">
        <v>45992</v>
      </c>
      <c r="H223" s="65" t="s">
        <v>839</v>
      </c>
      <c r="I223" s="65" t="s">
        <v>12</v>
      </c>
      <c r="J223" s="145">
        <v>46003</v>
      </c>
      <c r="K223" s="145">
        <v>46011</v>
      </c>
      <c r="L223" s="495">
        <f t="shared" si="20"/>
        <v>8</v>
      </c>
      <c r="M223" s="495" t="s">
        <v>279</v>
      </c>
      <c r="N223" s="66"/>
    </row>
    <row r="224" spans="2:14" x14ac:dyDescent="0.35">
      <c r="B224" s="43">
        <v>219</v>
      </c>
      <c r="C224" s="65" t="s">
        <v>423</v>
      </c>
      <c r="D224" s="65" t="s">
        <v>77</v>
      </c>
      <c r="E224" s="65">
        <v>37.930999999999997</v>
      </c>
      <c r="F224" s="208">
        <f t="shared" ref="F224:F228" si="32">E224*10940</f>
        <v>414965.13999999996</v>
      </c>
      <c r="G224" s="62">
        <v>45992</v>
      </c>
      <c r="H224" s="65" t="s">
        <v>787</v>
      </c>
      <c r="I224" s="65" t="s">
        <v>12</v>
      </c>
      <c r="J224" s="145">
        <v>46004</v>
      </c>
      <c r="K224" s="145">
        <v>46012</v>
      </c>
      <c r="L224" s="495">
        <f t="shared" si="20"/>
        <v>8</v>
      </c>
      <c r="M224" s="495" t="s">
        <v>279</v>
      </c>
      <c r="N224" s="66"/>
    </row>
    <row r="225" spans="2:14" x14ac:dyDescent="0.35">
      <c r="B225" s="43">
        <v>220</v>
      </c>
      <c r="C225" s="65" t="s">
        <v>627</v>
      </c>
      <c r="D225" s="65" t="s">
        <v>65</v>
      </c>
      <c r="E225" s="61">
        <v>36.159755999999994</v>
      </c>
      <c r="F225" s="208">
        <f t="shared" si="32"/>
        <v>395587.73063999997</v>
      </c>
      <c r="G225" s="62">
        <v>45992</v>
      </c>
      <c r="H225" s="43" t="s">
        <v>277</v>
      </c>
      <c r="I225" s="65" t="s">
        <v>12</v>
      </c>
      <c r="J225" s="145">
        <v>46004</v>
      </c>
      <c r="K225" s="145">
        <v>46008</v>
      </c>
      <c r="L225" s="495">
        <f t="shared" si="20"/>
        <v>4</v>
      </c>
      <c r="M225" s="495" t="s">
        <v>781</v>
      </c>
      <c r="N225" s="66"/>
    </row>
    <row r="226" spans="2:14" x14ac:dyDescent="0.35">
      <c r="B226" s="43">
        <v>221</v>
      </c>
      <c r="C226" s="65" t="s">
        <v>163</v>
      </c>
      <c r="D226" s="65" t="s">
        <v>63</v>
      </c>
      <c r="E226" s="61">
        <v>43.804423999999997</v>
      </c>
      <c r="F226" s="208">
        <f t="shared" si="32"/>
        <v>479220.39855999994</v>
      </c>
      <c r="G226" s="62">
        <v>45992</v>
      </c>
      <c r="H226" s="65" t="s">
        <v>524</v>
      </c>
      <c r="I226" s="65" t="s">
        <v>12</v>
      </c>
      <c r="J226" s="145">
        <v>46008</v>
      </c>
      <c r="K226" s="145">
        <v>46018</v>
      </c>
      <c r="L226" s="495">
        <f t="shared" si="20"/>
        <v>10</v>
      </c>
      <c r="M226" s="495" t="s">
        <v>781</v>
      </c>
      <c r="N226" s="66"/>
    </row>
    <row r="227" spans="2:14" x14ac:dyDescent="0.35">
      <c r="B227" s="43">
        <v>222</v>
      </c>
      <c r="C227" s="65" t="s">
        <v>429</v>
      </c>
      <c r="D227" s="65" t="s">
        <v>197</v>
      </c>
      <c r="E227" s="68">
        <v>97.17</v>
      </c>
      <c r="F227" s="65">
        <f t="shared" si="32"/>
        <v>1063039.8</v>
      </c>
      <c r="G227" s="62">
        <v>45992</v>
      </c>
      <c r="H227" s="43" t="s">
        <v>526</v>
      </c>
      <c r="I227" s="65" t="s">
        <v>12</v>
      </c>
      <c r="J227" s="145">
        <v>46008</v>
      </c>
      <c r="K227" s="145">
        <v>46021</v>
      </c>
      <c r="L227" s="495">
        <f t="shared" si="20"/>
        <v>13</v>
      </c>
      <c r="M227" s="495" t="s">
        <v>781</v>
      </c>
      <c r="N227" s="66"/>
    </row>
    <row r="228" spans="2:14" x14ac:dyDescent="0.35">
      <c r="B228" s="43">
        <v>223</v>
      </c>
      <c r="C228" s="65" t="s">
        <v>622</v>
      </c>
      <c r="D228" s="65" t="s">
        <v>65</v>
      </c>
      <c r="E228" s="61">
        <v>36.159755999999994</v>
      </c>
      <c r="F228" s="208">
        <f t="shared" si="32"/>
        <v>395587.73063999997</v>
      </c>
      <c r="G228" s="62">
        <v>45992</v>
      </c>
      <c r="H228" s="43" t="s">
        <v>277</v>
      </c>
      <c r="I228" s="65" t="s">
        <v>12</v>
      </c>
      <c r="J228" s="145">
        <v>46009</v>
      </c>
      <c r="K228" s="145">
        <v>46013</v>
      </c>
      <c r="L228" s="495">
        <f t="shared" ref="L228:L293" si="33">K228-J228</f>
        <v>4</v>
      </c>
      <c r="M228" s="495" t="s">
        <v>781</v>
      </c>
      <c r="N228" s="66"/>
    </row>
    <row r="229" spans="2:14" x14ac:dyDescent="0.35">
      <c r="B229" s="43">
        <v>224</v>
      </c>
      <c r="C229" s="65" t="s">
        <v>262</v>
      </c>
      <c r="D229" s="65" t="s">
        <v>65</v>
      </c>
      <c r="E229" s="61">
        <v>36.159755999999994</v>
      </c>
      <c r="F229" s="208">
        <f t="shared" ref="F229" si="34">E229*10940</f>
        <v>395587.73063999997</v>
      </c>
      <c r="G229" s="62">
        <v>45992</v>
      </c>
      <c r="H229" s="43" t="s">
        <v>540</v>
      </c>
      <c r="I229" s="65" t="s">
        <v>12</v>
      </c>
      <c r="J229" s="145">
        <v>46009</v>
      </c>
      <c r="K229" s="145">
        <v>46015</v>
      </c>
      <c r="L229" s="495">
        <f t="shared" si="33"/>
        <v>6</v>
      </c>
      <c r="M229" s="495" t="s">
        <v>279</v>
      </c>
      <c r="N229" s="66"/>
    </row>
    <row r="230" spans="2:14" x14ac:dyDescent="0.35">
      <c r="B230" s="43">
        <v>225</v>
      </c>
      <c r="C230" s="65" t="s">
        <v>450</v>
      </c>
      <c r="D230" s="65" t="s">
        <v>65</v>
      </c>
      <c r="E230" s="61">
        <v>36.159755999999994</v>
      </c>
      <c r="F230" s="208">
        <f t="shared" ref="F230" si="35">E230*10940</f>
        <v>395587.73063999997</v>
      </c>
      <c r="G230" s="62"/>
      <c r="H230" s="43"/>
      <c r="I230" s="65"/>
      <c r="J230" s="145"/>
      <c r="K230" s="66"/>
      <c r="L230" s="495"/>
      <c r="M230" s="495" t="s">
        <v>279</v>
      </c>
      <c r="N230" s="65" t="s">
        <v>789</v>
      </c>
    </row>
    <row r="231" spans="2:14" x14ac:dyDescent="0.35">
      <c r="B231" s="43">
        <v>226</v>
      </c>
      <c r="C231" s="65" t="s">
        <v>191</v>
      </c>
      <c r="D231" s="65" t="s">
        <v>65</v>
      </c>
      <c r="E231" s="61">
        <v>36.159755999999994</v>
      </c>
      <c r="F231" s="208">
        <f t="shared" ref="F231:F233" si="36">E231*10940</f>
        <v>395587.73063999997</v>
      </c>
      <c r="G231" s="62">
        <v>45992</v>
      </c>
      <c r="H231" s="43" t="s">
        <v>522</v>
      </c>
      <c r="I231" s="65" t="s">
        <v>12</v>
      </c>
      <c r="J231" s="145">
        <v>46011</v>
      </c>
      <c r="K231" s="145">
        <v>46015</v>
      </c>
      <c r="L231" s="495">
        <f t="shared" si="33"/>
        <v>4</v>
      </c>
      <c r="M231" s="495" t="s">
        <v>781</v>
      </c>
      <c r="N231" s="66"/>
    </row>
    <row r="232" spans="2:14" x14ac:dyDescent="0.35">
      <c r="B232" s="43">
        <v>227</v>
      </c>
      <c r="C232" s="65" t="s">
        <v>824</v>
      </c>
      <c r="D232" s="65" t="s">
        <v>79</v>
      </c>
      <c r="E232" s="68">
        <v>34.79</v>
      </c>
      <c r="F232" s="208">
        <f t="shared" si="36"/>
        <v>380602.6</v>
      </c>
      <c r="G232" s="62">
        <v>45992</v>
      </c>
      <c r="H232" s="43" t="s">
        <v>539</v>
      </c>
      <c r="I232" s="65" t="s">
        <v>12</v>
      </c>
      <c r="J232" s="145">
        <v>46011</v>
      </c>
      <c r="K232" s="145">
        <v>46018</v>
      </c>
      <c r="L232" s="495">
        <f t="shared" si="33"/>
        <v>7</v>
      </c>
      <c r="M232" s="495" t="s">
        <v>279</v>
      </c>
      <c r="N232" s="66"/>
    </row>
    <row r="233" spans="2:14" x14ac:dyDescent="0.35">
      <c r="B233" s="43">
        <v>228</v>
      </c>
      <c r="C233" s="65" t="s">
        <v>484</v>
      </c>
      <c r="D233" s="65" t="s">
        <v>77</v>
      </c>
      <c r="E233" s="65">
        <v>37.930999999999997</v>
      </c>
      <c r="F233" s="208">
        <f t="shared" si="36"/>
        <v>414965.13999999996</v>
      </c>
      <c r="G233" s="62">
        <v>45992</v>
      </c>
      <c r="H233" s="65" t="s">
        <v>840</v>
      </c>
      <c r="I233" s="65" t="s">
        <v>12</v>
      </c>
      <c r="J233" s="145">
        <v>46012</v>
      </c>
      <c r="K233" s="145">
        <v>46018</v>
      </c>
      <c r="L233" s="495">
        <f t="shared" si="33"/>
        <v>6</v>
      </c>
      <c r="M233" s="495" t="s">
        <v>279</v>
      </c>
      <c r="N233" s="65"/>
    </row>
    <row r="234" spans="2:14" x14ac:dyDescent="0.35">
      <c r="B234" s="43">
        <v>229</v>
      </c>
      <c r="C234" s="65" t="s">
        <v>742</v>
      </c>
      <c r="D234" s="65" t="s">
        <v>65</v>
      </c>
      <c r="E234" s="61">
        <v>36.159755999999994</v>
      </c>
      <c r="F234" s="208">
        <f t="shared" ref="F234:F237" si="37">E234*10940</f>
        <v>395587.73063999997</v>
      </c>
      <c r="G234" s="62">
        <v>45992</v>
      </c>
      <c r="H234" s="65" t="s">
        <v>545</v>
      </c>
      <c r="I234" s="65" t="s">
        <v>12</v>
      </c>
      <c r="J234" s="145">
        <v>46012</v>
      </c>
      <c r="K234" s="145">
        <v>46017</v>
      </c>
      <c r="L234" s="495">
        <f t="shared" si="33"/>
        <v>5</v>
      </c>
      <c r="M234" s="495" t="s">
        <v>279</v>
      </c>
      <c r="N234" s="66"/>
    </row>
    <row r="235" spans="2:14" x14ac:dyDescent="0.35">
      <c r="B235" s="43">
        <v>230</v>
      </c>
      <c r="C235" s="65" t="s">
        <v>736</v>
      </c>
      <c r="D235" s="65" t="s">
        <v>79</v>
      </c>
      <c r="E235" s="68">
        <v>34.79</v>
      </c>
      <c r="F235" s="208">
        <f t="shared" si="37"/>
        <v>380602.6</v>
      </c>
      <c r="G235" s="62">
        <v>45992</v>
      </c>
      <c r="H235" s="65" t="s">
        <v>839</v>
      </c>
      <c r="I235" s="65" t="s">
        <v>12</v>
      </c>
      <c r="J235" s="145">
        <v>46012</v>
      </c>
      <c r="K235" s="145">
        <v>46019</v>
      </c>
      <c r="L235" s="495">
        <f t="shared" si="33"/>
        <v>7</v>
      </c>
      <c r="M235" s="495"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5">
        <v>46013</v>
      </c>
      <c r="K236" s="145">
        <v>46021</v>
      </c>
      <c r="L236" s="495">
        <f t="shared" si="33"/>
        <v>8</v>
      </c>
      <c r="M236" s="495" t="s">
        <v>279</v>
      </c>
      <c r="N236" s="66"/>
    </row>
    <row r="237" spans="2:14" x14ac:dyDescent="0.35">
      <c r="B237" s="43">
        <v>232</v>
      </c>
      <c r="C237" s="65" t="s">
        <v>646</v>
      </c>
      <c r="D237" s="65" t="s">
        <v>197</v>
      </c>
      <c r="E237" s="68">
        <v>97.17</v>
      </c>
      <c r="F237" s="65">
        <f t="shared" si="37"/>
        <v>1063039.8</v>
      </c>
      <c r="G237" s="62">
        <v>46023</v>
      </c>
      <c r="H237" s="43" t="s">
        <v>525</v>
      </c>
      <c r="I237" s="65" t="s">
        <v>12</v>
      </c>
      <c r="J237" s="145">
        <v>46013</v>
      </c>
      <c r="K237" s="145">
        <v>46026</v>
      </c>
      <c r="L237" s="495">
        <f t="shared" si="33"/>
        <v>13</v>
      </c>
      <c r="M237" s="495" t="s">
        <v>781</v>
      </c>
      <c r="N237" s="66"/>
    </row>
    <row r="238" spans="2:14" x14ac:dyDescent="0.35">
      <c r="B238" s="43">
        <v>233</v>
      </c>
      <c r="C238" s="65" t="s">
        <v>628</v>
      </c>
      <c r="D238" s="65" t="s">
        <v>65</v>
      </c>
      <c r="E238" s="61">
        <v>36.159755999999994</v>
      </c>
      <c r="F238" s="208">
        <f t="shared" ref="F238:F240" si="38">E238*10940</f>
        <v>395587.73063999997</v>
      </c>
      <c r="G238" s="62">
        <v>45992</v>
      </c>
      <c r="H238" s="43" t="s">
        <v>277</v>
      </c>
      <c r="I238" s="65" t="s">
        <v>12</v>
      </c>
      <c r="J238" s="145">
        <v>46013</v>
      </c>
      <c r="K238" s="145">
        <v>46017</v>
      </c>
      <c r="L238" s="495">
        <f t="shared" si="33"/>
        <v>4</v>
      </c>
      <c r="M238" s="495" t="s">
        <v>781</v>
      </c>
      <c r="N238" s="66"/>
    </row>
    <row r="239" spans="2:14" x14ac:dyDescent="0.35">
      <c r="B239" s="43">
        <v>234</v>
      </c>
      <c r="C239" s="65" t="s">
        <v>190</v>
      </c>
      <c r="D239" s="65" t="s">
        <v>63</v>
      </c>
      <c r="E239" s="61">
        <v>43.804423999999997</v>
      </c>
      <c r="F239" s="208">
        <f t="shared" si="38"/>
        <v>479220.39855999994</v>
      </c>
      <c r="G239" s="62">
        <v>45992</v>
      </c>
      <c r="H239" s="43" t="s">
        <v>522</v>
      </c>
      <c r="I239" s="65" t="s">
        <v>12</v>
      </c>
      <c r="J239" s="145">
        <v>46016</v>
      </c>
      <c r="K239" s="145">
        <v>46022</v>
      </c>
      <c r="L239" s="495">
        <f t="shared" si="33"/>
        <v>6</v>
      </c>
      <c r="M239" s="495" t="s">
        <v>781</v>
      </c>
      <c r="N239" s="66"/>
    </row>
    <row r="240" spans="2:14" x14ac:dyDescent="0.35">
      <c r="B240" s="43">
        <v>235</v>
      </c>
      <c r="C240" s="65" t="s">
        <v>260</v>
      </c>
      <c r="D240" s="65" t="s">
        <v>77</v>
      </c>
      <c r="E240" s="65">
        <v>37.930999999999997</v>
      </c>
      <c r="F240" s="208">
        <f t="shared" si="38"/>
        <v>414965.13999999996</v>
      </c>
      <c r="G240" s="62">
        <v>45992</v>
      </c>
      <c r="H240" s="43" t="s">
        <v>540</v>
      </c>
      <c r="I240" s="65" t="s">
        <v>12</v>
      </c>
      <c r="J240" s="145">
        <v>46016</v>
      </c>
      <c r="K240" s="145">
        <v>46021</v>
      </c>
      <c r="L240" s="495">
        <f t="shared" si="33"/>
        <v>5</v>
      </c>
      <c r="M240" s="495" t="s">
        <v>279</v>
      </c>
      <c r="N240" s="66"/>
    </row>
    <row r="241" spans="2:14" x14ac:dyDescent="0.35">
      <c r="B241" s="43">
        <v>236</v>
      </c>
      <c r="C241" s="65" t="s">
        <v>620</v>
      </c>
      <c r="D241" s="65" t="s">
        <v>63</v>
      </c>
      <c r="E241" s="61">
        <v>43.804423999999997</v>
      </c>
      <c r="F241" s="208">
        <f t="shared" ref="F241:F243" si="39">E241*10940</f>
        <v>479220.39855999994</v>
      </c>
      <c r="G241" s="62">
        <v>45992</v>
      </c>
      <c r="H241" s="43" t="s">
        <v>277</v>
      </c>
      <c r="I241" s="65" t="s">
        <v>12</v>
      </c>
      <c r="J241" s="145">
        <v>46018</v>
      </c>
      <c r="K241" s="145">
        <v>46022</v>
      </c>
      <c r="L241" s="495">
        <f t="shared" si="33"/>
        <v>4</v>
      </c>
      <c r="M241" s="495" t="s">
        <v>781</v>
      </c>
      <c r="N241" s="66"/>
    </row>
    <row r="242" spans="2:14" x14ac:dyDescent="0.35">
      <c r="B242" s="43">
        <v>237</v>
      </c>
      <c r="C242" s="65" t="s">
        <v>551</v>
      </c>
      <c r="D242" s="65" t="s">
        <v>79</v>
      </c>
      <c r="E242" s="68">
        <v>34.79</v>
      </c>
      <c r="F242" s="208">
        <f t="shared" si="39"/>
        <v>380602.6</v>
      </c>
      <c r="G242" s="62">
        <v>45992</v>
      </c>
      <c r="H242" s="65" t="s">
        <v>545</v>
      </c>
      <c r="I242" s="65" t="s">
        <v>12</v>
      </c>
      <c r="J242" s="145">
        <v>46018</v>
      </c>
      <c r="K242" s="145">
        <v>46022</v>
      </c>
      <c r="L242" s="495">
        <f t="shared" si="33"/>
        <v>4</v>
      </c>
      <c r="M242" s="495" t="s">
        <v>279</v>
      </c>
      <c r="N242" s="66"/>
    </row>
    <row r="243" spans="2:14" x14ac:dyDescent="0.35">
      <c r="B243" s="43">
        <v>238</v>
      </c>
      <c r="C243" s="65" t="s">
        <v>174</v>
      </c>
      <c r="D243" s="65" t="s">
        <v>65</v>
      </c>
      <c r="E243" s="61">
        <v>36.159755999999994</v>
      </c>
      <c r="F243" s="208">
        <f t="shared" si="39"/>
        <v>395587.73063999997</v>
      </c>
      <c r="G243" s="62">
        <v>46023</v>
      </c>
      <c r="H243" s="65" t="s">
        <v>524</v>
      </c>
      <c r="I243" s="65" t="s">
        <v>12</v>
      </c>
      <c r="J243" s="145">
        <v>46019</v>
      </c>
      <c r="K243" s="145">
        <v>46025</v>
      </c>
      <c r="L243" s="495">
        <f t="shared" si="33"/>
        <v>6</v>
      </c>
      <c r="M243" s="495" t="s">
        <v>781</v>
      </c>
      <c r="N243" s="66"/>
    </row>
    <row r="244" spans="2:14" x14ac:dyDescent="0.35">
      <c r="B244" s="43">
        <v>239</v>
      </c>
      <c r="C244" s="65" t="s">
        <v>365</v>
      </c>
      <c r="D244" s="65" t="s">
        <v>65</v>
      </c>
      <c r="E244" s="61">
        <v>36.159755999999994</v>
      </c>
      <c r="F244" s="208">
        <f t="shared" ref="F244:F248" si="40">E244*10940</f>
        <v>395587.73063999997</v>
      </c>
      <c r="G244" s="62">
        <v>46023</v>
      </c>
      <c r="H244" s="43" t="s">
        <v>539</v>
      </c>
      <c r="I244" s="65" t="s">
        <v>12</v>
      </c>
      <c r="J244" s="145">
        <v>46019</v>
      </c>
      <c r="K244" s="145">
        <v>46025</v>
      </c>
      <c r="L244" s="495">
        <f t="shared" si="33"/>
        <v>6</v>
      </c>
      <c r="M244" s="495" t="s">
        <v>279</v>
      </c>
      <c r="N244" s="66"/>
    </row>
    <row r="245" spans="2:14" x14ac:dyDescent="0.35">
      <c r="B245" s="43">
        <v>240</v>
      </c>
      <c r="C245" s="65" t="s">
        <v>492</v>
      </c>
      <c r="D245" s="65" t="s">
        <v>65</v>
      </c>
      <c r="E245" s="61">
        <v>36.159755999999994</v>
      </c>
      <c r="F245" s="208">
        <f t="shared" si="40"/>
        <v>395587.73063999997</v>
      </c>
      <c r="G245" s="62">
        <v>46023</v>
      </c>
      <c r="H245" s="65" t="s">
        <v>840</v>
      </c>
      <c r="I245" s="65" t="s">
        <v>12</v>
      </c>
      <c r="J245" s="145">
        <v>46019</v>
      </c>
      <c r="K245" s="145">
        <v>46024</v>
      </c>
      <c r="L245" s="495">
        <f t="shared" si="33"/>
        <v>5</v>
      </c>
      <c r="M245" s="495" t="s">
        <v>279</v>
      </c>
      <c r="N245" s="66"/>
    </row>
    <row r="246" spans="2:14" x14ac:dyDescent="0.35">
      <c r="B246" s="43">
        <v>241</v>
      </c>
      <c r="C246" s="65" t="s">
        <v>542</v>
      </c>
      <c r="D246" s="65" t="s">
        <v>77</v>
      </c>
      <c r="E246" s="65">
        <v>37.930999999999997</v>
      </c>
      <c r="F246" s="208">
        <f t="shared" si="40"/>
        <v>414965.13999999996</v>
      </c>
      <c r="G246" s="62">
        <v>46023</v>
      </c>
      <c r="H246" s="65" t="s">
        <v>839</v>
      </c>
      <c r="I246" s="65" t="s">
        <v>12</v>
      </c>
      <c r="J246" s="145">
        <v>46020</v>
      </c>
      <c r="K246" s="145">
        <v>46028</v>
      </c>
      <c r="L246" s="495">
        <f t="shared" si="33"/>
        <v>8</v>
      </c>
      <c r="M246" s="495" t="s">
        <v>279</v>
      </c>
      <c r="N246" s="66"/>
    </row>
    <row r="247" spans="2:14" x14ac:dyDescent="0.35">
      <c r="B247" s="43">
        <v>242</v>
      </c>
      <c r="C247" s="65" t="s">
        <v>658</v>
      </c>
      <c r="D247" s="65" t="s">
        <v>181</v>
      </c>
      <c r="E247" s="65">
        <v>73.245000000000005</v>
      </c>
      <c r="F247" s="208">
        <f t="shared" si="40"/>
        <v>801300.3</v>
      </c>
      <c r="G247" s="62">
        <v>46023</v>
      </c>
      <c r="H247" s="43" t="s">
        <v>526</v>
      </c>
      <c r="I247" s="65" t="s">
        <v>12</v>
      </c>
      <c r="J247" s="145">
        <v>46022</v>
      </c>
      <c r="K247" s="145">
        <v>46033</v>
      </c>
      <c r="L247" s="495">
        <f t="shared" si="33"/>
        <v>11</v>
      </c>
      <c r="M247" s="495" t="s">
        <v>781</v>
      </c>
      <c r="N247" s="66"/>
    </row>
    <row r="248" spans="2:14" x14ac:dyDescent="0.35">
      <c r="B248" s="43">
        <v>243</v>
      </c>
      <c r="C248" s="65" t="s">
        <v>266</v>
      </c>
      <c r="D248" s="65" t="s">
        <v>63</v>
      </c>
      <c r="E248" s="61">
        <v>43.804423999999997</v>
      </c>
      <c r="F248" s="208">
        <f t="shared" si="40"/>
        <v>479220.39855999994</v>
      </c>
      <c r="G248" s="62">
        <v>46023</v>
      </c>
      <c r="H248" s="43" t="s">
        <v>540</v>
      </c>
      <c r="I248" s="65" t="s">
        <v>12</v>
      </c>
      <c r="J248" s="145">
        <v>46022</v>
      </c>
      <c r="K248" s="145">
        <v>46030</v>
      </c>
      <c r="L248" s="495">
        <f t="shared" si="33"/>
        <v>8</v>
      </c>
      <c r="M248" s="495" t="s">
        <v>279</v>
      </c>
      <c r="N248" s="66"/>
    </row>
    <row r="249" spans="2:14" x14ac:dyDescent="0.35">
      <c r="B249" s="43">
        <v>244</v>
      </c>
      <c r="C249" s="65" t="s">
        <v>424</v>
      </c>
      <c r="D249" s="65" t="s">
        <v>77</v>
      </c>
      <c r="E249" s="65">
        <v>37.930999999999997</v>
      </c>
      <c r="F249" s="208">
        <f t="shared" ref="F249:F252" si="41">E249*10940</f>
        <v>414965.13999999996</v>
      </c>
      <c r="G249" s="62">
        <v>46023</v>
      </c>
      <c r="H249" s="65" t="s">
        <v>787</v>
      </c>
      <c r="I249" s="65" t="s">
        <v>12</v>
      </c>
      <c r="J249" s="145">
        <v>46022</v>
      </c>
      <c r="K249" s="145">
        <v>46030</v>
      </c>
      <c r="L249" s="495">
        <f t="shared" si="33"/>
        <v>8</v>
      </c>
      <c r="M249" s="495" t="s">
        <v>279</v>
      </c>
      <c r="N249" s="66"/>
    </row>
    <row r="250" spans="2:14" x14ac:dyDescent="0.35">
      <c r="B250" s="43">
        <v>245</v>
      </c>
      <c r="C250" s="65" t="s">
        <v>621</v>
      </c>
      <c r="D250" s="65" t="s">
        <v>63</v>
      </c>
      <c r="E250" s="61">
        <v>43.804423999999997</v>
      </c>
      <c r="F250" s="208">
        <f t="shared" si="41"/>
        <v>479220.39855999994</v>
      </c>
      <c r="G250" s="62">
        <v>46023</v>
      </c>
      <c r="H250" s="43" t="s">
        <v>277</v>
      </c>
      <c r="I250" s="65" t="s">
        <v>12</v>
      </c>
      <c r="J250" s="145">
        <v>46024</v>
      </c>
      <c r="K250" s="145">
        <v>46027</v>
      </c>
      <c r="L250" s="495">
        <f t="shared" si="33"/>
        <v>3</v>
      </c>
      <c r="M250" s="495" t="s">
        <v>781</v>
      </c>
      <c r="N250" s="66"/>
    </row>
    <row r="251" spans="2:14" x14ac:dyDescent="0.35">
      <c r="B251" s="43">
        <v>246</v>
      </c>
      <c r="C251" s="65" t="s">
        <v>486</v>
      </c>
      <c r="D251" s="65" t="s">
        <v>231</v>
      </c>
      <c r="E251" s="68">
        <v>77.08</v>
      </c>
      <c r="F251" s="208">
        <f t="shared" si="41"/>
        <v>843255.2</v>
      </c>
      <c r="G251" s="62">
        <v>46023</v>
      </c>
      <c r="H251" s="43" t="s">
        <v>528</v>
      </c>
      <c r="I251" s="65" t="s">
        <v>12</v>
      </c>
      <c r="J251" s="145">
        <v>46024</v>
      </c>
      <c r="K251" s="145">
        <v>46045</v>
      </c>
      <c r="L251" s="495">
        <f t="shared" si="33"/>
        <v>21</v>
      </c>
      <c r="M251" s="495" t="s">
        <v>781</v>
      </c>
      <c r="N251" s="66"/>
    </row>
    <row r="252" spans="2:14" x14ac:dyDescent="0.35">
      <c r="B252" s="43">
        <v>247</v>
      </c>
      <c r="C252" s="65" t="s">
        <v>701</v>
      </c>
      <c r="D252" s="65" t="s">
        <v>703</v>
      </c>
      <c r="E252" s="68">
        <v>72.16</v>
      </c>
      <c r="F252" s="208">
        <f t="shared" si="41"/>
        <v>789430.39999999991</v>
      </c>
      <c r="G252" s="62">
        <v>46023</v>
      </c>
      <c r="H252" s="43" t="s">
        <v>522</v>
      </c>
      <c r="I252" s="65" t="s">
        <v>12</v>
      </c>
      <c r="J252" s="145">
        <v>46024</v>
      </c>
      <c r="K252" s="145">
        <v>46032</v>
      </c>
      <c r="L252" s="495">
        <f t="shared" si="33"/>
        <v>8</v>
      </c>
      <c r="M252" s="495" t="s">
        <v>781</v>
      </c>
      <c r="N252" s="66"/>
    </row>
    <row r="253" spans="2:14" x14ac:dyDescent="0.35">
      <c r="B253" s="43">
        <v>248</v>
      </c>
      <c r="C253" s="65" t="s">
        <v>425</v>
      </c>
      <c r="D253" s="65" t="s">
        <v>77</v>
      </c>
      <c r="E253" s="65">
        <v>37.930999999999997</v>
      </c>
      <c r="F253" s="208">
        <f t="shared" ref="F253" si="42">E253*10940</f>
        <v>414965.13999999996</v>
      </c>
      <c r="G253" s="62">
        <v>46023</v>
      </c>
      <c r="H253" s="43" t="s">
        <v>788</v>
      </c>
      <c r="I253" s="65" t="s">
        <v>12</v>
      </c>
      <c r="J253" s="145">
        <v>46024</v>
      </c>
      <c r="K253" s="145">
        <v>46036</v>
      </c>
      <c r="L253" s="495">
        <f t="shared" si="33"/>
        <v>12</v>
      </c>
      <c r="M253" s="495" t="s">
        <v>279</v>
      </c>
      <c r="N253" s="66"/>
    </row>
    <row r="254" spans="2:14" x14ac:dyDescent="0.35">
      <c r="B254" s="43">
        <v>249</v>
      </c>
      <c r="C254" s="65" t="s">
        <v>553</v>
      </c>
      <c r="D254" s="65" t="s">
        <v>77</v>
      </c>
      <c r="E254" s="65">
        <v>37.930999999999997</v>
      </c>
      <c r="F254" s="208">
        <f t="shared" ref="F254:F257" si="43">E254*10940</f>
        <v>414965.13999999996</v>
      </c>
      <c r="G254" s="62">
        <v>46023</v>
      </c>
      <c r="H254" s="65" t="s">
        <v>545</v>
      </c>
      <c r="I254" s="65" t="s">
        <v>12</v>
      </c>
      <c r="J254" s="145">
        <v>46024</v>
      </c>
      <c r="K254" s="145">
        <v>46028</v>
      </c>
      <c r="L254" s="495">
        <f t="shared" si="33"/>
        <v>4</v>
      </c>
      <c r="M254" s="495" t="s">
        <v>279</v>
      </c>
      <c r="N254" s="66"/>
    </row>
    <row r="255" spans="2:14" x14ac:dyDescent="0.35">
      <c r="B255" s="43">
        <v>250</v>
      </c>
      <c r="C255" s="65" t="s">
        <v>508</v>
      </c>
      <c r="D255" s="65" t="s">
        <v>79</v>
      </c>
      <c r="E255" s="68">
        <v>34.79</v>
      </c>
      <c r="F255" s="208">
        <f t="shared" si="43"/>
        <v>380602.6</v>
      </c>
      <c r="G255" s="62">
        <v>45992</v>
      </c>
      <c r="H255" s="43" t="s">
        <v>788</v>
      </c>
      <c r="I255" s="65" t="s">
        <v>12</v>
      </c>
      <c r="J255" s="145">
        <v>46001</v>
      </c>
      <c r="K255" s="145">
        <v>46009</v>
      </c>
      <c r="L255" s="495">
        <f t="shared" si="33"/>
        <v>8</v>
      </c>
      <c r="M255" s="495" t="s">
        <v>279</v>
      </c>
      <c r="N255" s="66"/>
    </row>
    <row r="256" spans="2:14" x14ac:dyDescent="0.35">
      <c r="B256" s="43">
        <v>251</v>
      </c>
      <c r="C256" s="65" t="s">
        <v>497</v>
      </c>
      <c r="D256" s="65" t="s">
        <v>77</v>
      </c>
      <c r="E256" s="65">
        <v>37.930999999999997</v>
      </c>
      <c r="F256" s="208">
        <f t="shared" si="43"/>
        <v>414965.13999999996</v>
      </c>
      <c r="G256" s="62">
        <v>46023</v>
      </c>
      <c r="H256" s="65" t="s">
        <v>840</v>
      </c>
      <c r="I256" s="65" t="s">
        <v>12</v>
      </c>
      <c r="J256" s="145">
        <v>46025</v>
      </c>
      <c r="K256" s="145">
        <v>46033</v>
      </c>
      <c r="L256" s="495">
        <f t="shared" si="33"/>
        <v>8</v>
      </c>
      <c r="M256" s="495" t="s">
        <v>279</v>
      </c>
      <c r="N256" s="65"/>
    </row>
    <row r="257" spans="2:14" x14ac:dyDescent="0.35">
      <c r="B257" s="43">
        <v>252</v>
      </c>
      <c r="C257" s="65" t="s">
        <v>517</v>
      </c>
      <c r="D257" s="65" t="s">
        <v>231</v>
      </c>
      <c r="E257" s="68">
        <v>77.08</v>
      </c>
      <c r="F257" s="208">
        <f t="shared" si="43"/>
        <v>843255.2</v>
      </c>
      <c r="G257" s="62">
        <v>46023</v>
      </c>
      <c r="H257" s="65" t="s">
        <v>524</v>
      </c>
      <c r="I257" s="65" t="s">
        <v>12</v>
      </c>
      <c r="J257" s="145">
        <v>46026</v>
      </c>
      <c r="K257" s="145">
        <v>46039</v>
      </c>
      <c r="L257" s="495">
        <f t="shared" si="33"/>
        <v>13</v>
      </c>
      <c r="M257" s="495" t="s">
        <v>781</v>
      </c>
      <c r="N257" s="66"/>
    </row>
    <row r="258" spans="2:14" x14ac:dyDescent="0.35">
      <c r="B258" s="43">
        <v>253</v>
      </c>
      <c r="C258" s="65" t="s">
        <v>396</v>
      </c>
      <c r="D258" s="65" t="s">
        <v>79</v>
      </c>
      <c r="E258" s="68">
        <v>34.79</v>
      </c>
      <c r="F258" s="208">
        <f t="shared" ref="F258:F260" si="44">E258*10940</f>
        <v>380602.6</v>
      </c>
      <c r="G258" s="62">
        <v>46023</v>
      </c>
      <c r="H258" s="43" t="s">
        <v>539</v>
      </c>
      <c r="I258" s="65" t="s">
        <v>12</v>
      </c>
      <c r="J258" s="145">
        <v>46026</v>
      </c>
      <c r="K258" s="145">
        <v>46032</v>
      </c>
      <c r="L258" s="495">
        <f t="shared" si="33"/>
        <v>6</v>
      </c>
      <c r="M258" s="495" t="s">
        <v>279</v>
      </c>
      <c r="N258" s="66"/>
    </row>
    <row r="259" spans="2:14" x14ac:dyDescent="0.35">
      <c r="B259" s="43">
        <v>254</v>
      </c>
      <c r="C259" s="65" t="s">
        <v>647</v>
      </c>
      <c r="D259" s="65" t="s">
        <v>65</v>
      </c>
      <c r="E259" s="61">
        <v>36.159755999999994</v>
      </c>
      <c r="F259" s="208">
        <f t="shared" si="44"/>
        <v>395587.73063999997</v>
      </c>
      <c r="G259" s="62">
        <v>46023</v>
      </c>
      <c r="H259" s="43" t="s">
        <v>525</v>
      </c>
      <c r="I259" s="65" t="s">
        <v>12</v>
      </c>
      <c r="J259" s="145">
        <v>46027</v>
      </c>
      <c r="K259" s="145">
        <v>46036</v>
      </c>
      <c r="L259" s="495">
        <f t="shared" si="33"/>
        <v>9</v>
      </c>
      <c r="M259" s="495" t="s">
        <v>781</v>
      </c>
      <c r="N259" s="66"/>
    </row>
    <row r="260" spans="2:14" x14ac:dyDescent="0.35">
      <c r="B260" s="43">
        <v>255</v>
      </c>
      <c r="C260" s="65" t="s">
        <v>639</v>
      </c>
      <c r="D260" s="65" t="s">
        <v>640</v>
      </c>
      <c r="E260" s="65">
        <v>101.95</v>
      </c>
      <c r="F260" s="208">
        <f t="shared" si="44"/>
        <v>1115333</v>
      </c>
      <c r="G260" s="62">
        <v>46023</v>
      </c>
      <c r="H260" s="43" t="s">
        <v>277</v>
      </c>
      <c r="I260" s="65" t="s">
        <v>12</v>
      </c>
      <c r="J260" s="145">
        <v>46028</v>
      </c>
      <c r="K260" s="145">
        <v>46041</v>
      </c>
      <c r="L260" s="495">
        <f t="shared" si="33"/>
        <v>13</v>
      </c>
      <c r="M260" s="495" t="s">
        <v>781</v>
      </c>
      <c r="N260" s="66"/>
    </row>
    <row r="261" spans="2:14" x14ac:dyDescent="0.35">
      <c r="B261" s="43">
        <v>256</v>
      </c>
      <c r="C261" s="65" t="s">
        <v>746</v>
      </c>
      <c r="D261" s="65" t="s">
        <v>79</v>
      </c>
      <c r="E261" s="68">
        <v>34.79</v>
      </c>
      <c r="F261" s="208">
        <f t="shared" ref="F261" si="45">E261*10940</f>
        <v>380602.6</v>
      </c>
      <c r="G261" s="62">
        <v>46023</v>
      </c>
      <c r="H261" s="65" t="s">
        <v>839</v>
      </c>
      <c r="I261" s="65" t="s">
        <v>12</v>
      </c>
      <c r="J261" s="145">
        <v>46029</v>
      </c>
      <c r="K261" s="145">
        <v>46033</v>
      </c>
      <c r="L261" s="495">
        <f t="shared" si="33"/>
        <v>4</v>
      </c>
      <c r="M261" s="495" t="s">
        <v>279</v>
      </c>
      <c r="N261" s="66"/>
    </row>
    <row r="262" spans="2:14" x14ac:dyDescent="0.35">
      <c r="B262" s="43">
        <v>257</v>
      </c>
      <c r="C262" s="65" t="s">
        <v>413</v>
      </c>
      <c r="D262" s="65" t="s">
        <v>79</v>
      </c>
      <c r="E262" s="68">
        <v>34.79</v>
      </c>
      <c r="F262" s="208">
        <f t="shared" ref="F262:F269" si="46">E262*10940</f>
        <v>380602.6</v>
      </c>
      <c r="G262" s="62">
        <v>46023</v>
      </c>
      <c r="H262" s="43" t="s">
        <v>540</v>
      </c>
      <c r="I262" s="65" t="s">
        <v>12</v>
      </c>
      <c r="J262" s="145">
        <v>46031</v>
      </c>
      <c r="K262" s="145">
        <v>46040</v>
      </c>
      <c r="L262" s="495">
        <f t="shared" si="33"/>
        <v>9</v>
      </c>
      <c r="M262" s="495"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5">
        <v>46031</v>
      </c>
      <c r="K263" s="145">
        <v>46053</v>
      </c>
      <c r="L263" s="495">
        <f t="shared" si="33"/>
        <v>22</v>
      </c>
      <c r="M263" s="495" t="s">
        <v>279</v>
      </c>
      <c r="N263" s="65"/>
    </row>
    <row r="264" spans="2:14" x14ac:dyDescent="0.35">
      <c r="B264" s="43">
        <v>259</v>
      </c>
      <c r="C264" s="65" t="s">
        <v>700</v>
      </c>
      <c r="D264" s="65" t="s">
        <v>170</v>
      </c>
      <c r="E264" s="65">
        <v>65.028000000000006</v>
      </c>
      <c r="F264" s="208">
        <f t="shared" si="46"/>
        <v>711406.32000000007</v>
      </c>
      <c r="G264" s="62">
        <v>46023</v>
      </c>
      <c r="H264" s="43" t="s">
        <v>522</v>
      </c>
      <c r="I264" s="65" t="s">
        <v>12</v>
      </c>
      <c r="J264" s="145">
        <v>46033</v>
      </c>
      <c r="K264" s="145">
        <v>46040</v>
      </c>
      <c r="L264" s="495">
        <f t="shared" si="33"/>
        <v>7</v>
      </c>
      <c r="M264" s="495" t="s">
        <v>781</v>
      </c>
      <c r="N264" s="65"/>
    </row>
    <row r="265" spans="2:14" x14ac:dyDescent="0.35">
      <c r="B265" s="43">
        <v>260</v>
      </c>
      <c r="C265" s="65" t="s">
        <v>709</v>
      </c>
      <c r="D265" s="65" t="s">
        <v>63</v>
      </c>
      <c r="E265" s="61">
        <v>43.804423999999997</v>
      </c>
      <c r="F265" s="208">
        <f t="shared" si="46"/>
        <v>479220.39855999994</v>
      </c>
      <c r="G265" s="62">
        <v>46023</v>
      </c>
      <c r="H265" s="43" t="s">
        <v>539</v>
      </c>
      <c r="I265" s="65" t="s">
        <v>12</v>
      </c>
      <c r="J265" s="145">
        <v>46033</v>
      </c>
      <c r="K265" s="145">
        <v>46041</v>
      </c>
      <c r="L265" s="495">
        <f t="shared" si="33"/>
        <v>8</v>
      </c>
      <c r="M265" s="495" t="s">
        <v>279</v>
      </c>
      <c r="N265" s="66"/>
    </row>
    <row r="266" spans="2:14" x14ac:dyDescent="0.35">
      <c r="B266" s="43">
        <v>261</v>
      </c>
      <c r="C266" s="65" t="s">
        <v>745</v>
      </c>
      <c r="D266" s="65" t="s">
        <v>79</v>
      </c>
      <c r="E266" s="68">
        <v>34.79</v>
      </c>
      <c r="F266" s="208">
        <f t="shared" si="46"/>
        <v>380602.6</v>
      </c>
      <c r="G266" s="62">
        <v>46023</v>
      </c>
      <c r="H266" s="65" t="s">
        <v>545</v>
      </c>
      <c r="I266" s="145" t="s">
        <v>12</v>
      </c>
      <c r="J266" s="145">
        <v>46029</v>
      </c>
      <c r="K266" s="145">
        <v>46033</v>
      </c>
      <c r="L266" s="495">
        <f t="shared" si="33"/>
        <v>4</v>
      </c>
      <c r="M266" s="495" t="s">
        <v>279</v>
      </c>
      <c r="N266" s="66"/>
    </row>
    <row r="267" spans="2:14" x14ac:dyDescent="0.35">
      <c r="B267" s="43">
        <v>262</v>
      </c>
      <c r="C267" s="65" t="s">
        <v>741</v>
      </c>
      <c r="D267" s="65" t="s">
        <v>640</v>
      </c>
      <c r="E267" s="65">
        <v>101.95</v>
      </c>
      <c r="F267" s="208">
        <f t="shared" si="46"/>
        <v>1115333</v>
      </c>
      <c r="G267" s="62">
        <v>46023</v>
      </c>
      <c r="H267" s="65" t="s">
        <v>545</v>
      </c>
      <c r="I267" s="65" t="s">
        <v>12</v>
      </c>
      <c r="J267" s="145">
        <v>46034</v>
      </c>
      <c r="K267" s="145">
        <v>46053</v>
      </c>
      <c r="L267" s="495">
        <f t="shared" si="33"/>
        <v>19</v>
      </c>
      <c r="M267" s="495" t="s">
        <v>279</v>
      </c>
      <c r="N267" s="66"/>
    </row>
    <row r="268" spans="2:14" x14ac:dyDescent="0.35">
      <c r="B268" s="43">
        <v>263</v>
      </c>
      <c r="C268" s="65" t="s">
        <v>543</v>
      </c>
      <c r="D268" s="65" t="s">
        <v>65</v>
      </c>
      <c r="E268" s="61">
        <v>36.159755999999994</v>
      </c>
      <c r="F268" s="208">
        <f t="shared" si="46"/>
        <v>395587.73063999997</v>
      </c>
      <c r="G268" s="62">
        <v>46023</v>
      </c>
      <c r="H268" s="65" t="s">
        <v>839</v>
      </c>
      <c r="I268" s="65" t="s">
        <v>12</v>
      </c>
      <c r="J268" s="145">
        <v>46034</v>
      </c>
      <c r="K268" s="145">
        <v>46042</v>
      </c>
      <c r="L268" s="495">
        <f t="shared" si="33"/>
        <v>8</v>
      </c>
      <c r="M268" s="495" t="s">
        <v>279</v>
      </c>
      <c r="N268" s="66"/>
    </row>
    <row r="269" spans="2:14" x14ac:dyDescent="0.35">
      <c r="B269" s="43">
        <v>264</v>
      </c>
      <c r="C269" s="65" t="s">
        <v>500</v>
      </c>
      <c r="D269" s="65" t="s">
        <v>79</v>
      </c>
      <c r="E269" s="68">
        <v>34.79</v>
      </c>
      <c r="F269" s="208">
        <f t="shared" si="46"/>
        <v>380602.6</v>
      </c>
      <c r="G269" s="62">
        <v>46023</v>
      </c>
      <c r="H269" s="65" t="s">
        <v>840</v>
      </c>
      <c r="I269" s="65" t="s">
        <v>12</v>
      </c>
      <c r="J269" s="145">
        <v>46034</v>
      </c>
      <c r="K269" s="145">
        <v>46040</v>
      </c>
      <c r="L269" s="495">
        <f t="shared" si="33"/>
        <v>6</v>
      </c>
      <c r="M269" s="495" t="s">
        <v>279</v>
      </c>
      <c r="N269" s="66"/>
    </row>
    <row r="270" spans="2:14" x14ac:dyDescent="0.35">
      <c r="B270" s="43">
        <v>265</v>
      </c>
      <c r="C270" s="65" t="s">
        <v>652</v>
      </c>
      <c r="D270" s="65" t="s">
        <v>65</v>
      </c>
      <c r="E270" s="61">
        <v>36.159755999999994</v>
      </c>
      <c r="F270" s="208">
        <f t="shared" ref="F270" si="47">E270*10940</f>
        <v>395587.73063999997</v>
      </c>
      <c r="G270" s="62">
        <v>46023</v>
      </c>
      <c r="H270" s="43" t="s">
        <v>526</v>
      </c>
      <c r="I270" s="65" t="s">
        <v>12</v>
      </c>
      <c r="J270" s="145">
        <v>46034</v>
      </c>
      <c r="K270" s="145">
        <v>46042</v>
      </c>
      <c r="L270" s="495">
        <f t="shared" si="33"/>
        <v>8</v>
      </c>
      <c r="M270" s="495" t="s">
        <v>781</v>
      </c>
      <c r="N270" s="66"/>
    </row>
    <row r="271" spans="2:14" x14ac:dyDescent="0.35">
      <c r="B271" s="43">
        <v>266</v>
      </c>
      <c r="C271" s="65" t="s">
        <v>451</v>
      </c>
      <c r="D271" s="65" t="s">
        <v>65</v>
      </c>
      <c r="E271" s="61">
        <v>36.159755999999994</v>
      </c>
      <c r="F271" s="208">
        <f t="shared" ref="F271:F273" si="48">E271*10940</f>
        <v>395587.73063999997</v>
      </c>
      <c r="G271" s="62">
        <v>46023</v>
      </c>
      <c r="H271" s="43" t="s">
        <v>788</v>
      </c>
      <c r="I271" s="65" t="s">
        <v>12</v>
      </c>
      <c r="J271" s="145">
        <v>46037</v>
      </c>
      <c r="K271" s="145">
        <v>46047</v>
      </c>
      <c r="L271" s="495">
        <f t="shared" si="33"/>
        <v>10</v>
      </c>
      <c r="M271" s="495" t="s">
        <v>279</v>
      </c>
      <c r="N271" s="66"/>
    </row>
    <row r="272" spans="2:14" x14ac:dyDescent="0.35">
      <c r="B272" s="43">
        <v>267</v>
      </c>
      <c r="C272" s="65" t="s">
        <v>649</v>
      </c>
      <c r="D272" s="65" t="s">
        <v>79</v>
      </c>
      <c r="E272" s="68">
        <v>34.79</v>
      </c>
      <c r="F272" s="208">
        <f t="shared" si="48"/>
        <v>380602.6</v>
      </c>
      <c r="G272" s="62">
        <v>46023</v>
      </c>
      <c r="H272" s="43" t="s">
        <v>525</v>
      </c>
      <c r="I272" s="65" t="s">
        <v>12</v>
      </c>
      <c r="J272" s="145">
        <v>46037</v>
      </c>
      <c r="K272" s="145">
        <v>46042</v>
      </c>
      <c r="L272" s="495">
        <f t="shared" si="33"/>
        <v>5</v>
      </c>
      <c r="M272" s="495" t="s">
        <v>781</v>
      </c>
      <c r="N272" s="66"/>
    </row>
    <row r="273" spans="2:14" x14ac:dyDescent="0.35">
      <c r="B273" s="43">
        <v>268</v>
      </c>
      <c r="C273" s="65" t="s">
        <v>687</v>
      </c>
      <c r="D273" s="65" t="s">
        <v>210</v>
      </c>
      <c r="E273" s="65">
        <v>88.468000000000004</v>
      </c>
      <c r="F273" s="208">
        <f t="shared" si="48"/>
        <v>967839.92</v>
      </c>
      <c r="G273" s="62">
        <v>46023</v>
      </c>
      <c r="H273" s="43" t="s">
        <v>522</v>
      </c>
      <c r="I273" s="65" t="s">
        <v>12</v>
      </c>
      <c r="J273" s="145">
        <v>46041</v>
      </c>
      <c r="K273" s="145">
        <v>46053</v>
      </c>
      <c r="L273" s="495">
        <f t="shared" si="33"/>
        <v>12</v>
      </c>
      <c r="M273" s="495" t="s">
        <v>854</v>
      </c>
      <c r="N273" s="66"/>
    </row>
    <row r="274" spans="2:14" x14ac:dyDescent="0.35">
      <c r="B274" s="43">
        <v>269</v>
      </c>
      <c r="C274" s="65" t="s">
        <v>414</v>
      </c>
      <c r="D274" s="65" t="s">
        <v>79</v>
      </c>
      <c r="E274" s="68">
        <v>34.79</v>
      </c>
      <c r="F274" s="208">
        <f t="shared" ref="F274:F275" si="49">E274*10940</f>
        <v>380602.6</v>
      </c>
      <c r="G274" s="62">
        <v>46023</v>
      </c>
      <c r="H274" s="43" t="s">
        <v>540</v>
      </c>
      <c r="I274" s="65" t="s">
        <v>12</v>
      </c>
      <c r="J274" s="145">
        <v>46041</v>
      </c>
      <c r="K274" s="145">
        <v>46049</v>
      </c>
      <c r="L274" s="495">
        <f t="shared" si="33"/>
        <v>8</v>
      </c>
      <c r="M274" s="495" t="s">
        <v>279</v>
      </c>
      <c r="N274" s="66"/>
    </row>
    <row r="275" spans="2:14" x14ac:dyDescent="0.35">
      <c r="B275" s="43">
        <v>270</v>
      </c>
      <c r="C275" s="65" t="s">
        <v>487</v>
      </c>
      <c r="D275" s="65" t="s">
        <v>65</v>
      </c>
      <c r="E275" s="61">
        <v>36.159755999999994</v>
      </c>
      <c r="F275" s="208">
        <f t="shared" si="49"/>
        <v>395587.73063999997</v>
      </c>
      <c r="G275" s="62">
        <v>46023</v>
      </c>
      <c r="H275" s="65" t="s">
        <v>840</v>
      </c>
      <c r="I275" s="65" t="s">
        <v>12</v>
      </c>
      <c r="J275" s="145">
        <v>46041</v>
      </c>
      <c r="K275" s="145">
        <v>46046</v>
      </c>
      <c r="L275" s="495">
        <f t="shared" si="33"/>
        <v>5</v>
      </c>
      <c r="M275" s="495" t="s">
        <v>279</v>
      </c>
      <c r="N275" s="66"/>
    </row>
    <row r="276" spans="2:14" x14ac:dyDescent="0.35">
      <c r="B276" s="43">
        <v>271</v>
      </c>
      <c r="C276" s="65" t="s">
        <v>479</v>
      </c>
      <c r="D276" s="65" t="s">
        <v>181</v>
      </c>
      <c r="E276" s="65">
        <v>73.245000000000005</v>
      </c>
      <c r="F276" s="208">
        <f t="shared" ref="F276:F278" si="50">E276*10940</f>
        <v>801300.3</v>
      </c>
      <c r="G276" s="62">
        <v>46023</v>
      </c>
      <c r="H276" s="65" t="s">
        <v>524</v>
      </c>
      <c r="I276" s="65" t="s">
        <v>12</v>
      </c>
      <c r="J276" s="145">
        <v>46040</v>
      </c>
      <c r="K276" s="145">
        <v>46052</v>
      </c>
      <c r="L276" s="495">
        <f t="shared" si="33"/>
        <v>12</v>
      </c>
      <c r="M276" s="495" t="s">
        <v>781</v>
      </c>
      <c r="N276" s="66"/>
    </row>
    <row r="277" spans="2:14" x14ac:dyDescent="0.35">
      <c r="B277" s="43">
        <v>272</v>
      </c>
      <c r="C277" s="65" t="s">
        <v>135</v>
      </c>
      <c r="D277" s="65" t="s">
        <v>123</v>
      </c>
      <c r="E277" s="68">
        <v>70.739999999999995</v>
      </c>
      <c r="F277" s="208">
        <f t="shared" si="50"/>
        <v>773895.6</v>
      </c>
      <c r="G277" s="62">
        <v>46023</v>
      </c>
      <c r="H277" s="43" t="s">
        <v>277</v>
      </c>
      <c r="I277" s="65" t="s">
        <v>12</v>
      </c>
      <c r="J277" s="145">
        <v>46042</v>
      </c>
      <c r="K277" s="145">
        <v>46053</v>
      </c>
      <c r="L277" s="495">
        <f t="shared" si="33"/>
        <v>11</v>
      </c>
      <c r="M277" s="495" t="s">
        <v>781</v>
      </c>
      <c r="N277" s="66"/>
    </row>
    <row r="278" spans="2:14" x14ac:dyDescent="0.35">
      <c r="B278" s="43">
        <v>273</v>
      </c>
      <c r="C278" s="65" t="s">
        <v>713</v>
      </c>
      <c r="D278" s="65" t="s">
        <v>65</v>
      </c>
      <c r="E278" s="61">
        <v>36.159755999999994</v>
      </c>
      <c r="F278" s="208">
        <f t="shared" si="50"/>
        <v>395587.73063999997</v>
      </c>
      <c r="G278" s="62">
        <v>46023</v>
      </c>
      <c r="H278" s="43" t="s">
        <v>539</v>
      </c>
      <c r="I278" s="65" t="s">
        <v>12</v>
      </c>
      <c r="J278" s="145">
        <v>46042</v>
      </c>
      <c r="K278" s="145">
        <v>46049</v>
      </c>
      <c r="L278" s="495">
        <f t="shared" si="33"/>
        <v>7</v>
      </c>
      <c r="M278" s="495" t="s">
        <v>279</v>
      </c>
      <c r="N278" s="66"/>
    </row>
    <row r="279" spans="2:14" x14ac:dyDescent="0.35">
      <c r="B279" s="65">
        <v>274</v>
      </c>
      <c r="C279" s="65" t="s">
        <v>648</v>
      </c>
      <c r="D279" s="65" t="s">
        <v>65</v>
      </c>
      <c r="E279" s="61">
        <v>36.159755999999994</v>
      </c>
      <c r="F279" s="208">
        <f t="shared" ref="F279:F284" si="51">E279*10940</f>
        <v>395587.73063999997</v>
      </c>
      <c r="G279" s="62">
        <v>46023</v>
      </c>
      <c r="H279" s="43" t="s">
        <v>525</v>
      </c>
      <c r="I279" s="65" t="s">
        <v>12</v>
      </c>
      <c r="J279" s="145">
        <v>46043</v>
      </c>
      <c r="K279" s="145">
        <v>46050</v>
      </c>
      <c r="L279" s="495">
        <f t="shared" si="33"/>
        <v>7</v>
      </c>
      <c r="M279" s="495" t="s">
        <v>781</v>
      </c>
      <c r="N279" s="66"/>
    </row>
    <row r="280" spans="2:14" x14ac:dyDescent="0.35">
      <c r="B280" s="65">
        <v>275</v>
      </c>
      <c r="C280" s="65" t="s">
        <v>651</v>
      </c>
      <c r="D280" s="65" t="s">
        <v>391</v>
      </c>
      <c r="E280" s="65">
        <v>87.021000000000001</v>
      </c>
      <c r="F280" s="208">
        <f t="shared" si="51"/>
        <v>952009.74</v>
      </c>
      <c r="G280" s="62">
        <v>46023</v>
      </c>
      <c r="H280" s="43" t="s">
        <v>526</v>
      </c>
      <c r="I280" s="65" t="s">
        <v>12</v>
      </c>
      <c r="J280" s="145">
        <v>46043</v>
      </c>
      <c r="K280" s="145">
        <v>46053</v>
      </c>
      <c r="L280" s="495">
        <f t="shared" si="33"/>
        <v>10</v>
      </c>
      <c r="M280" s="495" t="s">
        <v>781</v>
      </c>
      <c r="N280" s="66"/>
    </row>
    <row r="281" spans="2:14" x14ac:dyDescent="0.35">
      <c r="B281" s="65">
        <v>276</v>
      </c>
      <c r="C281" s="65" t="s">
        <v>482</v>
      </c>
      <c r="D281" s="65" t="s">
        <v>126</v>
      </c>
      <c r="E281" s="65">
        <v>59.500999999999998</v>
      </c>
      <c r="F281" s="208">
        <f t="shared" si="51"/>
        <v>650940.93999999994</v>
      </c>
      <c r="G281" s="62">
        <v>46054</v>
      </c>
      <c r="H281" s="65" t="s">
        <v>839</v>
      </c>
      <c r="I281" s="65" t="s">
        <v>12</v>
      </c>
      <c r="J281" s="145">
        <v>46043</v>
      </c>
      <c r="K281" s="145">
        <v>46056</v>
      </c>
      <c r="L281" s="495">
        <f t="shared" si="33"/>
        <v>13</v>
      </c>
      <c r="M281" s="495"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5">
        <v>46046</v>
      </c>
      <c r="K282" s="145">
        <v>46058</v>
      </c>
      <c r="L282" s="495">
        <f t="shared" si="33"/>
        <v>12</v>
      </c>
      <c r="M282" s="495" t="s">
        <v>854</v>
      </c>
      <c r="N282" s="66"/>
    </row>
    <row r="283" spans="2:14" x14ac:dyDescent="0.35">
      <c r="B283" s="65">
        <v>278</v>
      </c>
      <c r="C283" s="65" t="s">
        <v>730</v>
      </c>
      <c r="D283" s="65" t="s">
        <v>65</v>
      </c>
      <c r="E283" s="61">
        <v>36.159755999999994</v>
      </c>
      <c r="F283" s="208">
        <f t="shared" si="51"/>
        <v>395587.73063999997</v>
      </c>
      <c r="G283" s="62">
        <v>46023</v>
      </c>
      <c r="H283" s="65" t="s">
        <v>787</v>
      </c>
      <c r="I283" s="65" t="s">
        <v>12</v>
      </c>
      <c r="J283" s="145">
        <v>46032</v>
      </c>
      <c r="K283" s="145">
        <v>46046</v>
      </c>
      <c r="L283" s="495">
        <f t="shared" si="33"/>
        <v>14</v>
      </c>
      <c r="M283" s="495" t="s">
        <v>279</v>
      </c>
      <c r="N283" s="66"/>
    </row>
    <row r="284" spans="2:14" x14ac:dyDescent="0.35">
      <c r="B284" s="65">
        <v>279</v>
      </c>
      <c r="C284" s="65" t="s">
        <v>513</v>
      </c>
      <c r="D284" s="65" t="s">
        <v>203</v>
      </c>
      <c r="E284" s="65">
        <v>55.451000000000001</v>
      </c>
      <c r="F284" s="208">
        <f t="shared" si="51"/>
        <v>606633.94000000006</v>
      </c>
      <c r="G284" s="62">
        <v>46054</v>
      </c>
      <c r="H284" s="43" t="s">
        <v>788</v>
      </c>
      <c r="I284" s="65" t="s">
        <v>12</v>
      </c>
      <c r="J284" s="145">
        <v>46049</v>
      </c>
      <c r="K284" s="145">
        <v>46060</v>
      </c>
      <c r="L284" s="495">
        <f t="shared" si="33"/>
        <v>11</v>
      </c>
      <c r="M284" s="495" t="s">
        <v>279</v>
      </c>
      <c r="N284" s="66"/>
    </row>
    <row r="285" spans="2:14" x14ac:dyDescent="0.35">
      <c r="B285" s="65">
        <v>280</v>
      </c>
      <c r="C285" s="65" t="s">
        <v>364</v>
      </c>
      <c r="D285" s="65" t="s">
        <v>65</v>
      </c>
      <c r="E285" s="61">
        <v>36.159755999999994</v>
      </c>
      <c r="F285" s="208">
        <f t="shared" ref="F285" si="52">E285*10940</f>
        <v>395587.73063999997</v>
      </c>
      <c r="G285" s="62">
        <v>46023</v>
      </c>
      <c r="H285" s="43" t="s">
        <v>540</v>
      </c>
      <c r="I285" s="65" t="s">
        <v>12</v>
      </c>
      <c r="J285" s="145">
        <v>46050</v>
      </c>
      <c r="K285" s="145">
        <v>46053</v>
      </c>
      <c r="L285" s="495">
        <f t="shared" si="33"/>
        <v>3</v>
      </c>
      <c r="M285" s="495" t="s">
        <v>279</v>
      </c>
      <c r="N285" s="66"/>
    </row>
    <row r="286" spans="2:14" x14ac:dyDescent="0.35">
      <c r="B286" s="65">
        <v>281</v>
      </c>
      <c r="C286" s="65" t="s">
        <v>712</v>
      </c>
      <c r="D286" s="65" t="s">
        <v>65</v>
      </c>
      <c r="E286" s="61">
        <v>36.159755999999994</v>
      </c>
      <c r="F286" s="208">
        <f t="shared" ref="F286:F292" si="53">E286*10940</f>
        <v>395587.73063999997</v>
      </c>
      <c r="G286" s="62">
        <v>46054</v>
      </c>
      <c r="H286" s="43" t="s">
        <v>539</v>
      </c>
      <c r="I286" s="65" t="s">
        <v>12</v>
      </c>
      <c r="J286" s="145">
        <v>46050</v>
      </c>
      <c r="K286" s="145">
        <v>46058</v>
      </c>
      <c r="L286" s="495">
        <f t="shared" si="33"/>
        <v>8</v>
      </c>
      <c r="M286" s="495" t="s">
        <v>279</v>
      </c>
      <c r="N286" s="66"/>
    </row>
    <row r="287" spans="2:14" x14ac:dyDescent="0.35">
      <c r="B287" s="65">
        <v>282</v>
      </c>
      <c r="C287" s="65" t="s">
        <v>645</v>
      </c>
      <c r="D287" s="65" t="s">
        <v>391</v>
      </c>
      <c r="E287" s="65">
        <v>87.021000000000001</v>
      </c>
      <c r="F287" s="208">
        <f t="shared" si="53"/>
        <v>952009.74</v>
      </c>
      <c r="G287" s="62">
        <v>46054</v>
      </c>
      <c r="H287" s="43" t="s">
        <v>525</v>
      </c>
      <c r="I287" s="65" t="s">
        <v>12</v>
      </c>
      <c r="J287" s="145">
        <v>46051</v>
      </c>
      <c r="K287" s="145">
        <v>46061</v>
      </c>
      <c r="L287" s="495">
        <f t="shared" si="33"/>
        <v>10</v>
      </c>
      <c r="M287" s="495"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5">
        <v>46053</v>
      </c>
      <c r="K288" s="145">
        <v>46066</v>
      </c>
      <c r="L288" s="495">
        <f t="shared" si="33"/>
        <v>13</v>
      </c>
      <c r="M288" s="495" t="s">
        <v>781</v>
      </c>
      <c r="N288" s="66"/>
    </row>
    <row r="289" spans="2:14" x14ac:dyDescent="0.35">
      <c r="B289" s="65">
        <v>284</v>
      </c>
      <c r="C289" s="65" t="s">
        <v>684</v>
      </c>
      <c r="D289" s="65" t="s">
        <v>65</v>
      </c>
      <c r="E289" s="61">
        <v>36.159755999999994</v>
      </c>
      <c r="F289" s="208">
        <f t="shared" si="53"/>
        <v>395587.73063999997</v>
      </c>
      <c r="G289" s="62">
        <v>46054</v>
      </c>
      <c r="H289" s="43" t="s">
        <v>277</v>
      </c>
      <c r="I289" s="65" t="s">
        <v>12</v>
      </c>
      <c r="J289" s="145">
        <v>46054</v>
      </c>
      <c r="K289" s="145">
        <v>46064</v>
      </c>
      <c r="L289" s="495">
        <f t="shared" si="33"/>
        <v>10</v>
      </c>
      <c r="M289" s="495" t="s">
        <v>882</v>
      </c>
      <c r="N289" s="66"/>
    </row>
    <row r="290" spans="2:14" x14ac:dyDescent="0.35">
      <c r="B290" s="65">
        <v>285</v>
      </c>
      <c r="C290" s="65" t="s">
        <v>650</v>
      </c>
      <c r="D290" s="65" t="s">
        <v>231</v>
      </c>
      <c r="E290" s="68">
        <v>77.08</v>
      </c>
      <c r="F290" s="208">
        <f t="shared" si="53"/>
        <v>843255.2</v>
      </c>
      <c r="G290" s="62">
        <v>46054</v>
      </c>
      <c r="H290" s="43" t="s">
        <v>526</v>
      </c>
      <c r="I290" s="65" t="s">
        <v>12</v>
      </c>
      <c r="J290" s="145">
        <v>46054</v>
      </c>
      <c r="K290" s="145">
        <v>46065</v>
      </c>
      <c r="L290" s="495">
        <f t="shared" si="33"/>
        <v>11</v>
      </c>
      <c r="M290" s="495" t="s">
        <v>781</v>
      </c>
      <c r="N290" s="66"/>
    </row>
    <row r="291" spans="2:14" x14ac:dyDescent="0.35">
      <c r="B291" s="65">
        <v>286</v>
      </c>
      <c r="C291" s="65" t="s">
        <v>689</v>
      </c>
      <c r="D291" s="65" t="s">
        <v>77</v>
      </c>
      <c r="E291" s="65">
        <v>37.930999999999997</v>
      </c>
      <c r="F291" s="208">
        <f t="shared" si="53"/>
        <v>414965.13999999996</v>
      </c>
      <c r="G291" s="62">
        <v>46054</v>
      </c>
      <c r="H291" s="43" t="s">
        <v>522</v>
      </c>
      <c r="I291" s="65" t="s">
        <v>12</v>
      </c>
      <c r="J291" s="145">
        <v>46054</v>
      </c>
      <c r="K291" s="145">
        <v>46062</v>
      </c>
      <c r="L291" s="495">
        <f t="shared" si="33"/>
        <v>8</v>
      </c>
      <c r="M291" s="495" t="s">
        <v>781</v>
      </c>
      <c r="N291" s="66"/>
    </row>
    <row r="292" spans="2:14" x14ac:dyDescent="0.35">
      <c r="B292" s="65">
        <v>287</v>
      </c>
      <c r="C292" s="65" t="s">
        <v>716</v>
      </c>
      <c r="D292" s="65" t="s">
        <v>126</v>
      </c>
      <c r="E292" s="65">
        <v>59.500999999999998</v>
      </c>
      <c r="F292" s="208">
        <f t="shared" si="53"/>
        <v>650940.93999999994</v>
      </c>
      <c r="G292" s="62">
        <v>46054</v>
      </c>
      <c r="H292" s="43" t="s">
        <v>540</v>
      </c>
      <c r="I292" s="65" t="s">
        <v>12</v>
      </c>
      <c r="J292" s="145">
        <v>46054</v>
      </c>
      <c r="K292" s="145">
        <v>46064</v>
      </c>
      <c r="L292" s="495">
        <f t="shared" si="33"/>
        <v>10</v>
      </c>
      <c r="M292" s="495" t="s">
        <v>279</v>
      </c>
      <c r="N292" s="135" t="s">
        <v>889</v>
      </c>
    </row>
    <row r="293" spans="2:14" x14ac:dyDescent="0.35">
      <c r="B293" s="65">
        <v>288</v>
      </c>
      <c r="C293" s="65" t="s">
        <v>729</v>
      </c>
      <c r="D293" s="65" t="s">
        <v>65</v>
      </c>
      <c r="E293" s="61">
        <v>36.159755999999994</v>
      </c>
      <c r="F293" s="208">
        <f t="shared" ref="F293:F294" si="54">E293*10940</f>
        <v>395587.73063999997</v>
      </c>
      <c r="G293" s="62">
        <v>46054</v>
      </c>
      <c r="H293" s="43" t="s">
        <v>885</v>
      </c>
      <c r="I293" s="65" t="s">
        <v>12</v>
      </c>
      <c r="J293" s="145">
        <v>46054</v>
      </c>
      <c r="K293" s="145">
        <v>46069</v>
      </c>
      <c r="L293" s="495">
        <f t="shared" si="33"/>
        <v>15</v>
      </c>
      <c r="M293" s="495" t="s">
        <v>279</v>
      </c>
      <c r="N293" s="66"/>
    </row>
    <row r="294" spans="2:14" x14ac:dyDescent="0.35">
      <c r="B294" s="65">
        <v>289</v>
      </c>
      <c r="C294" s="65" t="s">
        <v>825</v>
      </c>
      <c r="D294" s="65" t="s">
        <v>77</v>
      </c>
      <c r="E294" s="65">
        <v>37.930999999999997</v>
      </c>
      <c r="F294" s="208">
        <f t="shared" si="54"/>
        <v>414965.13999999996</v>
      </c>
      <c r="G294" s="62">
        <v>46054</v>
      </c>
      <c r="H294" s="65" t="s">
        <v>545</v>
      </c>
      <c r="I294" s="65" t="s">
        <v>12</v>
      </c>
      <c r="J294" s="145">
        <v>46054</v>
      </c>
      <c r="K294" s="145">
        <v>46062</v>
      </c>
      <c r="L294" s="495">
        <f t="shared" ref="L294:L307" si="55">K294-J294</f>
        <v>8</v>
      </c>
      <c r="M294" s="495" t="s">
        <v>279</v>
      </c>
      <c r="N294" s="66"/>
    </row>
    <row r="295" spans="2:14" x14ac:dyDescent="0.35">
      <c r="B295" s="65">
        <v>290</v>
      </c>
      <c r="C295" s="65" t="s">
        <v>473</v>
      </c>
      <c r="D295" s="65" t="s">
        <v>65</v>
      </c>
      <c r="E295" s="61">
        <v>36.159755999999994</v>
      </c>
      <c r="F295" s="208">
        <f t="shared" ref="F295" si="56">E295*10940</f>
        <v>395587.73063999997</v>
      </c>
      <c r="G295" s="62">
        <v>46054</v>
      </c>
      <c r="H295" s="65" t="s">
        <v>839</v>
      </c>
      <c r="I295" s="65" t="s">
        <v>12</v>
      </c>
      <c r="J295" s="145">
        <v>46056</v>
      </c>
      <c r="K295" s="145">
        <v>46063</v>
      </c>
      <c r="L295" s="495">
        <f t="shared" si="55"/>
        <v>7</v>
      </c>
      <c r="M295" s="495" t="s">
        <v>853</v>
      </c>
      <c r="N295" s="66"/>
    </row>
    <row r="296" spans="2:14" x14ac:dyDescent="0.35">
      <c r="B296" s="65">
        <v>291</v>
      </c>
      <c r="C296" s="65" t="s">
        <v>693</v>
      </c>
      <c r="D296" s="65" t="s">
        <v>698</v>
      </c>
      <c r="E296" s="61">
        <v>85.492000000000004</v>
      </c>
      <c r="F296" s="208">
        <f t="shared" ref="F296:F300" si="57">E296*10940</f>
        <v>935282.4800000001</v>
      </c>
      <c r="G296" s="62">
        <v>46054</v>
      </c>
      <c r="H296" s="43" t="s">
        <v>528</v>
      </c>
      <c r="I296" s="65" t="s">
        <v>561</v>
      </c>
      <c r="J296" s="145">
        <v>46059</v>
      </c>
      <c r="K296" s="66"/>
      <c r="L296" s="495"/>
      <c r="M296" s="495" t="s">
        <v>781</v>
      </c>
      <c r="N296" s="66"/>
    </row>
    <row r="297" spans="2:14" x14ac:dyDescent="0.35">
      <c r="B297" s="65">
        <v>292</v>
      </c>
      <c r="C297" s="65" t="s">
        <v>714</v>
      </c>
      <c r="D297" s="65" t="s">
        <v>717</v>
      </c>
      <c r="E297" s="65">
        <v>82.465000000000003</v>
      </c>
      <c r="F297" s="208">
        <f t="shared" si="57"/>
        <v>902167.10000000009</v>
      </c>
      <c r="G297" s="62">
        <v>46054</v>
      </c>
      <c r="H297" s="43" t="s">
        <v>539</v>
      </c>
      <c r="I297" s="65" t="s">
        <v>12</v>
      </c>
      <c r="J297" s="145">
        <v>46059</v>
      </c>
      <c r="K297" s="145">
        <v>46075</v>
      </c>
      <c r="L297" s="495"/>
      <c r="M297" s="495" t="s">
        <v>279</v>
      </c>
      <c r="N297" s="135" t="s">
        <v>889</v>
      </c>
    </row>
    <row r="298" spans="2:14" x14ac:dyDescent="0.35">
      <c r="B298" s="65">
        <v>293</v>
      </c>
      <c r="C298" s="65" t="s">
        <v>499</v>
      </c>
      <c r="D298" s="65" t="s">
        <v>79</v>
      </c>
      <c r="E298" s="68">
        <v>34.79</v>
      </c>
      <c r="F298" s="208">
        <f t="shared" si="57"/>
        <v>380602.6</v>
      </c>
      <c r="G298" s="62">
        <v>46054</v>
      </c>
      <c r="H298" s="43" t="s">
        <v>788</v>
      </c>
      <c r="I298" s="65" t="s">
        <v>12</v>
      </c>
      <c r="J298" s="145">
        <v>46061</v>
      </c>
      <c r="K298" s="145">
        <v>46068</v>
      </c>
      <c r="L298" s="495">
        <f t="shared" si="55"/>
        <v>7</v>
      </c>
      <c r="M298" s="495" t="s">
        <v>279</v>
      </c>
      <c r="N298" s="66"/>
    </row>
    <row r="299" spans="2:14" x14ac:dyDescent="0.35">
      <c r="B299" s="65">
        <v>294</v>
      </c>
      <c r="C299" s="65" t="s">
        <v>706</v>
      </c>
      <c r="D299" s="65" t="s">
        <v>65</v>
      </c>
      <c r="E299" s="61">
        <v>36.159755999999994</v>
      </c>
      <c r="F299" s="208">
        <f t="shared" si="57"/>
        <v>395587.73063999997</v>
      </c>
      <c r="G299" s="62">
        <v>46054</v>
      </c>
      <c r="H299" s="43" t="s">
        <v>525</v>
      </c>
      <c r="I299" s="65" t="s">
        <v>12</v>
      </c>
      <c r="J299" s="145">
        <v>46061</v>
      </c>
      <c r="K299" s="145">
        <v>46070</v>
      </c>
      <c r="L299" s="495">
        <f t="shared" si="55"/>
        <v>9</v>
      </c>
      <c r="M299" s="495" t="s">
        <v>279</v>
      </c>
      <c r="N299" s="66"/>
    </row>
    <row r="300" spans="2:14" x14ac:dyDescent="0.35">
      <c r="B300" s="65">
        <v>295</v>
      </c>
      <c r="C300" s="65" t="s">
        <v>691</v>
      </c>
      <c r="D300" s="65" t="s">
        <v>696</v>
      </c>
      <c r="E300" s="65">
        <v>99.78</v>
      </c>
      <c r="F300" s="65">
        <f t="shared" si="57"/>
        <v>1091593.2</v>
      </c>
      <c r="G300" s="62">
        <v>46054</v>
      </c>
      <c r="H300" s="43" t="s">
        <v>522</v>
      </c>
      <c r="I300" s="65" t="s">
        <v>12</v>
      </c>
      <c r="J300" s="145">
        <v>46063</v>
      </c>
      <c r="K300" s="145">
        <v>46076</v>
      </c>
      <c r="L300" s="495">
        <f t="shared" si="55"/>
        <v>13</v>
      </c>
      <c r="M300" s="495" t="s">
        <v>854</v>
      </c>
      <c r="N300" s="65"/>
    </row>
    <row r="301" spans="2:14" x14ac:dyDescent="0.35">
      <c r="B301" s="65">
        <v>296</v>
      </c>
      <c r="C301" s="65" t="s">
        <v>530</v>
      </c>
      <c r="D301" s="65" t="s">
        <v>77</v>
      </c>
      <c r="E301" s="65">
        <v>37.930999999999997</v>
      </c>
      <c r="F301" s="208">
        <f t="shared" ref="F301:F306" si="58">E301*10940</f>
        <v>414965.13999999996</v>
      </c>
      <c r="G301" s="62">
        <v>46054</v>
      </c>
      <c r="H301" s="65"/>
      <c r="I301" s="65"/>
      <c r="J301" s="145"/>
      <c r="K301" s="66"/>
      <c r="L301" s="495"/>
      <c r="M301" s="495" t="s">
        <v>279</v>
      </c>
      <c r="N301" s="616" t="s">
        <v>235</v>
      </c>
    </row>
    <row r="302" spans="2:14" x14ac:dyDescent="0.35">
      <c r="B302" s="65">
        <v>297</v>
      </c>
      <c r="C302" s="65" t="s">
        <v>733</v>
      </c>
      <c r="D302" s="65" t="s">
        <v>63</v>
      </c>
      <c r="E302" s="61">
        <v>43.804423999999997</v>
      </c>
      <c r="F302" s="208">
        <f t="shared" si="58"/>
        <v>479220.39855999994</v>
      </c>
      <c r="G302" s="62">
        <v>46054</v>
      </c>
      <c r="H302" s="43" t="s">
        <v>788</v>
      </c>
      <c r="I302" s="65" t="s">
        <v>12</v>
      </c>
      <c r="J302" s="145">
        <v>46068</v>
      </c>
      <c r="K302" s="145">
        <v>46075</v>
      </c>
      <c r="L302" s="495">
        <f t="shared" si="55"/>
        <v>7</v>
      </c>
      <c r="M302" s="495" t="s">
        <v>279</v>
      </c>
      <c r="N302" s="616"/>
    </row>
    <row r="303" spans="2:14" x14ac:dyDescent="0.35">
      <c r="B303" s="65">
        <v>298</v>
      </c>
      <c r="C303" s="65" t="s">
        <v>673</v>
      </c>
      <c r="D303" s="65" t="s">
        <v>206</v>
      </c>
      <c r="E303" s="68">
        <v>57.96</v>
      </c>
      <c r="F303" s="208">
        <f t="shared" si="58"/>
        <v>634082.4</v>
      </c>
      <c r="G303" s="62">
        <v>46054</v>
      </c>
      <c r="H303" s="43" t="s">
        <v>277</v>
      </c>
      <c r="I303" s="65" t="s">
        <v>12</v>
      </c>
      <c r="J303" s="145">
        <v>46065</v>
      </c>
      <c r="K303" s="145">
        <v>46074</v>
      </c>
      <c r="L303" s="495">
        <f t="shared" si="55"/>
        <v>9</v>
      </c>
      <c r="M303" s="495" t="s">
        <v>882</v>
      </c>
      <c r="N303" s="66"/>
    </row>
    <row r="304" spans="2:14" x14ac:dyDescent="0.35">
      <c r="B304" s="65">
        <v>299</v>
      </c>
      <c r="C304" s="65" t="s">
        <v>669</v>
      </c>
      <c r="D304" s="65" t="s">
        <v>79</v>
      </c>
      <c r="E304" s="68">
        <v>34.79</v>
      </c>
      <c r="F304" s="208">
        <f t="shared" si="58"/>
        <v>380602.6</v>
      </c>
      <c r="G304" s="62">
        <v>46054</v>
      </c>
      <c r="H304" s="65" t="s">
        <v>524</v>
      </c>
      <c r="I304" s="65" t="s">
        <v>561</v>
      </c>
      <c r="J304" s="145">
        <v>46068</v>
      </c>
      <c r="K304" s="66"/>
      <c r="L304" s="495"/>
      <c r="M304" s="495" t="s">
        <v>882</v>
      </c>
      <c r="N304" s="66"/>
    </row>
    <row r="305" spans="2:14" x14ac:dyDescent="0.35">
      <c r="B305" s="65">
        <v>300</v>
      </c>
      <c r="C305" s="65" t="s">
        <v>219</v>
      </c>
      <c r="D305" s="65" t="s">
        <v>65</v>
      </c>
      <c r="E305" s="61">
        <v>36.159755999999994</v>
      </c>
      <c r="F305" s="208">
        <f t="shared" si="58"/>
        <v>395587.73063999997</v>
      </c>
      <c r="G305" s="62">
        <v>46054</v>
      </c>
      <c r="H305" s="43" t="s">
        <v>525</v>
      </c>
      <c r="I305" s="65" t="s">
        <v>561</v>
      </c>
      <c r="J305" s="145">
        <v>46071</v>
      </c>
      <c r="K305" s="66"/>
      <c r="L305" s="495"/>
      <c r="M305" s="495" t="s">
        <v>781</v>
      </c>
      <c r="N305" s="66"/>
    </row>
    <row r="306" spans="2:14" x14ac:dyDescent="0.35">
      <c r="B306" s="65">
        <v>301</v>
      </c>
      <c r="C306" s="65" t="s">
        <v>672</v>
      </c>
      <c r="D306" s="65" t="s">
        <v>126</v>
      </c>
      <c r="E306" s="65">
        <v>59.500999999999998</v>
      </c>
      <c r="F306" s="208">
        <f t="shared" si="58"/>
        <v>650940.93999999994</v>
      </c>
      <c r="G306" s="62">
        <v>46054</v>
      </c>
      <c r="H306" s="43" t="s">
        <v>277</v>
      </c>
      <c r="I306" s="65" t="s">
        <v>561</v>
      </c>
      <c r="J306" s="145">
        <v>46075</v>
      </c>
      <c r="K306" s="66"/>
      <c r="L306" s="495"/>
      <c r="M306" s="495" t="s">
        <v>882</v>
      </c>
      <c r="N306" s="66"/>
    </row>
    <row r="307" spans="2:14" x14ac:dyDescent="0.35">
      <c r="B307" s="65">
        <v>302</v>
      </c>
      <c r="C307" s="65" t="s">
        <v>452</v>
      </c>
      <c r="D307" s="65" t="s">
        <v>65</v>
      </c>
      <c r="E307" s="61">
        <v>36.159755999999994</v>
      </c>
      <c r="F307" s="208">
        <f t="shared" ref="F307:F309" si="59">E307*10940</f>
        <v>395587.73063999997</v>
      </c>
      <c r="G307" s="62">
        <v>46054</v>
      </c>
      <c r="H307" s="43" t="s">
        <v>540</v>
      </c>
      <c r="I307" s="65" t="s">
        <v>12</v>
      </c>
      <c r="J307" s="145">
        <v>46067</v>
      </c>
      <c r="K307" s="145">
        <v>46073</v>
      </c>
      <c r="L307" s="495">
        <f t="shared" si="55"/>
        <v>6</v>
      </c>
      <c r="M307" s="495" t="s">
        <v>279</v>
      </c>
      <c r="N307" s="66"/>
    </row>
    <row r="308" spans="2:14" x14ac:dyDescent="0.35">
      <c r="B308" s="65">
        <v>303</v>
      </c>
      <c r="C308" s="65" t="s">
        <v>715</v>
      </c>
      <c r="D308" s="65" t="s">
        <v>696</v>
      </c>
      <c r="E308" s="65">
        <v>99.78</v>
      </c>
      <c r="F308" s="65">
        <f t="shared" si="59"/>
        <v>1091593.2</v>
      </c>
      <c r="G308" s="62">
        <v>46054</v>
      </c>
      <c r="H308" s="43" t="s">
        <v>540</v>
      </c>
      <c r="I308" s="65" t="s">
        <v>561</v>
      </c>
      <c r="J308" s="145">
        <v>46069</v>
      </c>
      <c r="K308" s="66"/>
      <c r="L308" s="566"/>
      <c r="M308" s="495" t="s">
        <v>279</v>
      </c>
      <c r="N308" s="135" t="s">
        <v>889</v>
      </c>
    </row>
    <row r="309" spans="2:14" x14ac:dyDescent="0.35">
      <c r="B309" s="65">
        <v>304</v>
      </c>
      <c r="C309" s="65" t="s">
        <v>502</v>
      </c>
      <c r="D309" s="65" t="s">
        <v>77</v>
      </c>
      <c r="E309" s="65">
        <v>37.930999999999997</v>
      </c>
      <c r="F309" s="208">
        <f t="shared" si="59"/>
        <v>414965.13999999996</v>
      </c>
      <c r="G309" s="62">
        <v>46054</v>
      </c>
      <c r="H309" s="43" t="s">
        <v>788</v>
      </c>
      <c r="I309" s="65" t="s">
        <v>561</v>
      </c>
      <c r="J309" s="66"/>
      <c r="K309" s="66"/>
      <c r="L309" s="566"/>
      <c r="M309" s="495" t="s">
        <v>279</v>
      </c>
      <c r="N309" s="616" t="s">
        <v>235</v>
      </c>
    </row>
    <row r="310" spans="2:14" x14ac:dyDescent="0.35">
      <c r="B310" s="65">
        <v>305</v>
      </c>
      <c r="C310" s="65" t="s">
        <v>719</v>
      </c>
      <c r="D310" s="65" t="s">
        <v>65</v>
      </c>
      <c r="E310" s="61">
        <v>36.159755999999994</v>
      </c>
      <c r="F310" s="208">
        <f t="shared" ref="F310:F311" si="60">E310*10940</f>
        <v>395587.73063999997</v>
      </c>
      <c r="G310" s="62">
        <v>46054</v>
      </c>
      <c r="H310" s="43" t="s">
        <v>539</v>
      </c>
      <c r="I310" s="65" t="s">
        <v>561</v>
      </c>
      <c r="J310" s="145">
        <v>46076</v>
      </c>
      <c r="K310" s="66"/>
      <c r="L310" s="566"/>
      <c r="M310" s="495" t="s">
        <v>279</v>
      </c>
      <c r="N310" s="66"/>
    </row>
    <row r="311" spans="2:14" x14ac:dyDescent="0.35">
      <c r="B311" s="65">
        <v>306</v>
      </c>
      <c r="C311" s="65" t="s">
        <v>685</v>
      </c>
      <c r="D311" s="65" t="s">
        <v>63</v>
      </c>
      <c r="E311" s="61">
        <v>43.804423999999997</v>
      </c>
      <c r="F311" s="208">
        <f t="shared" si="60"/>
        <v>479220.39855999994</v>
      </c>
      <c r="G311" s="62">
        <v>46054</v>
      </c>
      <c r="H311" s="43" t="s">
        <v>522</v>
      </c>
      <c r="I311" s="65" t="s">
        <v>561</v>
      </c>
      <c r="J311" s="145">
        <v>46077</v>
      </c>
      <c r="K311" s="66"/>
      <c r="L311" s="566"/>
      <c r="M311" s="495" t="s">
        <v>882</v>
      </c>
      <c r="N311" s="66"/>
    </row>
  </sheetData>
  <autoFilter ref="B4:N306" xr:uid="{00000000-0009-0000-0000-000001000000}">
    <sortState xmlns:xlrd2="http://schemas.microsoft.com/office/spreadsheetml/2017/richdata2" ref="B118:N131">
      <sortCondition ref="K4:K139"/>
    </sortState>
  </autoFilter>
  <conditionalFormatting sqref="C4:C5">
    <cfRule type="duplicateValues" dxfId="3294" priority="429"/>
    <cfRule type="duplicateValues" dxfId="3293" priority="430"/>
    <cfRule type="duplicateValues" dxfId="3292" priority="431"/>
    <cfRule type="duplicateValues" dxfId="3291" priority="432"/>
  </conditionalFormatting>
  <conditionalFormatting sqref="I4:I5">
    <cfRule type="containsText" dxfId="3290"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87" t="s">
        <v>809</v>
      </c>
      <c r="B1" s="788"/>
      <c r="C1" s="788"/>
      <c r="D1" s="788"/>
      <c r="E1" s="788"/>
      <c r="F1" s="789"/>
    </row>
    <row r="2" spans="1:6" ht="20.5" customHeight="1" thickBot="1" x14ac:dyDescent="0.4">
      <c r="A2" s="6" t="s">
        <v>790</v>
      </c>
      <c r="B2" s="7" t="s">
        <v>791</v>
      </c>
      <c r="C2" s="7" t="s">
        <v>795</v>
      </c>
      <c r="D2" s="7" t="s">
        <v>792</v>
      </c>
      <c r="E2" s="7" t="s">
        <v>793</v>
      </c>
      <c r="F2" s="527" t="s">
        <v>16</v>
      </c>
    </row>
    <row r="3" spans="1:6" x14ac:dyDescent="0.35">
      <c r="A3" s="525">
        <v>1</v>
      </c>
      <c r="B3" s="526" t="s">
        <v>620</v>
      </c>
      <c r="C3" s="526" t="s">
        <v>63</v>
      </c>
      <c r="D3" s="526" t="s">
        <v>794</v>
      </c>
      <c r="E3" s="526" t="s">
        <v>796</v>
      </c>
      <c r="F3" s="785" t="s">
        <v>808</v>
      </c>
    </row>
    <row r="4" spans="1:6" x14ac:dyDescent="0.35">
      <c r="A4" s="520">
        <v>2</v>
      </c>
      <c r="B4" s="43" t="s">
        <v>621</v>
      </c>
      <c r="C4" s="43" t="s">
        <v>63</v>
      </c>
      <c r="D4" s="43" t="s">
        <v>794</v>
      </c>
      <c r="E4" s="43" t="s">
        <v>796</v>
      </c>
      <c r="F4" s="786"/>
    </row>
    <row r="5" spans="1:6" x14ac:dyDescent="0.35">
      <c r="A5" s="520">
        <v>3</v>
      </c>
      <c r="B5" s="43" t="s">
        <v>622</v>
      </c>
      <c r="C5" s="43" t="s">
        <v>65</v>
      </c>
      <c r="D5" s="43" t="s">
        <v>794</v>
      </c>
      <c r="E5" s="43" t="s">
        <v>796</v>
      </c>
      <c r="F5" s="786"/>
    </row>
    <row r="6" spans="1:6" x14ac:dyDescent="0.35">
      <c r="A6" s="520">
        <v>4</v>
      </c>
      <c r="B6" s="43" t="s">
        <v>623</v>
      </c>
      <c r="C6" s="43" t="s">
        <v>65</v>
      </c>
      <c r="D6" s="43" t="s">
        <v>794</v>
      </c>
      <c r="E6" s="43" t="s">
        <v>796</v>
      </c>
      <c r="F6" s="786"/>
    </row>
    <row r="7" spans="1:6" x14ac:dyDescent="0.35">
      <c r="A7" s="525">
        <v>5</v>
      </c>
      <c r="B7" s="43" t="s">
        <v>626</v>
      </c>
      <c r="C7" s="43" t="s">
        <v>65</v>
      </c>
      <c r="D7" s="43" t="s">
        <v>794</v>
      </c>
      <c r="E7" s="43" t="s">
        <v>796</v>
      </c>
      <c r="F7" s="786"/>
    </row>
    <row r="8" spans="1:6" x14ac:dyDescent="0.35">
      <c r="A8" s="520">
        <v>6</v>
      </c>
      <c r="B8" s="43" t="s">
        <v>627</v>
      </c>
      <c r="C8" s="43" t="s">
        <v>65</v>
      </c>
      <c r="D8" s="43" t="s">
        <v>794</v>
      </c>
      <c r="E8" s="43" t="s">
        <v>796</v>
      </c>
      <c r="F8" s="786"/>
    </row>
    <row r="9" spans="1:6" x14ac:dyDescent="0.35">
      <c r="A9" s="520">
        <v>7</v>
      </c>
      <c r="B9" s="43" t="s">
        <v>628</v>
      </c>
      <c r="C9" s="43" t="s">
        <v>63</v>
      </c>
      <c r="D9" s="43" t="s">
        <v>838</v>
      </c>
      <c r="E9" s="43" t="s">
        <v>15</v>
      </c>
      <c r="F9" s="786"/>
    </row>
    <row r="10" spans="1:6" x14ac:dyDescent="0.35">
      <c r="A10" s="520">
        <v>8</v>
      </c>
      <c r="B10" s="43" t="s">
        <v>632</v>
      </c>
      <c r="C10" s="43" t="s">
        <v>77</v>
      </c>
      <c r="D10" s="43" t="s">
        <v>797</v>
      </c>
      <c r="E10" s="43" t="s">
        <v>798</v>
      </c>
      <c r="F10" s="521"/>
    </row>
    <row r="11" spans="1:6" x14ac:dyDescent="0.35">
      <c r="A11" s="525">
        <v>9</v>
      </c>
      <c r="B11" s="43" t="s">
        <v>135</v>
      </c>
      <c r="C11" s="43" t="s">
        <v>123</v>
      </c>
      <c r="E11" s="43" t="s">
        <v>799</v>
      </c>
      <c r="F11" s="521"/>
    </row>
    <row r="12" spans="1:6" ht="29" x14ac:dyDescent="0.35">
      <c r="A12" s="520">
        <v>10</v>
      </c>
      <c r="B12" s="43" t="s">
        <v>259</v>
      </c>
      <c r="C12" s="43" t="s">
        <v>197</v>
      </c>
      <c r="D12" s="43" t="s">
        <v>794</v>
      </c>
      <c r="E12" s="43"/>
      <c r="F12" s="522" t="s">
        <v>800</v>
      </c>
    </row>
    <row r="13" spans="1:6" x14ac:dyDescent="0.35">
      <c r="A13" s="520">
        <v>11</v>
      </c>
      <c r="B13" s="43" t="s">
        <v>645</v>
      </c>
      <c r="C13" s="43" t="s">
        <v>391</v>
      </c>
      <c r="D13" s="43" t="s">
        <v>797</v>
      </c>
      <c r="E13" s="43" t="s">
        <v>798</v>
      </c>
      <c r="F13" s="522"/>
    </row>
    <row r="14" spans="1:6" ht="29" x14ac:dyDescent="0.35">
      <c r="A14" s="520">
        <v>12</v>
      </c>
      <c r="B14" s="43" t="s">
        <v>429</v>
      </c>
      <c r="C14" s="43" t="s">
        <v>197</v>
      </c>
      <c r="D14" s="43" t="s">
        <v>794</v>
      </c>
      <c r="E14" s="43"/>
      <c r="F14" s="522" t="s">
        <v>800</v>
      </c>
    </row>
    <row r="15" spans="1:6" x14ac:dyDescent="0.35">
      <c r="A15" s="525">
        <v>13</v>
      </c>
      <c r="B15" s="43" t="s">
        <v>258</v>
      </c>
      <c r="C15" s="43" t="s">
        <v>57</v>
      </c>
      <c r="D15" s="43" t="s">
        <v>797</v>
      </c>
      <c r="E15" s="43" t="s">
        <v>799</v>
      </c>
      <c r="F15" s="521"/>
    </row>
    <row r="16" spans="1:6" x14ac:dyDescent="0.35">
      <c r="A16" s="520">
        <v>14</v>
      </c>
      <c r="B16" s="43" t="s">
        <v>274</v>
      </c>
      <c r="C16" s="43" t="s">
        <v>275</v>
      </c>
      <c r="D16" s="43" t="s">
        <v>797</v>
      </c>
      <c r="E16" s="43" t="s">
        <v>798</v>
      </c>
      <c r="F16" s="521"/>
    </row>
    <row r="17" spans="1:6" x14ac:dyDescent="0.35">
      <c r="A17" s="520">
        <v>15</v>
      </c>
      <c r="B17" s="43" t="s">
        <v>479</v>
      </c>
      <c r="C17" s="43" t="s">
        <v>181</v>
      </c>
      <c r="D17" s="43" t="s">
        <v>797</v>
      </c>
      <c r="E17" s="43" t="s">
        <v>798</v>
      </c>
      <c r="F17" s="521" t="s">
        <v>827</v>
      </c>
    </row>
    <row r="18" spans="1:6" x14ac:dyDescent="0.35">
      <c r="A18" s="520">
        <v>16</v>
      </c>
      <c r="B18" s="43" t="s">
        <v>486</v>
      </c>
      <c r="C18" s="43" t="s">
        <v>231</v>
      </c>
      <c r="D18" s="43" t="s">
        <v>797</v>
      </c>
      <c r="E18" s="43" t="s">
        <v>837</v>
      </c>
      <c r="F18" s="539"/>
    </row>
    <row r="19" spans="1:6" x14ac:dyDescent="0.35">
      <c r="A19" s="525">
        <v>17</v>
      </c>
      <c r="B19" s="43" t="s">
        <v>370</v>
      </c>
      <c r="C19" s="43" t="s">
        <v>77</v>
      </c>
      <c r="D19" s="43" t="s">
        <v>797</v>
      </c>
      <c r="E19" s="43" t="s">
        <v>801</v>
      </c>
      <c r="F19" s="521"/>
    </row>
    <row r="20" spans="1:6" x14ac:dyDescent="0.35">
      <c r="A20" s="520">
        <v>18</v>
      </c>
      <c r="B20" s="43" t="s">
        <v>398</v>
      </c>
      <c r="C20" s="43" t="s">
        <v>399</v>
      </c>
      <c r="D20" s="43" t="s">
        <v>797</v>
      </c>
      <c r="E20" s="43" t="s">
        <v>833</v>
      </c>
      <c r="F20" s="521" t="s">
        <v>835</v>
      </c>
    </row>
    <row r="21" spans="1:6" ht="29" x14ac:dyDescent="0.35">
      <c r="A21" s="520">
        <v>19</v>
      </c>
      <c r="B21" s="43" t="s">
        <v>196</v>
      </c>
      <c r="C21" s="43" t="s">
        <v>197</v>
      </c>
      <c r="D21" s="43" t="s">
        <v>794</v>
      </c>
      <c r="E21" s="43"/>
      <c r="F21" s="522" t="s">
        <v>800</v>
      </c>
    </row>
    <row r="22" spans="1:6" ht="29" x14ac:dyDescent="0.35">
      <c r="A22" s="520">
        <v>20</v>
      </c>
      <c r="B22" s="43" t="s">
        <v>693</v>
      </c>
      <c r="C22" s="43" t="s">
        <v>698</v>
      </c>
      <c r="D22" s="43" t="s">
        <v>794</v>
      </c>
      <c r="E22" s="43"/>
      <c r="F22" s="522" t="s">
        <v>803</v>
      </c>
    </row>
    <row r="23" spans="1:6" x14ac:dyDescent="0.35">
      <c r="A23" s="525">
        <v>21</v>
      </c>
      <c r="B23" s="43" t="s">
        <v>695</v>
      </c>
      <c r="C23" s="43" t="s">
        <v>65</v>
      </c>
      <c r="D23" s="43" t="s">
        <v>797</v>
      </c>
      <c r="E23" s="43" t="s">
        <v>15</v>
      </c>
      <c r="F23" s="521"/>
    </row>
    <row r="24" spans="1:6" x14ac:dyDescent="0.35">
      <c r="A24" s="520">
        <v>22</v>
      </c>
      <c r="B24" s="43" t="s">
        <v>517</v>
      </c>
      <c r="C24" s="43" t="s">
        <v>231</v>
      </c>
      <c r="D24" s="43" t="s">
        <v>797</v>
      </c>
      <c r="E24" s="43" t="s">
        <v>804</v>
      </c>
      <c r="F24" s="521"/>
    </row>
    <row r="25" spans="1:6" x14ac:dyDescent="0.35">
      <c r="A25" s="520">
        <v>23</v>
      </c>
      <c r="B25" s="43" t="s">
        <v>163</v>
      </c>
      <c r="C25" s="43" t="s">
        <v>63</v>
      </c>
      <c r="D25" s="43" t="s">
        <v>797</v>
      </c>
      <c r="E25" s="43" t="s">
        <v>801</v>
      </c>
      <c r="F25" s="521"/>
    </row>
    <row r="26" spans="1:6" x14ac:dyDescent="0.35">
      <c r="A26" s="520">
        <v>24</v>
      </c>
      <c r="B26" s="43" t="s">
        <v>174</v>
      </c>
      <c r="C26" s="43" t="s">
        <v>65</v>
      </c>
      <c r="D26" s="43" t="s">
        <v>797</v>
      </c>
      <c r="E26" s="43" t="s">
        <v>801</v>
      </c>
      <c r="F26" s="521" t="s">
        <v>834</v>
      </c>
    </row>
    <row r="27" spans="1:6" x14ac:dyDescent="0.35">
      <c r="A27" s="525">
        <v>25</v>
      </c>
      <c r="B27" s="43" t="s">
        <v>175</v>
      </c>
      <c r="C27" s="43" t="s">
        <v>68</v>
      </c>
      <c r="D27" s="43" t="s">
        <v>797</v>
      </c>
      <c r="E27" s="43" t="s">
        <v>801</v>
      </c>
      <c r="F27" s="521"/>
    </row>
    <row r="28" spans="1:6" x14ac:dyDescent="0.35">
      <c r="A28" s="520">
        <v>26</v>
      </c>
      <c r="B28" s="43" t="s">
        <v>202</v>
      </c>
      <c r="C28" s="43" t="s">
        <v>203</v>
      </c>
      <c r="D28" s="43" t="s">
        <v>797</v>
      </c>
      <c r="E28" s="43" t="s">
        <v>798</v>
      </c>
      <c r="F28" s="521"/>
    </row>
    <row r="29" spans="1:6" x14ac:dyDescent="0.35">
      <c r="A29" s="520">
        <v>27</v>
      </c>
      <c r="B29" s="43" t="s">
        <v>191</v>
      </c>
      <c r="C29" s="43" t="s">
        <v>65</v>
      </c>
      <c r="D29" s="43" t="s">
        <v>797</v>
      </c>
      <c r="E29" s="43" t="s">
        <v>798</v>
      </c>
      <c r="F29" s="521" t="s">
        <v>836</v>
      </c>
    </row>
    <row r="30" spans="1:6" x14ac:dyDescent="0.35">
      <c r="A30" s="520">
        <v>28</v>
      </c>
      <c r="B30" s="43" t="s">
        <v>190</v>
      </c>
      <c r="C30" s="43" t="s">
        <v>63</v>
      </c>
      <c r="D30" s="43" t="s">
        <v>797</v>
      </c>
      <c r="E30" s="43" t="s">
        <v>798</v>
      </c>
      <c r="F30" s="521" t="s">
        <v>836</v>
      </c>
    </row>
    <row r="31" spans="1:6" x14ac:dyDescent="0.35">
      <c r="A31" s="525">
        <v>29</v>
      </c>
      <c r="B31" s="43" t="s">
        <v>215</v>
      </c>
      <c r="C31" s="43" t="s">
        <v>65</v>
      </c>
      <c r="D31" s="43" t="s">
        <v>797</v>
      </c>
      <c r="E31" s="43" t="s">
        <v>798</v>
      </c>
      <c r="F31" s="521" t="s">
        <v>836</v>
      </c>
    </row>
    <row r="32" spans="1:6" x14ac:dyDescent="0.35">
      <c r="A32" s="520">
        <v>30</v>
      </c>
      <c r="B32" s="43" t="s">
        <v>184</v>
      </c>
      <c r="C32" s="43" t="s">
        <v>68</v>
      </c>
      <c r="D32" s="43" t="s">
        <v>797</v>
      </c>
      <c r="E32" s="43" t="s">
        <v>801</v>
      </c>
      <c r="F32" s="521"/>
    </row>
    <row r="33" spans="1:6" x14ac:dyDescent="0.35">
      <c r="A33" s="520">
        <v>31</v>
      </c>
      <c r="B33" s="43" t="s">
        <v>515</v>
      </c>
      <c r="C33" s="43" t="s">
        <v>79</v>
      </c>
      <c r="D33" s="43" t="s">
        <v>797</v>
      </c>
      <c r="E33" s="43" t="s">
        <v>801</v>
      </c>
      <c r="F33" s="521"/>
    </row>
    <row r="34" spans="1:6" x14ac:dyDescent="0.35">
      <c r="A34" s="520">
        <v>32</v>
      </c>
      <c r="B34" s="43" t="s">
        <v>554</v>
      </c>
      <c r="C34" s="43" t="s">
        <v>77</v>
      </c>
      <c r="D34" s="43" t="s">
        <v>797</v>
      </c>
      <c r="E34" s="43" t="s">
        <v>798</v>
      </c>
      <c r="F34" s="521"/>
    </row>
    <row r="35" spans="1:6" ht="17.5" customHeight="1" x14ac:dyDescent="0.35">
      <c r="A35" s="525">
        <v>33</v>
      </c>
      <c r="B35" s="43" t="s">
        <v>702</v>
      </c>
      <c r="C35" s="43" t="s">
        <v>150</v>
      </c>
      <c r="D35" s="43" t="s">
        <v>797</v>
      </c>
      <c r="E35" s="47" t="s">
        <v>805</v>
      </c>
      <c r="F35" s="521"/>
    </row>
    <row r="36" spans="1:6" x14ac:dyDescent="0.35">
      <c r="A36" s="520">
        <v>34</v>
      </c>
      <c r="B36" s="43" t="s">
        <v>224</v>
      </c>
      <c r="C36" s="43" t="s">
        <v>65</v>
      </c>
      <c r="D36" s="43" t="s">
        <v>797</v>
      </c>
      <c r="E36" s="43" t="s">
        <v>802</v>
      </c>
      <c r="F36" s="521"/>
    </row>
    <row r="37" spans="1:6" x14ac:dyDescent="0.35">
      <c r="A37" s="520">
        <v>35</v>
      </c>
      <c r="B37" s="43" t="s">
        <v>226</v>
      </c>
      <c r="C37" s="43" t="s">
        <v>77</v>
      </c>
      <c r="D37" s="43" t="s">
        <v>797</v>
      </c>
      <c r="E37" s="43" t="s">
        <v>806</v>
      </c>
      <c r="F37" s="521"/>
    </row>
    <row r="38" spans="1:6" ht="15" thickBot="1" x14ac:dyDescent="0.4">
      <c r="A38" s="520">
        <v>36</v>
      </c>
      <c r="B38" s="523" t="s">
        <v>219</v>
      </c>
      <c r="C38" s="523" t="s">
        <v>65</v>
      </c>
      <c r="D38" s="523" t="s">
        <v>797</v>
      </c>
      <c r="E38" s="523" t="s">
        <v>235</v>
      </c>
      <c r="F38" s="524"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0" t="s">
        <v>828</v>
      </c>
      <c r="B1" s="791"/>
      <c r="C1" s="791"/>
      <c r="D1" s="791"/>
      <c r="E1" s="791"/>
      <c r="F1" s="792"/>
    </row>
    <row r="2" spans="1:6" ht="20.5" customHeight="1" x14ac:dyDescent="0.35">
      <c r="A2" s="548" t="s">
        <v>790</v>
      </c>
      <c r="B2" s="548" t="s">
        <v>791</v>
      </c>
      <c r="C2" s="548" t="s">
        <v>795</v>
      </c>
      <c r="D2" s="548" t="s">
        <v>792</v>
      </c>
      <c r="E2" s="548" t="s">
        <v>793</v>
      </c>
      <c r="F2" s="548"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4" workbookViewId="0">
      <pane xSplit="4" topLeftCell="E1" activePane="topRight" state="frozen"/>
      <selection pane="topRight" activeCell="Q15" sqref="Q15"/>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9" bestFit="1" customWidth="1"/>
    <col min="10" max="10" width="15.08984375" style="599" bestFit="1" customWidth="1"/>
    <col min="11" max="11" width="13.36328125" bestFit="1" customWidth="1"/>
    <col min="12" max="12" width="14.08984375" bestFit="1" customWidth="1"/>
    <col min="13" max="13" width="15.08984375" style="599" bestFit="1" customWidth="1"/>
    <col min="14" max="16" width="15.08984375" style="599"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589"/>
      <c r="B2" s="590"/>
      <c r="C2" s="589"/>
      <c r="D2" s="603" t="s">
        <v>855</v>
      </c>
      <c r="E2" s="604">
        <v>1</v>
      </c>
      <c r="F2" s="589"/>
      <c r="G2" s="589"/>
      <c r="H2" s="589"/>
      <c r="I2" s="589"/>
      <c r="J2" s="589"/>
      <c r="K2" s="589"/>
      <c r="L2" s="589"/>
      <c r="M2" s="589"/>
      <c r="N2" s="589"/>
      <c r="O2" s="589"/>
      <c r="P2" s="589"/>
      <c r="Q2" s="16"/>
    </row>
    <row r="3" spans="1:105" ht="15.5" x14ac:dyDescent="0.35">
      <c r="A3" s="590"/>
      <c r="B3" s="590"/>
      <c r="C3" s="591"/>
      <c r="D3" s="590"/>
      <c r="E3" s="591"/>
      <c r="F3" s="590"/>
      <c r="G3" s="591"/>
      <c r="H3" s="591"/>
      <c r="I3" s="592"/>
      <c r="J3" s="592"/>
      <c r="K3" s="591"/>
      <c r="L3" s="590"/>
      <c r="M3" s="592"/>
      <c r="N3" s="592"/>
      <c r="O3" s="592"/>
      <c r="P3" s="592"/>
      <c r="Q3" s="591"/>
    </row>
    <row r="4" spans="1:105" ht="29" x14ac:dyDescent="0.35">
      <c r="A4" s="609" t="s">
        <v>856</v>
      </c>
      <c r="B4" s="609" t="s">
        <v>857</v>
      </c>
      <c r="C4" s="609" t="s">
        <v>858</v>
      </c>
      <c r="D4" s="609" t="s">
        <v>859</v>
      </c>
      <c r="E4" s="609" t="s">
        <v>860</v>
      </c>
      <c r="F4" s="610" t="s">
        <v>861</v>
      </c>
      <c r="G4" s="611" t="s">
        <v>862</v>
      </c>
      <c r="H4" s="611" t="s">
        <v>863</v>
      </c>
      <c r="I4" s="610" t="s">
        <v>864</v>
      </c>
      <c r="J4" s="610" t="s">
        <v>865</v>
      </c>
      <c r="K4" s="609" t="s">
        <v>866</v>
      </c>
      <c r="L4" s="610" t="s">
        <v>867</v>
      </c>
      <c r="M4" s="610" t="s">
        <v>868</v>
      </c>
      <c r="N4" s="609" t="s">
        <v>869</v>
      </c>
      <c r="O4" s="609" t="s">
        <v>870</v>
      </c>
      <c r="P4" s="610" t="s">
        <v>871</v>
      </c>
      <c r="Q4" s="609" t="s">
        <v>872</v>
      </c>
      <c r="R4" s="609" t="s">
        <v>44</v>
      </c>
      <c r="S4" s="609" t="s">
        <v>564</v>
      </c>
      <c r="T4" s="609" t="s">
        <v>873</v>
      </c>
      <c r="U4" s="609" t="s">
        <v>874</v>
      </c>
      <c r="V4" s="609" t="s">
        <v>875</v>
      </c>
      <c r="W4" s="610" t="s">
        <v>16</v>
      </c>
    </row>
    <row r="5" spans="1:105" s="66" customFormat="1" x14ac:dyDescent="0.35">
      <c r="A5" s="43">
        <v>1</v>
      </c>
      <c r="B5" s="43" t="s">
        <v>883</v>
      </c>
      <c r="C5" s="43" t="s">
        <v>630</v>
      </c>
      <c r="D5" s="43" t="s">
        <v>504</v>
      </c>
      <c r="E5" s="45">
        <v>419</v>
      </c>
      <c r="F5" s="47" t="s">
        <v>881</v>
      </c>
      <c r="G5" s="621" t="s">
        <v>877</v>
      </c>
      <c r="H5" s="621" t="s">
        <v>878</v>
      </c>
      <c r="I5" s="601">
        <v>46042</v>
      </c>
      <c r="J5" s="601">
        <v>46047</v>
      </c>
      <c r="K5" s="614" t="s">
        <v>878</v>
      </c>
      <c r="L5" s="601">
        <v>46058</v>
      </c>
      <c r="M5" s="601">
        <v>46060</v>
      </c>
      <c r="N5" s="548"/>
      <c r="O5" s="548"/>
      <c r="P5" s="606"/>
      <c r="Q5" s="45">
        <f>E5</f>
        <v>419</v>
      </c>
      <c r="R5" s="614" t="s">
        <v>878</v>
      </c>
      <c r="S5" s="43" t="s">
        <v>879</v>
      </c>
      <c r="T5" s="43">
        <v>54</v>
      </c>
      <c r="U5" s="548"/>
      <c r="V5" s="548"/>
      <c r="W5" s="606"/>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8"/>
    </row>
    <row r="6" spans="1:105" x14ac:dyDescent="0.35">
      <c r="A6" s="43">
        <v>2</v>
      </c>
      <c r="B6" s="43" t="s">
        <v>884</v>
      </c>
      <c r="C6" s="43" t="s">
        <v>504</v>
      </c>
      <c r="D6" s="43" t="s">
        <v>122</v>
      </c>
      <c r="E6" s="45">
        <v>3470</v>
      </c>
      <c r="F6" s="43" t="s">
        <v>876</v>
      </c>
      <c r="G6" s="621" t="s">
        <v>877</v>
      </c>
      <c r="H6" s="621" t="s">
        <v>878</v>
      </c>
      <c r="I6" s="63">
        <v>46049</v>
      </c>
      <c r="J6" s="63">
        <v>46055</v>
      </c>
      <c r="K6" s="614" t="s">
        <v>878</v>
      </c>
      <c r="L6" s="63">
        <v>46063</v>
      </c>
      <c r="M6" s="63">
        <v>46068</v>
      </c>
      <c r="N6" s="63"/>
      <c r="O6" s="63"/>
      <c r="P6" s="63"/>
      <c r="Q6" s="45">
        <f>E6</f>
        <v>3470</v>
      </c>
      <c r="R6" s="614" t="s">
        <v>878</v>
      </c>
      <c r="S6" s="43" t="s">
        <v>879</v>
      </c>
      <c r="T6" s="43">
        <v>54</v>
      </c>
      <c r="U6" s="593"/>
      <c r="V6" s="43"/>
      <c r="W6" s="43"/>
    </row>
    <row r="7" spans="1:105" x14ac:dyDescent="0.35">
      <c r="A7" s="43">
        <v>3</v>
      </c>
      <c r="B7" s="43" t="s">
        <v>888</v>
      </c>
      <c r="C7" s="43" t="s">
        <v>122</v>
      </c>
      <c r="D7" s="43" t="s">
        <v>489</v>
      </c>
      <c r="E7" s="45">
        <v>461</v>
      </c>
      <c r="F7" s="47" t="s">
        <v>881</v>
      </c>
      <c r="G7" s="621" t="s">
        <v>877</v>
      </c>
      <c r="H7" s="621" t="s">
        <v>878</v>
      </c>
      <c r="I7" s="63">
        <v>46061</v>
      </c>
      <c r="J7" s="63">
        <v>46065</v>
      </c>
      <c r="K7" s="614" t="s">
        <v>878</v>
      </c>
      <c r="L7" s="63">
        <v>46071</v>
      </c>
      <c r="M7" s="63">
        <v>46103</v>
      </c>
      <c r="N7" s="63"/>
      <c r="O7" s="63"/>
      <c r="P7" s="63"/>
      <c r="Q7" s="61">
        <f>E7</f>
        <v>461</v>
      </c>
      <c r="R7" s="614" t="s">
        <v>878</v>
      </c>
      <c r="S7" s="43" t="s">
        <v>879</v>
      </c>
      <c r="T7" s="43">
        <v>54</v>
      </c>
      <c r="U7" s="593"/>
      <c r="V7" s="43"/>
      <c r="W7" s="43"/>
    </row>
    <row r="8" spans="1:105" x14ac:dyDescent="0.35">
      <c r="A8" s="43">
        <v>4</v>
      </c>
      <c r="B8" s="43" t="s">
        <v>890</v>
      </c>
      <c r="C8" s="43" t="s">
        <v>489</v>
      </c>
      <c r="D8" s="43" t="s">
        <v>456</v>
      </c>
      <c r="E8" s="61">
        <v>2200</v>
      </c>
      <c r="F8" s="43" t="s">
        <v>876</v>
      </c>
      <c r="G8" s="621" t="s">
        <v>877</v>
      </c>
      <c r="H8" s="621" t="s">
        <v>878</v>
      </c>
      <c r="I8" s="63">
        <v>46069</v>
      </c>
      <c r="J8" s="63">
        <v>46103</v>
      </c>
      <c r="K8" s="614" t="s">
        <v>878</v>
      </c>
      <c r="L8" s="63"/>
      <c r="M8" s="63"/>
      <c r="N8" s="63"/>
      <c r="O8" s="63"/>
      <c r="P8" s="63"/>
      <c r="Q8" s="61"/>
      <c r="R8" s="43"/>
      <c r="S8" s="43" t="s">
        <v>879</v>
      </c>
      <c r="T8" s="43">
        <v>54</v>
      </c>
      <c r="U8" s="593"/>
      <c r="V8" s="43"/>
      <c r="W8" s="43"/>
    </row>
    <row r="9" spans="1:105" x14ac:dyDescent="0.35">
      <c r="A9" s="43">
        <v>5</v>
      </c>
      <c r="B9" s="43" t="s">
        <v>899</v>
      </c>
      <c r="C9" s="43" t="s">
        <v>456</v>
      </c>
      <c r="D9" s="43" t="s">
        <v>225</v>
      </c>
      <c r="E9" s="61">
        <v>567</v>
      </c>
      <c r="F9" s="43" t="s">
        <v>876</v>
      </c>
      <c r="G9" s="621" t="s">
        <v>877</v>
      </c>
      <c r="H9" s="621" t="s">
        <v>878</v>
      </c>
      <c r="I9" s="63"/>
      <c r="J9" s="63"/>
      <c r="K9" s="61"/>
      <c r="L9" s="63"/>
      <c r="M9" s="63"/>
      <c r="N9" s="63"/>
      <c r="O9" s="63"/>
      <c r="P9" s="63"/>
      <c r="Q9" s="61"/>
      <c r="R9" s="43"/>
      <c r="S9" s="43" t="s">
        <v>879</v>
      </c>
      <c r="T9" s="43">
        <v>54</v>
      </c>
      <c r="U9" s="593"/>
      <c r="V9" s="43"/>
      <c r="W9" s="43"/>
    </row>
    <row r="10" spans="1:105" x14ac:dyDescent="0.35">
      <c r="A10" s="43"/>
      <c r="B10" s="43"/>
      <c r="C10" s="43"/>
      <c r="D10" s="43"/>
      <c r="E10" s="61"/>
      <c r="F10" s="43"/>
      <c r="G10" s="600"/>
      <c r="H10" s="600"/>
      <c r="I10" s="63"/>
      <c r="J10" s="63"/>
      <c r="K10" s="61"/>
      <c r="L10" s="63"/>
      <c r="M10" s="63"/>
      <c r="N10" s="63"/>
      <c r="O10" s="63"/>
      <c r="P10" s="63"/>
      <c r="Q10" s="61"/>
      <c r="R10" s="43"/>
      <c r="S10" s="593"/>
      <c r="T10" s="593"/>
      <c r="U10" s="593"/>
      <c r="V10" s="43"/>
      <c r="W10" s="43"/>
    </row>
    <row r="11" spans="1:105" x14ac:dyDescent="0.35">
      <c r="A11" s="43"/>
      <c r="B11" s="43"/>
      <c r="C11" s="43"/>
      <c r="D11" s="43"/>
      <c r="E11" s="61"/>
      <c r="F11" s="43"/>
      <c r="G11" s="600"/>
      <c r="H11" s="600"/>
      <c r="I11" s="63"/>
      <c r="J11" s="63"/>
      <c r="K11" s="61"/>
      <c r="L11" s="63"/>
      <c r="M11" s="63"/>
      <c r="N11" s="63"/>
      <c r="O11" s="63"/>
      <c r="P11" s="63"/>
      <c r="Q11" s="61"/>
      <c r="R11" s="43"/>
      <c r="S11" s="593"/>
      <c r="T11" s="593"/>
      <c r="U11" s="593"/>
      <c r="V11" s="43"/>
      <c r="W11" s="43"/>
    </row>
    <row r="12" spans="1:105" x14ac:dyDescent="0.35">
      <c r="A12" s="43"/>
      <c r="B12" s="43"/>
      <c r="C12" s="43"/>
      <c r="D12" s="43"/>
      <c r="E12" s="61"/>
      <c r="F12" s="43"/>
      <c r="G12" s="600"/>
      <c r="H12" s="600"/>
      <c r="I12" s="63"/>
      <c r="J12" s="63"/>
      <c r="K12" s="61"/>
      <c r="L12" s="63"/>
      <c r="M12" s="63"/>
      <c r="N12" s="63"/>
      <c r="O12" s="63"/>
      <c r="P12" s="63"/>
      <c r="Q12" s="61"/>
      <c r="R12" s="43"/>
      <c r="S12" s="593"/>
      <c r="T12" s="593"/>
      <c r="U12" s="593"/>
      <c r="V12" s="43"/>
      <c r="W12" s="43"/>
    </row>
    <row r="13" spans="1:105" x14ac:dyDescent="0.35">
      <c r="A13" s="43"/>
      <c r="B13" s="43"/>
      <c r="C13" s="43"/>
      <c r="D13" s="43"/>
      <c r="E13" s="61"/>
      <c r="F13" s="43"/>
      <c r="G13" s="600"/>
      <c r="H13" s="600"/>
      <c r="I13" s="63"/>
      <c r="J13" s="63"/>
      <c r="K13" s="61"/>
      <c r="L13" s="63"/>
      <c r="M13" s="63"/>
      <c r="N13" s="63"/>
      <c r="O13" s="63"/>
      <c r="P13" s="63"/>
      <c r="Q13" s="61"/>
      <c r="R13" s="43"/>
      <c r="S13" s="593"/>
      <c r="T13" s="593"/>
      <c r="U13" s="593"/>
      <c r="V13" s="43"/>
      <c r="W13" s="43"/>
    </row>
    <row r="14" spans="1:105" x14ac:dyDescent="0.35">
      <c r="A14" s="43"/>
      <c r="B14" s="43"/>
      <c r="C14" s="43"/>
      <c r="D14" s="43"/>
      <c r="E14" s="61"/>
      <c r="F14" s="43"/>
      <c r="G14" s="600"/>
      <c r="H14" s="600"/>
      <c r="I14" s="63"/>
      <c r="J14" s="63"/>
      <c r="K14" s="61"/>
      <c r="L14" s="63"/>
      <c r="M14" s="63"/>
      <c r="N14" s="63"/>
      <c r="O14" s="63"/>
      <c r="P14" s="63"/>
      <c r="Q14" s="61"/>
      <c r="R14" s="43"/>
      <c r="S14" s="593"/>
      <c r="T14" s="593"/>
      <c r="U14" s="593"/>
      <c r="V14" s="43"/>
      <c r="W14" s="43"/>
    </row>
    <row r="15" spans="1:105" x14ac:dyDescent="0.35">
      <c r="A15" s="43"/>
      <c r="B15" s="43"/>
      <c r="C15" s="43"/>
      <c r="D15" s="43"/>
      <c r="E15" s="61"/>
      <c r="F15" s="43"/>
      <c r="G15" s="600"/>
      <c r="H15" s="600"/>
      <c r="I15" s="63"/>
      <c r="J15" s="63"/>
      <c r="K15" s="61"/>
      <c r="L15" s="63"/>
      <c r="M15" s="63"/>
      <c r="N15" s="63"/>
      <c r="O15" s="63"/>
      <c r="P15" s="63"/>
      <c r="Q15" s="61"/>
      <c r="R15" s="43"/>
      <c r="S15" s="593"/>
      <c r="T15" s="593"/>
      <c r="U15" s="593"/>
      <c r="V15" s="43"/>
      <c r="W15" s="43"/>
    </row>
    <row r="16" spans="1:105" x14ac:dyDescent="0.35">
      <c r="A16" s="43"/>
      <c r="B16" s="43"/>
      <c r="C16" s="43"/>
      <c r="D16" s="43"/>
      <c r="E16" s="61"/>
      <c r="F16" s="43"/>
      <c r="G16" s="600"/>
      <c r="H16" s="600"/>
      <c r="I16" s="63"/>
      <c r="J16" s="63"/>
      <c r="K16" s="61"/>
      <c r="L16" s="63"/>
      <c r="M16" s="63"/>
      <c r="N16" s="63"/>
      <c r="O16" s="63"/>
      <c r="P16" s="63"/>
      <c r="Q16" s="61"/>
      <c r="R16" s="43"/>
      <c r="S16" s="593"/>
      <c r="T16" s="593"/>
      <c r="U16" s="593"/>
      <c r="V16" s="43"/>
      <c r="W16" s="43"/>
    </row>
    <row r="17" spans="1:23" x14ac:dyDescent="0.35">
      <c r="A17" s="43"/>
      <c r="B17" s="43"/>
      <c r="C17" s="43"/>
      <c r="D17" s="43"/>
      <c r="E17" s="61"/>
      <c r="F17" s="43"/>
      <c r="G17" s="600"/>
      <c r="H17" s="600"/>
      <c r="I17" s="63"/>
      <c r="J17" s="63"/>
      <c r="K17" s="61"/>
      <c r="L17" s="63"/>
      <c r="M17" s="63"/>
      <c r="N17" s="63"/>
      <c r="O17" s="63"/>
      <c r="P17" s="63"/>
      <c r="Q17" s="61"/>
      <c r="R17" s="43"/>
      <c r="S17" s="593"/>
      <c r="T17" s="593"/>
      <c r="U17" s="593"/>
      <c r="V17" s="43"/>
      <c r="W17" s="43"/>
    </row>
    <row r="18" spans="1:23" x14ac:dyDescent="0.35">
      <c r="A18" s="43"/>
      <c r="B18" s="43"/>
      <c r="C18" s="43"/>
      <c r="D18" s="43"/>
      <c r="E18" s="61"/>
      <c r="F18" s="43"/>
      <c r="G18" s="600"/>
      <c r="H18" s="600"/>
      <c r="I18" s="63"/>
      <c r="J18" s="63"/>
      <c r="K18" s="61"/>
      <c r="L18" s="63"/>
      <c r="M18" s="63"/>
      <c r="N18" s="63"/>
      <c r="O18" s="63"/>
      <c r="P18" s="63"/>
      <c r="Q18" s="61"/>
      <c r="R18" s="43"/>
      <c r="S18" s="593"/>
      <c r="T18" s="593"/>
      <c r="U18" s="593"/>
      <c r="V18" s="43"/>
      <c r="W18" s="43"/>
    </row>
    <row r="19" spans="1:23" x14ac:dyDescent="0.35">
      <c r="A19" s="43"/>
      <c r="B19" s="43"/>
      <c r="C19" s="43"/>
      <c r="D19" s="43"/>
      <c r="E19" s="61"/>
      <c r="F19" s="43"/>
      <c r="G19" s="600"/>
      <c r="H19" s="600"/>
      <c r="I19" s="63"/>
      <c r="J19" s="63"/>
      <c r="K19" s="61"/>
      <c r="L19" s="63"/>
      <c r="M19" s="63"/>
      <c r="N19" s="63"/>
      <c r="O19" s="63"/>
      <c r="P19" s="63"/>
      <c r="Q19" s="61"/>
      <c r="R19" s="43"/>
      <c r="S19" s="593"/>
      <c r="T19" s="593"/>
      <c r="U19" s="593"/>
      <c r="V19" s="43"/>
      <c r="W19" s="43"/>
    </row>
    <row r="20" spans="1:23" x14ac:dyDescent="0.35">
      <c r="A20" s="43"/>
      <c r="B20" s="43"/>
      <c r="C20" s="43"/>
      <c r="D20" s="43"/>
      <c r="E20" s="61"/>
      <c r="F20" s="43"/>
      <c r="G20" s="600"/>
      <c r="H20" s="600"/>
      <c r="I20" s="63"/>
      <c r="J20" s="63"/>
      <c r="K20" s="61"/>
      <c r="L20" s="63"/>
      <c r="M20" s="63"/>
      <c r="N20" s="63"/>
      <c r="O20" s="63"/>
      <c r="P20" s="63"/>
      <c r="Q20" s="61"/>
      <c r="R20" s="43"/>
      <c r="S20" s="593"/>
      <c r="T20" s="593"/>
      <c r="U20" s="593"/>
      <c r="V20" s="43"/>
      <c r="W20" s="43"/>
    </row>
    <row r="21" spans="1:23" x14ac:dyDescent="0.35">
      <c r="A21" s="43"/>
      <c r="B21" s="43"/>
      <c r="C21" s="43"/>
      <c r="D21" s="43"/>
      <c r="E21" s="61"/>
      <c r="F21" s="43"/>
      <c r="G21" s="600"/>
      <c r="H21" s="600"/>
      <c r="I21" s="63"/>
      <c r="J21" s="63"/>
      <c r="K21" s="61"/>
      <c r="L21" s="63"/>
      <c r="M21" s="63"/>
      <c r="N21" s="63"/>
      <c r="O21" s="63"/>
      <c r="P21" s="63"/>
      <c r="Q21" s="61"/>
      <c r="R21" s="43"/>
      <c r="S21" s="593"/>
      <c r="T21" s="593"/>
      <c r="U21" s="593"/>
      <c r="V21" s="43"/>
      <c r="W21" s="43"/>
    </row>
    <row r="22" spans="1:23" x14ac:dyDescent="0.35">
      <c r="A22" s="43"/>
      <c r="B22" s="43"/>
      <c r="C22" s="43"/>
      <c r="D22" s="43"/>
      <c r="E22" s="61"/>
      <c r="F22" s="43"/>
      <c r="G22" s="600"/>
      <c r="H22" s="600"/>
      <c r="I22" s="63"/>
      <c r="J22" s="63"/>
      <c r="K22" s="61"/>
      <c r="L22" s="63"/>
      <c r="M22" s="63"/>
      <c r="N22" s="63"/>
      <c r="O22" s="63"/>
      <c r="P22" s="63"/>
      <c r="Q22" s="61"/>
      <c r="R22" s="43"/>
      <c r="S22" s="593"/>
      <c r="T22" s="593"/>
      <c r="U22" s="593"/>
      <c r="V22" s="43"/>
      <c r="W22" s="43"/>
    </row>
    <row r="23" spans="1:23" x14ac:dyDescent="0.35">
      <c r="A23" s="43"/>
      <c r="B23" s="43"/>
      <c r="C23" s="43"/>
      <c r="D23" s="43"/>
      <c r="E23" s="61"/>
      <c r="F23" s="43"/>
      <c r="G23" s="600"/>
      <c r="H23" s="600"/>
      <c r="I23" s="63"/>
      <c r="J23" s="63"/>
      <c r="K23" s="61"/>
      <c r="L23" s="63"/>
      <c r="M23" s="63"/>
      <c r="N23" s="63"/>
      <c r="O23" s="63"/>
      <c r="P23" s="63"/>
      <c r="Q23" s="61"/>
      <c r="R23" s="43"/>
      <c r="S23" s="593"/>
      <c r="T23" s="593"/>
      <c r="U23" s="593"/>
      <c r="V23" s="43"/>
      <c r="W23" s="43"/>
    </row>
    <row r="24" spans="1:23" x14ac:dyDescent="0.35">
      <c r="A24" s="43"/>
      <c r="B24" s="43"/>
      <c r="C24" s="43"/>
      <c r="D24" s="43"/>
      <c r="E24" s="61"/>
      <c r="F24" s="43"/>
      <c r="G24" s="600"/>
      <c r="H24" s="600"/>
      <c r="I24" s="63"/>
      <c r="J24" s="63"/>
      <c r="K24" s="61"/>
      <c r="L24" s="63"/>
      <c r="M24" s="63"/>
      <c r="N24" s="63"/>
      <c r="O24" s="63"/>
      <c r="P24" s="63"/>
      <c r="Q24" s="61"/>
      <c r="R24" s="43"/>
      <c r="S24" s="593"/>
      <c r="T24" s="593"/>
      <c r="U24" s="593"/>
      <c r="V24" s="43"/>
      <c r="W24" s="43"/>
    </row>
    <row r="25" spans="1:23" x14ac:dyDescent="0.35">
      <c r="A25" s="43"/>
      <c r="B25" s="43"/>
      <c r="C25" s="43"/>
      <c r="D25" s="43"/>
      <c r="E25" s="61"/>
      <c r="F25" s="43"/>
      <c r="G25" s="600"/>
      <c r="H25" s="600"/>
      <c r="I25" s="63"/>
      <c r="J25" s="63"/>
      <c r="K25" s="61"/>
      <c r="L25" s="63"/>
      <c r="M25" s="63"/>
      <c r="N25" s="63"/>
      <c r="O25" s="63"/>
      <c r="P25" s="63"/>
      <c r="Q25" s="61"/>
      <c r="R25" s="43"/>
      <c r="S25" s="593"/>
      <c r="T25" s="593"/>
      <c r="U25" s="593"/>
      <c r="V25" s="43"/>
      <c r="W25" s="43"/>
    </row>
    <row r="26" spans="1:23" x14ac:dyDescent="0.35">
      <c r="A26" s="43"/>
      <c r="B26" s="43"/>
      <c r="C26" s="43"/>
      <c r="D26" s="43"/>
      <c r="E26" s="61"/>
      <c r="F26" s="43"/>
      <c r="G26" s="600"/>
      <c r="H26" s="600"/>
      <c r="I26" s="63"/>
      <c r="J26" s="63"/>
      <c r="K26" s="61"/>
      <c r="L26" s="63"/>
      <c r="M26" s="63"/>
      <c r="N26" s="63"/>
      <c r="O26" s="63"/>
      <c r="P26" s="63"/>
      <c r="Q26" s="61"/>
      <c r="R26" s="43"/>
      <c r="S26" s="593"/>
      <c r="T26" s="593"/>
      <c r="U26" s="593"/>
      <c r="V26" s="43"/>
      <c r="W26" s="43"/>
    </row>
    <row r="27" spans="1:23" x14ac:dyDescent="0.35">
      <c r="A27" s="43"/>
      <c r="B27" s="43"/>
      <c r="C27" s="43"/>
      <c r="D27" s="43"/>
      <c r="E27" s="61"/>
      <c r="F27" s="43"/>
      <c r="G27" s="600"/>
      <c r="H27" s="600"/>
      <c r="I27" s="63"/>
      <c r="J27" s="63"/>
      <c r="K27" s="61"/>
      <c r="L27" s="63"/>
      <c r="M27" s="63"/>
      <c r="N27" s="63"/>
      <c r="O27" s="63"/>
      <c r="P27" s="63"/>
      <c r="Q27" s="61"/>
      <c r="R27" s="43"/>
      <c r="S27" s="593"/>
      <c r="T27" s="593"/>
      <c r="U27" s="593"/>
      <c r="V27" s="43"/>
      <c r="W27" s="43"/>
    </row>
    <row r="28" spans="1:23" x14ac:dyDescent="0.35">
      <c r="A28" s="43"/>
      <c r="B28" s="43"/>
      <c r="C28" s="43"/>
      <c r="D28" s="43"/>
      <c r="E28" s="61"/>
      <c r="F28" s="43"/>
      <c r="G28" s="600"/>
      <c r="H28" s="600"/>
      <c r="I28" s="63"/>
      <c r="J28" s="63"/>
      <c r="K28" s="61"/>
      <c r="L28" s="63"/>
      <c r="M28" s="63"/>
      <c r="N28" s="63"/>
      <c r="O28" s="63"/>
      <c r="P28" s="63"/>
      <c r="Q28" s="61"/>
      <c r="R28" s="43"/>
      <c r="S28" s="593"/>
      <c r="T28" s="593"/>
      <c r="U28" s="593"/>
      <c r="V28" s="43"/>
      <c r="W28" s="43"/>
    </row>
    <row r="29" spans="1:23" x14ac:dyDescent="0.35">
      <c r="A29" s="43"/>
      <c r="B29" s="43"/>
      <c r="C29" s="43"/>
      <c r="D29" s="43"/>
      <c r="E29" s="61"/>
      <c r="F29" s="43"/>
      <c r="G29" s="600"/>
      <c r="H29" s="600"/>
      <c r="I29" s="63"/>
      <c r="J29" s="63"/>
      <c r="K29" s="61"/>
      <c r="L29" s="63"/>
      <c r="M29" s="63"/>
      <c r="N29" s="63"/>
      <c r="O29" s="63"/>
      <c r="P29" s="63"/>
      <c r="Q29" s="61"/>
      <c r="R29" s="43"/>
      <c r="S29" s="593"/>
      <c r="T29" s="593"/>
      <c r="U29" s="593"/>
      <c r="V29" s="43"/>
      <c r="W29" s="43"/>
    </row>
    <row r="30" spans="1:23" x14ac:dyDescent="0.35">
      <c r="A30" s="43"/>
      <c r="B30" s="43"/>
      <c r="C30" s="43"/>
      <c r="D30" s="43"/>
      <c r="E30" s="61"/>
      <c r="F30" s="43"/>
      <c r="G30" s="600"/>
      <c r="H30" s="600"/>
      <c r="I30" s="63"/>
      <c r="J30" s="63"/>
      <c r="K30" s="61"/>
      <c r="L30" s="63"/>
      <c r="M30" s="63"/>
      <c r="N30" s="63"/>
      <c r="O30" s="63"/>
      <c r="P30" s="63"/>
      <c r="Q30" s="61"/>
      <c r="R30" s="43"/>
      <c r="S30" s="593"/>
      <c r="T30" s="593"/>
      <c r="U30" s="593"/>
      <c r="V30" s="43"/>
      <c r="W30" s="43"/>
    </row>
    <row r="31" spans="1:23" x14ac:dyDescent="0.35">
      <c r="A31" s="43"/>
      <c r="B31" s="43"/>
      <c r="C31" s="43"/>
      <c r="D31" s="43"/>
      <c r="E31" s="61"/>
      <c r="F31" s="43"/>
      <c r="G31" s="600"/>
      <c r="H31" s="600"/>
      <c r="I31" s="63"/>
      <c r="J31" s="63"/>
      <c r="K31" s="61"/>
      <c r="L31" s="63"/>
      <c r="M31" s="63"/>
      <c r="N31" s="63"/>
      <c r="O31" s="63"/>
      <c r="P31" s="63"/>
      <c r="Q31" s="61"/>
      <c r="R31" s="43"/>
      <c r="S31" s="593"/>
      <c r="T31" s="593"/>
      <c r="U31" s="593"/>
      <c r="V31" s="47"/>
      <c r="W31" s="43"/>
    </row>
    <row r="32" spans="1:23" x14ac:dyDescent="0.35">
      <c r="A32" s="43"/>
      <c r="B32" s="43"/>
      <c r="C32" s="43"/>
      <c r="D32" s="43"/>
      <c r="E32" s="61"/>
      <c r="F32" s="43"/>
      <c r="G32" s="600"/>
      <c r="H32" s="600"/>
      <c r="I32" s="63"/>
      <c r="J32" s="63"/>
      <c r="K32" s="61"/>
      <c r="L32" s="63"/>
      <c r="M32" s="63"/>
      <c r="N32" s="63"/>
      <c r="O32" s="63"/>
      <c r="P32" s="63"/>
      <c r="Q32" s="61"/>
      <c r="R32" s="43"/>
      <c r="S32" s="593"/>
      <c r="T32" s="593"/>
      <c r="U32" s="593"/>
      <c r="V32" s="43"/>
      <c r="W32" s="43"/>
    </row>
    <row r="33" spans="1:23" x14ac:dyDescent="0.35">
      <c r="A33" s="43"/>
      <c r="B33" s="43"/>
      <c r="C33" s="43"/>
      <c r="D33" s="43"/>
      <c r="E33" s="61"/>
      <c r="F33" s="43"/>
      <c r="G33" s="600"/>
      <c r="H33" s="600"/>
      <c r="I33" s="63"/>
      <c r="J33" s="63"/>
      <c r="K33" s="61"/>
      <c r="L33" s="63"/>
      <c r="M33" s="63"/>
      <c r="N33" s="63"/>
      <c r="O33" s="63"/>
      <c r="P33" s="63"/>
      <c r="Q33" s="61"/>
      <c r="R33" s="43"/>
      <c r="S33" s="593"/>
      <c r="T33" s="593"/>
      <c r="U33" s="593"/>
      <c r="V33" s="47"/>
      <c r="W33" s="43"/>
    </row>
    <row r="34" spans="1:23" x14ac:dyDescent="0.35">
      <c r="A34" s="43"/>
      <c r="B34" s="43"/>
      <c r="C34" s="43"/>
      <c r="D34" s="43"/>
      <c r="E34" s="61"/>
      <c r="F34" s="43"/>
      <c r="G34" s="600"/>
      <c r="H34" s="600"/>
      <c r="I34" s="63"/>
      <c r="J34" s="63"/>
      <c r="K34" s="61"/>
      <c r="L34" s="63"/>
      <c r="M34" s="63"/>
      <c r="N34" s="63"/>
      <c r="O34" s="63"/>
      <c r="P34" s="63"/>
      <c r="Q34" s="61"/>
      <c r="R34" s="43"/>
      <c r="S34" s="593"/>
      <c r="T34" s="593"/>
      <c r="U34" s="593"/>
      <c r="V34" s="47"/>
      <c r="W34" s="43"/>
    </row>
    <row r="35" spans="1:23" x14ac:dyDescent="0.35">
      <c r="A35" s="43"/>
      <c r="B35" s="43"/>
      <c r="C35" s="43"/>
      <c r="D35" s="43"/>
      <c r="E35" s="61"/>
      <c r="F35" s="43"/>
      <c r="G35" s="600"/>
      <c r="H35" s="600"/>
      <c r="I35" s="601"/>
      <c r="J35" s="601"/>
      <c r="K35" s="61"/>
      <c r="L35" s="601"/>
      <c r="M35" s="601"/>
      <c r="N35" s="601"/>
      <c r="O35" s="601"/>
      <c r="P35" s="601"/>
      <c r="Q35" s="61"/>
      <c r="R35" s="43"/>
      <c r="S35" s="602"/>
      <c r="T35" s="602"/>
      <c r="U35" s="602"/>
      <c r="V35" s="43"/>
      <c r="W35" s="43"/>
    </row>
    <row r="36" spans="1:23" x14ac:dyDescent="0.35">
      <c r="A36" s="43"/>
      <c r="B36" s="43"/>
      <c r="C36" s="43"/>
      <c r="D36" s="43"/>
      <c r="E36" s="61"/>
      <c r="F36" s="43"/>
      <c r="G36" s="600"/>
      <c r="H36" s="600"/>
      <c r="I36" s="601"/>
      <c r="J36" s="601"/>
      <c r="K36" s="61"/>
      <c r="L36" s="601"/>
      <c r="M36" s="601"/>
      <c r="N36" s="601"/>
      <c r="O36" s="601"/>
      <c r="P36" s="601"/>
      <c r="Q36" s="61"/>
      <c r="R36" s="43"/>
      <c r="S36" s="602"/>
      <c r="T36" s="602"/>
      <c r="U36" s="602"/>
      <c r="V36" s="43"/>
      <c r="W36" s="43"/>
    </row>
    <row r="37" spans="1:23" x14ac:dyDescent="0.35">
      <c r="A37" s="43"/>
      <c r="B37" s="43"/>
      <c r="C37" s="43"/>
      <c r="D37" s="43"/>
      <c r="E37" s="61"/>
      <c r="F37" s="43"/>
      <c r="G37" s="600"/>
      <c r="H37" s="600"/>
      <c r="I37" s="63"/>
      <c r="J37" s="63"/>
      <c r="K37" s="61"/>
      <c r="L37" s="63"/>
      <c r="M37" s="63"/>
      <c r="N37" s="63"/>
      <c r="O37" s="63"/>
      <c r="P37" s="63"/>
      <c r="Q37" s="61"/>
      <c r="R37" s="43"/>
      <c r="S37" s="593"/>
      <c r="T37" s="593"/>
      <c r="U37" s="593"/>
      <c r="V37" s="43"/>
      <c r="W37" s="43"/>
    </row>
    <row r="38" spans="1:23" x14ac:dyDescent="0.35">
      <c r="A38" s="43"/>
      <c r="B38" s="43"/>
      <c r="C38" s="43"/>
      <c r="D38" s="43"/>
      <c r="E38" s="61"/>
      <c r="F38" s="43"/>
      <c r="G38" s="600"/>
      <c r="H38" s="600"/>
      <c r="I38" s="63"/>
      <c r="J38" s="63"/>
      <c r="K38" s="61"/>
      <c r="L38" s="63"/>
      <c r="M38" s="63"/>
      <c r="N38" s="63"/>
      <c r="O38" s="63"/>
      <c r="P38" s="63"/>
      <c r="Q38" s="61"/>
      <c r="R38" s="43"/>
      <c r="S38" s="593"/>
      <c r="T38" s="593"/>
      <c r="U38" s="593"/>
      <c r="V38" s="47"/>
      <c r="W38" s="43"/>
    </row>
    <row r="39" spans="1:23" x14ac:dyDescent="0.35">
      <c r="A39" s="43"/>
      <c r="B39" s="43"/>
      <c r="C39" s="43"/>
      <c r="D39" s="43"/>
      <c r="E39" s="61"/>
      <c r="F39" s="43"/>
      <c r="G39" s="600"/>
      <c r="H39" s="600"/>
      <c r="I39" s="63"/>
      <c r="J39" s="63"/>
      <c r="K39" s="61"/>
      <c r="L39" s="63"/>
      <c r="M39" s="63"/>
      <c r="N39" s="63"/>
      <c r="O39" s="63"/>
      <c r="P39" s="63"/>
      <c r="Q39" s="61"/>
      <c r="R39" s="43"/>
      <c r="S39" s="593"/>
      <c r="T39" s="593"/>
      <c r="U39" s="593"/>
      <c r="V39" s="43"/>
      <c r="W39" s="43"/>
    </row>
    <row r="40" spans="1:23" x14ac:dyDescent="0.35">
      <c r="A40" s="43"/>
      <c r="B40" s="43"/>
      <c r="C40" s="43"/>
      <c r="D40" s="43"/>
      <c r="E40" s="61"/>
      <c r="F40" s="43"/>
      <c r="G40" s="600"/>
      <c r="H40" s="600"/>
      <c r="I40" s="63"/>
      <c r="J40" s="63"/>
      <c r="K40" s="61"/>
      <c r="L40" s="63"/>
      <c r="M40" s="63"/>
      <c r="N40" s="63"/>
      <c r="O40" s="63"/>
      <c r="P40" s="63"/>
      <c r="Q40" s="61"/>
      <c r="R40" s="43"/>
      <c r="S40" s="593"/>
      <c r="T40" s="593"/>
      <c r="U40" s="593"/>
      <c r="V40" s="43"/>
      <c r="W40" s="43"/>
    </row>
    <row r="41" spans="1:23" x14ac:dyDescent="0.35">
      <c r="A41" s="43"/>
      <c r="B41" s="43"/>
      <c r="C41" s="43"/>
      <c r="D41" s="43"/>
      <c r="E41" s="61"/>
      <c r="F41" s="43"/>
      <c r="G41" s="600"/>
      <c r="H41" s="600"/>
      <c r="I41" s="63"/>
      <c r="J41" s="63"/>
      <c r="K41" s="61"/>
      <c r="L41" s="63"/>
      <c r="M41" s="63"/>
      <c r="N41" s="63"/>
      <c r="O41" s="63"/>
      <c r="P41" s="63"/>
      <c r="Q41" s="61"/>
      <c r="R41" s="43"/>
      <c r="S41" s="593"/>
      <c r="T41" s="593"/>
      <c r="U41" s="593"/>
      <c r="V41" s="43"/>
      <c r="W41" s="43"/>
    </row>
    <row r="42" spans="1:23" x14ac:dyDescent="0.35">
      <c r="A42" s="43"/>
      <c r="B42" s="43"/>
      <c r="C42" s="43"/>
      <c r="D42" s="43"/>
      <c r="E42" s="61"/>
      <c r="F42" s="43"/>
      <c r="G42" s="600"/>
      <c r="H42" s="600"/>
      <c r="I42" s="63"/>
      <c r="J42" s="63"/>
      <c r="K42" s="61"/>
      <c r="L42" s="63"/>
      <c r="M42" s="63"/>
      <c r="N42" s="63"/>
      <c r="O42" s="63"/>
      <c r="P42" s="63"/>
      <c r="Q42" s="61"/>
      <c r="R42" s="43"/>
      <c r="S42" s="593"/>
      <c r="T42" s="593"/>
      <c r="U42" s="593"/>
      <c r="V42" s="43"/>
      <c r="W42" s="43"/>
    </row>
    <row r="43" spans="1:23" x14ac:dyDescent="0.35">
      <c r="A43" s="43"/>
      <c r="B43" s="43"/>
      <c r="C43" s="43"/>
      <c r="D43" s="43"/>
      <c r="E43" s="61"/>
      <c r="F43" s="43"/>
      <c r="G43" s="600"/>
      <c r="H43" s="600"/>
      <c r="I43" s="63"/>
      <c r="J43" s="63"/>
      <c r="K43" s="61"/>
      <c r="L43" s="63"/>
      <c r="M43" s="63"/>
      <c r="N43" s="63"/>
      <c r="O43" s="63"/>
      <c r="P43" s="63"/>
      <c r="Q43" s="61"/>
      <c r="R43" s="43"/>
      <c r="S43" s="593"/>
      <c r="T43" s="593"/>
      <c r="U43" s="593"/>
      <c r="V43" s="43"/>
      <c r="W43" s="43"/>
    </row>
    <row r="44" spans="1:23" x14ac:dyDescent="0.35">
      <c r="A44" s="43"/>
      <c r="B44" s="43"/>
      <c r="C44" s="43"/>
      <c r="D44" s="43"/>
      <c r="E44" s="61"/>
      <c r="F44" s="43"/>
      <c r="G44" s="600"/>
      <c r="H44" s="600"/>
      <c r="I44" s="63"/>
      <c r="J44" s="63"/>
      <c r="K44" s="61"/>
      <c r="L44" s="63"/>
      <c r="M44" s="63"/>
      <c r="N44" s="63"/>
      <c r="O44" s="63"/>
      <c r="P44" s="63"/>
      <c r="Q44" s="61"/>
      <c r="R44" s="43"/>
      <c r="S44" s="593"/>
      <c r="T44" s="593"/>
      <c r="U44" s="593"/>
      <c r="V44" s="47"/>
      <c r="W44" s="43"/>
    </row>
    <row r="45" spans="1:23" x14ac:dyDescent="0.35">
      <c r="A45" s="43"/>
      <c r="B45" s="43"/>
      <c r="C45" s="43"/>
      <c r="D45" s="43"/>
      <c r="E45" s="61"/>
      <c r="F45" s="43"/>
      <c r="G45" s="600"/>
      <c r="H45" s="600"/>
      <c r="I45" s="63"/>
      <c r="J45" s="63"/>
      <c r="K45" s="61"/>
      <c r="L45" s="63"/>
      <c r="M45" s="63"/>
      <c r="N45" s="63"/>
      <c r="O45" s="63"/>
      <c r="P45" s="63"/>
      <c r="Q45" s="61"/>
      <c r="R45" s="43"/>
      <c r="S45" s="593"/>
      <c r="T45" s="593"/>
      <c r="U45" s="593"/>
      <c r="V45" s="43"/>
      <c r="W45" s="43"/>
    </row>
    <row r="46" spans="1:23" x14ac:dyDescent="0.35">
      <c r="A46" s="43"/>
      <c r="B46" s="43"/>
      <c r="C46" s="43"/>
      <c r="D46" s="43"/>
      <c r="E46" s="61"/>
      <c r="F46" s="43"/>
      <c r="G46" s="600"/>
      <c r="H46" s="600"/>
      <c r="I46" s="63"/>
      <c r="J46" s="63"/>
      <c r="K46" s="61"/>
      <c r="L46" s="63"/>
      <c r="M46" s="63"/>
      <c r="N46" s="63"/>
      <c r="O46" s="63"/>
      <c r="P46" s="63"/>
      <c r="Q46" s="61"/>
      <c r="R46" s="43"/>
      <c r="S46" s="593"/>
      <c r="T46" s="593"/>
      <c r="U46" s="593"/>
      <c r="V46" s="43"/>
      <c r="W46" s="43"/>
    </row>
    <row r="47" spans="1:23" x14ac:dyDescent="0.35">
      <c r="A47" s="43"/>
      <c r="B47" s="43"/>
      <c r="C47" s="43"/>
      <c r="D47" s="43"/>
      <c r="E47" s="61"/>
      <c r="F47" s="43"/>
      <c r="G47" s="600"/>
      <c r="H47" s="600"/>
      <c r="I47" s="63"/>
      <c r="J47" s="63"/>
      <c r="K47" s="61"/>
      <c r="L47" s="63"/>
      <c r="M47" s="63"/>
      <c r="N47" s="63"/>
      <c r="O47" s="63"/>
      <c r="P47" s="63"/>
      <c r="Q47" s="61"/>
      <c r="R47" s="43"/>
      <c r="S47" s="593"/>
      <c r="T47" s="593"/>
      <c r="U47" s="593"/>
      <c r="V47" s="43"/>
      <c r="W47" s="43"/>
    </row>
    <row r="48" spans="1:23" x14ac:dyDescent="0.35">
      <c r="A48" s="43"/>
      <c r="B48" s="43"/>
      <c r="C48" s="43"/>
      <c r="D48" s="43"/>
      <c r="E48" s="61"/>
      <c r="F48" s="43"/>
      <c r="G48" s="600"/>
      <c r="H48" s="600"/>
      <c r="I48" s="63"/>
      <c r="J48" s="63"/>
      <c r="K48" s="61"/>
      <c r="L48" s="63"/>
      <c r="M48" s="63"/>
      <c r="N48" s="63"/>
      <c r="O48" s="63"/>
      <c r="P48" s="63"/>
      <c r="Q48" s="61"/>
      <c r="R48" s="43"/>
      <c r="S48" s="593"/>
      <c r="T48" s="593"/>
      <c r="U48" s="593"/>
      <c r="V48" s="43"/>
      <c r="W48" s="43"/>
    </row>
    <row r="49" spans="1:23" x14ac:dyDescent="0.35">
      <c r="A49" s="43"/>
      <c r="B49" s="43"/>
      <c r="C49" s="43"/>
      <c r="D49" s="43"/>
      <c r="E49" s="61"/>
      <c r="F49" s="43"/>
      <c r="G49" s="600"/>
      <c r="H49" s="600"/>
      <c r="I49" s="63"/>
      <c r="J49" s="63"/>
      <c r="K49" s="61"/>
      <c r="L49" s="63"/>
      <c r="M49" s="63"/>
      <c r="N49" s="63"/>
      <c r="O49" s="63"/>
      <c r="P49" s="63"/>
      <c r="Q49" s="61"/>
      <c r="R49" s="43"/>
      <c r="S49" s="593"/>
      <c r="T49" s="593"/>
      <c r="U49" s="593"/>
      <c r="V49" s="43"/>
      <c r="W49" s="43"/>
    </row>
    <row r="50" spans="1:23" x14ac:dyDescent="0.35">
      <c r="A50" s="43"/>
      <c r="B50" s="43"/>
      <c r="C50" s="43"/>
      <c r="D50" s="43"/>
      <c r="E50" s="61"/>
      <c r="F50" s="43"/>
      <c r="G50" s="600"/>
      <c r="H50" s="600"/>
      <c r="I50" s="63"/>
      <c r="J50" s="63"/>
      <c r="K50" s="61"/>
      <c r="L50" s="63"/>
      <c r="M50" s="63"/>
      <c r="N50" s="63"/>
      <c r="O50" s="63"/>
      <c r="P50" s="63"/>
      <c r="Q50" s="61"/>
      <c r="R50" s="43"/>
      <c r="S50" s="593"/>
      <c r="T50" s="593"/>
      <c r="U50" s="593"/>
      <c r="V50" s="43"/>
      <c r="W50" s="43"/>
    </row>
    <row r="51" spans="1:23" x14ac:dyDescent="0.35">
      <c r="A51" s="43"/>
      <c r="B51" s="43"/>
      <c r="C51" s="43"/>
      <c r="D51" s="43"/>
      <c r="E51" s="61"/>
      <c r="F51" s="43"/>
      <c r="G51" s="600"/>
      <c r="H51" s="600"/>
      <c r="I51" s="601"/>
      <c r="J51" s="601"/>
      <c r="K51" s="61"/>
      <c r="L51" s="601"/>
      <c r="M51" s="601"/>
      <c r="N51" s="601"/>
      <c r="O51" s="601"/>
      <c r="P51" s="601"/>
      <c r="Q51" s="61"/>
      <c r="R51" s="43"/>
      <c r="S51" s="602"/>
      <c r="T51" s="602"/>
      <c r="U51" s="602"/>
      <c r="V51" s="43"/>
      <c r="W51" s="43"/>
    </row>
    <row r="52" spans="1:23" x14ac:dyDescent="0.35">
      <c r="A52" s="43"/>
      <c r="B52" s="43"/>
      <c r="C52" s="43"/>
      <c r="D52" s="43"/>
      <c r="E52" s="61"/>
      <c r="F52" s="43"/>
      <c r="G52" s="600"/>
      <c r="H52" s="600"/>
      <c r="I52" s="63"/>
      <c r="J52" s="63"/>
      <c r="K52" s="61"/>
      <c r="L52" s="63"/>
      <c r="M52" s="63"/>
      <c r="N52" s="63"/>
      <c r="O52" s="63"/>
      <c r="P52" s="63"/>
      <c r="Q52" s="61"/>
      <c r="R52" s="43"/>
      <c r="S52" s="593"/>
      <c r="T52" s="593"/>
      <c r="U52" s="593"/>
      <c r="V52" s="43"/>
      <c r="W52" s="43"/>
    </row>
    <row r="53" spans="1:23" x14ac:dyDescent="0.35">
      <c r="A53" s="43"/>
      <c r="B53" s="43"/>
      <c r="C53" s="43"/>
      <c r="D53" s="43"/>
      <c r="E53" s="61"/>
      <c r="F53" s="43"/>
      <c r="G53" s="600"/>
      <c r="H53" s="600"/>
      <c r="I53" s="63"/>
      <c r="J53" s="63"/>
      <c r="K53" s="61"/>
      <c r="L53" s="63"/>
      <c r="M53" s="63"/>
      <c r="N53" s="63"/>
      <c r="O53" s="63"/>
      <c r="P53" s="63"/>
      <c r="Q53" s="61"/>
      <c r="R53" s="43"/>
      <c r="S53" s="593"/>
      <c r="T53" s="593"/>
      <c r="U53" s="593"/>
      <c r="V53" s="43"/>
      <c r="W53" s="43"/>
    </row>
    <row r="54" spans="1:23" x14ac:dyDescent="0.35">
      <c r="A54" s="43"/>
      <c r="B54" s="43"/>
      <c r="C54" s="43"/>
      <c r="D54" s="43"/>
      <c r="E54" s="61"/>
      <c r="F54" s="43"/>
      <c r="G54" s="600"/>
      <c r="H54" s="600"/>
      <c r="I54" s="601"/>
      <c r="J54" s="601"/>
      <c r="K54" s="61"/>
      <c r="L54" s="601"/>
      <c r="M54" s="601"/>
      <c r="N54" s="601"/>
      <c r="O54" s="601"/>
      <c r="P54" s="601"/>
      <c r="Q54" s="61"/>
      <c r="R54" s="43"/>
      <c r="S54" s="602"/>
      <c r="T54" s="602"/>
      <c r="U54" s="602"/>
      <c r="V54" s="43"/>
      <c r="W54" s="43"/>
    </row>
    <row r="55" spans="1:23" x14ac:dyDescent="0.35">
      <c r="A55" s="43"/>
      <c r="B55" s="43"/>
      <c r="C55" s="43"/>
      <c r="D55" s="43"/>
      <c r="E55" s="61"/>
      <c r="F55" s="43"/>
      <c r="G55" s="600"/>
      <c r="H55" s="600"/>
      <c r="I55" s="63"/>
      <c r="J55" s="63"/>
      <c r="K55" s="61"/>
      <c r="L55" s="63"/>
      <c r="M55" s="63"/>
      <c r="N55" s="63"/>
      <c r="O55" s="63"/>
      <c r="P55" s="63"/>
      <c r="Q55" s="61"/>
      <c r="R55" s="43"/>
      <c r="S55" s="593"/>
      <c r="T55" s="593"/>
      <c r="U55" s="593"/>
      <c r="V55" s="43"/>
      <c r="W55" s="43"/>
    </row>
    <row r="56" spans="1:23" x14ac:dyDescent="0.35">
      <c r="A56" s="43"/>
      <c r="B56" s="43"/>
      <c r="C56" s="43"/>
      <c r="D56" s="43"/>
      <c r="E56" s="61"/>
      <c r="F56" s="43"/>
      <c r="G56" s="600"/>
      <c r="H56" s="600"/>
      <c r="I56" s="63"/>
      <c r="J56" s="63"/>
      <c r="K56" s="61"/>
      <c r="L56" s="63"/>
      <c r="M56" s="63"/>
      <c r="N56" s="63"/>
      <c r="O56" s="63"/>
      <c r="P56" s="63"/>
      <c r="Q56" s="61"/>
      <c r="R56" s="43"/>
      <c r="S56" s="593"/>
      <c r="T56" s="593"/>
      <c r="U56" s="593"/>
      <c r="V56" s="43"/>
      <c r="W56" s="43"/>
    </row>
    <row r="57" spans="1:23" x14ac:dyDescent="0.35">
      <c r="A57" s="43"/>
      <c r="B57" s="43"/>
      <c r="C57" s="43"/>
      <c r="D57" s="43"/>
      <c r="E57" s="61"/>
      <c r="F57" s="43"/>
      <c r="G57" s="600"/>
      <c r="H57" s="600"/>
      <c r="I57" s="63"/>
      <c r="J57" s="63"/>
      <c r="K57" s="61"/>
      <c r="L57" s="63"/>
      <c r="M57" s="63"/>
      <c r="N57" s="63"/>
      <c r="O57" s="63"/>
      <c r="P57" s="63"/>
      <c r="Q57" s="61"/>
      <c r="R57" s="43"/>
      <c r="S57" s="593"/>
      <c r="T57" s="593"/>
      <c r="U57" s="593"/>
      <c r="V57" s="43"/>
      <c r="W57" s="43"/>
    </row>
    <row r="58" spans="1:23" x14ac:dyDescent="0.35">
      <c r="A58" s="43"/>
      <c r="B58" s="43"/>
      <c r="C58" s="43"/>
      <c r="D58" s="43"/>
      <c r="E58" s="61"/>
      <c r="F58" s="43"/>
      <c r="G58" s="600"/>
      <c r="H58" s="600"/>
      <c r="I58" s="63"/>
      <c r="J58" s="63"/>
      <c r="K58" s="61"/>
      <c r="L58" s="63"/>
      <c r="M58" s="63"/>
      <c r="N58" s="63"/>
      <c r="O58" s="63"/>
      <c r="P58" s="63"/>
      <c r="Q58" s="61"/>
      <c r="R58" s="43"/>
      <c r="S58" s="593"/>
      <c r="T58" s="593"/>
      <c r="U58" s="593"/>
      <c r="V58" s="43"/>
      <c r="W58" s="43"/>
    </row>
    <row r="59" spans="1:23" x14ac:dyDescent="0.35">
      <c r="A59" s="43"/>
      <c r="B59" s="43"/>
      <c r="C59" s="43"/>
      <c r="D59" s="43"/>
      <c r="E59" s="61"/>
      <c r="F59" s="43"/>
      <c r="G59" s="600"/>
      <c r="H59" s="600"/>
      <c r="I59" s="601"/>
      <c r="J59" s="601"/>
      <c r="K59" s="61"/>
      <c r="L59" s="601"/>
      <c r="M59" s="601"/>
      <c r="N59" s="601"/>
      <c r="O59" s="601"/>
      <c r="P59" s="601"/>
      <c r="Q59" s="61"/>
      <c r="R59" s="43"/>
      <c r="S59" s="602"/>
      <c r="T59" s="602"/>
      <c r="U59" s="602"/>
      <c r="V59" s="43"/>
      <c r="W59" s="43"/>
    </row>
    <row r="60" spans="1:23" x14ac:dyDescent="0.35">
      <c r="A60" s="43"/>
      <c r="B60" s="43"/>
      <c r="C60" s="43"/>
      <c r="D60" s="43"/>
      <c r="E60" s="61"/>
      <c r="F60" s="43"/>
      <c r="G60" s="600"/>
      <c r="H60" s="600"/>
      <c r="I60" s="601"/>
      <c r="J60" s="601"/>
      <c r="K60" s="61"/>
      <c r="L60" s="601"/>
      <c r="M60" s="601"/>
      <c r="N60" s="601"/>
      <c r="O60" s="601"/>
      <c r="P60" s="601"/>
      <c r="Q60" s="61"/>
      <c r="R60" s="43"/>
      <c r="S60" s="602"/>
      <c r="T60" s="602"/>
      <c r="U60" s="602"/>
      <c r="V60" s="43"/>
      <c r="W60" s="43"/>
    </row>
    <row r="61" spans="1:23" x14ac:dyDescent="0.35">
      <c r="A61" s="43"/>
      <c r="B61" s="43"/>
      <c r="C61" s="43"/>
      <c r="D61" s="43"/>
      <c r="E61" s="61"/>
      <c r="F61" s="43"/>
      <c r="G61" s="600"/>
      <c r="H61" s="600"/>
      <c r="I61" s="63"/>
      <c r="J61" s="63"/>
      <c r="K61" s="61"/>
      <c r="L61" s="63"/>
      <c r="M61" s="63"/>
      <c r="N61" s="63"/>
      <c r="O61" s="63"/>
      <c r="P61" s="63"/>
      <c r="Q61" s="61"/>
      <c r="R61" s="43"/>
      <c r="S61" s="593"/>
      <c r="T61" s="593"/>
      <c r="U61" s="593"/>
      <c r="V61" s="43"/>
      <c r="W61" s="43"/>
    </row>
    <row r="62" spans="1:23" x14ac:dyDescent="0.35">
      <c r="A62" s="43"/>
      <c r="B62" s="43"/>
      <c r="C62" s="43"/>
      <c r="D62" s="43"/>
      <c r="E62" s="61"/>
      <c r="F62" s="43"/>
      <c r="G62" s="600"/>
      <c r="H62" s="600"/>
      <c r="I62" s="63"/>
      <c r="J62" s="63"/>
      <c r="K62" s="61"/>
      <c r="L62" s="63"/>
      <c r="M62" s="63"/>
      <c r="N62" s="63"/>
      <c r="O62" s="63"/>
      <c r="P62" s="63"/>
      <c r="Q62" s="61"/>
      <c r="R62" s="43"/>
      <c r="S62" s="593"/>
      <c r="T62" s="593"/>
      <c r="U62" s="593"/>
      <c r="V62" s="43"/>
      <c r="W62" s="43"/>
    </row>
    <row r="63" spans="1:23" x14ac:dyDescent="0.35">
      <c r="A63" s="43"/>
      <c r="B63" s="43"/>
      <c r="C63" s="43"/>
      <c r="D63" s="43"/>
      <c r="E63" s="61"/>
      <c r="F63" s="43"/>
      <c r="G63" s="600"/>
      <c r="H63" s="600"/>
      <c r="I63" s="601"/>
      <c r="J63" s="601"/>
      <c r="K63" s="61"/>
      <c r="L63" s="601"/>
      <c r="M63" s="601"/>
      <c r="N63" s="601"/>
      <c r="O63" s="601"/>
      <c r="P63" s="601"/>
      <c r="Q63" s="61"/>
      <c r="R63" s="43"/>
      <c r="S63" s="602"/>
      <c r="T63" s="602"/>
      <c r="U63" s="602"/>
      <c r="V63" s="43"/>
      <c r="W63" s="43"/>
    </row>
    <row r="64" spans="1:23" x14ac:dyDescent="0.35">
      <c r="A64" s="43"/>
      <c r="B64" s="43"/>
      <c r="C64" s="43"/>
      <c r="D64" s="43"/>
      <c r="E64" s="61"/>
      <c r="F64" s="43"/>
      <c r="G64" s="600"/>
      <c r="H64" s="600"/>
      <c r="I64" s="601"/>
      <c r="J64" s="601"/>
      <c r="K64" s="61"/>
      <c r="L64" s="601"/>
      <c r="M64" s="601"/>
      <c r="N64" s="601"/>
      <c r="O64" s="601"/>
      <c r="P64" s="601"/>
      <c r="Q64" s="61"/>
      <c r="R64" s="43"/>
      <c r="S64" s="602"/>
      <c r="T64" s="602"/>
      <c r="U64" s="602"/>
      <c r="V64" s="43"/>
      <c r="W64" s="43"/>
    </row>
    <row r="65" spans="1:23" x14ac:dyDescent="0.35">
      <c r="A65" s="43"/>
      <c r="B65" s="43"/>
      <c r="C65" s="43"/>
      <c r="D65" s="43"/>
      <c r="E65" s="61"/>
      <c r="F65" s="43"/>
      <c r="G65" s="600"/>
      <c r="H65" s="600"/>
      <c r="I65" s="63"/>
      <c r="J65" s="63"/>
      <c r="K65" s="61"/>
      <c r="L65" s="63"/>
      <c r="M65" s="63"/>
      <c r="N65" s="63"/>
      <c r="O65" s="63"/>
      <c r="P65" s="63"/>
      <c r="Q65" s="61"/>
      <c r="R65" s="43"/>
      <c r="S65" s="593"/>
      <c r="T65" s="593"/>
      <c r="U65" s="593"/>
      <c r="V65" s="43"/>
      <c r="W65" s="43"/>
    </row>
    <row r="66" spans="1:23" x14ac:dyDescent="0.35">
      <c r="A66" s="43"/>
      <c r="B66" s="43"/>
      <c r="C66" s="43"/>
      <c r="D66" s="43"/>
      <c r="E66" s="61"/>
      <c r="F66" s="43"/>
      <c r="G66" s="600"/>
      <c r="H66" s="600"/>
      <c r="I66" s="63"/>
      <c r="J66" s="601"/>
      <c r="K66" s="61"/>
      <c r="L66" s="63"/>
      <c r="M66" s="63"/>
      <c r="N66" s="63"/>
      <c r="O66" s="63"/>
      <c r="P66" s="63"/>
      <c r="Q66" s="61"/>
      <c r="R66" s="43"/>
      <c r="S66" s="593"/>
      <c r="T66" s="593"/>
      <c r="U66" s="593"/>
      <c r="V66" s="43"/>
      <c r="W66" s="43"/>
    </row>
    <row r="67" spans="1:23" x14ac:dyDescent="0.35">
      <c r="A67" s="43"/>
      <c r="B67" s="43"/>
      <c r="C67" s="43"/>
      <c r="D67" s="43"/>
      <c r="E67" s="61"/>
      <c r="F67" s="43"/>
      <c r="G67" s="600"/>
      <c r="H67" s="600"/>
      <c r="I67" s="63"/>
      <c r="J67" s="601"/>
      <c r="K67" s="61"/>
      <c r="L67" s="63"/>
      <c r="M67" s="63"/>
      <c r="N67" s="63"/>
      <c r="O67" s="63"/>
      <c r="P67" s="63"/>
      <c r="Q67" s="61"/>
      <c r="R67" s="43"/>
      <c r="S67" s="593"/>
      <c r="T67" s="593"/>
      <c r="U67" s="593"/>
      <c r="V67" s="43"/>
      <c r="W67" s="43"/>
    </row>
    <row r="68" spans="1:23" x14ac:dyDescent="0.35">
      <c r="A68" s="43"/>
      <c r="B68" s="43"/>
      <c r="C68" s="43"/>
      <c r="D68" s="43"/>
      <c r="E68" s="61"/>
      <c r="F68" s="43"/>
      <c r="G68" s="600"/>
      <c r="H68" s="600"/>
      <c r="I68" s="63"/>
      <c r="J68" s="601"/>
      <c r="K68" s="61"/>
      <c r="L68" s="63"/>
      <c r="M68" s="63"/>
      <c r="N68" s="63"/>
      <c r="O68" s="63"/>
      <c r="P68" s="63"/>
      <c r="Q68" s="61"/>
      <c r="R68" s="43"/>
      <c r="S68" s="593"/>
      <c r="T68" s="593"/>
      <c r="U68" s="593"/>
      <c r="V68" s="43"/>
      <c r="W68" s="43"/>
    </row>
    <row r="69" spans="1:23" x14ac:dyDescent="0.35">
      <c r="A69" s="43"/>
      <c r="B69" s="43"/>
      <c r="C69" s="43"/>
      <c r="D69" s="43"/>
      <c r="E69" s="61"/>
      <c r="F69" s="43"/>
      <c r="G69" s="600"/>
      <c r="H69" s="600"/>
      <c r="I69" s="601"/>
      <c r="J69" s="601"/>
      <c r="K69" s="61"/>
      <c r="L69" s="601"/>
      <c r="M69" s="601"/>
      <c r="N69" s="601"/>
      <c r="O69" s="601"/>
      <c r="P69" s="601"/>
      <c r="Q69" s="61"/>
      <c r="R69" s="43"/>
      <c r="S69" s="602"/>
      <c r="T69" s="602"/>
      <c r="U69" s="602"/>
      <c r="V69" s="43"/>
      <c r="W69" s="43"/>
    </row>
    <row r="70" spans="1:23" x14ac:dyDescent="0.35">
      <c r="A70" s="43"/>
      <c r="B70" s="43"/>
      <c r="C70" s="43"/>
      <c r="D70" s="43"/>
      <c r="E70" s="61"/>
      <c r="F70" s="43"/>
      <c r="G70" s="600"/>
      <c r="H70" s="600"/>
      <c r="I70" s="63"/>
      <c r="J70" s="63"/>
      <c r="K70" s="61"/>
      <c r="L70" s="63"/>
      <c r="M70" s="63"/>
      <c r="N70" s="63"/>
      <c r="O70" s="63"/>
      <c r="P70" s="63"/>
      <c r="Q70" s="61"/>
      <c r="R70" s="43"/>
      <c r="S70" s="593"/>
      <c r="T70" s="593"/>
      <c r="U70" s="593"/>
      <c r="V70" s="43"/>
      <c r="W70" s="43"/>
    </row>
    <row r="71" spans="1:23" x14ac:dyDescent="0.35">
      <c r="A71" s="43"/>
      <c r="B71" s="43"/>
      <c r="C71" s="43"/>
      <c r="D71" s="43"/>
      <c r="E71" s="61"/>
      <c r="F71" s="43"/>
      <c r="G71" s="600"/>
      <c r="H71" s="600"/>
      <c r="I71" s="63"/>
      <c r="J71" s="63"/>
      <c r="K71" s="61"/>
      <c r="L71" s="63"/>
      <c r="M71" s="63"/>
      <c r="N71" s="63"/>
      <c r="O71" s="63"/>
      <c r="P71" s="63"/>
      <c r="Q71" s="61"/>
      <c r="R71" s="43"/>
      <c r="S71" s="593"/>
      <c r="T71" s="593"/>
      <c r="U71" s="593"/>
      <c r="V71" s="43"/>
      <c r="W71" s="43"/>
    </row>
    <row r="72" spans="1:23" x14ac:dyDescent="0.35">
      <c r="A72" s="43"/>
      <c r="B72" s="43"/>
      <c r="C72" s="43"/>
      <c r="D72" s="43"/>
      <c r="E72" s="61"/>
      <c r="F72" s="43"/>
      <c r="G72" s="600"/>
      <c r="H72" s="600"/>
      <c r="I72" s="63"/>
      <c r="J72" s="63"/>
      <c r="K72" s="61"/>
      <c r="L72" s="63"/>
      <c r="M72" s="63"/>
      <c r="N72" s="63"/>
      <c r="O72" s="63"/>
      <c r="P72" s="63"/>
      <c r="Q72" s="61"/>
      <c r="R72" s="43"/>
      <c r="S72" s="593"/>
      <c r="T72" s="593"/>
      <c r="U72" s="593"/>
      <c r="V72" s="43"/>
      <c r="W72" s="43"/>
    </row>
    <row r="73" spans="1:23" x14ac:dyDescent="0.35">
      <c r="A73" s="43"/>
      <c r="B73" s="43"/>
      <c r="C73" s="43"/>
      <c r="D73" s="43"/>
      <c r="E73" s="61"/>
      <c r="F73" s="43"/>
      <c r="G73" s="600"/>
      <c r="H73" s="600"/>
      <c r="I73" s="601"/>
      <c r="J73" s="601"/>
      <c r="K73" s="61"/>
      <c r="L73" s="601"/>
      <c r="M73" s="601"/>
      <c r="N73" s="601"/>
      <c r="O73" s="601"/>
      <c r="P73" s="601"/>
      <c r="Q73" s="61"/>
      <c r="R73" s="43"/>
      <c r="S73" s="602"/>
      <c r="T73" s="602"/>
      <c r="U73" s="602"/>
      <c r="V73" s="43"/>
      <c r="W73" s="43"/>
    </row>
    <row r="74" spans="1:23" x14ac:dyDescent="0.35">
      <c r="A74" s="43"/>
      <c r="B74" s="43"/>
      <c r="C74" s="43"/>
      <c r="D74" s="43"/>
      <c r="E74" s="61"/>
      <c r="F74" s="43"/>
      <c r="G74" s="600"/>
      <c r="H74" s="600"/>
      <c r="I74" s="601"/>
      <c r="J74" s="601"/>
      <c r="K74" s="61"/>
      <c r="L74" s="601"/>
      <c r="M74" s="601"/>
      <c r="N74" s="601"/>
      <c r="O74" s="601"/>
      <c r="P74" s="601"/>
      <c r="Q74" s="61"/>
      <c r="R74" s="43"/>
      <c r="S74" s="602"/>
      <c r="T74" s="602"/>
      <c r="U74" s="602"/>
      <c r="V74" s="43"/>
      <c r="W74" s="43"/>
    </row>
    <row r="75" spans="1:23" x14ac:dyDescent="0.35">
      <c r="A75" s="43"/>
      <c r="B75" s="43"/>
      <c r="C75" s="43"/>
      <c r="D75" s="43"/>
      <c r="E75" s="61"/>
      <c r="F75" s="43"/>
      <c r="G75" s="600"/>
      <c r="H75" s="600"/>
      <c r="I75" s="63"/>
      <c r="J75" s="63"/>
      <c r="K75" s="61"/>
      <c r="L75" s="63"/>
      <c r="M75" s="63"/>
      <c r="N75" s="63"/>
      <c r="O75" s="63"/>
      <c r="P75" s="63"/>
      <c r="Q75" s="61"/>
      <c r="R75" s="43"/>
      <c r="S75" s="593"/>
      <c r="T75" s="593"/>
      <c r="U75" s="593"/>
      <c r="V75" s="43"/>
      <c r="W75" s="43"/>
    </row>
    <row r="76" spans="1:23" x14ac:dyDescent="0.35">
      <c r="A76" s="43"/>
      <c r="B76" s="43"/>
      <c r="C76" s="43"/>
      <c r="D76" s="43"/>
      <c r="E76" s="61"/>
      <c r="F76" s="43"/>
      <c r="G76" s="600"/>
      <c r="H76" s="600"/>
      <c r="I76" s="63"/>
      <c r="J76" s="63"/>
      <c r="K76" s="61"/>
      <c r="L76" s="63"/>
      <c r="M76" s="63"/>
      <c r="N76" s="63"/>
      <c r="O76" s="63"/>
      <c r="P76" s="63"/>
      <c r="Q76" s="61"/>
      <c r="R76" s="43"/>
      <c r="S76" s="593"/>
      <c r="T76" s="593"/>
      <c r="U76" s="593"/>
      <c r="V76" s="43"/>
      <c r="W76" s="43"/>
    </row>
    <row r="77" spans="1:23" x14ac:dyDescent="0.35">
      <c r="A77" s="43"/>
      <c r="B77" s="43"/>
      <c r="C77" s="43"/>
      <c r="D77" s="43"/>
      <c r="E77" s="61"/>
      <c r="F77" s="43"/>
      <c r="G77" s="600"/>
      <c r="H77" s="600"/>
      <c r="I77" s="63"/>
      <c r="J77" s="63"/>
      <c r="K77" s="61"/>
      <c r="L77" s="63"/>
      <c r="M77" s="63"/>
      <c r="N77" s="63"/>
      <c r="O77" s="63"/>
      <c r="P77" s="63"/>
      <c r="Q77" s="61"/>
      <c r="R77" s="43"/>
      <c r="S77" s="593"/>
      <c r="T77" s="593"/>
      <c r="U77" s="593"/>
      <c r="V77" s="43"/>
      <c r="W77" s="43"/>
    </row>
    <row r="78" spans="1:23" x14ac:dyDescent="0.35">
      <c r="A78" s="43"/>
      <c r="B78" s="43"/>
      <c r="C78" s="43"/>
      <c r="D78" s="43"/>
      <c r="E78" s="61"/>
      <c r="F78" s="43"/>
      <c r="G78" s="600"/>
      <c r="H78" s="600"/>
      <c r="I78" s="601"/>
      <c r="J78" s="601"/>
      <c r="K78" s="61"/>
      <c r="L78" s="601"/>
      <c r="M78" s="601"/>
      <c r="N78" s="601"/>
      <c r="O78" s="601"/>
      <c r="P78" s="601"/>
      <c r="Q78" s="61"/>
      <c r="R78" s="43"/>
      <c r="S78" s="602"/>
      <c r="T78" s="602"/>
      <c r="U78" s="602"/>
      <c r="V78" s="43"/>
      <c r="W78" s="43"/>
    </row>
    <row r="79" spans="1:23" x14ac:dyDescent="0.35">
      <c r="A79" s="43"/>
      <c r="B79" s="43"/>
      <c r="C79" s="43"/>
      <c r="D79" s="43"/>
      <c r="E79" s="61"/>
      <c r="F79" s="43"/>
      <c r="G79" s="600"/>
      <c r="H79" s="600"/>
      <c r="I79" s="601"/>
      <c r="J79" s="601"/>
      <c r="K79" s="61"/>
      <c r="L79" s="601"/>
      <c r="M79" s="601"/>
      <c r="N79" s="601"/>
      <c r="O79" s="601"/>
      <c r="P79" s="601"/>
      <c r="Q79" s="61"/>
      <c r="R79" s="43"/>
      <c r="S79" s="602"/>
      <c r="T79" s="602"/>
      <c r="U79" s="602"/>
      <c r="V79" s="43"/>
      <c r="W79" s="43"/>
    </row>
    <row r="80" spans="1:23" x14ac:dyDescent="0.35">
      <c r="A80" s="43"/>
      <c r="B80" s="43"/>
      <c r="C80" s="43"/>
      <c r="D80" s="43"/>
      <c r="E80" s="61"/>
      <c r="F80" s="43"/>
      <c r="G80" s="600"/>
      <c r="H80" s="600"/>
      <c r="I80" s="601"/>
      <c r="J80" s="601"/>
      <c r="K80" s="61"/>
      <c r="L80" s="601"/>
      <c r="M80" s="601"/>
      <c r="N80" s="601"/>
      <c r="O80" s="601"/>
      <c r="P80" s="601"/>
      <c r="Q80" s="61"/>
      <c r="R80" s="43"/>
      <c r="S80" s="602"/>
      <c r="T80" s="602"/>
      <c r="U80" s="602"/>
      <c r="V80" s="43"/>
      <c r="W80" s="43"/>
    </row>
    <row r="81" spans="1:16285" x14ac:dyDescent="0.35">
      <c r="A81" s="43"/>
      <c r="B81" s="43"/>
      <c r="C81" s="43"/>
      <c r="D81" s="43"/>
      <c r="E81" s="61"/>
      <c r="F81" s="43"/>
      <c r="G81" s="600"/>
      <c r="H81" s="600"/>
      <c r="I81" s="601"/>
      <c r="J81" s="601"/>
      <c r="K81" s="61"/>
      <c r="L81" s="601"/>
      <c r="M81" s="601"/>
      <c r="N81" s="601"/>
      <c r="O81" s="601"/>
      <c r="P81" s="601"/>
      <c r="Q81" s="61"/>
      <c r="R81" s="43"/>
      <c r="S81" s="602"/>
      <c r="T81" s="602"/>
      <c r="U81" s="602"/>
      <c r="V81" s="43"/>
      <c r="W81" s="43"/>
    </row>
    <row r="82" spans="1:16285" x14ac:dyDescent="0.35">
      <c r="A82" s="43"/>
      <c r="B82" s="43"/>
      <c r="C82" s="43"/>
      <c r="D82" s="43"/>
      <c r="E82" s="61"/>
      <c r="F82" s="43"/>
      <c r="G82" s="600"/>
      <c r="H82" s="600"/>
      <c r="I82" s="63"/>
      <c r="J82" s="63"/>
      <c r="K82" s="61"/>
      <c r="L82" s="63"/>
      <c r="M82" s="63"/>
      <c r="N82" s="63"/>
      <c r="O82" s="63"/>
      <c r="P82" s="63"/>
      <c r="Q82" s="61"/>
      <c r="R82" s="43"/>
      <c r="S82" s="593"/>
      <c r="T82" s="593"/>
      <c r="U82" s="593"/>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00"/>
      <c r="H83" s="600"/>
      <c r="I83" s="63"/>
      <c r="J83" s="63"/>
      <c r="K83" s="61"/>
      <c r="L83" s="63"/>
      <c r="M83" s="63"/>
      <c r="N83" s="63"/>
      <c r="O83" s="63"/>
      <c r="P83" s="63"/>
      <c r="Q83" s="61"/>
      <c r="R83" s="43"/>
      <c r="S83" s="593"/>
      <c r="T83" s="593"/>
      <c r="U83" s="593"/>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00"/>
      <c r="H84" s="600"/>
      <c r="I84" s="63"/>
      <c r="J84" s="63"/>
      <c r="K84" s="61"/>
      <c r="L84" s="63"/>
      <c r="M84" s="63"/>
      <c r="N84" s="63"/>
      <c r="O84" s="63"/>
      <c r="P84" s="63"/>
      <c r="Q84" s="61"/>
      <c r="R84" s="43"/>
      <c r="S84" s="593"/>
      <c r="T84" s="593"/>
      <c r="U84" s="593"/>
      <c r="V84" s="43"/>
      <c r="W84" s="43"/>
    </row>
    <row r="85" spans="1:16285" x14ac:dyDescent="0.35">
      <c r="A85" s="43"/>
      <c r="B85" s="43"/>
      <c r="C85" s="43"/>
      <c r="D85" s="43"/>
      <c r="E85" s="61"/>
      <c r="F85" s="43"/>
      <c r="G85" s="600"/>
      <c r="H85" s="600"/>
      <c r="I85" s="63"/>
      <c r="J85" s="63"/>
      <c r="K85" s="61"/>
      <c r="L85" s="63"/>
      <c r="M85" s="63"/>
      <c r="N85" s="63"/>
      <c r="O85" s="63"/>
      <c r="P85" s="63"/>
      <c r="Q85" s="61"/>
      <c r="R85" s="43"/>
      <c r="S85" s="593"/>
      <c r="T85" s="593"/>
      <c r="U85" s="593"/>
      <c r="V85" s="43"/>
      <c r="W85" s="43"/>
    </row>
    <row r="86" spans="1:16285" x14ac:dyDescent="0.35">
      <c r="A86" s="43"/>
      <c r="B86" s="43"/>
      <c r="C86" s="43"/>
      <c r="D86" s="43"/>
      <c r="E86" s="61"/>
      <c r="F86" s="43"/>
      <c r="G86" s="600"/>
      <c r="H86" s="600"/>
      <c r="I86" s="63"/>
      <c r="J86" s="63"/>
      <c r="K86" s="61"/>
      <c r="L86" s="63"/>
      <c r="M86" s="63"/>
      <c r="N86" s="63"/>
      <c r="O86" s="63"/>
      <c r="P86" s="63"/>
      <c r="Q86" s="61"/>
      <c r="R86" s="43"/>
      <c r="S86" s="593"/>
      <c r="T86" s="593"/>
      <c r="U86" s="593"/>
      <c r="V86" s="43"/>
      <c r="W86" s="43"/>
    </row>
    <row r="87" spans="1:16285" x14ac:dyDescent="0.35">
      <c r="A87" s="43"/>
      <c r="B87" s="43"/>
      <c r="C87" s="43"/>
      <c r="D87" s="43"/>
      <c r="E87" s="61"/>
      <c r="F87" s="43"/>
      <c r="G87" s="600"/>
      <c r="H87" s="600"/>
      <c r="I87" s="63"/>
      <c r="J87" s="63"/>
      <c r="K87" s="61"/>
      <c r="L87" s="63"/>
      <c r="M87" s="63"/>
      <c r="N87" s="63"/>
      <c r="O87" s="63"/>
      <c r="P87" s="63"/>
      <c r="Q87" s="61"/>
      <c r="R87" s="43"/>
      <c r="S87" s="593"/>
      <c r="T87" s="593"/>
      <c r="U87" s="593"/>
      <c r="V87" s="43"/>
      <c r="W87" s="43"/>
    </row>
    <row r="88" spans="1:16285" x14ac:dyDescent="0.35">
      <c r="A88" s="43"/>
      <c r="B88" s="43"/>
      <c r="C88" s="43"/>
      <c r="D88" s="43"/>
      <c r="E88" s="61"/>
      <c r="F88" s="43"/>
      <c r="G88" s="600"/>
      <c r="H88" s="600"/>
      <c r="I88" s="63"/>
      <c r="J88" s="63"/>
      <c r="K88" s="61"/>
      <c r="L88" s="63"/>
      <c r="M88" s="63"/>
      <c r="N88" s="63"/>
      <c r="O88" s="63"/>
      <c r="P88" s="63"/>
      <c r="Q88" s="61"/>
      <c r="R88" s="43"/>
      <c r="S88" s="593"/>
      <c r="T88" s="593"/>
      <c r="U88" s="593"/>
      <c r="V88" s="43"/>
      <c r="W88" s="43"/>
    </row>
    <row r="89" spans="1:16285" x14ac:dyDescent="0.35">
      <c r="A89" s="43"/>
      <c r="B89" s="43"/>
      <c r="C89" s="43"/>
      <c r="D89" s="43"/>
      <c r="E89" s="61"/>
      <c r="F89" s="43"/>
      <c r="G89" s="600"/>
      <c r="H89" s="600"/>
      <c r="I89" s="601"/>
      <c r="J89" s="601"/>
      <c r="K89" s="61"/>
      <c r="L89" s="601"/>
      <c r="M89" s="601"/>
      <c r="N89" s="601"/>
      <c r="O89" s="601"/>
      <c r="P89" s="601"/>
      <c r="Q89" s="61"/>
      <c r="R89" s="43"/>
      <c r="S89" s="602"/>
      <c r="T89" s="602"/>
      <c r="U89" s="602"/>
      <c r="V89" s="43"/>
      <c r="W89" s="43"/>
    </row>
    <row r="90" spans="1:16285" x14ac:dyDescent="0.35">
      <c r="A90" s="43"/>
      <c r="B90" s="43"/>
      <c r="C90" s="43"/>
      <c r="D90" s="43"/>
      <c r="E90" s="61"/>
      <c r="F90" s="43"/>
      <c r="G90" s="600"/>
      <c r="H90" s="600"/>
      <c r="I90" s="63"/>
      <c r="J90" s="63"/>
      <c r="K90" s="61"/>
      <c r="L90" s="63"/>
      <c r="M90" s="63"/>
      <c r="N90" s="63"/>
      <c r="O90" s="63"/>
      <c r="P90" s="63"/>
      <c r="Q90" s="61"/>
      <c r="R90" s="43"/>
      <c r="S90" s="593"/>
      <c r="T90" s="593"/>
      <c r="U90" s="593"/>
      <c r="V90" s="43"/>
      <c r="W90" s="43"/>
    </row>
    <row r="91" spans="1:16285" x14ac:dyDescent="0.35">
      <c r="A91" s="43"/>
      <c r="B91" s="43"/>
      <c r="C91" s="43"/>
      <c r="D91" s="43"/>
      <c r="E91" s="61"/>
      <c r="F91" s="43"/>
      <c r="G91" s="600"/>
      <c r="H91" s="600"/>
      <c r="I91" s="601"/>
      <c r="J91" s="601"/>
      <c r="K91" s="61"/>
      <c r="L91" s="601"/>
      <c r="M91" s="601"/>
      <c r="N91" s="601"/>
      <c r="O91" s="601"/>
      <c r="P91" s="601"/>
      <c r="Q91" s="61"/>
      <c r="R91" s="43"/>
      <c r="S91" s="602"/>
      <c r="T91" s="602"/>
      <c r="U91" s="602"/>
      <c r="V91" s="43"/>
      <c r="W91" s="43"/>
    </row>
    <row r="92" spans="1:16285" x14ac:dyDescent="0.35">
      <c r="A92" s="43"/>
      <c r="B92" s="43"/>
      <c r="C92" s="43"/>
      <c r="D92" s="43"/>
      <c r="E92" s="61"/>
      <c r="F92" s="43"/>
      <c r="G92" s="600"/>
      <c r="H92" s="600"/>
      <c r="I92" s="601"/>
      <c r="J92" s="601"/>
      <c r="K92" s="61"/>
      <c r="L92" s="601"/>
      <c r="M92" s="601"/>
      <c r="N92" s="601"/>
      <c r="O92" s="601"/>
      <c r="P92" s="601"/>
      <c r="Q92" s="61"/>
      <c r="R92" s="43"/>
      <c r="S92" s="602"/>
      <c r="T92" s="602"/>
      <c r="U92" s="602"/>
      <c r="V92" s="43"/>
      <c r="W92" s="43"/>
    </row>
    <row r="93" spans="1:16285" x14ac:dyDescent="0.35">
      <c r="A93" s="43"/>
      <c r="B93" s="43"/>
      <c r="C93" s="43"/>
      <c r="D93" s="43"/>
      <c r="E93" s="61"/>
      <c r="F93" s="43"/>
      <c r="G93" s="600"/>
      <c r="H93" s="600"/>
      <c r="I93" s="601"/>
      <c r="J93" s="601"/>
      <c r="K93" s="61"/>
      <c r="L93" s="601"/>
      <c r="M93" s="601"/>
      <c r="N93" s="601"/>
      <c r="O93" s="601"/>
      <c r="P93" s="601"/>
      <c r="Q93" s="61"/>
      <c r="R93" s="43"/>
      <c r="S93" s="602"/>
      <c r="T93" s="602"/>
      <c r="U93" s="602"/>
      <c r="V93" s="43"/>
      <c r="W93" s="43"/>
    </row>
    <row r="94" spans="1:16285" x14ac:dyDescent="0.35">
      <c r="A94" s="43"/>
      <c r="B94" s="43"/>
      <c r="C94" s="43"/>
      <c r="D94" s="43"/>
      <c r="E94" s="61"/>
      <c r="F94" s="43"/>
      <c r="G94" s="600"/>
      <c r="H94" s="600"/>
      <c r="I94" s="601"/>
      <c r="J94" s="601"/>
      <c r="K94" s="61"/>
      <c r="L94" s="601"/>
      <c r="M94" s="601"/>
      <c r="N94" s="601"/>
      <c r="O94" s="601"/>
      <c r="P94" s="601"/>
      <c r="Q94" s="61"/>
      <c r="R94" s="43"/>
      <c r="S94" s="602"/>
      <c r="T94" s="602"/>
      <c r="U94" s="602"/>
      <c r="V94" s="43"/>
      <c r="W94" s="43"/>
    </row>
    <row r="95" spans="1:16285" x14ac:dyDescent="0.35">
      <c r="A95" s="43"/>
      <c r="B95" s="43"/>
      <c r="C95" s="43"/>
      <c r="D95" s="43"/>
      <c r="E95" s="61"/>
      <c r="F95" s="43"/>
      <c r="G95" s="600"/>
      <c r="H95" s="600"/>
      <c r="I95" s="63"/>
      <c r="J95" s="63"/>
      <c r="K95" s="61"/>
      <c r="L95" s="63"/>
      <c r="M95" s="63"/>
      <c r="N95" s="63"/>
      <c r="O95" s="63"/>
      <c r="P95" s="63"/>
      <c r="Q95" s="61"/>
      <c r="R95" s="43"/>
      <c r="S95" s="593"/>
      <c r="T95" s="593"/>
      <c r="U95" s="593"/>
      <c r="V95" s="43"/>
      <c r="W95" s="43"/>
    </row>
    <row r="96" spans="1:16285" x14ac:dyDescent="0.35">
      <c r="A96" s="43"/>
      <c r="B96" s="43"/>
      <c r="C96" s="43"/>
      <c r="D96" s="43"/>
      <c r="E96" s="61"/>
      <c r="F96" s="43"/>
      <c r="G96" s="600"/>
      <c r="H96" s="600"/>
      <c r="I96" s="63"/>
      <c r="J96" s="63"/>
      <c r="K96" s="61"/>
      <c r="L96" s="63"/>
      <c r="M96" s="63"/>
      <c r="N96" s="63"/>
      <c r="O96" s="63"/>
      <c r="P96" s="63"/>
      <c r="Q96" s="61"/>
      <c r="R96" s="43"/>
      <c r="S96" s="593"/>
      <c r="T96" s="593"/>
      <c r="U96" s="593"/>
      <c r="V96" s="43"/>
      <c r="W96" s="43"/>
    </row>
    <row r="97" spans="1:23" x14ac:dyDescent="0.35">
      <c r="A97" s="43"/>
      <c r="B97" s="43"/>
      <c r="C97" s="43"/>
      <c r="D97" s="43"/>
      <c r="E97" s="61"/>
      <c r="F97" s="43"/>
      <c r="G97" s="600"/>
      <c r="H97" s="600"/>
      <c r="I97" s="63"/>
      <c r="J97" s="63"/>
      <c r="K97" s="61"/>
      <c r="L97" s="63"/>
      <c r="M97" s="63"/>
      <c r="N97" s="63"/>
      <c r="O97" s="63"/>
      <c r="P97" s="63"/>
      <c r="Q97" s="61"/>
      <c r="R97" s="43"/>
      <c r="S97" s="593"/>
      <c r="T97" s="593"/>
      <c r="U97" s="593"/>
      <c r="V97" s="43"/>
      <c r="W97" s="43"/>
    </row>
    <row r="98" spans="1:23" x14ac:dyDescent="0.35">
      <c r="A98" s="43"/>
      <c r="B98" s="43"/>
      <c r="C98" s="43"/>
      <c r="D98" s="43"/>
      <c r="E98" s="61"/>
      <c r="F98" s="43"/>
      <c r="G98" s="600"/>
      <c r="H98" s="600"/>
      <c r="I98" s="63"/>
      <c r="J98" s="63"/>
      <c r="K98" s="61"/>
      <c r="L98" s="63"/>
      <c r="M98" s="63"/>
      <c r="N98" s="63"/>
      <c r="O98" s="63"/>
      <c r="P98" s="63"/>
      <c r="Q98" s="61"/>
      <c r="R98" s="43"/>
      <c r="S98" s="593"/>
      <c r="T98" s="593"/>
      <c r="U98" s="593"/>
      <c r="V98" s="43"/>
      <c r="W98" s="43"/>
    </row>
    <row r="99" spans="1:23" x14ac:dyDescent="0.35">
      <c r="A99" s="43"/>
      <c r="B99" s="43"/>
      <c r="C99" s="43"/>
      <c r="D99" s="43"/>
      <c r="E99" s="61"/>
      <c r="F99" s="43"/>
      <c r="G99" s="600"/>
      <c r="H99" s="600"/>
      <c r="I99" s="63"/>
      <c r="J99" s="63"/>
      <c r="K99" s="61"/>
      <c r="L99" s="63"/>
      <c r="M99" s="63"/>
      <c r="N99" s="63"/>
      <c r="O99" s="63"/>
      <c r="P99" s="63"/>
      <c r="Q99" s="61"/>
      <c r="R99" s="43"/>
      <c r="S99" s="593"/>
      <c r="T99" s="593"/>
      <c r="U99" s="593"/>
      <c r="V99" s="43"/>
      <c r="W99" s="43"/>
    </row>
    <row r="100" spans="1:23" x14ac:dyDescent="0.35">
      <c r="A100" s="43"/>
      <c r="B100" s="43"/>
      <c r="C100" s="43"/>
      <c r="D100" s="43"/>
      <c r="E100" s="61"/>
      <c r="F100" s="43"/>
      <c r="G100" s="600"/>
      <c r="H100" s="600"/>
      <c r="I100" s="601"/>
      <c r="J100" s="601"/>
      <c r="K100" s="61"/>
      <c r="L100" s="601"/>
      <c r="M100" s="601"/>
      <c r="N100" s="601"/>
      <c r="O100" s="601"/>
      <c r="P100" s="601"/>
      <c r="Q100" s="61"/>
      <c r="R100" s="43"/>
      <c r="S100" s="602"/>
      <c r="T100" s="602"/>
      <c r="U100" s="602"/>
      <c r="V100" s="43"/>
      <c r="W100" s="43"/>
    </row>
    <row r="101" spans="1:23" x14ac:dyDescent="0.35">
      <c r="A101" s="43"/>
      <c r="B101" s="43"/>
      <c r="C101" s="43"/>
      <c r="D101" s="43"/>
      <c r="E101" s="61"/>
      <c r="F101" s="43"/>
      <c r="G101" s="600"/>
      <c r="H101" s="600"/>
      <c r="I101" s="63"/>
      <c r="J101" s="63"/>
      <c r="K101" s="61"/>
      <c r="L101" s="63"/>
      <c r="M101" s="63"/>
      <c r="N101" s="63"/>
      <c r="O101" s="63"/>
      <c r="P101" s="63"/>
      <c r="Q101" s="61"/>
      <c r="R101" s="43"/>
      <c r="S101" s="593"/>
      <c r="T101" s="593"/>
      <c r="U101" s="593"/>
      <c r="V101" s="43"/>
      <c r="W101" s="43"/>
    </row>
    <row r="102" spans="1:23" x14ac:dyDescent="0.35">
      <c r="A102" s="43"/>
      <c r="B102" s="43"/>
      <c r="C102" s="43"/>
      <c r="D102" s="43"/>
      <c r="E102" s="61"/>
      <c r="F102" s="43"/>
      <c r="G102" s="600"/>
      <c r="H102" s="600"/>
      <c r="I102" s="601"/>
      <c r="J102" s="601"/>
      <c r="K102" s="61"/>
      <c r="L102" s="601"/>
      <c r="M102" s="601"/>
      <c r="N102" s="601"/>
      <c r="O102" s="601"/>
      <c r="P102" s="601"/>
      <c r="Q102" s="61"/>
      <c r="R102" s="43"/>
      <c r="S102" s="602"/>
      <c r="T102" s="602"/>
      <c r="U102" s="602"/>
      <c r="V102" s="43"/>
      <c r="W102" s="43"/>
    </row>
    <row r="103" spans="1:23" x14ac:dyDescent="0.35">
      <c r="A103" s="43"/>
      <c r="B103" s="43"/>
      <c r="C103" s="43"/>
      <c r="D103" s="43"/>
      <c r="E103" s="61"/>
      <c r="F103" s="43"/>
      <c r="G103" s="600"/>
      <c r="H103" s="600"/>
      <c r="I103" s="601"/>
      <c r="J103" s="601"/>
      <c r="K103" s="61"/>
      <c r="L103" s="601"/>
      <c r="M103" s="601"/>
      <c r="N103" s="601"/>
      <c r="O103" s="601"/>
      <c r="P103" s="601"/>
      <c r="Q103" s="61"/>
      <c r="R103" s="43"/>
      <c r="S103" s="602"/>
      <c r="T103" s="602"/>
      <c r="U103" s="602"/>
      <c r="V103" s="43"/>
      <c r="W103" s="43"/>
    </row>
    <row r="104" spans="1:23" x14ac:dyDescent="0.35">
      <c r="A104" s="43"/>
      <c r="B104" s="43"/>
      <c r="C104" s="43"/>
      <c r="D104" s="43"/>
      <c r="E104" s="61"/>
      <c r="F104" s="43"/>
      <c r="G104" s="600"/>
      <c r="H104" s="600"/>
      <c r="I104" s="601"/>
      <c r="J104" s="601"/>
      <c r="K104" s="61"/>
      <c r="L104" s="601"/>
      <c r="M104" s="601"/>
      <c r="N104" s="601"/>
      <c r="O104" s="601"/>
      <c r="P104" s="601"/>
      <c r="Q104" s="61"/>
      <c r="R104" s="43"/>
      <c r="S104" s="602"/>
      <c r="T104" s="602"/>
      <c r="U104" s="602"/>
      <c r="V104" s="43"/>
      <c r="W104" s="43"/>
    </row>
    <row r="105" spans="1:23" x14ac:dyDescent="0.35">
      <c r="A105" s="43"/>
      <c r="B105" s="43"/>
      <c r="C105" s="43"/>
      <c r="D105" s="43"/>
      <c r="E105" s="61"/>
      <c r="F105" s="43"/>
      <c r="G105" s="600"/>
      <c r="H105" s="600"/>
      <c r="I105" s="63"/>
      <c r="J105" s="63"/>
      <c r="K105" s="61"/>
      <c r="L105" s="63"/>
      <c r="M105" s="63"/>
      <c r="N105" s="63"/>
      <c r="O105" s="63"/>
      <c r="P105" s="63"/>
      <c r="Q105" s="61"/>
      <c r="R105" s="43"/>
      <c r="S105" s="593"/>
      <c r="T105" s="593"/>
      <c r="U105" s="593"/>
      <c r="V105" s="43"/>
      <c r="W105" s="43"/>
    </row>
    <row r="106" spans="1:23" x14ac:dyDescent="0.35">
      <c r="A106" s="43"/>
      <c r="B106" s="43"/>
      <c r="C106" s="43"/>
      <c r="D106" s="43"/>
      <c r="E106" s="61"/>
      <c r="F106" s="43"/>
      <c r="G106" s="600"/>
      <c r="H106" s="600"/>
      <c r="I106" s="63"/>
      <c r="J106" s="63"/>
      <c r="K106" s="61"/>
      <c r="L106" s="63"/>
      <c r="M106" s="63"/>
      <c r="N106" s="63"/>
      <c r="O106" s="63"/>
      <c r="P106" s="63"/>
      <c r="Q106" s="61"/>
      <c r="R106" s="43"/>
      <c r="S106" s="593"/>
      <c r="T106" s="593"/>
      <c r="U106" s="593"/>
      <c r="V106" s="43"/>
      <c r="W106" s="43"/>
    </row>
    <row r="107" spans="1:23" x14ac:dyDescent="0.35">
      <c r="A107" s="43"/>
      <c r="B107" s="43"/>
      <c r="C107" s="43"/>
      <c r="D107" s="43"/>
      <c r="E107" s="61"/>
      <c r="F107" s="43"/>
      <c r="G107" s="600"/>
      <c r="H107" s="600"/>
      <c r="I107" s="63"/>
      <c r="J107" s="63"/>
      <c r="K107" s="61"/>
      <c r="L107" s="63"/>
      <c r="M107" s="63"/>
      <c r="N107" s="63"/>
      <c r="O107" s="63"/>
      <c r="P107" s="63"/>
      <c r="Q107" s="61"/>
      <c r="R107" s="43"/>
      <c r="S107" s="593"/>
      <c r="T107" s="593"/>
      <c r="U107" s="593"/>
      <c r="V107" s="47"/>
      <c r="W107" s="43"/>
    </row>
    <row r="108" spans="1:23" x14ac:dyDescent="0.35">
      <c r="A108" s="43"/>
      <c r="B108" s="43"/>
      <c r="C108" s="43"/>
      <c r="D108" s="43"/>
      <c r="E108" s="61"/>
      <c r="F108" s="43"/>
      <c r="G108" s="600"/>
      <c r="H108" s="600"/>
      <c r="I108" s="63"/>
      <c r="J108" s="63"/>
      <c r="K108" s="61"/>
      <c r="L108" s="63"/>
      <c r="M108" s="63"/>
      <c r="N108" s="63"/>
      <c r="O108" s="63"/>
      <c r="P108" s="63"/>
      <c r="Q108" s="61"/>
      <c r="R108" s="43"/>
      <c r="S108" s="602"/>
      <c r="T108" s="602"/>
      <c r="U108" s="602"/>
      <c r="V108" s="43"/>
      <c r="W108" s="43"/>
    </row>
    <row r="109" spans="1:23" x14ac:dyDescent="0.35">
      <c r="A109" s="43"/>
      <c r="B109" s="43"/>
      <c r="C109" s="43"/>
      <c r="D109" s="43"/>
      <c r="E109" s="61"/>
      <c r="F109" s="43"/>
      <c r="G109" s="600"/>
      <c r="H109" s="600"/>
      <c r="I109" s="63"/>
      <c r="J109" s="63"/>
      <c r="K109" s="61"/>
      <c r="L109" s="63"/>
      <c r="M109" s="63"/>
      <c r="N109" s="63"/>
      <c r="O109" s="63"/>
      <c r="P109" s="63"/>
      <c r="Q109" s="61"/>
      <c r="R109" s="43"/>
      <c r="S109" s="593"/>
      <c r="T109" s="593"/>
      <c r="U109" s="593"/>
      <c r="V109" s="43"/>
      <c r="W109" s="43"/>
    </row>
    <row r="110" spans="1:23" x14ac:dyDescent="0.35">
      <c r="A110" s="43"/>
      <c r="B110" s="43"/>
      <c r="C110" s="43"/>
      <c r="D110" s="43"/>
      <c r="E110" s="61"/>
      <c r="F110" s="43"/>
      <c r="G110" s="600"/>
      <c r="H110" s="600"/>
      <c r="I110" s="63"/>
      <c r="J110" s="63"/>
      <c r="K110" s="61"/>
      <c r="L110" s="63"/>
      <c r="M110" s="63"/>
      <c r="N110" s="63"/>
      <c r="O110" s="63"/>
      <c r="P110" s="63"/>
      <c r="Q110" s="61"/>
      <c r="R110" s="43"/>
      <c r="S110" s="593"/>
      <c r="T110" s="593"/>
      <c r="U110" s="593"/>
      <c r="V110" s="43"/>
      <c r="W110" s="43"/>
    </row>
    <row r="111" spans="1:23" x14ac:dyDescent="0.35">
      <c r="A111" s="43"/>
      <c r="B111" s="43"/>
      <c r="C111" s="43"/>
      <c r="D111" s="43"/>
      <c r="E111" s="61"/>
      <c r="F111" s="43"/>
      <c r="G111" s="600"/>
      <c r="H111" s="600"/>
      <c r="I111" s="63"/>
      <c r="J111" s="63"/>
      <c r="K111" s="61"/>
      <c r="L111" s="63"/>
      <c r="M111" s="63"/>
      <c r="N111" s="63"/>
      <c r="O111" s="63"/>
      <c r="P111" s="63"/>
      <c r="Q111" s="61"/>
      <c r="R111" s="43"/>
      <c r="S111" s="593"/>
      <c r="T111" s="593"/>
      <c r="U111" s="593"/>
      <c r="V111" s="43"/>
      <c r="W111" s="43"/>
    </row>
    <row r="112" spans="1:23" x14ac:dyDescent="0.35">
      <c r="A112" s="43"/>
      <c r="B112" s="43"/>
      <c r="C112" s="43"/>
      <c r="D112" s="43"/>
      <c r="E112" s="61"/>
      <c r="F112" s="43"/>
      <c r="G112" s="600"/>
      <c r="H112" s="600"/>
      <c r="I112" s="601"/>
      <c r="J112" s="601"/>
      <c r="K112" s="61"/>
      <c r="L112" s="601"/>
      <c r="M112" s="601"/>
      <c r="N112" s="601"/>
      <c r="O112" s="601"/>
      <c r="P112" s="601"/>
      <c r="Q112" s="61"/>
      <c r="R112" s="43"/>
      <c r="S112" s="602"/>
      <c r="T112" s="602"/>
      <c r="U112" s="602"/>
      <c r="V112" s="43"/>
      <c r="W112" s="43"/>
    </row>
    <row r="113" spans="1:23" x14ac:dyDescent="0.35">
      <c r="A113" s="43"/>
      <c r="B113" s="43"/>
      <c r="C113" s="43"/>
      <c r="D113" s="43"/>
      <c r="E113" s="61"/>
      <c r="F113" s="43"/>
      <c r="G113" s="600"/>
      <c r="H113" s="600"/>
      <c r="I113" s="63"/>
      <c r="J113" s="63"/>
      <c r="K113" s="61"/>
      <c r="L113" s="63"/>
      <c r="M113" s="63"/>
      <c r="N113" s="63"/>
      <c r="O113" s="63"/>
      <c r="P113" s="63"/>
      <c r="Q113" s="61"/>
      <c r="R113" s="43"/>
      <c r="S113" s="593"/>
      <c r="T113" s="593"/>
      <c r="U113" s="593"/>
      <c r="V113" s="43"/>
      <c r="W113" s="43"/>
    </row>
    <row r="114" spans="1:23" x14ac:dyDescent="0.35">
      <c r="A114" s="43"/>
      <c r="B114" s="43"/>
      <c r="C114" s="43"/>
      <c r="D114" s="43"/>
      <c r="E114" s="61"/>
      <c r="F114" s="43"/>
      <c r="G114" s="600"/>
      <c r="H114" s="600"/>
      <c r="I114" s="63"/>
      <c r="J114" s="63"/>
      <c r="K114" s="61"/>
      <c r="L114" s="63"/>
      <c r="M114" s="63"/>
      <c r="N114" s="63"/>
      <c r="O114" s="63"/>
      <c r="P114" s="63"/>
      <c r="Q114" s="61"/>
      <c r="R114" s="43"/>
      <c r="S114" s="593"/>
      <c r="T114" s="593"/>
      <c r="U114" s="593"/>
      <c r="V114" s="43"/>
      <c r="W114" s="43"/>
    </row>
    <row r="115" spans="1:23" x14ac:dyDescent="0.35">
      <c r="A115" s="43"/>
      <c r="B115" s="43"/>
      <c r="C115" s="43"/>
      <c r="D115" s="43"/>
      <c r="E115" s="61"/>
      <c r="F115" s="43"/>
      <c r="G115" s="600"/>
      <c r="H115" s="600"/>
      <c r="I115" s="63"/>
      <c r="J115" s="63"/>
      <c r="K115" s="61"/>
      <c r="L115" s="601"/>
      <c r="M115" s="601"/>
      <c r="N115" s="601"/>
      <c r="O115" s="601"/>
      <c r="P115" s="601"/>
      <c r="Q115" s="61"/>
      <c r="R115" s="43"/>
      <c r="S115" s="593"/>
      <c r="T115" s="593"/>
      <c r="U115" s="593"/>
      <c r="V115" s="43"/>
      <c r="W115" s="43"/>
    </row>
    <row r="116" spans="1:23" x14ac:dyDescent="0.35">
      <c r="A116" s="43"/>
      <c r="B116" s="43"/>
      <c r="C116" s="43"/>
      <c r="D116" s="43"/>
      <c r="E116" s="61"/>
      <c r="F116" s="43"/>
      <c r="G116" s="600"/>
      <c r="H116" s="600"/>
      <c r="I116" s="63"/>
      <c r="J116" s="63"/>
      <c r="K116" s="61"/>
      <c r="L116" s="63"/>
      <c r="M116" s="63"/>
      <c r="N116" s="63"/>
      <c r="O116" s="63"/>
      <c r="P116" s="63"/>
      <c r="Q116" s="61"/>
      <c r="R116" s="43"/>
      <c r="S116" s="593"/>
      <c r="T116" s="593"/>
      <c r="U116" s="593"/>
      <c r="V116" s="43"/>
      <c r="W116" s="43"/>
    </row>
    <row r="117" spans="1:23" x14ac:dyDescent="0.35">
      <c r="A117" s="43"/>
      <c r="B117" s="43"/>
      <c r="C117" s="43"/>
      <c r="D117" s="43"/>
      <c r="E117" s="61"/>
      <c r="F117" s="43"/>
      <c r="G117" s="600"/>
      <c r="H117" s="600"/>
      <c r="I117" s="63"/>
      <c r="J117" s="63"/>
      <c r="K117" s="61"/>
      <c r="L117" s="63"/>
      <c r="M117" s="63"/>
      <c r="N117" s="63"/>
      <c r="O117" s="63"/>
      <c r="P117" s="63"/>
      <c r="Q117" s="61"/>
      <c r="R117" s="43"/>
      <c r="S117" s="593"/>
      <c r="T117" s="593"/>
      <c r="U117" s="593"/>
      <c r="V117" s="43"/>
      <c r="W117" s="43"/>
    </row>
    <row r="118" spans="1:23" x14ac:dyDescent="0.35">
      <c r="A118" s="43"/>
      <c r="B118" s="43"/>
      <c r="C118" s="43"/>
      <c r="D118" s="43"/>
      <c r="E118" s="61"/>
      <c r="F118" s="43"/>
      <c r="G118" s="600"/>
      <c r="H118" s="600"/>
      <c r="I118" s="63"/>
      <c r="J118" s="63"/>
      <c r="K118" s="61"/>
      <c r="L118" s="63"/>
      <c r="M118" s="63"/>
      <c r="N118" s="63"/>
      <c r="O118" s="63"/>
      <c r="P118" s="63"/>
      <c r="Q118" s="61"/>
      <c r="R118" s="43"/>
      <c r="S118" s="593"/>
      <c r="T118" s="593"/>
      <c r="U118" s="593"/>
      <c r="V118" s="43"/>
      <c r="W118" s="43"/>
    </row>
    <row r="119" spans="1:23" x14ac:dyDescent="0.35">
      <c r="A119" s="43"/>
      <c r="B119" s="43"/>
      <c r="C119" s="43"/>
      <c r="D119" s="43"/>
      <c r="E119" s="61"/>
      <c r="F119" s="43"/>
      <c r="G119" s="600"/>
      <c r="H119" s="600"/>
      <c r="I119" s="63"/>
      <c r="J119" s="63"/>
      <c r="K119" s="61"/>
      <c r="L119" s="63"/>
      <c r="M119" s="63"/>
      <c r="N119" s="63"/>
      <c r="O119" s="63"/>
      <c r="P119" s="63"/>
      <c r="Q119" s="61"/>
      <c r="R119" s="43"/>
      <c r="S119" s="593"/>
      <c r="T119" s="593"/>
      <c r="U119" s="593"/>
      <c r="V119" s="43"/>
      <c r="W119" s="43"/>
    </row>
    <row r="120" spans="1:23" x14ac:dyDescent="0.35">
      <c r="A120" s="43"/>
      <c r="B120" s="43"/>
      <c r="C120" s="43"/>
      <c r="D120" s="43"/>
      <c r="E120" s="61"/>
      <c r="F120" s="43"/>
      <c r="G120" s="600"/>
      <c r="H120" s="600"/>
      <c r="I120" s="63"/>
      <c r="J120" s="63"/>
      <c r="K120" s="61"/>
      <c r="L120" s="63"/>
      <c r="M120" s="63"/>
      <c r="N120" s="63"/>
      <c r="O120" s="63"/>
      <c r="P120" s="63"/>
      <c r="Q120" s="61"/>
      <c r="R120" s="43"/>
      <c r="S120" s="593"/>
      <c r="T120" s="593"/>
      <c r="U120" s="593"/>
      <c r="V120" s="43"/>
      <c r="W120" s="43"/>
    </row>
    <row r="121" spans="1:23" x14ac:dyDescent="0.35">
      <c r="A121" s="43"/>
      <c r="B121" s="43"/>
      <c r="C121" s="43"/>
      <c r="D121" s="43"/>
      <c r="E121" s="61"/>
      <c r="F121" s="43"/>
      <c r="G121" s="600"/>
      <c r="H121" s="600"/>
      <c r="I121" s="63"/>
      <c r="J121" s="63"/>
      <c r="K121" s="61"/>
      <c r="L121" s="63"/>
      <c r="M121" s="63"/>
      <c r="N121" s="63"/>
      <c r="O121" s="63"/>
      <c r="P121" s="63"/>
      <c r="Q121" s="61"/>
      <c r="R121" s="43"/>
      <c r="S121" s="593"/>
      <c r="T121" s="593"/>
      <c r="U121" s="593"/>
      <c r="V121" s="43"/>
      <c r="W121" s="516"/>
    </row>
    <row r="122" spans="1:23" x14ac:dyDescent="0.35">
      <c r="A122" s="43"/>
      <c r="B122" s="43"/>
      <c r="C122" s="43"/>
      <c r="D122" s="43"/>
      <c r="E122" s="61"/>
      <c r="F122" s="43"/>
      <c r="G122" s="600"/>
      <c r="H122" s="600"/>
      <c r="I122" s="63"/>
      <c r="J122" s="63"/>
      <c r="K122" s="61"/>
      <c r="L122" s="63"/>
      <c r="M122" s="63"/>
      <c r="N122" s="63"/>
      <c r="O122" s="63"/>
      <c r="P122" s="63"/>
      <c r="Q122" s="61"/>
      <c r="R122" s="43"/>
      <c r="S122" s="593"/>
      <c r="T122" s="593"/>
      <c r="U122" s="593"/>
      <c r="V122" s="43"/>
      <c r="W122" s="516"/>
    </row>
    <row r="123" spans="1:23" x14ac:dyDescent="0.35">
      <c r="A123" s="43"/>
      <c r="B123" s="43"/>
      <c r="C123" s="43"/>
      <c r="D123" s="43"/>
      <c r="E123" s="61"/>
      <c r="F123" s="43"/>
      <c r="G123" s="600"/>
      <c r="H123" s="600"/>
      <c r="I123" s="63"/>
      <c r="J123" s="63"/>
      <c r="K123" s="61"/>
      <c r="L123" s="63"/>
      <c r="M123" s="63"/>
      <c r="N123" s="63"/>
      <c r="O123" s="63"/>
      <c r="P123" s="63"/>
      <c r="Q123" s="61"/>
      <c r="R123" s="43"/>
      <c r="S123" s="593"/>
      <c r="T123" s="593"/>
      <c r="U123" s="593"/>
      <c r="V123" s="43"/>
      <c r="W123" s="516"/>
    </row>
    <row r="124" spans="1:23" x14ac:dyDescent="0.35">
      <c r="A124" s="43"/>
      <c r="B124" s="43"/>
      <c r="C124" s="43"/>
      <c r="D124" s="43"/>
      <c r="E124" s="61"/>
      <c r="F124" s="43"/>
      <c r="G124" s="600"/>
      <c r="H124" s="600"/>
      <c r="I124" s="43"/>
      <c r="J124" s="43"/>
      <c r="K124" s="43"/>
      <c r="L124" s="43"/>
      <c r="M124" s="43"/>
      <c r="N124" s="43"/>
      <c r="O124" s="43"/>
      <c r="P124" s="43"/>
      <c r="Q124" s="43"/>
      <c r="R124" s="43"/>
      <c r="S124" s="593"/>
      <c r="T124" s="593"/>
      <c r="U124" s="593"/>
      <c r="V124" s="43"/>
      <c r="W124" s="516"/>
    </row>
    <row r="125" spans="1:23" x14ac:dyDescent="0.35">
      <c r="A125" s="43"/>
      <c r="B125" s="43"/>
      <c r="C125" s="43"/>
      <c r="D125" s="43"/>
      <c r="E125" s="61"/>
      <c r="F125" s="43"/>
      <c r="G125" s="600"/>
      <c r="H125" s="600"/>
      <c r="I125" s="43"/>
      <c r="J125" s="43"/>
      <c r="K125" s="43"/>
      <c r="L125" s="43"/>
      <c r="M125" s="43"/>
      <c r="N125" s="43"/>
      <c r="O125" s="43"/>
      <c r="P125" s="43"/>
      <c r="Q125" s="43"/>
      <c r="R125" s="43"/>
      <c r="S125" s="593"/>
      <c r="T125" s="593"/>
      <c r="U125" s="593"/>
      <c r="V125" s="43"/>
      <c r="W125" s="516"/>
    </row>
    <row r="126" spans="1:23" x14ac:dyDescent="0.35">
      <c r="A126" s="43"/>
      <c r="B126" s="43"/>
      <c r="C126" s="43"/>
      <c r="D126" s="43"/>
      <c r="E126" s="61"/>
      <c r="F126" s="43"/>
      <c r="G126" s="600"/>
      <c r="H126" s="600"/>
      <c r="I126" s="43"/>
      <c r="J126" s="43"/>
      <c r="K126" s="43"/>
      <c r="L126" s="43"/>
      <c r="M126" s="43"/>
      <c r="N126" s="43"/>
      <c r="O126" s="43"/>
      <c r="P126" s="43"/>
      <c r="Q126" s="43"/>
      <c r="R126" s="43"/>
      <c r="S126" s="593"/>
      <c r="T126" s="593"/>
      <c r="U126" s="593"/>
      <c r="V126" s="43"/>
      <c r="W126" s="516"/>
    </row>
    <row r="127" spans="1:23" x14ac:dyDescent="0.35">
      <c r="A127" s="43"/>
      <c r="B127" s="43"/>
      <c r="C127" s="43"/>
      <c r="D127" s="43"/>
      <c r="E127" s="61"/>
      <c r="F127" s="43"/>
      <c r="G127" s="600"/>
      <c r="H127" s="600"/>
      <c r="I127" s="43"/>
      <c r="J127" s="43"/>
      <c r="K127" s="43"/>
      <c r="L127" s="43"/>
      <c r="M127" s="43"/>
      <c r="N127" s="43"/>
      <c r="O127" s="43"/>
      <c r="P127" s="43"/>
      <c r="Q127" s="43"/>
      <c r="R127" s="43"/>
      <c r="S127" s="593"/>
      <c r="T127" s="593"/>
      <c r="U127" s="593"/>
      <c r="V127" s="43"/>
      <c r="W127" s="516"/>
    </row>
    <row r="128" spans="1:23" x14ac:dyDescent="0.35">
      <c r="A128" s="43"/>
      <c r="B128" s="43"/>
      <c r="C128" s="43"/>
      <c r="D128" s="43"/>
      <c r="E128" s="61"/>
      <c r="F128" s="43"/>
      <c r="G128" s="600"/>
      <c r="H128" s="600"/>
      <c r="I128" s="43"/>
      <c r="J128" s="43"/>
      <c r="K128" s="43"/>
      <c r="L128" s="43"/>
      <c r="M128" s="43"/>
      <c r="N128" s="43"/>
      <c r="O128" s="43"/>
      <c r="P128" s="43"/>
      <c r="Q128" s="43"/>
      <c r="R128" s="43"/>
      <c r="S128" s="593"/>
      <c r="T128" s="593"/>
      <c r="U128" s="593"/>
      <c r="V128" s="43"/>
      <c r="W128" s="516"/>
    </row>
    <row r="129" spans="1:23" x14ac:dyDescent="0.35">
      <c r="A129" s="43"/>
      <c r="B129" s="43"/>
      <c r="C129" s="43"/>
      <c r="D129" s="43"/>
      <c r="E129" s="61"/>
      <c r="F129" s="43"/>
      <c r="G129" s="600"/>
      <c r="H129" s="600"/>
      <c r="I129" s="63"/>
      <c r="J129" s="63"/>
      <c r="K129" s="61"/>
      <c r="L129" s="43"/>
      <c r="M129" s="43"/>
      <c r="N129" s="43"/>
      <c r="O129" s="43"/>
      <c r="P129" s="43"/>
      <c r="Q129" s="43"/>
      <c r="R129" s="43"/>
      <c r="S129" s="593"/>
      <c r="T129" s="593"/>
      <c r="U129" s="593"/>
      <c r="V129" s="43"/>
      <c r="W129" s="516"/>
    </row>
    <row r="130" spans="1:23" x14ac:dyDescent="0.35">
      <c r="A130" s="43"/>
      <c r="B130" s="43"/>
      <c r="C130" s="43"/>
      <c r="D130" s="43"/>
      <c r="E130" s="61"/>
      <c r="F130" s="43"/>
      <c r="G130" s="600"/>
      <c r="H130" s="600"/>
      <c r="I130" s="63"/>
      <c r="J130" s="63"/>
      <c r="K130" s="61"/>
      <c r="L130" s="43"/>
      <c r="M130" s="43"/>
      <c r="N130" s="43"/>
      <c r="O130" s="43"/>
      <c r="P130" s="43"/>
      <c r="Q130" s="43"/>
      <c r="R130" s="43"/>
      <c r="S130" s="593"/>
      <c r="T130" s="593"/>
      <c r="U130" s="593"/>
      <c r="V130" s="43"/>
      <c r="W130" s="516"/>
    </row>
    <row r="131" spans="1:23" x14ac:dyDescent="0.35">
      <c r="A131" s="43"/>
      <c r="B131" s="43"/>
      <c r="C131" s="43"/>
      <c r="D131" s="43"/>
      <c r="E131" s="61"/>
      <c r="F131" s="43"/>
      <c r="G131" s="600"/>
      <c r="H131" s="600"/>
      <c r="I131" s="63"/>
      <c r="J131" s="43"/>
      <c r="K131" s="43"/>
      <c r="L131" s="63"/>
      <c r="M131" s="43"/>
      <c r="N131" s="43"/>
      <c r="O131" s="43"/>
      <c r="P131" s="43"/>
      <c r="Q131" s="43"/>
      <c r="R131" s="43"/>
      <c r="S131" s="593"/>
      <c r="T131" s="593"/>
      <c r="U131" s="593"/>
      <c r="V131" s="43"/>
      <c r="W131" s="516"/>
    </row>
    <row r="132" spans="1:23" x14ac:dyDescent="0.35">
      <c r="A132" s="43"/>
      <c r="B132" s="43"/>
      <c r="C132" s="43"/>
      <c r="D132" s="43"/>
      <c r="E132" s="61"/>
      <c r="F132" s="43"/>
      <c r="G132" s="600"/>
      <c r="H132" s="600"/>
      <c r="I132" s="43"/>
      <c r="J132" s="43"/>
      <c r="K132" s="43"/>
      <c r="L132" s="43"/>
      <c r="M132" s="43"/>
      <c r="N132" s="43"/>
      <c r="O132" s="43"/>
      <c r="P132" s="43"/>
      <c r="Q132" s="43"/>
      <c r="R132" s="43"/>
      <c r="S132" s="593"/>
      <c r="T132" s="593"/>
      <c r="U132" s="593"/>
      <c r="V132" s="43"/>
      <c r="W132" s="516"/>
    </row>
    <row r="133" spans="1:23" x14ac:dyDescent="0.35">
      <c r="A133" s="43"/>
      <c r="B133" s="43"/>
      <c r="C133" s="43"/>
      <c r="D133" s="43"/>
      <c r="E133" s="61"/>
      <c r="F133" s="43"/>
      <c r="G133" s="600"/>
      <c r="H133" s="600"/>
      <c r="I133" s="43"/>
      <c r="J133" s="43"/>
      <c r="K133" s="43"/>
      <c r="L133" s="43"/>
      <c r="M133" s="43"/>
      <c r="N133" s="43"/>
      <c r="O133" s="43"/>
      <c r="P133" s="43"/>
      <c r="Q133" s="43"/>
      <c r="R133" s="43"/>
      <c r="S133" s="593"/>
      <c r="T133" s="593"/>
      <c r="U133" s="593"/>
      <c r="V133" s="43"/>
      <c r="W133" s="516"/>
    </row>
    <row r="134" spans="1:23" x14ac:dyDescent="0.35">
      <c r="A134" s="43"/>
      <c r="B134" s="43"/>
      <c r="C134" s="43"/>
      <c r="D134" s="43"/>
      <c r="E134" s="61"/>
      <c r="F134" s="43"/>
      <c r="G134" s="600"/>
      <c r="H134" s="600"/>
      <c r="I134" s="43"/>
      <c r="J134" s="43"/>
      <c r="K134" s="43"/>
      <c r="L134" s="43"/>
      <c r="M134" s="43"/>
      <c r="N134" s="43"/>
      <c r="O134" s="43"/>
      <c r="P134" s="43"/>
      <c r="Q134" s="43"/>
      <c r="R134" s="43"/>
      <c r="S134" s="593"/>
      <c r="T134" s="593"/>
      <c r="U134" s="593"/>
      <c r="V134" s="43"/>
      <c r="W134" s="516"/>
    </row>
    <row r="135" spans="1:23" x14ac:dyDescent="0.35">
      <c r="A135" s="43"/>
      <c r="B135" s="43"/>
      <c r="C135" s="43"/>
      <c r="D135" s="43"/>
      <c r="E135" s="61"/>
      <c r="F135" s="43"/>
      <c r="G135" s="600"/>
      <c r="H135" s="600"/>
      <c r="I135" s="63"/>
      <c r="J135" s="63"/>
      <c r="K135" s="61"/>
      <c r="L135" s="43"/>
      <c r="M135" s="43"/>
      <c r="N135" s="43"/>
      <c r="O135" s="43"/>
      <c r="P135" s="43"/>
      <c r="Q135" s="43"/>
      <c r="R135" s="43"/>
      <c r="S135" s="593"/>
      <c r="T135" s="593"/>
      <c r="U135" s="593"/>
      <c r="V135" s="43"/>
      <c r="W135" s="516"/>
    </row>
    <row r="136" spans="1:23" x14ac:dyDescent="0.35">
      <c r="A136" s="43"/>
      <c r="B136" s="43"/>
      <c r="C136" s="43"/>
      <c r="D136" s="43"/>
      <c r="E136" s="61"/>
      <c r="F136" s="43"/>
      <c r="G136" s="600"/>
      <c r="H136" s="600"/>
      <c r="I136" s="63"/>
      <c r="J136" s="43"/>
      <c r="K136" s="43"/>
      <c r="L136" s="63"/>
      <c r="M136" s="43"/>
      <c r="N136" s="43"/>
      <c r="O136" s="43"/>
      <c r="P136" s="43"/>
      <c r="Q136" s="43"/>
      <c r="R136" s="43"/>
      <c r="S136" s="593"/>
      <c r="T136" s="593"/>
      <c r="U136" s="593"/>
      <c r="V136" s="43"/>
      <c r="W136" s="516"/>
    </row>
    <row r="137" spans="1:23" x14ac:dyDescent="0.35">
      <c r="A137" s="43"/>
      <c r="B137" s="43"/>
      <c r="C137" s="43"/>
      <c r="D137" s="43"/>
      <c r="E137" s="61"/>
      <c r="F137" s="43"/>
      <c r="G137" s="600"/>
      <c r="H137" s="600"/>
      <c r="I137" s="43"/>
      <c r="J137" s="43"/>
      <c r="K137" s="43"/>
      <c r="L137" s="43"/>
      <c r="M137" s="43"/>
      <c r="N137" s="43"/>
      <c r="O137" s="43"/>
      <c r="P137" s="43"/>
      <c r="Q137" s="43"/>
      <c r="R137" s="43"/>
      <c r="S137" s="593"/>
      <c r="T137" s="593"/>
      <c r="U137" s="593"/>
      <c r="V137" s="43"/>
      <c r="W137" s="516"/>
    </row>
    <row r="138" spans="1:23" x14ac:dyDescent="0.35">
      <c r="A138" s="43"/>
      <c r="B138" s="43"/>
      <c r="C138" s="43"/>
      <c r="D138" s="43"/>
      <c r="E138" s="61"/>
      <c r="F138" s="43"/>
      <c r="G138" s="600"/>
      <c r="H138" s="600"/>
      <c r="I138" s="43"/>
      <c r="J138" s="43"/>
      <c r="K138" s="43"/>
      <c r="L138" s="43"/>
      <c r="M138" s="43"/>
      <c r="N138" s="43"/>
      <c r="O138" s="43"/>
      <c r="P138" s="43"/>
      <c r="Q138" s="43"/>
      <c r="R138" s="43"/>
      <c r="S138" s="593"/>
      <c r="T138" s="593"/>
      <c r="U138" s="593"/>
      <c r="V138" s="43"/>
      <c r="W138" s="516"/>
    </row>
    <row r="139" spans="1:23" x14ac:dyDescent="0.35">
      <c r="A139" s="43"/>
      <c r="B139" s="43"/>
      <c r="C139" s="43"/>
      <c r="D139" s="43"/>
      <c r="E139" s="61"/>
      <c r="F139" s="43"/>
      <c r="G139" s="43"/>
      <c r="H139" s="43"/>
      <c r="I139" s="43"/>
      <c r="J139" s="43"/>
      <c r="K139" s="43"/>
      <c r="L139" s="43"/>
      <c r="M139" s="43"/>
      <c r="N139" s="43"/>
      <c r="O139" s="43"/>
      <c r="P139" s="43"/>
      <c r="Q139" s="43"/>
      <c r="R139" s="43"/>
      <c r="S139" s="593"/>
      <c r="T139" s="593"/>
      <c r="U139" s="593"/>
      <c r="V139" s="43"/>
      <c r="W139" s="516"/>
    </row>
    <row r="140" spans="1:23" x14ac:dyDescent="0.35">
      <c r="A140" s="43"/>
      <c r="B140" s="43"/>
      <c r="C140" s="43"/>
      <c r="D140" s="43"/>
      <c r="E140" s="61"/>
      <c r="F140" s="43"/>
      <c r="G140" s="43"/>
      <c r="H140" s="43"/>
      <c r="I140" s="43"/>
      <c r="J140" s="43"/>
      <c r="K140" s="43"/>
      <c r="L140" s="43"/>
      <c r="M140" s="43"/>
      <c r="N140" s="43"/>
      <c r="O140" s="43"/>
      <c r="P140" s="43"/>
      <c r="Q140" s="43"/>
      <c r="R140" s="43"/>
      <c r="S140" s="593"/>
      <c r="T140" s="593"/>
      <c r="U140" s="593"/>
      <c r="V140" s="43"/>
      <c r="W140" s="516"/>
    </row>
    <row r="141" spans="1:23" x14ac:dyDescent="0.35">
      <c r="A141" s="43"/>
      <c r="B141" s="43"/>
      <c r="C141" s="43"/>
      <c r="D141" s="43"/>
      <c r="E141" s="61"/>
      <c r="F141" s="43"/>
      <c r="G141" s="43"/>
      <c r="H141" s="43"/>
      <c r="I141" s="43"/>
      <c r="J141" s="43"/>
      <c r="K141" s="43"/>
      <c r="L141" s="43"/>
      <c r="M141" s="43"/>
      <c r="N141" s="43"/>
      <c r="O141" s="43"/>
      <c r="P141" s="43"/>
      <c r="Q141" s="43"/>
      <c r="R141" s="43"/>
      <c r="S141" s="593"/>
      <c r="T141" s="593"/>
      <c r="U141" s="593"/>
      <c r="V141" s="43"/>
      <c r="W141" s="516"/>
    </row>
    <row r="142" spans="1:23" x14ac:dyDescent="0.35">
      <c r="A142" s="43"/>
      <c r="B142" s="43"/>
      <c r="C142" s="43"/>
      <c r="D142" s="43"/>
      <c r="E142" s="61"/>
      <c r="F142" s="43"/>
      <c r="G142" s="600"/>
      <c r="H142" s="600"/>
      <c r="I142" s="43"/>
      <c r="J142" s="43"/>
      <c r="K142" s="43"/>
      <c r="L142" s="43"/>
      <c r="M142" s="43"/>
      <c r="N142" s="43"/>
      <c r="O142" s="43"/>
      <c r="P142" s="43"/>
      <c r="Q142" s="43"/>
      <c r="R142" s="43"/>
      <c r="S142" s="593"/>
      <c r="T142" s="593"/>
      <c r="U142" s="593"/>
      <c r="V142" s="43"/>
      <c r="W142" s="516"/>
    </row>
    <row r="143" spans="1:23" x14ac:dyDescent="0.35">
      <c r="A143" s="43"/>
      <c r="B143" s="43"/>
      <c r="C143" s="43"/>
      <c r="D143" s="43"/>
      <c r="E143" s="61"/>
      <c r="F143" s="43"/>
      <c r="G143" s="600"/>
      <c r="H143" s="600"/>
      <c r="I143" s="43"/>
      <c r="J143" s="43"/>
      <c r="K143" s="43"/>
      <c r="L143" s="43"/>
      <c r="M143" s="43"/>
      <c r="N143" s="43"/>
      <c r="O143" s="43"/>
      <c r="P143" s="43"/>
      <c r="Q143" s="43"/>
      <c r="R143" s="43"/>
      <c r="S143" s="593"/>
      <c r="T143" s="593"/>
      <c r="U143" s="593"/>
      <c r="V143" s="43"/>
      <c r="W143" s="516"/>
    </row>
    <row r="144" spans="1:23" x14ac:dyDescent="0.35">
      <c r="A144" s="43"/>
      <c r="B144" s="43"/>
      <c r="C144" s="43"/>
      <c r="D144" s="43"/>
      <c r="E144" s="61"/>
      <c r="F144" s="43"/>
      <c r="G144" s="43"/>
      <c r="H144" s="43"/>
      <c r="I144" s="43"/>
      <c r="J144" s="43"/>
      <c r="K144" s="43"/>
      <c r="L144" s="43"/>
      <c r="M144" s="43"/>
      <c r="N144" s="43"/>
      <c r="O144" s="43"/>
      <c r="P144" s="43"/>
      <c r="Q144" s="43"/>
      <c r="R144" s="43"/>
      <c r="S144" s="593"/>
      <c r="T144" s="593"/>
      <c r="U144" s="593"/>
      <c r="V144" s="43"/>
      <c r="W144" s="516"/>
    </row>
    <row r="145" spans="1:23" x14ac:dyDescent="0.35">
      <c r="A145" s="43"/>
      <c r="B145" s="43"/>
      <c r="C145" s="43"/>
      <c r="D145" s="43"/>
      <c r="E145" s="61"/>
      <c r="F145" s="43"/>
      <c r="G145" s="43"/>
      <c r="H145" s="43"/>
      <c r="I145" s="43"/>
      <c r="J145" s="43"/>
      <c r="K145" s="43"/>
      <c r="L145" s="43"/>
      <c r="M145" s="43"/>
      <c r="N145" s="43"/>
      <c r="O145" s="43"/>
      <c r="P145" s="43"/>
      <c r="Q145" s="43"/>
      <c r="R145" s="43"/>
      <c r="S145" s="593"/>
      <c r="T145" s="593"/>
      <c r="U145" s="593"/>
      <c r="V145" s="43"/>
      <c r="W145" s="516"/>
    </row>
    <row r="146" spans="1:23" x14ac:dyDescent="0.35">
      <c r="A146" s="43"/>
      <c r="B146" s="43"/>
      <c r="C146" s="43"/>
      <c r="D146" s="43"/>
      <c r="E146" s="61"/>
      <c r="F146" s="43"/>
      <c r="G146" s="43"/>
      <c r="H146" s="43"/>
      <c r="I146" s="43"/>
      <c r="J146" s="43"/>
      <c r="K146" s="43"/>
      <c r="L146" s="43"/>
      <c r="M146" s="43"/>
      <c r="N146" s="43"/>
      <c r="O146" s="43"/>
      <c r="P146" s="43"/>
      <c r="Q146" s="43"/>
      <c r="R146" s="43"/>
      <c r="S146" s="593"/>
      <c r="T146" s="593"/>
      <c r="U146" s="593"/>
      <c r="V146" s="43"/>
      <c r="W146" s="516"/>
    </row>
    <row r="147" spans="1:23" x14ac:dyDescent="0.35">
      <c r="A147" s="43"/>
      <c r="B147" s="43"/>
      <c r="C147" s="43"/>
      <c r="D147" s="43"/>
      <c r="E147" s="61"/>
      <c r="F147" s="43"/>
      <c r="G147" s="43"/>
      <c r="H147" s="43"/>
      <c r="I147" s="43"/>
      <c r="J147" s="43"/>
      <c r="K147" s="43"/>
      <c r="L147" s="43"/>
      <c r="M147" s="43"/>
      <c r="N147" s="43"/>
      <c r="O147" s="43"/>
      <c r="P147" s="43"/>
      <c r="Q147" s="43"/>
      <c r="R147" s="43"/>
      <c r="S147" s="593"/>
      <c r="T147" s="593"/>
      <c r="U147" s="593"/>
      <c r="V147" s="43"/>
      <c r="W147" s="516"/>
    </row>
    <row r="148" spans="1:23" x14ac:dyDescent="0.35">
      <c r="A148" s="43"/>
      <c r="B148" s="43"/>
      <c r="C148" s="43"/>
      <c r="D148" s="43"/>
      <c r="E148" s="61"/>
      <c r="F148" s="43"/>
      <c r="G148" s="43"/>
      <c r="H148" s="43"/>
      <c r="I148" s="43"/>
      <c r="J148" s="43"/>
      <c r="K148" s="43"/>
      <c r="L148" s="43"/>
      <c r="M148" s="43"/>
      <c r="N148" s="43"/>
      <c r="O148" s="43"/>
      <c r="P148" s="43"/>
      <c r="Q148" s="43"/>
      <c r="R148" s="43"/>
      <c r="S148" s="593"/>
      <c r="T148" s="593"/>
      <c r="U148" s="593"/>
      <c r="V148" s="43"/>
      <c r="W148" s="516"/>
    </row>
    <row r="149" spans="1:23" x14ac:dyDescent="0.35">
      <c r="A149" s="43"/>
      <c r="B149" s="43"/>
      <c r="C149" s="43"/>
      <c r="D149" s="43"/>
      <c r="E149" s="61"/>
      <c r="F149" s="43"/>
      <c r="G149" s="43"/>
      <c r="H149" s="43"/>
      <c r="I149" s="43"/>
      <c r="J149" s="43"/>
      <c r="K149" s="43"/>
      <c r="L149" s="43"/>
      <c r="M149" s="43"/>
      <c r="N149" s="43"/>
      <c r="O149" s="43"/>
      <c r="P149" s="43"/>
      <c r="Q149" s="43"/>
      <c r="R149" s="43"/>
      <c r="S149" s="593"/>
      <c r="T149" s="593"/>
      <c r="U149" s="593"/>
      <c r="V149" s="43"/>
      <c r="W149" s="516"/>
    </row>
    <row r="150" spans="1:23" x14ac:dyDescent="0.35">
      <c r="A150" s="43"/>
      <c r="B150" s="43"/>
      <c r="C150" s="43"/>
      <c r="D150" s="43"/>
      <c r="E150" s="61"/>
      <c r="F150" s="43"/>
      <c r="G150" s="43"/>
      <c r="H150" s="43"/>
      <c r="I150" s="43"/>
      <c r="J150" s="43"/>
      <c r="K150" s="43"/>
      <c r="L150" s="43"/>
      <c r="M150" s="43"/>
      <c r="N150" s="43"/>
      <c r="O150" s="43"/>
      <c r="P150" s="43"/>
      <c r="Q150" s="43"/>
      <c r="R150" s="43"/>
      <c r="S150" s="593"/>
      <c r="T150" s="593"/>
      <c r="U150" s="593"/>
      <c r="V150" s="43"/>
      <c r="W150" s="516"/>
    </row>
    <row r="151" spans="1:23" x14ac:dyDescent="0.35">
      <c r="A151" s="43"/>
      <c r="B151" s="43"/>
      <c r="C151" s="43"/>
      <c r="D151" s="43"/>
      <c r="E151" s="61"/>
      <c r="F151" s="43"/>
      <c r="G151" s="43"/>
      <c r="H151" s="43"/>
      <c r="I151" s="43"/>
      <c r="J151" s="43"/>
      <c r="K151" s="43"/>
      <c r="L151" s="43"/>
      <c r="M151" s="43"/>
      <c r="N151" s="43"/>
      <c r="O151" s="43"/>
      <c r="P151" s="43"/>
      <c r="Q151" s="43"/>
      <c r="R151" s="43"/>
      <c r="S151" s="593"/>
      <c r="T151" s="593"/>
      <c r="U151" s="593"/>
      <c r="V151" s="43"/>
      <c r="W151" s="516"/>
    </row>
    <row r="152" spans="1:23" x14ac:dyDescent="0.35">
      <c r="A152" s="43"/>
      <c r="B152" s="43"/>
      <c r="C152" s="43"/>
      <c r="D152" s="43"/>
      <c r="E152" s="61"/>
      <c r="F152" s="43"/>
      <c r="G152" s="43"/>
      <c r="H152" s="43"/>
      <c r="I152" s="43"/>
      <c r="J152" s="43"/>
      <c r="K152" s="43"/>
      <c r="L152" s="43"/>
      <c r="M152" s="43"/>
      <c r="N152" s="43"/>
      <c r="O152" s="43"/>
      <c r="P152" s="43"/>
      <c r="Q152" s="43"/>
      <c r="R152" s="43"/>
      <c r="S152" s="593"/>
      <c r="T152" s="593"/>
      <c r="U152" s="593"/>
      <c r="V152" s="43"/>
      <c r="W152" s="516"/>
    </row>
    <row r="153" spans="1:23" x14ac:dyDescent="0.35">
      <c r="A153" s="43"/>
      <c r="B153" s="43"/>
      <c r="C153" s="43"/>
      <c r="D153" s="43"/>
      <c r="E153" s="61"/>
      <c r="F153" s="43"/>
      <c r="G153" s="43"/>
      <c r="H153" s="43"/>
      <c r="I153" s="43"/>
      <c r="J153" s="43"/>
      <c r="K153" s="43"/>
      <c r="L153" s="43"/>
      <c r="M153" s="43"/>
      <c r="N153" s="43"/>
      <c r="O153" s="43"/>
      <c r="P153" s="43"/>
      <c r="Q153" s="43"/>
      <c r="R153" s="43"/>
      <c r="S153" s="593"/>
      <c r="T153" s="593"/>
      <c r="U153" s="593"/>
      <c r="V153" s="43"/>
      <c r="W153" s="516"/>
    </row>
    <row r="154" spans="1:23" x14ac:dyDescent="0.35">
      <c r="A154" s="43"/>
      <c r="B154" s="43"/>
      <c r="C154" s="43"/>
      <c r="D154" s="43"/>
      <c r="E154" s="61"/>
      <c r="F154" s="43"/>
      <c r="G154" s="43"/>
      <c r="H154" s="43"/>
      <c r="I154" s="43"/>
      <c r="J154" s="43"/>
      <c r="K154" s="43"/>
      <c r="L154" s="43"/>
      <c r="M154" s="43"/>
      <c r="N154" s="43"/>
      <c r="O154" s="43"/>
      <c r="P154" s="43"/>
      <c r="Q154" s="43"/>
      <c r="R154" s="43"/>
      <c r="S154" s="593"/>
      <c r="T154" s="593"/>
      <c r="U154" s="593"/>
      <c r="V154" s="43"/>
      <c r="W154" s="516"/>
    </row>
    <row r="155" spans="1:23" x14ac:dyDescent="0.35">
      <c r="A155" s="43"/>
      <c r="B155" s="43"/>
      <c r="C155" s="43"/>
      <c r="D155" s="43"/>
      <c r="E155" s="61"/>
      <c r="F155" s="43"/>
      <c r="G155" s="43"/>
      <c r="H155" s="43"/>
      <c r="I155" s="43"/>
      <c r="J155" s="43"/>
      <c r="K155" s="43"/>
      <c r="L155" s="43"/>
      <c r="M155" s="43"/>
      <c r="N155" s="43"/>
      <c r="O155" s="43"/>
      <c r="P155" s="43"/>
      <c r="Q155" s="43"/>
      <c r="R155" s="43"/>
      <c r="S155" s="593"/>
      <c r="T155" s="593"/>
      <c r="U155" s="593"/>
      <c r="V155" s="43"/>
      <c r="W155" s="516"/>
    </row>
    <row r="156" spans="1:23" x14ac:dyDescent="0.35">
      <c r="A156" s="43"/>
      <c r="B156" s="43"/>
      <c r="C156" s="43"/>
      <c r="D156" s="43"/>
      <c r="E156" s="61"/>
      <c r="F156" s="43"/>
      <c r="G156" s="600"/>
      <c r="H156" s="600"/>
      <c r="I156" s="43"/>
      <c r="J156" s="43"/>
      <c r="K156" s="43"/>
      <c r="L156" s="43"/>
      <c r="M156" s="43"/>
      <c r="N156" s="43"/>
      <c r="O156" s="43"/>
      <c r="P156" s="43"/>
      <c r="Q156" s="43"/>
      <c r="R156" s="43"/>
      <c r="S156" s="593"/>
      <c r="T156" s="593"/>
      <c r="U156" s="593"/>
      <c r="V156" s="43"/>
      <c r="W156" s="516"/>
    </row>
    <row r="157" spans="1:23" x14ac:dyDescent="0.35">
      <c r="A157" s="43"/>
      <c r="B157" s="43"/>
      <c r="C157" s="43"/>
      <c r="D157" s="43"/>
      <c r="E157" s="61"/>
      <c r="F157" s="43"/>
      <c r="G157" s="43"/>
      <c r="H157" s="43"/>
      <c r="I157" s="43"/>
      <c r="J157" s="43"/>
      <c r="K157" s="43"/>
      <c r="L157" s="43"/>
      <c r="M157" s="43"/>
      <c r="N157" s="43"/>
      <c r="O157" s="43"/>
      <c r="P157" s="43"/>
      <c r="Q157" s="43"/>
      <c r="R157" s="43"/>
      <c r="S157" s="593"/>
      <c r="T157" s="593"/>
      <c r="U157" s="593"/>
      <c r="V157" s="43"/>
      <c r="W157" s="516"/>
    </row>
    <row r="158" spans="1:23" x14ac:dyDescent="0.35">
      <c r="A158" s="43"/>
      <c r="B158" s="43"/>
      <c r="C158" s="43"/>
      <c r="D158" s="43"/>
      <c r="E158" s="61"/>
      <c r="F158" s="43"/>
      <c r="G158" s="43"/>
      <c r="H158" s="43"/>
      <c r="I158" s="43"/>
      <c r="J158" s="43"/>
      <c r="K158" s="43"/>
      <c r="L158" s="43"/>
      <c r="M158" s="43"/>
      <c r="N158" s="43"/>
      <c r="O158" s="43"/>
      <c r="P158" s="43"/>
      <c r="Q158" s="43"/>
      <c r="R158" s="43"/>
      <c r="S158" s="593"/>
      <c r="T158" s="593"/>
      <c r="U158" s="593"/>
      <c r="V158" s="43"/>
      <c r="W158" s="516"/>
    </row>
    <row r="159" spans="1:23" x14ac:dyDescent="0.35">
      <c r="A159" s="43"/>
      <c r="B159" s="43"/>
      <c r="C159" s="43"/>
      <c r="D159" s="43"/>
      <c r="E159" s="61"/>
      <c r="F159" s="43"/>
      <c r="G159" s="43"/>
      <c r="H159" s="43"/>
      <c r="I159" s="43"/>
      <c r="J159" s="43"/>
      <c r="K159" s="43"/>
      <c r="L159" s="43"/>
      <c r="M159" s="43"/>
      <c r="N159" s="43"/>
      <c r="O159" s="43"/>
      <c r="P159" s="43"/>
      <c r="Q159" s="43"/>
      <c r="R159" s="43"/>
      <c r="S159" s="593"/>
      <c r="T159" s="593"/>
      <c r="U159" s="593"/>
      <c r="V159" s="43"/>
      <c r="W159" s="516"/>
    </row>
    <row r="160" spans="1:23" x14ac:dyDescent="0.35">
      <c r="A160" s="43"/>
      <c r="B160" s="43"/>
      <c r="C160" s="43"/>
      <c r="D160" s="43"/>
      <c r="E160" s="61"/>
      <c r="F160" s="43"/>
      <c r="G160" s="600"/>
      <c r="H160" s="600"/>
      <c r="I160" s="43"/>
      <c r="J160" s="43"/>
      <c r="K160" s="43"/>
      <c r="L160" s="43"/>
      <c r="M160" s="43"/>
      <c r="N160" s="43"/>
      <c r="O160" s="43"/>
      <c r="P160" s="43"/>
      <c r="Q160" s="43"/>
      <c r="R160" s="43"/>
      <c r="S160" s="593"/>
      <c r="T160" s="593"/>
      <c r="U160" s="593"/>
      <c r="V160" s="43"/>
      <c r="W160" s="516"/>
    </row>
    <row r="161" spans="1:23" x14ac:dyDescent="0.35">
      <c r="A161" s="43"/>
      <c r="B161" s="43"/>
      <c r="C161" s="43"/>
      <c r="D161" s="43"/>
      <c r="E161" s="61"/>
      <c r="F161" s="43"/>
      <c r="G161" s="43"/>
      <c r="H161" s="43"/>
      <c r="I161" s="43"/>
      <c r="J161" s="43"/>
      <c r="K161" s="43"/>
      <c r="L161" s="43"/>
      <c r="M161" s="43"/>
      <c r="N161" s="43"/>
      <c r="O161" s="43"/>
      <c r="P161" s="43"/>
      <c r="Q161" s="43"/>
      <c r="R161" s="43"/>
      <c r="S161" s="593"/>
      <c r="T161" s="593"/>
      <c r="U161" s="593"/>
      <c r="V161" s="43"/>
      <c r="W161" s="516"/>
    </row>
    <row r="162" spans="1:23" x14ac:dyDescent="0.35">
      <c r="A162" s="43"/>
      <c r="B162" s="43"/>
      <c r="C162" s="43"/>
      <c r="D162" s="43"/>
      <c r="E162" s="61"/>
      <c r="F162" s="43"/>
      <c r="G162" s="600"/>
      <c r="H162" s="600"/>
      <c r="I162" s="43"/>
      <c r="J162" s="43"/>
      <c r="K162" s="43"/>
      <c r="L162" s="43"/>
      <c r="M162" s="43"/>
      <c r="N162" s="43"/>
      <c r="O162" s="43"/>
      <c r="P162" s="43"/>
      <c r="Q162" s="43"/>
      <c r="R162" s="43"/>
      <c r="S162" s="593"/>
      <c r="T162" s="593"/>
      <c r="U162" s="593"/>
      <c r="V162" s="43"/>
      <c r="W162" s="516"/>
    </row>
    <row r="163" spans="1:23" x14ac:dyDescent="0.35">
      <c r="A163" s="43"/>
      <c r="B163" s="43"/>
      <c r="C163" s="43"/>
      <c r="D163" s="43"/>
      <c r="E163" s="61"/>
      <c r="F163" s="43"/>
      <c r="G163" s="600"/>
      <c r="H163" s="600"/>
      <c r="I163" s="43"/>
      <c r="J163" s="43"/>
      <c r="K163" s="43"/>
      <c r="L163" s="43"/>
      <c r="M163" s="43"/>
      <c r="N163" s="43"/>
      <c r="O163" s="43"/>
      <c r="P163" s="43"/>
      <c r="Q163" s="43"/>
      <c r="R163" s="43"/>
      <c r="S163" s="593"/>
      <c r="T163" s="593"/>
      <c r="U163" s="593"/>
      <c r="V163" s="43"/>
      <c r="W163" s="516"/>
    </row>
    <row r="164" spans="1:23" x14ac:dyDescent="0.35">
      <c r="A164" s="43"/>
      <c r="B164" s="43"/>
      <c r="C164" s="43"/>
      <c r="D164" s="43"/>
      <c r="E164" s="61"/>
      <c r="F164" s="43"/>
      <c r="G164" s="600"/>
      <c r="H164" s="600"/>
      <c r="I164" s="43"/>
      <c r="J164" s="43"/>
      <c r="K164" s="43"/>
      <c r="L164" s="43"/>
      <c r="M164" s="43"/>
      <c r="N164" s="43"/>
      <c r="O164" s="43"/>
      <c r="P164" s="43"/>
      <c r="Q164" s="43"/>
      <c r="R164" s="43"/>
      <c r="S164" s="593"/>
      <c r="T164" s="593"/>
      <c r="U164" s="593"/>
      <c r="V164" s="43"/>
      <c r="W164" s="516"/>
    </row>
    <row r="165" spans="1:23" x14ac:dyDescent="0.35">
      <c r="A165" s="43"/>
      <c r="B165" s="43"/>
      <c r="C165" s="43"/>
      <c r="D165" s="43"/>
      <c r="E165" s="61"/>
      <c r="F165" s="43"/>
      <c r="G165" s="43"/>
      <c r="H165" s="43"/>
      <c r="I165" s="43"/>
      <c r="J165" s="43"/>
      <c r="K165" s="43"/>
      <c r="L165" s="43"/>
      <c r="M165" s="43"/>
      <c r="N165" s="43"/>
      <c r="O165" s="43"/>
      <c r="P165" s="43"/>
      <c r="Q165" s="43"/>
      <c r="R165" s="43"/>
      <c r="S165" s="593"/>
      <c r="T165" s="593"/>
      <c r="U165" s="593"/>
      <c r="V165" s="43"/>
      <c r="W165" s="516"/>
    </row>
    <row r="166" spans="1:23" x14ac:dyDescent="0.35">
      <c r="A166" s="43"/>
      <c r="B166" s="43"/>
      <c r="C166" s="43"/>
      <c r="D166" s="43"/>
      <c r="E166" s="61"/>
      <c r="F166" s="43"/>
      <c r="G166" s="43"/>
      <c r="H166" s="43"/>
      <c r="I166" s="43"/>
      <c r="J166" s="43"/>
      <c r="K166" s="43"/>
      <c r="L166" s="43"/>
      <c r="M166" s="43"/>
      <c r="N166" s="43"/>
      <c r="O166" s="43"/>
      <c r="P166" s="43"/>
      <c r="Q166" s="43"/>
      <c r="R166" s="43"/>
      <c r="S166" s="593"/>
      <c r="T166" s="593"/>
      <c r="U166" s="593"/>
      <c r="V166" s="43"/>
      <c r="W166" s="516"/>
    </row>
    <row r="167" spans="1:23" x14ac:dyDescent="0.35">
      <c r="A167" s="43"/>
      <c r="B167" s="43"/>
      <c r="C167" s="43"/>
      <c r="D167" s="43"/>
      <c r="E167" s="61"/>
      <c r="F167" s="43"/>
      <c r="G167" s="43"/>
      <c r="H167" s="43"/>
      <c r="I167" s="43"/>
      <c r="J167" s="43"/>
      <c r="K167" s="43"/>
      <c r="L167" s="43"/>
      <c r="M167" s="43"/>
      <c r="N167" s="43"/>
      <c r="O167" s="43"/>
      <c r="P167" s="43"/>
      <c r="Q167" s="43"/>
      <c r="R167" s="43"/>
      <c r="S167" s="593"/>
      <c r="T167" s="593"/>
      <c r="U167" s="593"/>
      <c r="V167" s="43"/>
      <c r="W167" s="516"/>
    </row>
    <row r="168" spans="1:23" x14ac:dyDescent="0.35">
      <c r="A168" s="43"/>
      <c r="B168" s="43"/>
      <c r="C168" s="43"/>
      <c r="D168" s="43"/>
      <c r="E168" s="61"/>
      <c r="F168" s="43"/>
      <c r="G168" s="43"/>
      <c r="H168" s="43"/>
      <c r="I168" s="43"/>
      <c r="J168" s="43"/>
      <c r="K168" s="43"/>
      <c r="L168" s="43"/>
      <c r="M168" s="43"/>
      <c r="N168" s="43"/>
      <c r="O168" s="43"/>
      <c r="P168" s="43"/>
      <c r="Q168" s="43"/>
      <c r="R168" s="43"/>
      <c r="S168" s="593"/>
      <c r="T168" s="593"/>
      <c r="U168" s="593"/>
      <c r="V168" s="43"/>
      <c r="W168" s="516"/>
    </row>
    <row r="169" spans="1:23" x14ac:dyDescent="0.35">
      <c r="A169" s="43"/>
      <c r="B169" s="43"/>
      <c r="C169" s="43"/>
      <c r="D169" s="43"/>
      <c r="E169" s="61"/>
      <c r="F169" s="43"/>
      <c r="G169" s="43"/>
      <c r="H169" s="43"/>
      <c r="I169" s="43"/>
      <c r="J169" s="43"/>
      <c r="K169" s="43"/>
      <c r="L169" s="43"/>
      <c r="M169" s="43"/>
      <c r="N169" s="43"/>
      <c r="O169" s="43"/>
      <c r="P169" s="43"/>
      <c r="Q169" s="43"/>
      <c r="R169" s="43"/>
      <c r="S169" s="593"/>
      <c r="T169" s="593"/>
      <c r="U169" s="593"/>
      <c r="V169" s="43"/>
      <c r="W169" s="516"/>
    </row>
    <row r="170" spans="1:23" x14ac:dyDescent="0.35">
      <c r="A170" s="43"/>
      <c r="B170" s="43"/>
      <c r="C170" s="43"/>
      <c r="D170" s="43"/>
      <c r="E170" s="61"/>
      <c r="F170" s="43"/>
      <c r="G170" s="43"/>
      <c r="H170" s="43"/>
      <c r="I170" s="43"/>
      <c r="J170" s="43"/>
      <c r="K170" s="43"/>
      <c r="L170" s="43"/>
      <c r="M170" s="43"/>
      <c r="N170" s="43"/>
      <c r="O170" s="43"/>
      <c r="P170" s="43"/>
      <c r="Q170" s="43"/>
      <c r="R170" s="43"/>
      <c r="S170" s="593"/>
      <c r="T170" s="593"/>
      <c r="U170" s="593"/>
      <c r="V170" s="43"/>
      <c r="W170" s="516"/>
    </row>
    <row r="171" spans="1:23" x14ac:dyDescent="0.35">
      <c r="A171" s="43"/>
      <c r="B171" s="43"/>
      <c r="C171" s="43"/>
      <c r="D171" s="43"/>
      <c r="E171" s="61"/>
      <c r="F171" s="43"/>
      <c r="G171" s="43"/>
      <c r="H171" s="43"/>
      <c r="I171" s="43"/>
      <c r="J171" s="43"/>
      <c r="K171" s="43"/>
      <c r="L171" s="43"/>
      <c r="M171" s="43"/>
      <c r="N171" s="43"/>
      <c r="O171" s="43"/>
      <c r="P171" s="43"/>
      <c r="Q171" s="43"/>
      <c r="R171" s="43"/>
      <c r="S171" s="593"/>
      <c r="T171" s="593"/>
      <c r="U171" s="593"/>
      <c r="V171" s="43"/>
      <c r="W171" s="516"/>
    </row>
    <row r="172" spans="1:23" x14ac:dyDescent="0.35">
      <c r="A172" s="43"/>
      <c r="B172" s="43"/>
      <c r="C172" s="43"/>
      <c r="D172" s="43"/>
      <c r="E172" s="61"/>
      <c r="F172" s="43"/>
      <c r="G172" s="43"/>
      <c r="H172" s="43"/>
      <c r="I172" s="43"/>
      <c r="J172" s="43"/>
      <c r="K172" s="43"/>
      <c r="L172" s="43"/>
      <c r="M172" s="43"/>
      <c r="N172" s="43"/>
      <c r="O172" s="43"/>
      <c r="P172" s="43"/>
      <c r="Q172" s="43"/>
      <c r="R172" s="43"/>
      <c r="S172" s="593"/>
      <c r="T172" s="593"/>
      <c r="U172" s="593"/>
      <c r="V172" s="43"/>
      <c r="W172" s="516"/>
    </row>
    <row r="173" spans="1:23" x14ac:dyDescent="0.35">
      <c r="A173" s="43"/>
      <c r="B173" s="43"/>
      <c r="C173" s="43"/>
      <c r="D173" s="43"/>
      <c r="E173" s="61"/>
      <c r="F173" s="43"/>
      <c r="G173" s="600"/>
      <c r="H173" s="600"/>
      <c r="I173" s="43"/>
      <c r="J173" s="43"/>
      <c r="K173" s="43"/>
      <c r="L173" s="43"/>
      <c r="M173" s="43"/>
      <c r="N173" s="43"/>
      <c r="O173" s="43"/>
      <c r="P173" s="43"/>
      <c r="Q173" s="43"/>
      <c r="R173" s="43"/>
      <c r="S173" s="593"/>
      <c r="T173" s="593"/>
      <c r="U173" s="593"/>
      <c r="V173" s="43"/>
      <c r="W173" s="516"/>
    </row>
    <row r="174" spans="1:23" x14ac:dyDescent="0.35">
      <c r="A174" s="43"/>
      <c r="B174" s="43"/>
      <c r="C174" s="43"/>
      <c r="D174" s="43"/>
      <c r="E174" s="61"/>
      <c r="F174" s="43"/>
      <c r="G174" s="600"/>
      <c r="H174" s="600"/>
      <c r="I174" s="43"/>
      <c r="J174" s="43"/>
      <c r="K174" s="43"/>
      <c r="L174" s="43"/>
      <c r="M174" s="43"/>
      <c r="N174" s="43"/>
      <c r="O174" s="43"/>
      <c r="P174" s="43"/>
      <c r="Q174" s="43"/>
      <c r="R174" s="43"/>
      <c r="S174" s="593"/>
      <c r="T174" s="593"/>
      <c r="U174" s="593"/>
      <c r="V174" s="43"/>
      <c r="W174" s="516"/>
    </row>
    <row r="175" spans="1:23" x14ac:dyDescent="0.35">
      <c r="A175" s="43"/>
      <c r="B175" s="43"/>
      <c r="C175" s="43"/>
      <c r="D175" s="43"/>
      <c r="E175" s="61"/>
      <c r="F175" s="43"/>
      <c r="G175" s="600"/>
      <c r="H175" s="600"/>
      <c r="I175" s="43"/>
      <c r="J175" s="43"/>
      <c r="K175" s="43"/>
      <c r="L175" s="43"/>
      <c r="M175" s="43"/>
      <c r="N175" s="43"/>
      <c r="O175" s="43"/>
      <c r="P175" s="43"/>
      <c r="Q175" s="43"/>
      <c r="R175" s="43"/>
      <c r="S175" s="593"/>
      <c r="T175" s="593"/>
      <c r="U175" s="593"/>
      <c r="V175" s="43"/>
      <c r="W175" s="516"/>
    </row>
    <row r="176" spans="1:23" x14ac:dyDescent="0.35">
      <c r="A176" s="43"/>
      <c r="B176" s="43"/>
      <c r="C176" s="43"/>
      <c r="D176" s="43"/>
      <c r="E176" s="61"/>
      <c r="F176" s="43"/>
      <c r="G176" s="43"/>
      <c r="H176" s="43"/>
      <c r="I176" s="43"/>
      <c r="J176" s="43"/>
      <c r="K176" s="43"/>
      <c r="L176" s="43"/>
      <c r="M176" s="43"/>
      <c r="N176" s="43"/>
      <c r="O176" s="43"/>
      <c r="P176" s="43"/>
      <c r="Q176" s="43"/>
      <c r="R176" s="43"/>
      <c r="S176" s="593"/>
      <c r="T176" s="593"/>
      <c r="U176" s="593"/>
      <c r="V176" s="43"/>
      <c r="W176" s="516"/>
    </row>
    <row r="177" spans="1:23" x14ac:dyDescent="0.35">
      <c r="A177" s="43"/>
      <c r="B177" s="43"/>
      <c r="C177" s="43"/>
      <c r="D177" s="43"/>
      <c r="E177" s="61"/>
      <c r="F177" s="43"/>
      <c r="G177" s="43"/>
      <c r="H177" s="43"/>
      <c r="I177" s="43"/>
      <c r="J177" s="43"/>
      <c r="K177" s="43"/>
      <c r="L177" s="43"/>
      <c r="M177" s="43"/>
      <c r="N177" s="43"/>
      <c r="O177" s="43"/>
      <c r="P177" s="43"/>
      <c r="Q177" s="43"/>
      <c r="R177" s="43"/>
      <c r="S177" s="593"/>
      <c r="T177" s="593"/>
      <c r="U177" s="593"/>
      <c r="V177" s="43"/>
      <c r="W177" s="516"/>
    </row>
    <row r="178" spans="1:23" x14ac:dyDescent="0.35">
      <c r="A178" s="43"/>
      <c r="B178" s="43"/>
      <c r="C178" s="43"/>
      <c r="D178" s="43"/>
      <c r="E178" s="61"/>
      <c r="F178" s="43"/>
      <c r="G178" s="43"/>
      <c r="H178" s="43"/>
      <c r="I178" s="43"/>
      <c r="J178" s="43"/>
      <c r="K178" s="43"/>
      <c r="L178" s="43"/>
      <c r="M178" s="43"/>
      <c r="N178" s="43"/>
      <c r="O178" s="43"/>
      <c r="P178" s="43"/>
      <c r="Q178" s="43"/>
      <c r="R178" s="43"/>
      <c r="S178" s="593"/>
      <c r="T178" s="593"/>
      <c r="U178" s="593"/>
      <c r="V178" s="43"/>
      <c r="W178" s="516"/>
    </row>
    <row r="179" spans="1:23" x14ac:dyDescent="0.35">
      <c r="A179" s="43"/>
      <c r="B179" s="43"/>
      <c r="C179" s="43"/>
      <c r="D179" s="43"/>
      <c r="E179" s="61"/>
      <c r="F179" s="43"/>
      <c r="G179" s="43"/>
      <c r="H179" s="43"/>
      <c r="I179" s="43"/>
      <c r="J179" s="43"/>
      <c r="K179" s="43"/>
      <c r="L179" s="43"/>
      <c r="M179" s="43"/>
      <c r="N179" s="43"/>
      <c r="O179" s="43"/>
      <c r="P179" s="43"/>
      <c r="Q179" s="43"/>
      <c r="R179" s="43"/>
      <c r="S179" s="593"/>
      <c r="T179" s="593"/>
      <c r="U179" s="593"/>
      <c r="V179" s="43"/>
      <c r="W179" s="516"/>
    </row>
    <row r="180" spans="1:23" x14ac:dyDescent="0.35">
      <c r="A180" s="43"/>
      <c r="B180" s="43"/>
      <c r="C180" s="43"/>
      <c r="D180" s="43"/>
      <c r="E180" s="61"/>
      <c r="F180" s="43"/>
      <c r="G180" s="43"/>
      <c r="H180" s="43"/>
      <c r="I180" s="43"/>
      <c r="J180" s="43"/>
      <c r="K180" s="43"/>
      <c r="L180" s="43"/>
      <c r="M180" s="43"/>
      <c r="N180" s="43"/>
      <c r="O180" s="43"/>
      <c r="P180" s="43"/>
      <c r="Q180" s="43"/>
      <c r="R180" s="43"/>
      <c r="S180" s="593"/>
      <c r="T180" s="593"/>
      <c r="U180" s="593"/>
      <c r="V180" s="43"/>
      <c r="W180" s="516"/>
    </row>
    <row r="181" spans="1:23" x14ac:dyDescent="0.35">
      <c r="A181" s="43"/>
      <c r="B181" s="43"/>
      <c r="C181" s="43"/>
      <c r="D181" s="43"/>
      <c r="E181" s="61"/>
      <c r="F181" s="43"/>
      <c r="G181" s="43"/>
      <c r="H181" s="43"/>
      <c r="I181" s="43"/>
      <c r="J181" s="43"/>
      <c r="K181" s="43"/>
      <c r="L181" s="43"/>
      <c r="M181" s="43"/>
      <c r="N181" s="43"/>
      <c r="O181" s="43"/>
      <c r="P181" s="43"/>
      <c r="Q181" s="43"/>
      <c r="R181" s="43"/>
      <c r="S181" s="593"/>
      <c r="T181" s="593"/>
      <c r="U181" s="593"/>
      <c r="V181" s="43"/>
      <c r="W181" s="516"/>
    </row>
    <row r="182" spans="1:23" x14ac:dyDescent="0.35">
      <c r="A182" s="43"/>
      <c r="B182" s="43"/>
      <c r="C182" s="43"/>
      <c r="D182" s="43"/>
      <c r="E182" s="61"/>
      <c r="F182" s="43"/>
      <c r="G182" s="43"/>
      <c r="H182" s="43"/>
      <c r="I182" s="43"/>
      <c r="J182" s="43"/>
      <c r="K182" s="43"/>
      <c r="L182" s="43"/>
      <c r="M182" s="43"/>
      <c r="N182" s="43"/>
      <c r="O182" s="43"/>
      <c r="P182" s="43"/>
      <c r="Q182" s="43"/>
      <c r="R182" s="43"/>
      <c r="S182" s="593"/>
      <c r="T182" s="593"/>
      <c r="U182" s="593"/>
      <c r="V182" s="43"/>
      <c r="W182" s="516"/>
    </row>
    <row r="183" spans="1:23" x14ac:dyDescent="0.35">
      <c r="A183" s="43"/>
      <c r="B183" s="43"/>
      <c r="C183" s="43"/>
      <c r="D183" s="43"/>
      <c r="E183" s="61"/>
      <c r="F183" s="43"/>
      <c r="G183" s="43"/>
      <c r="H183" s="43"/>
      <c r="I183" s="43"/>
      <c r="J183" s="43"/>
      <c r="K183" s="43"/>
      <c r="L183" s="43"/>
      <c r="M183" s="43"/>
      <c r="N183" s="43"/>
      <c r="O183" s="43"/>
      <c r="P183" s="43"/>
      <c r="Q183" s="43"/>
      <c r="R183" s="43"/>
      <c r="S183" s="593"/>
      <c r="T183" s="593"/>
      <c r="U183" s="593"/>
      <c r="V183" s="43"/>
      <c r="W183" s="516"/>
    </row>
    <row r="184" spans="1:23" x14ac:dyDescent="0.35">
      <c r="A184" s="43"/>
      <c r="B184" s="43"/>
      <c r="C184" s="43"/>
      <c r="D184" s="43"/>
      <c r="E184" s="61"/>
      <c r="F184" s="43"/>
      <c r="G184" s="43"/>
      <c r="H184" s="43"/>
      <c r="I184" s="43"/>
      <c r="J184" s="43"/>
      <c r="K184" s="43"/>
      <c r="L184" s="43"/>
      <c r="M184" s="43"/>
      <c r="N184" s="43"/>
      <c r="O184" s="43"/>
      <c r="P184" s="43"/>
      <c r="Q184" s="43"/>
      <c r="R184" s="43"/>
      <c r="S184" s="593"/>
      <c r="T184" s="593"/>
      <c r="U184" s="593"/>
      <c r="V184" s="43"/>
      <c r="W184" s="516"/>
    </row>
    <row r="185" spans="1:23" x14ac:dyDescent="0.35">
      <c r="A185" s="43"/>
      <c r="B185" s="43"/>
      <c r="C185" s="43"/>
      <c r="D185" s="43"/>
      <c r="E185" s="61"/>
      <c r="F185" s="43"/>
      <c r="G185" s="43"/>
      <c r="H185" s="43"/>
      <c r="I185" s="43"/>
      <c r="J185" s="43"/>
      <c r="K185" s="43"/>
      <c r="L185" s="43"/>
      <c r="M185" s="43"/>
      <c r="N185" s="43"/>
      <c r="O185" s="43"/>
      <c r="P185" s="43"/>
      <c r="Q185" s="43"/>
      <c r="R185" s="43"/>
      <c r="S185" s="593"/>
      <c r="T185" s="593"/>
      <c r="U185" s="593"/>
      <c r="V185" s="43"/>
      <c r="W185" s="516"/>
    </row>
    <row r="186" spans="1:23" x14ac:dyDescent="0.35">
      <c r="A186" s="43"/>
      <c r="B186" s="43"/>
      <c r="C186" s="43"/>
      <c r="D186" s="43"/>
      <c r="E186" s="61"/>
      <c r="F186" s="43"/>
      <c r="G186" s="43"/>
      <c r="H186" s="43"/>
      <c r="I186" s="43"/>
      <c r="J186" s="43"/>
      <c r="K186" s="43"/>
      <c r="L186" s="43"/>
      <c r="M186" s="43"/>
      <c r="N186" s="43"/>
      <c r="O186" s="43"/>
      <c r="P186" s="43"/>
      <c r="Q186" s="43"/>
      <c r="R186" s="43"/>
      <c r="S186" s="593"/>
      <c r="T186" s="593"/>
      <c r="U186" s="593"/>
      <c r="V186" s="43"/>
      <c r="W186" s="516"/>
    </row>
    <row r="187" spans="1:23" x14ac:dyDescent="0.35">
      <c r="A187" s="43"/>
      <c r="B187" s="43"/>
      <c r="C187" s="43"/>
      <c r="D187" s="43"/>
      <c r="E187" s="61"/>
      <c r="F187" s="43"/>
      <c r="G187" s="43"/>
      <c r="H187" s="43"/>
      <c r="I187" s="43"/>
      <c r="J187" s="43"/>
      <c r="K187" s="43"/>
      <c r="L187" s="43"/>
      <c r="M187" s="43"/>
      <c r="N187" s="43"/>
      <c r="O187" s="43"/>
      <c r="P187" s="43"/>
      <c r="Q187" s="43"/>
      <c r="R187" s="43"/>
      <c r="S187" s="593"/>
      <c r="T187" s="593"/>
      <c r="U187" s="593"/>
      <c r="V187" s="43"/>
      <c r="W187" s="516"/>
    </row>
    <row r="188" spans="1:23" x14ac:dyDescent="0.35">
      <c r="A188" s="43"/>
      <c r="B188" s="43"/>
      <c r="C188" s="43"/>
      <c r="D188" s="43"/>
      <c r="E188" s="61"/>
      <c r="F188" s="43"/>
      <c r="G188" s="43"/>
      <c r="H188" s="43"/>
      <c r="I188" s="43"/>
      <c r="J188" s="43"/>
      <c r="K188" s="43"/>
      <c r="L188" s="43"/>
      <c r="M188" s="43"/>
      <c r="N188" s="43"/>
      <c r="O188" s="43"/>
      <c r="P188" s="43"/>
      <c r="Q188" s="43"/>
      <c r="R188" s="43"/>
      <c r="S188" s="593"/>
      <c r="T188" s="593"/>
      <c r="U188" s="593"/>
      <c r="V188" s="43"/>
      <c r="W188" s="516"/>
    </row>
    <row r="189" spans="1:23" x14ac:dyDescent="0.35">
      <c r="A189" s="43"/>
      <c r="B189" s="43"/>
      <c r="C189" s="43"/>
      <c r="D189" s="43"/>
      <c r="E189" s="61"/>
      <c r="F189" s="43"/>
      <c r="G189" s="43"/>
      <c r="H189" s="43"/>
      <c r="I189" s="43"/>
      <c r="J189" s="43"/>
      <c r="K189" s="43"/>
      <c r="L189" s="43"/>
      <c r="M189" s="43"/>
      <c r="N189" s="43"/>
      <c r="O189" s="43"/>
      <c r="P189" s="43"/>
      <c r="Q189" s="43"/>
      <c r="R189" s="43"/>
      <c r="S189" s="593"/>
      <c r="T189" s="593"/>
      <c r="U189" s="593"/>
      <c r="V189" s="43"/>
      <c r="W189" s="516"/>
    </row>
    <row r="190" spans="1:23" x14ac:dyDescent="0.35">
      <c r="A190" s="43"/>
      <c r="B190" s="43"/>
      <c r="C190" s="43"/>
      <c r="D190" s="43"/>
      <c r="E190" s="61"/>
      <c r="F190" s="43"/>
      <c r="G190" s="43"/>
      <c r="H190" s="43"/>
      <c r="I190" s="43"/>
      <c r="J190" s="43"/>
      <c r="K190" s="43"/>
      <c r="L190" s="43"/>
      <c r="M190" s="43"/>
      <c r="N190" s="43"/>
      <c r="O190" s="43"/>
      <c r="P190" s="43"/>
      <c r="Q190" s="43"/>
      <c r="R190" s="43"/>
      <c r="S190" s="593"/>
      <c r="T190" s="593"/>
      <c r="U190" s="593"/>
      <c r="V190" s="43"/>
      <c r="W190" s="516"/>
    </row>
    <row r="191" spans="1:23" x14ac:dyDescent="0.35">
      <c r="A191" s="43"/>
      <c r="B191" s="43"/>
      <c r="C191" s="43"/>
      <c r="D191" s="43"/>
      <c r="E191" s="61"/>
      <c r="F191" s="43"/>
      <c r="G191" s="43"/>
      <c r="H191" s="43"/>
      <c r="I191" s="43"/>
      <c r="J191" s="43"/>
      <c r="K191" s="43"/>
      <c r="L191" s="43"/>
      <c r="M191" s="43"/>
      <c r="N191" s="43"/>
      <c r="O191" s="43"/>
      <c r="P191" s="43"/>
      <c r="Q191" s="43"/>
      <c r="R191" s="43"/>
      <c r="S191" s="593"/>
      <c r="T191" s="593"/>
      <c r="U191" s="593"/>
      <c r="V191" s="43"/>
      <c r="W191" s="516"/>
    </row>
    <row r="192" spans="1:23" x14ac:dyDescent="0.35">
      <c r="A192" s="43"/>
      <c r="B192" s="43"/>
      <c r="C192" s="43"/>
      <c r="D192" s="43"/>
      <c r="E192" s="61"/>
      <c r="F192" s="43"/>
      <c r="G192" s="43"/>
      <c r="H192" s="43"/>
      <c r="I192" s="43"/>
      <c r="J192" s="43"/>
      <c r="K192" s="43"/>
      <c r="L192" s="43"/>
      <c r="M192" s="43"/>
      <c r="N192" s="43"/>
      <c r="O192" s="43"/>
      <c r="P192" s="43"/>
      <c r="Q192" s="43"/>
      <c r="R192" s="43"/>
      <c r="S192" s="593"/>
      <c r="T192" s="593"/>
      <c r="U192" s="593"/>
      <c r="V192" s="43"/>
      <c r="W192" s="516"/>
    </row>
    <row r="193" spans="1:23" x14ac:dyDescent="0.35">
      <c r="A193" s="43"/>
      <c r="B193" s="43"/>
      <c r="C193" s="43"/>
      <c r="D193" s="43"/>
      <c r="E193" s="61"/>
      <c r="F193" s="43"/>
      <c r="G193" s="43"/>
      <c r="H193" s="43"/>
      <c r="I193" s="43"/>
      <c r="J193" s="43"/>
      <c r="K193" s="43"/>
      <c r="L193" s="43"/>
      <c r="M193" s="43"/>
      <c r="N193" s="43"/>
      <c r="O193" s="43"/>
      <c r="P193" s="43"/>
      <c r="Q193" s="43"/>
      <c r="R193" s="43"/>
      <c r="S193" s="593"/>
      <c r="T193" s="593"/>
      <c r="U193" s="593"/>
      <c r="V193" s="43"/>
      <c r="W193" s="516"/>
    </row>
    <row r="194" spans="1:23" x14ac:dyDescent="0.35">
      <c r="A194" s="43"/>
      <c r="B194" s="43"/>
      <c r="C194" s="43"/>
      <c r="D194" s="43"/>
      <c r="E194" s="61"/>
      <c r="F194" s="43"/>
      <c r="G194" s="43"/>
      <c r="H194" s="43"/>
      <c r="I194" s="43"/>
      <c r="J194" s="43"/>
      <c r="K194" s="43"/>
      <c r="L194" s="43"/>
      <c r="M194" s="43"/>
      <c r="N194" s="43"/>
      <c r="O194" s="43"/>
      <c r="P194" s="43"/>
      <c r="Q194" s="43"/>
      <c r="R194" s="43"/>
      <c r="S194" s="593"/>
      <c r="T194" s="593"/>
      <c r="U194" s="593"/>
      <c r="V194" s="43"/>
      <c r="W194" s="516"/>
    </row>
    <row r="195" spans="1:23" x14ac:dyDescent="0.35">
      <c r="A195" s="43"/>
      <c r="B195" s="43"/>
      <c r="C195" s="43"/>
      <c r="D195" s="43"/>
      <c r="E195" s="61"/>
      <c r="F195" s="43"/>
      <c r="G195" s="43"/>
      <c r="H195" s="43"/>
      <c r="I195" s="43"/>
      <c r="J195" s="43"/>
      <c r="K195" s="43"/>
      <c r="L195" s="43"/>
      <c r="M195" s="43"/>
      <c r="N195" s="43"/>
      <c r="O195" s="43"/>
      <c r="P195" s="43"/>
      <c r="Q195" s="43"/>
      <c r="R195" s="43"/>
      <c r="S195" s="593"/>
      <c r="T195" s="593"/>
      <c r="U195" s="593"/>
      <c r="V195" s="43"/>
      <c r="W195" s="516"/>
    </row>
    <row r="196" spans="1:23" x14ac:dyDescent="0.35">
      <c r="A196" s="43"/>
      <c r="B196" s="43"/>
      <c r="C196" s="43"/>
      <c r="D196" s="43"/>
      <c r="E196" s="61"/>
      <c r="F196" s="43"/>
      <c r="G196" s="43"/>
      <c r="H196" s="43"/>
      <c r="I196" s="43"/>
      <c r="J196" s="43"/>
      <c r="K196" s="43"/>
      <c r="L196" s="43"/>
      <c r="M196" s="43"/>
      <c r="N196" s="43"/>
      <c r="O196" s="43"/>
      <c r="P196" s="43"/>
      <c r="Q196" s="43"/>
      <c r="R196" s="43"/>
      <c r="S196" s="593"/>
      <c r="T196" s="593"/>
      <c r="U196" s="593"/>
      <c r="V196" s="43"/>
      <c r="W196" s="516"/>
    </row>
    <row r="197" spans="1:23" x14ac:dyDescent="0.35">
      <c r="A197" s="43"/>
      <c r="B197" s="43"/>
      <c r="C197" s="43"/>
      <c r="D197" s="43"/>
      <c r="E197" s="61"/>
      <c r="F197" s="43"/>
      <c r="G197" s="43"/>
      <c r="H197" s="43"/>
      <c r="I197" s="43"/>
      <c r="J197" s="43"/>
      <c r="K197" s="43"/>
      <c r="L197" s="43"/>
      <c r="M197" s="43"/>
      <c r="N197" s="43"/>
      <c r="O197" s="43"/>
      <c r="P197" s="43"/>
      <c r="Q197" s="43"/>
      <c r="R197" s="43"/>
      <c r="S197" s="593"/>
      <c r="T197" s="593"/>
      <c r="U197" s="593"/>
      <c r="V197" s="43"/>
      <c r="W197" s="516"/>
    </row>
    <row r="198" spans="1:23" x14ac:dyDescent="0.35">
      <c r="A198" s="43"/>
      <c r="B198" s="43"/>
      <c r="C198" s="43"/>
      <c r="D198" s="43"/>
      <c r="E198" s="61"/>
      <c r="F198" s="43"/>
      <c r="G198" s="43"/>
      <c r="H198" s="43"/>
      <c r="I198" s="43"/>
      <c r="J198" s="43"/>
      <c r="K198" s="43"/>
      <c r="L198" s="43"/>
      <c r="M198" s="43"/>
      <c r="N198" s="43"/>
      <c r="O198" s="43"/>
      <c r="P198" s="43"/>
      <c r="Q198" s="43"/>
      <c r="R198" s="43"/>
      <c r="S198" s="593"/>
      <c r="T198" s="593"/>
      <c r="U198" s="593"/>
      <c r="V198" s="43"/>
      <c r="W198" s="516"/>
    </row>
    <row r="199" spans="1:23" x14ac:dyDescent="0.35">
      <c r="A199" s="43"/>
      <c r="B199" s="43"/>
      <c r="C199" s="43"/>
      <c r="D199" s="43"/>
      <c r="E199" s="61"/>
      <c r="F199" s="43"/>
      <c r="G199" s="43"/>
      <c r="H199" s="43"/>
      <c r="I199" s="43"/>
      <c r="J199" s="43"/>
      <c r="K199" s="43"/>
      <c r="L199" s="43"/>
      <c r="M199" s="43"/>
      <c r="N199" s="43"/>
      <c r="O199" s="43"/>
      <c r="P199" s="43"/>
      <c r="Q199" s="43"/>
      <c r="R199" s="43"/>
      <c r="S199" s="593"/>
      <c r="T199" s="593"/>
      <c r="U199" s="593"/>
      <c r="V199" s="43"/>
      <c r="W199" s="516"/>
    </row>
    <row r="200" spans="1:23" x14ac:dyDescent="0.35">
      <c r="A200" s="43"/>
      <c r="B200" s="43"/>
      <c r="C200" s="43"/>
      <c r="D200" s="43"/>
      <c r="E200" s="61"/>
      <c r="F200" s="43"/>
      <c r="G200" s="43"/>
      <c r="H200" s="43"/>
      <c r="I200" s="43"/>
      <c r="J200" s="43"/>
      <c r="K200" s="43"/>
      <c r="L200" s="43"/>
      <c r="M200" s="43"/>
      <c r="N200" s="43"/>
      <c r="O200" s="43"/>
      <c r="P200" s="43"/>
      <c r="Q200" s="43"/>
      <c r="R200" s="43"/>
      <c r="S200" s="593"/>
      <c r="T200" s="593"/>
      <c r="U200" s="593"/>
      <c r="V200" s="43"/>
      <c r="W200" s="516"/>
    </row>
    <row r="201" spans="1:23" x14ac:dyDescent="0.35">
      <c r="A201" s="43"/>
      <c r="B201" s="43"/>
      <c r="C201" s="43"/>
      <c r="D201" s="43"/>
      <c r="E201" s="61"/>
      <c r="F201" s="43"/>
      <c r="G201" s="43"/>
      <c r="H201" s="43"/>
      <c r="I201" s="43"/>
      <c r="J201" s="43"/>
      <c r="K201" s="43"/>
      <c r="L201" s="43"/>
      <c r="M201" s="43"/>
      <c r="N201" s="43"/>
      <c r="O201" s="43"/>
      <c r="P201" s="43"/>
      <c r="Q201" s="43"/>
      <c r="R201" s="43"/>
      <c r="S201" s="593"/>
      <c r="T201" s="593"/>
      <c r="U201" s="593"/>
      <c r="V201" s="43"/>
      <c r="W201" s="516"/>
    </row>
    <row r="202" spans="1:23" x14ac:dyDescent="0.35">
      <c r="A202" s="43"/>
      <c r="B202" s="43"/>
      <c r="C202" s="43"/>
      <c r="D202" s="43"/>
      <c r="E202" s="61"/>
      <c r="F202" s="43"/>
      <c r="G202" s="43"/>
      <c r="H202" s="43"/>
      <c r="I202" s="43"/>
      <c r="J202" s="43"/>
      <c r="K202" s="43"/>
      <c r="L202" s="43"/>
      <c r="M202" s="43"/>
      <c r="N202" s="43"/>
      <c r="O202" s="43"/>
      <c r="P202" s="43"/>
      <c r="Q202" s="43"/>
      <c r="R202" s="43"/>
      <c r="S202" s="593"/>
      <c r="T202" s="593"/>
      <c r="U202" s="593"/>
      <c r="V202" s="43"/>
      <c r="W202" s="516"/>
    </row>
    <row r="203" spans="1:23" x14ac:dyDescent="0.35">
      <c r="A203" s="43"/>
      <c r="B203" s="43"/>
      <c r="C203" s="43"/>
      <c r="D203" s="43"/>
      <c r="E203" s="61"/>
      <c r="F203" s="43"/>
      <c r="G203" s="43"/>
      <c r="H203" s="43"/>
      <c r="I203" s="43"/>
      <c r="J203" s="43"/>
      <c r="K203" s="43"/>
      <c r="L203" s="43"/>
      <c r="M203" s="43"/>
      <c r="N203" s="43"/>
      <c r="O203" s="43"/>
      <c r="P203" s="43"/>
      <c r="Q203" s="43"/>
      <c r="R203" s="43"/>
      <c r="S203" s="593"/>
      <c r="T203" s="593"/>
      <c r="U203" s="593"/>
      <c r="V203" s="43"/>
      <c r="W203" s="516"/>
    </row>
    <row r="204" spans="1:23" x14ac:dyDescent="0.35">
      <c r="A204" s="43"/>
      <c r="B204" s="43"/>
      <c r="C204" s="43"/>
      <c r="D204" s="43"/>
      <c r="E204" s="61"/>
      <c r="F204" s="43"/>
      <c r="G204" s="600"/>
      <c r="H204" s="600"/>
      <c r="I204" s="43"/>
      <c r="J204" s="43"/>
      <c r="K204" s="43"/>
      <c r="L204" s="43"/>
      <c r="M204" s="43"/>
      <c r="N204" s="43"/>
      <c r="O204" s="43"/>
      <c r="P204" s="43"/>
      <c r="Q204" s="43"/>
      <c r="R204" s="43"/>
      <c r="S204" s="593"/>
      <c r="T204" s="593"/>
      <c r="U204" s="593"/>
      <c r="V204" s="43"/>
      <c r="W204" s="516"/>
    </row>
    <row r="205" spans="1:23" x14ac:dyDescent="0.35">
      <c r="A205" s="43"/>
      <c r="B205" s="43"/>
      <c r="C205" s="43"/>
      <c r="D205" s="43"/>
      <c r="E205" s="61"/>
      <c r="F205" s="43"/>
      <c r="G205" s="43"/>
      <c r="H205" s="43"/>
      <c r="I205" s="43"/>
      <c r="J205" s="43"/>
      <c r="K205" s="43"/>
      <c r="L205" s="43"/>
      <c r="M205" s="43"/>
      <c r="N205" s="43"/>
      <c r="O205" s="43"/>
      <c r="P205" s="43"/>
      <c r="Q205" s="43"/>
      <c r="R205" s="43"/>
      <c r="S205" s="593"/>
      <c r="T205" s="593"/>
      <c r="U205" s="593"/>
      <c r="V205" s="43"/>
      <c r="W205" s="516"/>
    </row>
    <row r="206" spans="1:23" x14ac:dyDescent="0.35">
      <c r="A206" s="43"/>
      <c r="B206" s="43"/>
      <c r="C206" s="43"/>
      <c r="D206" s="43"/>
      <c r="E206" s="61"/>
      <c r="F206" s="43"/>
      <c r="G206" s="43"/>
      <c r="H206" s="43"/>
      <c r="I206" s="43"/>
      <c r="J206" s="43"/>
      <c r="K206" s="43"/>
      <c r="L206" s="43"/>
      <c r="M206" s="43"/>
      <c r="N206" s="43"/>
      <c r="O206" s="43"/>
      <c r="P206" s="43"/>
      <c r="Q206" s="43"/>
      <c r="R206" s="43"/>
      <c r="S206" s="593"/>
      <c r="T206" s="593"/>
      <c r="U206" s="593"/>
      <c r="V206" s="43"/>
      <c r="W206" s="516"/>
    </row>
    <row r="207" spans="1:23" x14ac:dyDescent="0.35">
      <c r="A207" s="43"/>
      <c r="B207" s="43"/>
      <c r="C207" s="43"/>
      <c r="D207" s="43"/>
      <c r="E207" s="61"/>
      <c r="F207" s="43"/>
      <c r="G207" s="43"/>
      <c r="H207" s="43"/>
      <c r="I207" s="43"/>
      <c r="J207" s="43"/>
      <c r="K207" s="43"/>
      <c r="L207" s="43"/>
      <c r="M207" s="43"/>
      <c r="N207" s="43"/>
      <c r="O207" s="43"/>
      <c r="P207" s="43"/>
      <c r="Q207" s="43"/>
      <c r="R207" s="43"/>
      <c r="S207" s="593"/>
      <c r="T207" s="593"/>
      <c r="U207" s="593"/>
      <c r="V207" s="43"/>
      <c r="W207" s="516"/>
    </row>
    <row r="208" spans="1:23" x14ac:dyDescent="0.35">
      <c r="A208" s="43"/>
      <c r="B208" s="43"/>
      <c r="C208" s="43"/>
      <c r="D208" s="43"/>
      <c r="E208" s="61"/>
      <c r="F208" s="43"/>
      <c r="G208" s="43"/>
      <c r="H208" s="43"/>
      <c r="I208" s="43"/>
      <c r="J208" s="43"/>
      <c r="K208" s="43"/>
      <c r="L208" s="43"/>
      <c r="M208" s="43"/>
      <c r="N208" s="43"/>
      <c r="O208" s="43"/>
      <c r="P208" s="43"/>
      <c r="Q208" s="43"/>
      <c r="R208" s="43"/>
      <c r="S208" s="593"/>
      <c r="T208" s="593"/>
      <c r="U208" s="593"/>
      <c r="V208" s="43"/>
      <c r="W208" s="516"/>
    </row>
    <row r="209" spans="1:23" x14ac:dyDescent="0.35">
      <c r="A209" s="43"/>
      <c r="B209" s="43"/>
      <c r="C209" s="43"/>
      <c r="D209" s="43"/>
      <c r="E209" s="61"/>
      <c r="F209" s="43"/>
      <c r="G209" s="43"/>
      <c r="H209" s="43"/>
      <c r="I209" s="43"/>
      <c r="J209" s="43"/>
      <c r="K209" s="43"/>
      <c r="L209" s="43"/>
      <c r="M209" s="43"/>
      <c r="N209" s="43"/>
      <c r="O209" s="43"/>
      <c r="P209" s="43"/>
      <c r="Q209" s="43"/>
      <c r="R209" s="43"/>
      <c r="S209" s="593"/>
      <c r="T209" s="593"/>
      <c r="U209" s="593"/>
      <c r="V209" s="43"/>
      <c r="W209" s="516"/>
    </row>
    <row r="210" spans="1:23" x14ac:dyDescent="0.35">
      <c r="A210" s="43"/>
      <c r="B210" s="43"/>
      <c r="C210" s="43"/>
      <c r="D210" s="43"/>
      <c r="E210" s="61"/>
      <c r="F210" s="43"/>
      <c r="G210" s="43"/>
      <c r="H210" s="43"/>
      <c r="I210" s="43"/>
      <c r="J210" s="43"/>
      <c r="K210" s="43"/>
      <c r="L210" s="43"/>
      <c r="M210" s="43"/>
      <c r="N210" s="43"/>
      <c r="O210" s="43"/>
      <c r="P210" s="43"/>
      <c r="Q210" s="43"/>
      <c r="R210" s="43"/>
      <c r="S210" s="593"/>
      <c r="T210" s="593"/>
      <c r="U210" s="593"/>
      <c r="V210" s="43"/>
      <c r="W210" s="516"/>
    </row>
    <row r="211" spans="1:23" x14ac:dyDescent="0.35">
      <c r="A211" s="43"/>
      <c r="B211" s="43"/>
      <c r="C211" s="43"/>
      <c r="D211" s="43"/>
      <c r="E211" s="61"/>
      <c r="F211" s="43"/>
      <c r="G211" s="43"/>
      <c r="H211" s="43"/>
      <c r="I211" s="43"/>
      <c r="J211" s="43"/>
      <c r="K211" s="43"/>
      <c r="L211" s="43"/>
      <c r="M211" s="43"/>
      <c r="N211" s="43"/>
      <c r="O211" s="43"/>
      <c r="P211" s="43"/>
      <c r="Q211" s="43"/>
      <c r="R211" s="43"/>
      <c r="S211" s="593"/>
      <c r="T211" s="593"/>
      <c r="U211" s="593"/>
      <c r="V211" s="43"/>
      <c r="W211" s="516"/>
    </row>
    <row r="212" spans="1:23" x14ac:dyDescent="0.35">
      <c r="A212" s="43"/>
      <c r="B212" s="43"/>
      <c r="C212" s="43"/>
      <c r="D212" s="43"/>
      <c r="E212" s="61"/>
      <c r="F212" s="43"/>
      <c r="G212" s="43"/>
      <c r="H212" s="43"/>
      <c r="I212" s="43"/>
      <c r="J212" s="43"/>
      <c r="K212" s="43"/>
      <c r="L212" s="43"/>
      <c r="M212" s="43"/>
      <c r="N212" s="43"/>
      <c r="O212" s="43"/>
      <c r="P212" s="43"/>
      <c r="Q212" s="43"/>
      <c r="R212" s="43"/>
      <c r="S212" s="593"/>
      <c r="T212" s="593"/>
      <c r="U212" s="593"/>
      <c r="V212" s="43"/>
      <c r="W212" s="516"/>
    </row>
    <row r="213" spans="1:23" x14ac:dyDescent="0.35">
      <c r="A213" s="43"/>
      <c r="B213" s="43"/>
      <c r="C213" s="43"/>
      <c r="D213" s="43"/>
      <c r="E213" s="61"/>
      <c r="F213" s="43"/>
      <c r="G213" s="43"/>
      <c r="H213" s="43"/>
      <c r="I213" s="43"/>
      <c r="J213" s="43"/>
      <c r="K213" s="43"/>
      <c r="L213" s="43"/>
      <c r="M213" s="43"/>
      <c r="N213" s="43"/>
      <c r="O213" s="43"/>
      <c r="P213" s="43"/>
      <c r="Q213" s="43"/>
      <c r="R213" s="43"/>
      <c r="S213" s="593"/>
      <c r="T213" s="593"/>
      <c r="U213" s="593"/>
      <c r="V213" s="43"/>
      <c r="W213" s="516"/>
    </row>
    <row r="214" spans="1:23" x14ac:dyDescent="0.35">
      <c r="A214" s="43"/>
      <c r="B214" s="43"/>
      <c r="C214" s="43"/>
      <c r="D214" s="43"/>
      <c r="E214" s="61"/>
      <c r="F214" s="43"/>
      <c r="G214" s="600"/>
      <c r="H214" s="600"/>
      <c r="I214" s="43"/>
      <c r="J214" s="43"/>
      <c r="K214" s="43"/>
      <c r="L214" s="43"/>
      <c r="M214" s="43"/>
      <c r="N214" s="43"/>
      <c r="O214" s="43"/>
      <c r="P214" s="43"/>
      <c r="Q214" s="43"/>
      <c r="R214" s="43"/>
      <c r="S214" s="593"/>
      <c r="T214" s="593"/>
      <c r="U214" s="593"/>
      <c r="V214" s="43"/>
      <c r="W214" s="516"/>
    </row>
    <row r="215" spans="1:23" x14ac:dyDescent="0.35">
      <c r="A215" s="43"/>
      <c r="B215" s="43"/>
      <c r="C215" s="43"/>
      <c r="D215" s="43"/>
      <c r="E215" s="61"/>
      <c r="F215" s="43"/>
      <c r="G215" s="43"/>
      <c r="H215" s="43"/>
      <c r="I215" s="43"/>
      <c r="J215" s="43"/>
      <c r="K215" s="43"/>
      <c r="L215" s="43"/>
      <c r="M215" s="43"/>
      <c r="N215" s="43"/>
      <c r="O215" s="43"/>
      <c r="P215" s="43"/>
      <c r="Q215" s="43"/>
      <c r="R215" s="43"/>
      <c r="S215" s="593"/>
      <c r="T215" s="593"/>
      <c r="U215" s="593"/>
      <c r="V215" s="43"/>
      <c r="W215" s="516"/>
    </row>
    <row r="216" spans="1:23" x14ac:dyDescent="0.35">
      <c r="A216" s="43"/>
      <c r="B216" s="43"/>
      <c r="C216" s="43"/>
      <c r="D216" s="43"/>
      <c r="E216" s="61"/>
      <c r="F216" s="43"/>
      <c r="G216" s="43"/>
      <c r="H216" s="43"/>
      <c r="I216" s="43"/>
      <c r="J216" s="43"/>
      <c r="K216" s="43"/>
      <c r="L216" s="43"/>
      <c r="M216" s="43"/>
      <c r="N216" s="43"/>
      <c r="O216" s="43"/>
      <c r="P216" s="43"/>
      <c r="Q216" s="43"/>
      <c r="R216" s="43"/>
      <c r="S216" s="593"/>
      <c r="T216" s="593"/>
      <c r="U216" s="593"/>
      <c r="V216" s="43"/>
      <c r="W216" s="516"/>
    </row>
    <row r="217" spans="1:23" x14ac:dyDescent="0.35">
      <c r="A217" s="43"/>
      <c r="B217" s="43"/>
      <c r="C217" s="43"/>
      <c r="D217" s="43"/>
      <c r="E217" s="61"/>
      <c r="F217" s="43"/>
      <c r="G217" s="43"/>
      <c r="H217" s="43"/>
      <c r="I217" s="43"/>
      <c r="J217" s="43"/>
      <c r="K217" s="43"/>
      <c r="L217" s="43"/>
      <c r="M217" s="43"/>
      <c r="N217" s="43"/>
      <c r="O217" s="43"/>
      <c r="P217" s="43"/>
      <c r="Q217" s="43"/>
      <c r="R217" s="43"/>
      <c r="S217" s="593"/>
      <c r="T217" s="593"/>
      <c r="U217" s="593"/>
      <c r="V217" s="43"/>
      <c r="W217" s="516"/>
    </row>
    <row r="218" spans="1:23" x14ac:dyDescent="0.35">
      <c r="A218" s="43"/>
      <c r="B218" s="43"/>
      <c r="C218" s="43"/>
      <c r="D218" s="43"/>
      <c r="E218" s="61"/>
      <c r="F218" s="43"/>
      <c r="G218" s="43"/>
      <c r="H218" s="43"/>
      <c r="I218" s="43"/>
      <c r="J218" s="43"/>
      <c r="K218" s="43"/>
      <c r="L218" s="43"/>
      <c r="M218" s="43"/>
      <c r="N218" s="43"/>
      <c r="O218" s="43"/>
      <c r="P218" s="43"/>
      <c r="Q218" s="43"/>
      <c r="R218" s="43"/>
      <c r="S218" s="593"/>
      <c r="T218" s="593"/>
      <c r="U218" s="593"/>
      <c r="V218" s="43"/>
      <c r="W218" s="516"/>
    </row>
    <row r="219" spans="1:23" x14ac:dyDescent="0.35">
      <c r="A219" s="43"/>
      <c r="B219" s="43"/>
      <c r="C219" s="43"/>
      <c r="D219" s="43"/>
      <c r="E219" s="61"/>
      <c r="F219" s="43"/>
      <c r="G219" s="43"/>
      <c r="H219" s="43"/>
      <c r="I219" s="43"/>
      <c r="J219" s="43"/>
      <c r="K219" s="43"/>
      <c r="L219" s="43"/>
      <c r="M219" s="43"/>
      <c r="N219" s="43"/>
      <c r="O219" s="43"/>
      <c r="P219" s="43"/>
      <c r="Q219" s="43"/>
      <c r="R219" s="43"/>
      <c r="S219" s="593"/>
      <c r="T219" s="593"/>
      <c r="U219" s="593"/>
      <c r="V219" s="43"/>
      <c r="W219" s="516"/>
    </row>
    <row r="220" spans="1:23" x14ac:dyDescent="0.35">
      <c r="A220" s="43"/>
      <c r="B220" s="43"/>
      <c r="C220" s="43"/>
      <c r="D220" s="43"/>
      <c r="E220" s="61"/>
      <c r="F220" s="43"/>
      <c r="G220" s="43"/>
      <c r="H220" s="43"/>
      <c r="I220" s="43"/>
      <c r="J220" s="43"/>
      <c r="K220" s="43"/>
      <c r="L220" s="43"/>
      <c r="M220" s="43"/>
      <c r="N220" s="43"/>
      <c r="O220" s="43"/>
      <c r="P220" s="43"/>
      <c r="Q220" s="43"/>
      <c r="R220" s="43"/>
      <c r="S220" s="593"/>
      <c r="T220" s="593"/>
      <c r="U220" s="593"/>
      <c r="V220" s="43"/>
      <c r="W220" s="516"/>
    </row>
    <row r="221" spans="1:23" x14ac:dyDescent="0.35">
      <c r="A221" s="43"/>
      <c r="B221" s="43"/>
      <c r="C221" s="43"/>
      <c r="D221" s="43"/>
      <c r="E221" s="61"/>
      <c r="F221" s="43"/>
      <c r="G221" s="600"/>
      <c r="H221" s="600"/>
      <c r="I221" s="43"/>
      <c r="J221" s="43"/>
      <c r="K221" s="43"/>
      <c r="L221" s="43"/>
      <c r="M221" s="43"/>
      <c r="N221" s="43"/>
      <c r="O221" s="43"/>
      <c r="P221" s="43"/>
      <c r="Q221" s="43"/>
      <c r="R221" s="43"/>
      <c r="S221" s="593"/>
      <c r="T221" s="593"/>
      <c r="U221" s="593"/>
      <c r="V221" s="43"/>
      <c r="W221" s="516"/>
    </row>
    <row r="222" spans="1:23" x14ac:dyDescent="0.35">
      <c r="A222" s="43"/>
      <c r="B222" s="43"/>
      <c r="C222" s="43"/>
      <c r="D222" s="43"/>
      <c r="E222" s="61"/>
      <c r="F222" s="43"/>
      <c r="G222" s="600"/>
      <c r="H222" s="600"/>
      <c r="I222" s="43"/>
      <c r="J222" s="43"/>
      <c r="K222" s="43"/>
      <c r="L222" s="43"/>
      <c r="M222" s="43"/>
      <c r="N222" s="43"/>
      <c r="O222" s="43"/>
      <c r="P222" s="43"/>
      <c r="Q222" s="43"/>
      <c r="R222" s="43"/>
      <c r="S222" s="593"/>
      <c r="T222" s="593"/>
      <c r="U222" s="593"/>
      <c r="V222" s="43"/>
      <c r="W222" s="516"/>
    </row>
    <row r="223" spans="1:23" x14ac:dyDescent="0.35">
      <c r="A223" s="43"/>
      <c r="B223" s="43"/>
      <c r="C223" s="43"/>
      <c r="D223" s="43"/>
      <c r="E223" s="61"/>
      <c r="F223" s="43"/>
      <c r="G223" s="600"/>
      <c r="H223" s="600"/>
      <c r="I223" s="43"/>
      <c r="J223" s="43"/>
      <c r="K223" s="43"/>
      <c r="L223" s="43"/>
      <c r="M223" s="43"/>
      <c r="N223" s="43"/>
      <c r="O223" s="43"/>
      <c r="P223" s="43"/>
      <c r="Q223" s="43"/>
      <c r="R223" s="43"/>
      <c r="S223" s="593"/>
      <c r="T223" s="593"/>
      <c r="U223" s="593"/>
      <c r="V223" s="43"/>
      <c r="W223" s="516"/>
    </row>
    <row r="224" spans="1:23" x14ac:dyDescent="0.35">
      <c r="A224" s="43"/>
      <c r="B224" s="43"/>
      <c r="C224" s="43"/>
      <c r="D224" s="43"/>
      <c r="E224" s="61"/>
      <c r="F224" s="43"/>
      <c r="G224" s="600"/>
      <c r="H224" s="600"/>
      <c r="I224" s="43"/>
      <c r="J224" s="43"/>
      <c r="K224" s="43"/>
      <c r="L224" s="43"/>
      <c r="M224" s="43"/>
      <c r="N224" s="43"/>
      <c r="O224" s="43"/>
      <c r="P224" s="43"/>
      <c r="Q224" s="43"/>
      <c r="R224" s="43"/>
      <c r="S224" s="593"/>
      <c r="T224" s="593"/>
      <c r="U224" s="593"/>
      <c r="V224" s="43"/>
      <c r="W224" s="516"/>
    </row>
    <row r="225" spans="1:23" x14ac:dyDescent="0.35">
      <c r="A225" s="43"/>
      <c r="B225" s="43"/>
      <c r="C225" s="43"/>
      <c r="D225" s="43"/>
      <c r="E225" s="61"/>
      <c r="F225" s="43"/>
      <c r="G225" s="43"/>
      <c r="H225" s="43"/>
      <c r="I225" s="43"/>
      <c r="J225" s="43"/>
      <c r="K225" s="43"/>
      <c r="L225" s="43"/>
      <c r="M225" s="43"/>
      <c r="N225" s="43"/>
      <c r="O225" s="43"/>
      <c r="P225" s="43"/>
      <c r="Q225" s="43"/>
      <c r="R225" s="43"/>
      <c r="S225" s="593"/>
      <c r="T225" s="593"/>
      <c r="U225" s="593"/>
      <c r="V225" s="43"/>
      <c r="W225" s="516"/>
    </row>
    <row r="226" spans="1:23" x14ac:dyDescent="0.35">
      <c r="A226" s="43"/>
      <c r="B226" s="43"/>
      <c r="C226" s="43"/>
      <c r="D226" s="43"/>
      <c r="E226" s="61"/>
      <c r="F226" s="43"/>
      <c r="G226" s="43"/>
      <c r="H226" s="43"/>
      <c r="I226" s="43"/>
      <c r="J226" s="43"/>
      <c r="K226" s="43"/>
      <c r="L226" s="43"/>
      <c r="M226" s="43"/>
      <c r="N226" s="43"/>
      <c r="O226" s="43"/>
      <c r="P226" s="43"/>
      <c r="Q226" s="43"/>
      <c r="R226" s="43"/>
      <c r="S226" s="593"/>
      <c r="T226" s="593"/>
      <c r="U226" s="593"/>
      <c r="V226" s="43"/>
      <c r="W226" s="516"/>
    </row>
    <row r="227" spans="1:23" x14ac:dyDescent="0.35">
      <c r="A227" s="43"/>
      <c r="B227" s="43"/>
      <c r="C227" s="43"/>
      <c r="D227" s="43"/>
      <c r="E227" s="61"/>
      <c r="F227" s="43"/>
      <c r="G227" s="600"/>
      <c r="H227" s="600"/>
      <c r="I227" s="43"/>
      <c r="J227" s="43"/>
      <c r="K227" s="43"/>
      <c r="L227" s="43"/>
      <c r="M227" s="43"/>
      <c r="N227" s="43"/>
      <c r="O227" s="43"/>
      <c r="P227" s="43"/>
      <c r="Q227" s="43"/>
      <c r="R227" s="43"/>
      <c r="S227" s="593"/>
      <c r="T227" s="593"/>
      <c r="U227" s="593"/>
      <c r="V227" s="43"/>
      <c r="W227" s="516"/>
    </row>
    <row r="228" spans="1:23" x14ac:dyDescent="0.35">
      <c r="A228" s="43"/>
      <c r="B228" s="43"/>
      <c r="C228" s="43"/>
      <c r="D228" s="43"/>
      <c r="E228" s="61"/>
      <c r="F228" s="43"/>
      <c r="G228" s="600"/>
      <c r="H228" s="600"/>
      <c r="I228" s="43"/>
      <c r="J228" s="43"/>
      <c r="K228" s="43"/>
      <c r="L228" s="43"/>
      <c r="M228" s="43"/>
      <c r="N228" s="43"/>
      <c r="O228" s="43"/>
      <c r="P228" s="43"/>
      <c r="Q228" s="43"/>
      <c r="R228" s="43"/>
      <c r="S228" s="593"/>
      <c r="T228" s="593"/>
      <c r="U228" s="593"/>
      <c r="V228" s="43"/>
      <c r="W228" s="516"/>
    </row>
    <row r="229" spans="1:23" x14ac:dyDescent="0.35">
      <c r="A229" s="43"/>
      <c r="B229" s="43"/>
      <c r="C229" s="43"/>
      <c r="D229" s="43"/>
      <c r="E229" s="61"/>
      <c r="F229" s="43"/>
      <c r="G229" s="600"/>
      <c r="H229" s="600"/>
      <c r="I229" s="43"/>
      <c r="J229" s="43"/>
      <c r="K229" s="43"/>
      <c r="L229" s="43"/>
      <c r="M229" s="43"/>
      <c r="N229" s="43"/>
      <c r="O229" s="43"/>
      <c r="P229" s="43"/>
      <c r="Q229" s="43"/>
      <c r="R229" s="43"/>
      <c r="S229" s="593"/>
      <c r="T229" s="593"/>
      <c r="U229" s="593"/>
      <c r="V229" s="43"/>
      <c r="W229" s="516"/>
    </row>
    <row r="230" spans="1:23" x14ac:dyDescent="0.35">
      <c r="A230" s="43"/>
      <c r="B230" s="43"/>
      <c r="C230" s="43"/>
      <c r="D230" s="43"/>
      <c r="E230" s="61"/>
      <c r="F230" s="43"/>
      <c r="G230" s="600"/>
      <c r="H230" s="600"/>
      <c r="I230" s="43"/>
      <c r="J230" s="43"/>
      <c r="K230" s="43"/>
      <c r="L230" s="43"/>
      <c r="M230" s="43"/>
      <c r="N230" s="43"/>
      <c r="O230" s="43"/>
      <c r="P230" s="43"/>
      <c r="Q230" s="43"/>
      <c r="R230" s="43"/>
      <c r="S230" s="593"/>
      <c r="T230" s="593"/>
      <c r="U230" s="593"/>
      <c r="V230" s="43"/>
      <c r="W230" s="516"/>
    </row>
    <row r="231" spans="1:23" x14ac:dyDescent="0.35">
      <c r="A231" s="43"/>
      <c r="B231" s="43"/>
      <c r="C231" s="43"/>
      <c r="D231" s="43"/>
      <c r="E231" s="61"/>
      <c r="F231" s="43"/>
      <c r="G231" s="600"/>
      <c r="H231" s="600"/>
      <c r="I231" s="43"/>
      <c r="J231" s="43"/>
      <c r="K231" s="43"/>
      <c r="L231" s="43"/>
      <c r="M231" s="43"/>
      <c r="N231" s="43"/>
      <c r="O231" s="43"/>
      <c r="P231" s="43"/>
      <c r="Q231" s="43"/>
      <c r="R231" s="43"/>
      <c r="S231" s="593"/>
      <c r="T231" s="593"/>
      <c r="U231" s="593"/>
      <c r="V231" s="43"/>
      <c r="W231" s="516"/>
    </row>
    <row r="232" spans="1:23" x14ac:dyDescent="0.35">
      <c r="A232" s="43"/>
      <c r="B232" s="43"/>
      <c r="C232" s="43"/>
      <c r="D232" s="43"/>
      <c r="E232" s="43"/>
      <c r="F232" s="43"/>
      <c r="G232" s="43"/>
      <c r="H232" s="43"/>
      <c r="I232" s="43"/>
      <c r="J232" s="43"/>
      <c r="K232" s="43"/>
      <c r="L232" s="43"/>
      <c r="M232" s="43"/>
      <c r="N232" s="43"/>
      <c r="O232" s="43"/>
      <c r="P232" s="43"/>
      <c r="Q232" s="43"/>
      <c r="R232" s="43"/>
      <c r="S232" s="593"/>
      <c r="T232" s="593"/>
      <c r="U232" s="593"/>
      <c r="V232" s="43"/>
      <c r="W232" s="516"/>
    </row>
    <row r="233" spans="1:23" x14ac:dyDescent="0.35">
      <c r="A233" s="594"/>
      <c r="B233" s="594"/>
      <c r="C233" s="594"/>
      <c r="D233" s="594" t="s">
        <v>290</v>
      </c>
      <c r="E233" s="595">
        <f>SUM(E5:E231)/1000</f>
        <v>7.117</v>
      </c>
      <c r="F233" s="596"/>
      <c r="G233" s="597"/>
      <c r="H233" s="597"/>
      <c r="I233" s="596"/>
      <c r="J233" s="596"/>
      <c r="K233" s="596"/>
      <c r="L233" s="596"/>
      <c r="M233" s="596"/>
      <c r="N233" s="596"/>
      <c r="O233" s="596"/>
      <c r="P233" s="596"/>
      <c r="Q233" s="615">
        <f>SUM(Q5:Q232)/1000</f>
        <v>4.3499999999999996</v>
      </c>
      <c r="R233" s="596"/>
      <c r="S233" s="598"/>
      <c r="T233" s="598"/>
      <c r="U233" s="598"/>
      <c r="V233" s="596"/>
      <c r="W233" s="607"/>
    </row>
  </sheetData>
  <conditionalFormatting sqref="B234:B1048576 B2:B3">
    <cfRule type="duplicateValues" dxfId="3289" priority="26"/>
  </conditionalFormatting>
  <conditionalFormatting sqref="C4:C5">
    <cfRule type="duplicateValues" dxfId="3288" priority="30"/>
  </conditionalFormatting>
  <conditionalFormatting sqref="C6:C116">
    <cfRule type="duplicateValues" dxfId="3287" priority="1"/>
  </conditionalFormatting>
  <conditionalFormatting sqref="C35">
    <cfRule type="duplicateValues" dxfId="3286" priority="2"/>
  </conditionalFormatting>
  <conditionalFormatting sqref="C42">
    <cfRule type="duplicateValues" dxfId="3285" priority="3"/>
  </conditionalFormatting>
  <conditionalFormatting sqref="C117:C118">
    <cfRule type="duplicateValues" dxfId="3284" priority="4"/>
  </conditionalFormatting>
  <conditionalFormatting sqref="C119:C136 C139:C231">
    <cfRule type="duplicateValues" dxfId="3283" priority="5"/>
  </conditionalFormatting>
  <conditionalFormatting sqref="C137:C138">
    <cfRule type="duplicateValues" dxfId="3282" priority="6"/>
  </conditionalFormatting>
  <conditionalFormatting sqref="C232:C233">
    <cfRule type="duplicateValues" dxfId="3281" priority="31"/>
  </conditionalFormatting>
  <conditionalFormatting sqref="D36:D66 D4:D34 D69:D116">
    <cfRule type="duplicateValues" dxfId="3280" priority="25"/>
  </conditionalFormatting>
  <conditionalFormatting sqref="D67">
    <cfRule type="duplicateValues" dxfId="3279" priority="23"/>
  </conditionalFormatting>
  <conditionalFormatting sqref="D68">
    <cfRule type="duplicateValues" dxfId="3278" priority="24"/>
  </conditionalFormatting>
  <conditionalFormatting sqref="D117:D118">
    <cfRule type="duplicateValues" dxfId="3277" priority="27"/>
  </conditionalFormatting>
  <conditionalFormatting sqref="D119:D136 D139:D231">
    <cfRule type="duplicateValues" dxfId="3276" priority="29"/>
  </conditionalFormatting>
  <conditionalFormatting sqref="D137:D138">
    <cfRule type="duplicateValues" dxfId="3275" priority="7"/>
  </conditionalFormatting>
  <conditionalFormatting sqref="D232:D233">
    <cfRule type="duplicateValues" dxfId="3274" priority="20"/>
  </conditionalFormatting>
  <conditionalFormatting sqref="S116:U116">
    <cfRule type="duplicateValues" dxfId="3273" priority="21"/>
  </conditionalFormatting>
  <conditionalFormatting sqref="S117:U117">
    <cfRule type="duplicateValues" dxfId="3272" priority="22"/>
  </conditionalFormatting>
  <conditionalFormatting sqref="S119:U119">
    <cfRule type="duplicateValues" dxfId="3271" priority="15"/>
  </conditionalFormatting>
  <conditionalFormatting sqref="S120:U120">
    <cfRule type="duplicateValues" dxfId="3270" priority="14"/>
  </conditionalFormatting>
  <conditionalFormatting sqref="S122:U122">
    <cfRule type="duplicateValues" dxfId="3269" priority="17"/>
  </conditionalFormatting>
  <conditionalFormatting sqref="S123:U123">
    <cfRule type="duplicateValues" dxfId="3268" priority="16"/>
  </conditionalFormatting>
  <conditionalFormatting sqref="S125:U125">
    <cfRule type="duplicateValues" dxfId="3267" priority="19"/>
  </conditionalFormatting>
  <conditionalFormatting sqref="S126:U127">
    <cfRule type="duplicateValues" dxfId="3266" priority="18"/>
  </conditionalFormatting>
  <conditionalFormatting sqref="S128:U128">
    <cfRule type="duplicateValues" dxfId="3265" priority="8"/>
  </conditionalFormatting>
  <conditionalFormatting sqref="S129:U129 S121:U121">
    <cfRule type="duplicateValues" dxfId="3264" priority="28"/>
  </conditionalFormatting>
  <conditionalFormatting sqref="S130:U130">
    <cfRule type="duplicateValues" dxfId="3263" priority="13"/>
  </conditionalFormatting>
  <conditionalFormatting sqref="S131:U131">
    <cfRule type="duplicateValues" dxfId="3262" priority="11"/>
  </conditionalFormatting>
  <conditionalFormatting sqref="S132:U132">
    <cfRule type="duplicateValues" dxfId="3261" priority="9"/>
  </conditionalFormatting>
  <conditionalFormatting sqref="S133:U133">
    <cfRule type="duplicateValues" dxfId="3260" priority="12"/>
  </conditionalFormatting>
  <conditionalFormatting sqref="S134:U134">
    <cfRule type="duplicateValues" dxfId="3259"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37" zoomScale="67" zoomScaleNormal="67" zoomScaleSheetLayoutView="62" workbookViewId="0">
      <selection activeCell="M18" sqref="M18"/>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6" width="6.54296875" style="248" customWidth="1"/>
    <col min="37" max="37" width="8.81640625" style="248" customWidth="1"/>
    <col min="38" max="38" width="6.7265625" style="248" customWidth="1"/>
    <col min="39" max="39" width="9.1796875" style="248" customWidth="1"/>
    <col min="40" max="16384" width="9.1796875" style="248"/>
  </cols>
  <sheetData>
    <row r="1" spans="1:38"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5"/>
      <c r="AL1" s="227"/>
    </row>
    <row r="2" spans="1:38" s="228" customFormat="1" ht="18" customHeight="1" x14ac:dyDescent="0.35">
      <c r="A2" s="225"/>
      <c r="B2" s="229"/>
      <c r="C2" s="230"/>
      <c r="D2" s="230"/>
      <c r="E2" s="231"/>
      <c r="F2" s="230"/>
      <c r="G2" s="230"/>
      <c r="H2" s="230"/>
      <c r="I2" s="230"/>
      <c r="J2" s="230"/>
      <c r="K2" s="230"/>
      <c r="L2" s="230"/>
      <c r="M2" s="942" t="s">
        <v>606</v>
      </c>
      <c r="N2" s="942"/>
      <c r="O2" s="942"/>
      <c r="P2" s="942"/>
      <c r="Q2" s="942"/>
      <c r="R2" s="942"/>
      <c r="S2" s="230"/>
      <c r="T2" s="230"/>
      <c r="U2" s="943"/>
      <c r="V2" s="945"/>
      <c r="W2" s="943"/>
      <c r="X2" s="943"/>
      <c r="Y2" s="943"/>
      <c r="Z2" s="943"/>
      <c r="AA2" s="943"/>
      <c r="AB2" s="943"/>
      <c r="AC2" s="943"/>
      <c r="AD2" s="943"/>
      <c r="AE2" s="943"/>
      <c r="AF2" s="943"/>
      <c r="AG2" s="943"/>
      <c r="AH2" s="943"/>
      <c r="AI2" s="943"/>
      <c r="AJ2" s="943"/>
      <c r="AK2" s="947"/>
      <c r="AL2" s="227"/>
    </row>
    <row r="3" spans="1:38" s="228" customFormat="1" ht="18.5" x14ac:dyDescent="0.35">
      <c r="A3" s="225"/>
      <c r="B3" s="232"/>
      <c r="C3" s="404"/>
      <c r="D3" s="404"/>
      <c r="E3" s="404"/>
      <c r="F3" s="404"/>
      <c r="G3" s="404"/>
      <c r="H3" s="404"/>
      <c r="I3" s="404"/>
      <c r="J3" s="404"/>
      <c r="K3" s="404"/>
      <c r="L3" s="404"/>
      <c r="M3" s="404"/>
      <c r="N3" s="404"/>
      <c r="O3" s="404"/>
      <c r="P3" s="404"/>
      <c r="Q3" s="405"/>
      <c r="R3" s="404"/>
      <c r="S3" s="404"/>
      <c r="T3" s="404"/>
      <c r="U3" s="944"/>
      <c r="V3" s="946"/>
      <c r="W3" s="944"/>
      <c r="X3" s="944"/>
      <c r="Y3" s="944"/>
      <c r="Z3" s="944"/>
      <c r="AA3" s="944"/>
      <c r="AB3" s="944"/>
      <c r="AC3" s="944"/>
      <c r="AD3" s="944"/>
      <c r="AE3" s="944"/>
      <c r="AF3" s="944"/>
      <c r="AG3" s="944"/>
      <c r="AH3" s="944"/>
      <c r="AI3" s="944"/>
      <c r="AJ3" s="944"/>
      <c r="AK3" s="948"/>
      <c r="AL3" s="227"/>
    </row>
    <row r="4" spans="1:38" s="228" customFormat="1" ht="18.5" x14ac:dyDescent="0.35">
      <c r="A4" s="225"/>
      <c r="B4" s="232"/>
      <c r="C4" s="404"/>
      <c r="D4" s="404"/>
      <c r="E4" s="404"/>
      <c r="F4" s="404"/>
      <c r="G4" s="404"/>
      <c r="H4" s="404"/>
      <c r="I4" s="404"/>
      <c r="J4" s="404"/>
      <c r="K4" s="404"/>
      <c r="L4" s="404"/>
      <c r="M4" s="406"/>
      <c r="N4" s="404"/>
      <c r="O4" s="404"/>
      <c r="P4" s="404"/>
      <c r="Q4" s="405"/>
      <c r="R4" s="404"/>
      <c r="S4" s="404"/>
      <c r="T4" s="404"/>
      <c r="U4" s="944"/>
      <c r="V4" s="407"/>
      <c r="W4" s="404"/>
      <c r="X4" s="404"/>
      <c r="Y4" s="404"/>
      <c r="Z4" s="404"/>
      <c r="AA4" s="404"/>
      <c r="AB4" s="404"/>
      <c r="AC4" s="404"/>
      <c r="AD4" s="404"/>
      <c r="AE4" s="404"/>
      <c r="AF4" s="404"/>
      <c r="AG4" s="404"/>
      <c r="AH4" s="404"/>
      <c r="AI4" s="404"/>
      <c r="AJ4" s="404"/>
      <c r="AK4" s="233"/>
      <c r="AL4" s="227"/>
    </row>
    <row r="5" spans="1:38" s="228" customFormat="1" ht="18.5" x14ac:dyDescent="0.35">
      <c r="A5" s="225"/>
      <c r="B5" s="234" t="s">
        <v>607</v>
      </c>
      <c r="C5" s="408"/>
      <c r="D5" s="949">
        <v>46076</v>
      </c>
      <c r="E5" s="949"/>
      <c r="F5" s="949"/>
      <c r="G5" s="949"/>
      <c r="H5" s="949"/>
      <c r="I5" s="949"/>
      <c r="J5" s="409"/>
      <c r="K5" s="409"/>
      <c r="L5" s="409"/>
      <c r="M5" s="409"/>
      <c r="N5" s="409"/>
      <c r="O5" s="409"/>
      <c r="P5" s="409"/>
      <c r="Q5" s="410"/>
      <c r="R5" s="409"/>
      <c r="S5" s="409"/>
      <c r="T5" s="409"/>
      <c r="U5" s="950"/>
      <c r="V5" s="950"/>
      <c r="W5" s="404"/>
      <c r="X5" s="404"/>
      <c r="Y5" s="404"/>
      <c r="Z5" s="404"/>
      <c r="AA5" s="404"/>
      <c r="AB5" s="404"/>
      <c r="AC5" s="404"/>
      <c r="AD5" s="404"/>
      <c r="AE5" s="404"/>
      <c r="AF5" s="404"/>
      <c r="AG5" s="404"/>
      <c r="AH5" s="404"/>
      <c r="AI5" s="404"/>
      <c r="AJ5" s="404"/>
      <c r="AK5" s="235"/>
      <c r="AL5" s="227"/>
    </row>
    <row r="6" spans="1:38"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408"/>
      <c r="AK6" s="236"/>
      <c r="AL6" s="227"/>
    </row>
    <row r="7" spans="1:38" s="228" customFormat="1" ht="15.5" x14ac:dyDescent="0.35">
      <c r="A7" s="225"/>
      <c r="B7" s="234" t="s">
        <v>610</v>
      </c>
      <c r="C7" s="408"/>
      <c r="D7" s="408"/>
      <c r="E7" s="225"/>
      <c r="F7" s="931" t="s">
        <v>611</v>
      </c>
      <c r="G7" s="931"/>
      <c r="H7" s="931"/>
      <c r="I7" s="931"/>
      <c r="J7" s="931"/>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408"/>
      <c r="AK7" s="236"/>
      <c r="AL7" s="227"/>
    </row>
    <row r="8" spans="1:38"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408"/>
      <c r="AK8" s="241"/>
      <c r="AL8" s="227"/>
    </row>
    <row r="9" spans="1:38"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32" t="s">
        <v>614</v>
      </c>
      <c r="AH9" s="934" t="s">
        <v>615</v>
      </c>
      <c r="AI9" s="934" t="s">
        <v>616</v>
      </c>
      <c r="AJ9" s="934" t="s">
        <v>851</v>
      </c>
      <c r="AK9" s="936" t="s">
        <v>617</v>
      </c>
      <c r="AL9" s="227"/>
    </row>
    <row r="10" spans="1:38"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3"/>
      <c r="AH10" s="935"/>
      <c r="AI10" s="935"/>
      <c r="AJ10" s="951"/>
      <c r="AK10" s="937"/>
      <c r="AL10" s="227"/>
    </row>
    <row r="11" spans="1:38"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4</v>
      </c>
      <c r="AJ11" s="580"/>
      <c r="AK11" s="244"/>
      <c r="AL11" s="227"/>
    </row>
    <row r="12" spans="1:38"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408"/>
      <c r="AK12" s="241"/>
      <c r="AL12" s="227"/>
    </row>
    <row r="13" spans="1:38"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408"/>
      <c r="AK13" s="241"/>
      <c r="AL13" s="227"/>
    </row>
    <row r="14" spans="1:38" s="228" customFormat="1" x14ac:dyDescent="0.35">
      <c r="A14" s="225"/>
      <c r="B14" s="234"/>
      <c r="C14" s="408"/>
      <c r="D14" s="408"/>
      <c r="E14" s="225"/>
      <c r="F14" s="408"/>
      <c r="G14" s="408"/>
      <c r="H14" s="408"/>
      <c r="I14" s="225"/>
      <c r="J14" s="225"/>
      <c r="K14" s="225"/>
      <c r="L14" s="225"/>
      <c r="M14" s="225"/>
      <c r="N14" s="225"/>
      <c r="O14" s="225"/>
      <c r="P14" s="225"/>
      <c r="Q14" s="225"/>
      <c r="R14" s="225"/>
      <c r="S14" s="585" t="s">
        <v>624</v>
      </c>
      <c r="U14" s="413">
        <v>0</v>
      </c>
      <c r="V14" s="938" t="s">
        <v>810</v>
      </c>
      <c r="W14" s="414">
        <v>360</v>
      </c>
      <c r="X14" s="940"/>
      <c r="Y14" s="415">
        <v>420</v>
      </c>
      <c r="Z14" s="873"/>
      <c r="AA14" s="415">
        <v>410</v>
      </c>
      <c r="AB14" s="940"/>
      <c r="AC14" s="415">
        <v>382</v>
      </c>
      <c r="AD14" s="873"/>
      <c r="AE14" s="408"/>
      <c r="AF14" s="408"/>
      <c r="AG14" s="234"/>
      <c r="AH14" s="408"/>
      <c r="AI14" s="408"/>
      <c r="AJ14" s="408"/>
      <c r="AK14" s="241"/>
      <c r="AL14" s="227"/>
    </row>
    <row r="15" spans="1:38"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39"/>
      <c r="W15" s="402"/>
      <c r="X15" s="941"/>
      <c r="Y15" s="402"/>
      <c r="Z15" s="874"/>
      <c r="AA15" s="402"/>
      <c r="AB15" s="941"/>
      <c r="AC15" s="402"/>
      <c r="AD15" s="874"/>
      <c r="AE15" s="408"/>
      <c r="AF15" s="408"/>
      <c r="AG15" s="234"/>
      <c r="AH15" s="408"/>
      <c r="AI15" s="408"/>
      <c r="AJ15" s="408"/>
      <c r="AK15" s="241"/>
      <c r="AL15" s="227"/>
    </row>
    <row r="16" spans="1:38"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408"/>
      <c r="AK16" s="241"/>
      <c r="AL16" s="227"/>
    </row>
    <row r="17" spans="1:38"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408"/>
      <c r="AK17" s="241"/>
      <c r="AL17" s="227"/>
    </row>
    <row r="18" spans="1:38"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408"/>
      <c r="AK18" s="241"/>
      <c r="AL18" s="227"/>
    </row>
    <row r="19" spans="1:38"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88" t="s">
        <v>625</v>
      </c>
      <c r="V19" s="889"/>
      <c r="W19" s="889"/>
      <c r="X19" s="889"/>
      <c r="Y19" s="889"/>
      <c r="Z19" s="889"/>
      <c r="AA19" s="889"/>
      <c r="AB19" s="889"/>
      <c r="AC19" s="889"/>
      <c r="AD19" s="889"/>
      <c r="AE19" s="890"/>
      <c r="AF19" s="408"/>
      <c r="AG19" s="234"/>
      <c r="AH19" s="408"/>
      <c r="AI19" s="408"/>
      <c r="AJ19" s="408"/>
      <c r="AK19" s="241"/>
      <c r="AL19" s="227"/>
    </row>
    <row r="20" spans="1:38"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25"/>
      <c r="AK20" s="247"/>
      <c r="AL20" s="227"/>
    </row>
    <row r="21" spans="1:38"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0"/>
      <c r="AK21" s="251"/>
      <c r="AL21" s="4"/>
    </row>
    <row r="22" spans="1:38"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02"/>
      <c r="AK22" s="422"/>
      <c r="AL22" s="4"/>
    </row>
    <row r="23" spans="1:38"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5"/>
      <c r="AK23" s="422"/>
      <c r="AL23" s="4"/>
    </row>
    <row r="24" spans="1:38"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427"/>
      <c r="AK24" s="318"/>
      <c r="AL24" s="4"/>
    </row>
    <row r="25" spans="1:38" ht="15" thickBot="1" x14ac:dyDescent="0.4">
      <c r="A25" s="401"/>
      <c r="B25" s="360">
        <v>338</v>
      </c>
      <c r="C25" s="873"/>
      <c r="D25" s="415">
        <v>370</v>
      </c>
      <c r="E25" s="873"/>
      <c r="F25" s="415">
        <v>380</v>
      </c>
      <c r="G25" s="929"/>
      <c r="H25" s="415">
        <v>400</v>
      </c>
      <c r="I25" s="871"/>
      <c r="J25" s="415">
        <v>418</v>
      </c>
      <c r="K25" s="871"/>
      <c r="L25" s="415">
        <v>418.57900000000001</v>
      </c>
      <c r="M25" s="873"/>
      <c r="N25" s="415">
        <v>425</v>
      </c>
      <c r="O25" s="904" t="s">
        <v>12</v>
      </c>
      <c r="P25" s="415">
        <v>312</v>
      </c>
      <c r="Q25" s="904" t="s">
        <v>12</v>
      </c>
      <c r="R25" s="415">
        <v>381</v>
      </c>
      <c r="S25" s="904" t="s">
        <v>12</v>
      </c>
      <c r="T25" s="415">
        <v>455</v>
      </c>
      <c r="U25" s="904" t="s">
        <v>12</v>
      </c>
      <c r="V25" s="415">
        <v>376</v>
      </c>
      <c r="W25" s="904" t="s">
        <v>12</v>
      </c>
      <c r="X25" s="415">
        <v>401</v>
      </c>
      <c r="Y25" s="927" t="s">
        <v>12</v>
      </c>
      <c r="Z25" s="415">
        <v>428</v>
      </c>
      <c r="AA25" s="904" t="s">
        <v>12</v>
      </c>
      <c r="AB25" s="415">
        <v>357</v>
      </c>
      <c r="AC25" s="904" t="s">
        <v>12</v>
      </c>
      <c r="AD25" s="415">
        <v>335.15800000000002</v>
      </c>
      <c r="AE25" s="904" t="s">
        <v>12</v>
      </c>
      <c r="AF25" s="402"/>
      <c r="AG25" s="256">
        <v>15</v>
      </c>
      <c r="AH25" s="243">
        <v>9</v>
      </c>
      <c r="AI25" s="243">
        <v>15</v>
      </c>
      <c r="AJ25" s="580">
        <v>8</v>
      </c>
      <c r="AK25" s="244">
        <f>L25+N25+P25+R25+T25+V25+X25+Z25+AB25+AD25</f>
        <v>3888.7369999999996</v>
      </c>
      <c r="AL25" s="4"/>
    </row>
    <row r="26" spans="1:38" x14ac:dyDescent="0.35">
      <c r="A26" s="401"/>
      <c r="B26" s="265"/>
      <c r="C26" s="874"/>
      <c r="D26" s="402"/>
      <c r="E26" s="874"/>
      <c r="F26" s="402"/>
      <c r="G26" s="930"/>
      <c r="H26" s="402"/>
      <c r="I26" s="872"/>
      <c r="J26" s="402"/>
      <c r="K26" s="872"/>
      <c r="L26" s="402"/>
      <c r="M26" s="874"/>
      <c r="N26" s="402"/>
      <c r="O26" s="921"/>
      <c r="P26" s="402"/>
      <c r="Q26" s="921"/>
      <c r="R26" s="427"/>
      <c r="S26" s="921"/>
      <c r="T26" s="402"/>
      <c r="U26" s="921"/>
      <c r="V26" s="402"/>
      <c r="W26" s="921"/>
      <c r="X26" s="402"/>
      <c r="Y26" s="928"/>
      <c r="Z26" s="402"/>
      <c r="AA26" s="921"/>
      <c r="AB26" s="402"/>
      <c r="AC26" s="921"/>
      <c r="AD26" s="402"/>
      <c r="AE26" s="921"/>
      <c r="AF26" s="402"/>
      <c r="AG26" s="257"/>
      <c r="AH26" s="428"/>
      <c r="AI26" s="428"/>
      <c r="AJ26" s="428"/>
      <c r="AK26" s="267"/>
      <c r="AL26" s="4"/>
    </row>
    <row r="27" spans="1:38" ht="6" customHeight="1" x14ac:dyDescent="0.35">
      <c r="A27" s="401"/>
      <c r="B27" s="270"/>
      <c r="C27" s="245">
        <v>0</v>
      </c>
      <c r="D27" s="401"/>
      <c r="E27" s="245">
        <v>0</v>
      </c>
      <c r="F27" s="401"/>
      <c r="G27" s="245">
        <v>0</v>
      </c>
      <c r="H27" s="401"/>
      <c r="I27" s="245">
        <v>0</v>
      </c>
      <c r="J27" s="401"/>
      <c r="K27" s="245">
        <v>0</v>
      </c>
      <c r="L27" s="401"/>
      <c r="M27" s="245">
        <v>0</v>
      </c>
      <c r="N27" s="401"/>
      <c r="O27" s="612" t="s">
        <v>12</v>
      </c>
      <c r="P27" s="401"/>
      <c r="Q27" s="513" t="s">
        <v>12</v>
      </c>
      <c r="R27" s="427"/>
      <c r="S27" s="513" t="s">
        <v>12</v>
      </c>
      <c r="T27" s="401"/>
      <c r="U27" s="513" t="s">
        <v>12</v>
      </c>
      <c r="V27" s="401"/>
      <c r="W27" s="245" t="s">
        <v>12</v>
      </c>
      <c r="X27" s="401"/>
      <c r="Y27" s="245" t="s">
        <v>12</v>
      </c>
      <c r="Z27" s="401"/>
      <c r="AA27" s="245" t="s">
        <v>12</v>
      </c>
      <c r="AB27" s="401"/>
      <c r="AC27" s="245" t="s">
        <v>12</v>
      </c>
      <c r="AD27" s="419"/>
      <c r="AE27" s="245" t="s">
        <v>12</v>
      </c>
      <c r="AF27" s="402"/>
      <c r="AG27" s="257"/>
      <c r="AH27" s="428"/>
      <c r="AI27" s="428"/>
      <c r="AJ27" s="428"/>
      <c r="AK27" s="267"/>
      <c r="AL27" s="4"/>
    </row>
    <row r="28" spans="1:38" x14ac:dyDescent="0.35">
      <c r="A28" s="401"/>
      <c r="B28" s="265"/>
      <c r="C28" s="412" t="s">
        <v>65</v>
      </c>
      <c r="D28" s="402"/>
      <c r="E28" s="412" t="s">
        <v>65</v>
      </c>
      <c r="F28" s="402"/>
      <c r="G28" s="412" t="s">
        <v>65</v>
      </c>
      <c r="H28" s="402"/>
      <c r="I28" s="412" t="s">
        <v>63</v>
      </c>
      <c r="J28" s="402"/>
      <c r="K28" s="412" t="s">
        <v>181</v>
      </c>
      <c r="L28" s="402"/>
      <c r="M28" s="412" t="s">
        <v>475</v>
      </c>
      <c r="N28" s="402"/>
      <c r="O28" s="581" t="s">
        <v>77</v>
      </c>
      <c r="P28" s="402"/>
      <c r="Q28" s="581" t="s">
        <v>57</v>
      </c>
      <c r="R28" s="412"/>
      <c r="S28" s="582" t="s">
        <v>77</v>
      </c>
      <c r="T28" s="402"/>
      <c r="U28" s="581" t="s">
        <v>63</v>
      </c>
      <c r="V28" s="402"/>
      <c r="W28" s="581" t="s">
        <v>65</v>
      </c>
      <c r="X28" s="402"/>
      <c r="Y28" s="581" t="s">
        <v>77</v>
      </c>
      <c r="Z28" s="402"/>
      <c r="AA28" s="581" t="s">
        <v>77</v>
      </c>
      <c r="AB28" s="402"/>
      <c r="AC28" s="581" t="s">
        <v>79</v>
      </c>
      <c r="AD28" s="402"/>
      <c r="AE28" s="412" t="s">
        <v>123</v>
      </c>
      <c r="AF28" s="402"/>
      <c r="AG28" s="257"/>
      <c r="AH28" s="428"/>
      <c r="AI28" s="428"/>
      <c r="AJ28" s="428"/>
      <c r="AK28" s="267"/>
      <c r="AL28" s="4"/>
    </row>
    <row r="29" spans="1:38"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428"/>
      <c r="AK29" s="271"/>
      <c r="AL29" s="10"/>
    </row>
    <row r="30" spans="1:38"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428"/>
      <c r="AK30" s="271"/>
      <c r="AL30" s="10"/>
    </row>
    <row r="31" spans="1:38" s="258" customFormat="1" ht="15" thickBot="1" x14ac:dyDescent="0.4">
      <c r="A31" s="403"/>
      <c r="B31" s="924" t="s">
        <v>625</v>
      </c>
      <c r="C31" s="925"/>
      <c r="D31" s="925"/>
      <c r="E31" s="925"/>
      <c r="F31" s="925"/>
      <c r="G31" s="925"/>
      <c r="H31" s="925"/>
      <c r="I31" s="925"/>
      <c r="J31" s="925"/>
      <c r="K31" s="925"/>
      <c r="L31" s="925"/>
      <c r="M31" s="925"/>
      <c r="N31" s="925"/>
      <c r="O31" s="925"/>
      <c r="P31" s="925"/>
      <c r="Q31" s="925"/>
      <c r="R31" s="925"/>
      <c r="S31" s="925"/>
      <c r="T31" s="925"/>
      <c r="U31" s="925"/>
      <c r="V31" s="925"/>
      <c r="W31" s="925"/>
      <c r="X31" s="925"/>
      <c r="Y31" s="925"/>
      <c r="Z31" s="925"/>
      <c r="AA31" s="925"/>
      <c r="AB31" s="925"/>
      <c r="AC31" s="925"/>
      <c r="AD31" s="925"/>
      <c r="AE31" s="926"/>
      <c r="AF31" s="403"/>
      <c r="AG31" s="257"/>
      <c r="AH31" s="428"/>
      <c r="AI31" s="428"/>
      <c r="AJ31" s="428"/>
      <c r="AK31" s="271"/>
      <c r="AL31" s="10"/>
    </row>
    <row r="32" spans="1:38"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3"/>
      <c r="AK32" s="264"/>
      <c r="AL32" s="4"/>
    </row>
    <row r="33" spans="1:38"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436"/>
      <c r="AK33" s="267"/>
      <c r="AL33" s="4"/>
    </row>
    <row r="34" spans="1:38"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438"/>
      <c r="AK34" s="267"/>
      <c r="AL34" s="4"/>
    </row>
    <row r="35" spans="1:38"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439"/>
      <c r="AK35" s="267"/>
      <c r="AL35" s="4"/>
    </row>
    <row r="36" spans="1:38" ht="15" thickBot="1" x14ac:dyDescent="0.4">
      <c r="A36" s="270"/>
      <c r="B36" s="360">
        <v>461.16399999999999</v>
      </c>
      <c r="C36" s="871"/>
      <c r="D36" s="415">
        <v>373</v>
      </c>
      <c r="E36" s="871"/>
      <c r="F36" s="415">
        <v>334.67</v>
      </c>
      <c r="G36" s="871"/>
      <c r="H36" s="415">
        <v>321.14999999999998</v>
      </c>
      <c r="I36" s="871"/>
      <c r="J36" s="415">
        <v>391</v>
      </c>
      <c r="K36" s="871"/>
      <c r="L36" s="415">
        <v>388</v>
      </c>
      <c r="M36" s="871"/>
      <c r="N36" s="415">
        <v>392</v>
      </c>
      <c r="O36" s="871"/>
      <c r="P36" s="440">
        <v>293</v>
      </c>
      <c r="Q36" s="871"/>
      <c r="R36" s="415">
        <v>274</v>
      </c>
      <c r="S36" s="871"/>
      <c r="T36" s="415">
        <v>218</v>
      </c>
      <c r="U36" s="842" t="s">
        <v>12</v>
      </c>
      <c r="V36" s="415">
        <v>422</v>
      </c>
      <c r="W36" s="871"/>
      <c r="X36" s="415">
        <v>339</v>
      </c>
      <c r="Y36" s="871"/>
      <c r="Z36" s="415">
        <v>423.63299999999998</v>
      </c>
      <c r="AA36" s="842" t="s">
        <v>12</v>
      </c>
      <c r="AB36" s="415">
        <v>335.19200000000001</v>
      </c>
      <c r="AC36" s="842" t="s">
        <v>12</v>
      </c>
      <c r="AD36" s="415">
        <v>326.577</v>
      </c>
      <c r="AE36" s="842" t="s">
        <v>12</v>
      </c>
      <c r="AF36" s="402"/>
      <c r="AG36" s="256">
        <v>15</v>
      </c>
      <c r="AH36" s="243">
        <v>8</v>
      </c>
      <c r="AI36" s="243">
        <v>15</v>
      </c>
      <c r="AJ36" s="580">
        <v>3</v>
      </c>
      <c r="AK36" s="244">
        <f>B36</f>
        <v>461.16399999999999</v>
      </c>
      <c r="AL36" s="4"/>
    </row>
    <row r="37" spans="1:38" x14ac:dyDescent="0.35">
      <c r="A37" s="270"/>
      <c r="B37" s="265"/>
      <c r="C37" s="872"/>
      <c r="D37" s="402"/>
      <c r="E37" s="872"/>
      <c r="F37" s="402"/>
      <c r="G37" s="872"/>
      <c r="H37" s="402"/>
      <c r="I37" s="872"/>
      <c r="J37" s="402"/>
      <c r="K37" s="872"/>
      <c r="L37" s="402"/>
      <c r="M37" s="872"/>
      <c r="N37" s="402"/>
      <c r="O37" s="872"/>
      <c r="P37" s="427"/>
      <c r="Q37" s="872"/>
      <c r="R37" s="402"/>
      <c r="S37" s="872"/>
      <c r="T37" s="402"/>
      <c r="U37" s="843"/>
      <c r="V37" s="402"/>
      <c r="W37" s="872"/>
      <c r="X37" s="402"/>
      <c r="Y37" s="872"/>
      <c r="Z37" s="402"/>
      <c r="AA37" s="843"/>
      <c r="AB37" s="402"/>
      <c r="AC37" s="843"/>
      <c r="AD37" s="402"/>
      <c r="AE37" s="843"/>
      <c r="AF37" s="402"/>
      <c r="AG37" s="257"/>
      <c r="AH37" s="428"/>
      <c r="AI37" s="428"/>
      <c r="AJ37" s="428"/>
      <c r="AK37" s="267"/>
      <c r="AL37" s="4"/>
    </row>
    <row r="38" spans="1:38"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428"/>
      <c r="AK38" s="267"/>
      <c r="AL38" s="4"/>
    </row>
    <row r="39" spans="1:38" x14ac:dyDescent="0.35">
      <c r="A39" s="270"/>
      <c r="B39" s="265"/>
      <c r="C39" s="412" t="s">
        <v>511</v>
      </c>
      <c r="D39" s="402"/>
      <c r="E39" s="412" t="s">
        <v>65</v>
      </c>
      <c r="F39" s="402"/>
      <c r="G39" s="412" t="s">
        <v>65</v>
      </c>
      <c r="H39" s="402"/>
      <c r="I39" s="412" t="s">
        <v>65</v>
      </c>
      <c r="J39" s="402"/>
      <c r="K39" s="412" t="s">
        <v>65</v>
      </c>
      <c r="L39" s="402"/>
      <c r="M39" s="468" t="s">
        <v>77</v>
      </c>
      <c r="N39" s="402"/>
      <c r="O39" s="412" t="s">
        <v>468</v>
      </c>
      <c r="P39" s="412"/>
      <c r="Q39" s="441" t="s">
        <v>79</v>
      </c>
      <c r="R39" s="402"/>
      <c r="S39" s="412" t="s">
        <v>181</v>
      </c>
      <c r="T39" s="402"/>
      <c r="U39" s="412" t="s">
        <v>63</v>
      </c>
      <c r="V39" s="402"/>
      <c r="W39" s="581" t="s">
        <v>77</v>
      </c>
      <c r="X39" s="402"/>
      <c r="Y39" s="468" t="s">
        <v>77</v>
      </c>
      <c r="Z39" s="402"/>
      <c r="AA39" s="468" t="s">
        <v>231</v>
      </c>
      <c r="AB39" s="402"/>
      <c r="AC39" s="581" t="s">
        <v>79</v>
      </c>
      <c r="AD39" s="402"/>
      <c r="AE39" s="581" t="s">
        <v>79</v>
      </c>
      <c r="AF39" s="402"/>
      <c r="AG39" s="257"/>
      <c r="AH39" s="428"/>
      <c r="AI39" s="428"/>
      <c r="AJ39" s="428"/>
      <c r="AK39" s="267"/>
      <c r="AL39" s="4"/>
    </row>
    <row r="40" spans="1:38"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428"/>
      <c r="AK40" s="271"/>
      <c r="AL40" s="10"/>
    </row>
    <row r="41" spans="1:38"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428"/>
      <c r="AK41" s="271"/>
      <c r="AL41" s="10"/>
    </row>
    <row r="42" spans="1:38" s="258" customFormat="1" ht="15" thickBot="1" x14ac:dyDescent="0.4">
      <c r="A42" s="273"/>
      <c r="B42" s="924" t="s">
        <v>625</v>
      </c>
      <c r="C42" s="925"/>
      <c r="D42" s="925"/>
      <c r="E42" s="925"/>
      <c r="F42" s="925"/>
      <c r="G42" s="925"/>
      <c r="H42" s="925"/>
      <c r="I42" s="925"/>
      <c r="J42" s="925"/>
      <c r="K42" s="925"/>
      <c r="L42" s="925"/>
      <c r="M42" s="925"/>
      <c r="N42" s="925"/>
      <c r="O42" s="925"/>
      <c r="P42" s="925"/>
      <c r="Q42" s="925"/>
      <c r="R42" s="925"/>
      <c r="S42" s="925"/>
      <c r="T42" s="925"/>
      <c r="U42" s="925"/>
      <c r="V42" s="925"/>
      <c r="W42" s="925"/>
      <c r="X42" s="925"/>
      <c r="Y42" s="925"/>
      <c r="Z42" s="925"/>
      <c r="AA42" s="925"/>
      <c r="AB42" s="925"/>
      <c r="AC42" s="925"/>
      <c r="AD42" s="925"/>
      <c r="AE42" s="926"/>
      <c r="AF42" s="274"/>
      <c r="AG42" s="275"/>
      <c r="AH42" s="276"/>
      <c r="AI42" s="276"/>
      <c r="AJ42" s="276"/>
      <c r="AK42" s="277"/>
      <c r="AL42" s="10"/>
    </row>
    <row r="43" spans="1:38"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3"/>
      <c r="AK43" s="264"/>
      <c r="AL43" s="4"/>
    </row>
    <row r="44" spans="1:38"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436"/>
      <c r="AK44" s="267"/>
      <c r="AL44" s="4"/>
    </row>
    <row r="45" spans="1:38"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438"/>
      <c r="AK45" s="267"/>
      <c r="AL45" s="4"/>
    </row>
    <row r="46" spans="1:38"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439"/>
      <c r="AK46" s="267"/>
      <c r="AL46" s="279"/>
    </row>
    <row r="47" spans="1:38" ht="15" thickBot="1" x14ac:dyDescent="0.4">
      <c r="A47" s="270"/>
      <c r="B47" s="360">
        <v>304.947</v>
      </c>
      <c r="C47" s="842" t="s">
        <v>12</v>
      </c>
      <c r="D47" s="415">
        <v>379.11</v>
      </c>
      <c r="E47" s="842" t="s">
        <v>12</v>
      </c>
      <c r="F47" s="415">
        <v>375.44200000000001</v>
      </c>
      <c r="G47" s="871"/>
      <c r="H47" s="415">
        <v>212.41800000000001</v>
      </c>
      <c r="I47" s="871"/>
      <c r="J47" s="415">
        <v>326.00099999999998</v>
      </c>
      <c r="K47" s="842" t="s">
        <v>12</v>
      </c>
      <c r="L47" s="415">
        <v>332</v>
      </c>
      <c r="M47" s="842" t="s">
        <v>12</v>
      </c>
      <c r="N47" s="415">
        <v>285</v>
      </c>
      <c r="O47" s="842" t="s">
        <v>12</v>
      </c>
      <c r="P47" s="415">
        <v>345</v>
      </c>
      <c r="Q47" s="842" t="s">
        <v>12</v>
      </c>
      <c r="R47" s="415">
        <v>380.28199999999998</v>
      </c>
      <c r="S47" s="842" t="s">
        <v>12</v>
      </c>
      <c r="T47" s="415">
        <v>384.99799999999999</v>
      </c>
      <c r="U47" s="842" t="s">
        <v>12</v>
      </c>
      <c r="V47" s="415">
        <v>360</v>
      </c>
      <c r="W47" s="842" t="s">
        <v>12</v>
      </c>
      <c r="X47" s="415">
        <v>378</v>
      </c>
      <c r="Y47" s="842" t="s">
        <v>12</v>
      </c>
      <c r="Z47" s="415">
        <v>387</v>
      </c>
      <c r="AA47" s="842" t="s">
        <v>12</v>
      </c>
      <c r="AB47" s="415">
        <v>439.322</v>
      </c>
      <c r="AC47" s="842" t="s">
        <v>12</v>
      </c>
      <c r="AD47" s="427"/>
      <c r="AE47" s="427"/>
      <c r="AF47" s="402"/>
      <c r="AG47" s="256">
        <v>14</v>
      </c>
      <c r="AH47" s="243">
        <v>11</v>
      </c>
      <c r="AI47" s="243">
        <v>14</v>
      </c>
      <c r="AJ47" s="580">
        <v>9</v>
      </c>
      <c r="AK47" s="244"/>
      <c r="AL47" s="4"/>
    </row>
    <row r="48" spans="1:38" x14ac:dyDescent="0.35">
      <c r="A48" s="270"/>
      <c r="B48" s="265"/>
      <c r="C48" s="843"/>
      <c r="D48" s="402"/>
      <c r="E48" s="843"/>
      <c r="F48" s="402"/>
      <c r="G48" s="872"/>
      <c r="H48" s="402"/>
      <c r="I48" s="872"/>
      <c r="J48" s="402"/>
      <c r="K48" s="843"/>
      <c r="L48" s="402"/>
      <c r="M48" s="843"/>
      <c r="N48" s="402"/>
      <c r="O48" s="843"/>
      <c r="P48" s="427"/>
      <c r="Q48" s="843"/>
      <c r="R48" s="402"/>
      <c r="S48" s="843"/>
      <c r="T48" s="402"/>
      <c r="U48" s="843"/>
      <c r="V48" s="402"/>
      <c r="W48" s="843"/>
      <c r="X48" s="402"/>
      <c r="Y48" s="843"/>
      <c r="Z48" s="402"/>
      <c r="AA48" s="843"/>
      <c r="AB48" s="402"/>
      <c r="AC48" s="843"/>
      <c r="AD48" s="427"/>
      <c r="AE48" s="427"/>
      <c r="AF48" s="402"/>
      <c r="AG48" s="257"/>
      <c r="AH48" s="428"/>
      <c r="AI48" s="428"/>
      <c r="AJ48" s="428"/>
      <c r="AK48" s="267"/>
      <c r="AL48" s="4"/>
    </row>
    <row r="49" spans="1:38"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428"/>
      <c r="AK49" s="267"/>
      <c r="AL49" s="4"/>
    </row>
    <row r="50" spans="1:38" x14ac:dyDescent="0.35">
      <c r="A50" s="270"/>
      <c r="B50" s="265"/>
      <c r="C50" s="412" t="s">
        <v>132</v>
      </c>
      <c r="D50" s="402"/>
      <c r="E50" s="581" t="s">
        <v>65</v>
      </c>
      <c r="F50" s="402"/>
      <c r="G50" s="412" t="s">
        <v>468</v>
      </c>
      <c r="H50" s="402"/>
      <c r="I50" s="412" t="s">
        <v>181</v>
      </c>
      <c r="J50" s="402"/>
      <c r="K50" s="581" t="s">
        <v>79</v>
      </c>
      <c r="L50" s="402"/>
      <c r="M50" s="581" t="s">
        <v>79</v>
      </c>
      <c r="N50" s="402"/>
      <c r="O50" s="581" t="s">
        <v>79</v>
      </c>
      <c r="P50" s="412"/>
      <c r="Q50" s="582" t="s">
        <v>65</v>
      </c>
      <c r="R50" s="402"/>
      <c r="S50" s="412" t="s">
        <v>132</v>
      </c>
      <c r="T50" s="402"/>
      <c r="U50" s="581" t="s">
        <v>68</v>
      </c>
      <c r="V50" s="402"/>
      <c r="W50" s="581" t="s">
        <v>68</v>
      </c>
      <c r="X50" s="402"/>
      <c r="Y50" s="581" t="s">
        <v>65</v>
      </c>
      <c r="Z50" s="402"/>
      <c r="AA50" s="581" t="s">
        <v>77</v>
      </c>
      <c r="AB50" s="402"/>
      <c r="AC50" s="412" t="s">
        <v>123</v>
      </c>
      <c r="AD50" s="412"/>
      <c r="AE50" s="412"/>
      <c r="AF50" s="402"/>
      <c r="AG50" s="257"/>
      <c r="AH50" s="428"/>
      <c r="AI50" s="428"/>
      <c r="AJ50" s="428"/>
      <c r="AK50" s="267"/>
      <c r="AL50" s="4"/>
    </row>
    <row r="51" spans="1:38"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443"/>
      <c r="AK51" s="282"/>
      <c r="AL51" s="10"/>
    </row>
    <row r="52" spans="1:38" ht="15" thickBot="1" x14ac:dyDescent="0.4">
      <c r="A52" s="265"/>
      <c r="B52" s="265"/>
      <c r="C52" s="401"/>
      <c r="D52" s="402"/>
      <c r="E52" s="401"/>
      <c r="F52" s="402"/>
      <c r="G52" s="401"/>
      <c r="H52" s="412"/>
      <c r="I52" s="401"/>
      <c r="J52" s="402"/>
      <c r="K52" s="419"/>
      <c r="L52" s="402"/>
      <c r="M52" s="401"/>
      <c r="O52" s="401"/>
      <c r="P52" s="401"/>
      <c r="Q52" s="420"/>
      <c r="R52" s="402"/>
      <c r="S52" s="401"/>
      <c r="T52" s="402"/>
      <c r="U52" s="401"/>
      <c r="V52" s="402"/>
      <c r="W52" s="433"/>
      <c r="X52" s="402"/>
      <c r="Y52" s="401"/>
      <c r="Z52" s="402"/>
      <c r="AA52" s="442"/>
      <c r="AB52" s="402"/>
      <c r="AC52" s="401"/>
      <c r="AD52" s="401"/>
      <c r="AE52" s="401"/>
      <c r="AF52" s="402"/>
      <c r="AG52" s="257"/>
      <c r="AH52" s="428"/>
      <c r="AI52" s="428"/>
      <c r="AJ52" s="428"/>
      <c r="AK52" s="267"/>
      <c r="AL52" s="4"/>
    </row>
    <row r="53" spans="1:38" ht="15" thickBot="1" x14ac:dyDescent="0.4">
      <c r="A53" s="249"/>
      <c r="B53" s="888" t="s">
        <v>625</v>
      </c>
      <c r="C53" s="889"/>
      <c r="D53" s="889"/>
      <c r="E53" s="889"/>
      <c r="F53" s="889"/>
      <c r="G53" s="889"/>
      <c r="H53" s="889"/>
      <c r="I53" s="889"/>
      <c r="J53" s="889"/>
      <c r="K53" s="889"/>
      <c r="L53" s="889"/>
      <c r="M53" s="889"/>
      <c r="N53" s="889"/>
      <c r="O53" s="889"/>
      <c r="P53" s="889"/>
      <c r="Q53" s="889"/>
      <c r="R53" s="889"/>
      <c r="S53" s="889"/>
      <c r="T53" s="889"/>
      <c r="U53" s="889"/>
      <c r="V53" s="889"/>
      <c r="W53" s="889"/>
      <c r="X53" s="889"/>
      <c r="Y53" s="889"/>
      <c r="Z53" s="889"/>
      <c r="AA53" s="889"/>
      <c r="AB53" s="889"/>
      <c r="AC53" s="890"/>
      <c r="AD53" s="283"/>
      <c r="AE53" s="283"/>
      <c r="AF53" s="250"/>
      <c r="AG53" s="275"/>
      <c r="AH53" s="276"/>
      <c r="AI53" s="276"/>
      <c r="AJ53" s="276"/>
      <c r="AK53" s="284"/>
      <c r="AL53" s="4"/>
    </row>
    <row r="54" spans="1:38"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87"/>
      <c r="AK54" s="264"/>
      <c r="AL54" s="4"/>
    </row>
    <row r="55" spans="1:38"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438"/>
      <c r="AK55" s="267"/>
      <c r="AL55" s="4"/>
    </row>
    <row r="56" spans="1:38"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439"/>
      <c r="AK56" s="267"/>
      <c r="AL56" s="279"/>
    </row>
    <row r="57" spans="1:38" ht="15" thickBot="1" x14ac:dyDescent="0.4">
      <c r="A57" s="270"/>
      <c r="B57" s="360">
        <v>386.733</v>
      </c>
      <c r="C57" s="842" t="s">
        <v>12</v>
      </c>
      <c r="D57" s="415">
        <v>358.96199999999999</v>
      </c>
      <c r="E57" s="842" t="s">
        <v>12</v>
      </c>
      <c r="F57" s="415">
        <v>399.964</v>
      </c>
      <c r="G57" s="842" t="s">
        <v>12</v>
      </c>
      <c r="H57" s="415">
        <v>375.84500000000003</v>
      </c>
      <c r="I57" s="871"/>
      <c r="J57" s="415">
        <v>417.79599999999999</v>
      </c>
      <c r="K57" s="842" t="s">
        <v>12</v>
      </c>
      <c r="L57" s="415">
        <v>403.67700000000002</v>
      </c>
      <c r="M57" s="842" t="s">
        <v>12</v>
      </c>
      <c r="N57" s="415">
        <v>414.51900000000001</v>
      </c>
      <c r="O57" s="842" t="s">
        <v>12</v>
      </c>
      <c r="P57" s="415">
        <v>415.77100000000002</v>
      </c>
      <c r="Q57" s="842" t="s">
        <v>12</v>
      </c>
      <c r="R57" s="415">
        <v>339.11</v>
      </c>
      <c r="S57" s="842" t="s">
        <v>12</v>
      </c>
      <c r="T57" s="415">
        <v>398.31</v>
      </c>
      <c r="U57" s="842" t="s">
        <v>12</v>
      </c>
      <c r="V57" s="415">
        <v>390.62599999999998</v>
      </c>
      <c r="W57" s="842" t="s">
        <v>12</v>
      </c>
      <c r="X57" s="415">
        <v>441.23399999999998</v>
      </c>
      <c r="Y57" s="842" t="s">
        <v>12</v>
      </c>
      <c r="Z57" s="415">
        <v>415.00291377528868</v>
      </c>
      <c r="AA57" s="842" t="s">
        <v>12</v>
      </c>
      <c r="AB57" s="415">
        <v>416.99985762722139</v>
      </c>
      <c r="AC57" s="842" t="s">
        <v>12</v>
      </c>
      <c r="AD57" s="427"/>
      <c r="AE57" s="427"/>
      <c r="AF57" s="402"/>
      <c r="AG57" s="256">
        <v>14</v>
      </c>
      <c r="AH57" s="243">
        <v>11</v>
      </c>
      <c r="AI57" s="243">
        <v>14</v>
      </c>
      <c r="AJ57" s="580">
        <v>1</v>
      </c>
      <c r="AK57" s="244"/>
      <c r="AL57" s="4"/>
    </row>
    <row r="58" spans="1:38" x14ac:dyDescent="0.35">
      <c r="A58" s="270"/>
      <c r="B58" s="265"/>
      <c r="C58" s="843"/>
      <c r="D58" s="402"/>
      <c r="E58" s="843"/>
      <c r="F58" s="402"/>
      <c r="G58" s="843"/>
      <c r="H58" s="402"/>
      <c r="I58" s="872"/>
      <c r="J58" s="402"/>
      <c r="K58" s="843"/>
      <c r="L58" s="402"/>
      <c r="M58" s="843"/>
      <c r="N58" s="402"/>
      <c r="O58" s="843"/>
      <c r="P58" s="427"/>
      <c r="Q58" s="843"/>
      <c r="R58" s="402"/>
      <c r="S58" s="843"/>
      <c r="T58" s="402"/>
      <c r="U58" s="843"/>
      <c r="V58" s="402"/>
      <c r="W58" s="843"/>
      <c r="X58" s="402"/>
      <c r="Y58" s="843"/>
      <c r="Z58" s="402"/>
      <c r="AA58" s="843"/>
      <c r="AB58" s="402"/>
      <c r="AC58" s="843"/>
      <c r="AD58" s="427"/>
      <c r="AE58" s="427"/>
      <c r="AF58" s="402"/>
      <c r="AG58" s="257"/>
      <c r="AH58" s="428"/>
      <c r="AI58" s="428"/>
      <c r="AJ58" s="428"/>
      <c r="AK58" s="267"/>
      <c r="AL58" s="4"/>
    </row>
    <row r="59" spans="1:38"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428"/>
      <c r="AK59" s="267"/>
      <c r="AL59" s="4"/>
    </row>
    <row r="60" spans="1:38" x14ac:dyDescent="0.35">
      <c r="A60" s="270"/>
      <c r="B60" s="265"/>
      <c r="C60" s="581"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428"/>
      <c r="AK60" s="267"/>
      <c r="AL60" s="4"/>
    </row>
    <row r="61" spans="1:38"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428"/>
      <c r="AK61" s="271"/>
      <c r="AL61" s="10"/>
    </row>
    <row r="62" spans="1:38"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428"/>
      <c r="AK62" s="271"/>
      <c r="AL62" s="10"/>
    </row>
    <row r="63" spans="1:38" s="258" customFormat="1" ht="15" thickBot="1" x14ac:dyDescent="0.4">
      <c r="A63" s="288"/>
      <c r="B63" s="888" t="s">
        <v>625</v>
      </c>
      <c r="C63" s="889"/>
      <c r="D63" s="889"/>
      <c r="E63" s="889"/>
      <c r="F63" s="889"/>
      <c r="G63" s="889"/>
      <c r="H63" s="889"/>
      <c r="I63" s="889"/>
      <c r="J63" s="889"/>
      <c r="K63" s="889"/>
      <c r="L63" s="889"/>
      <c r="M63" s="889"/>
      <c r="N63" s="889"/>
      <c r="O63" s="889"/>
      <c r="P63" s="889"/>
      <c r="Q63" s="889"/>
      <c r="R63" s="889"/>
      <c r="S63" s="889"/>
      <c r="T63" s="889"/>
      <c r="U63" s="889"/>
      <c r="V63" s="889"/>
      <c r="W63" s="889"/>
      <c r="X63" s="889"/>
      <c r="Y63" s="889"/>
      <c r="Z63" s="889"/>
      <c r="AA63" s="889"/>
      <c r="AB63" s="889"/>
      <c r="AC63" s="890"/>
      <c r="AD63" s="283"/>
      <c r="AE63" s="283"/>
      <c r="AF63" s="274"/>
      <c r="AG63" s="275"/>
      <c r="AH63" s="276"/>
      <c r="AI63" s="276"/>
      <c r="AJ63" s="276"/>
      <c r="AK63" s="277"/>
      <c r="AL63" s="10"/>
    </row>
    <row r="64" spans="1:38"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3"/>
      <c r="AK64" s="264"/>
      <c r="AL64" s="4"/>
    </row>
    <row r="65" spans="1:38"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436"/>
      <c r="AK65" s="267"/>
      <c r="AL65" s="4"/>
    </row>
    <row r="66" spans="1:38"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438"/>
      <c r="AK66" s="267"/>
      <c r="AL66" s="4"/>
    </row>
    <row r="67" spans="1:38"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439"/>
      <c r="AK67" s="267"/>
      <c r="AL67" s="279"/>
    </row>
    <row r="68" spans="1:38" ht="15" thickBot="1" x14ac:dyDescent="0.4">
      <c r="A68" s="270"/>
      <c r="B68" s="360">
        <v>405.00084950040446</v>
      </c>
      <c r="C68" s="842" t="s">
        <v>12</v>
      </c>
      <c r="D68" s="415">
        <v>333.00004233177015</v>
      </c>
      <c r="E68" s="842" t="s">
        <v>12</v>
      </c>
      <c r="F68" s="415">
        <v>383.63685846119375</v>
      </c>
      <c r="G68" s="842" t="s">
        <v>12</v>
      </c>
      <c r="H68" s="415">
        <v>225.78200000000001</v>
      </c>
      <c r="I68" s="871"/>
      <c r="J68" s="415">
        <v>390</v>
      </c>
      <c r="K68" s="842" t="s">
        <v>12</v>
      </c>
      <c r="L68" s="415">
        <v>343</v>
      </c>
      <c r="M68" s="842" t="s">
        <v>12</v>
      </c>
      <c r="N68" s="415">
        <v>327</v>
      </c>
      <c r="O68" s="842" t="s">
        <v>12</v>
      </c>
      <c r="P68" s="415">
        <v>364</v>
      </c>
      <c r="Q68" s="842" t="s">
        <v>12</v>
      </c>
      <c r="R68" s="415">
        <v>308</v>
      </c>
      <c r="S68" s="842" t="s">
        <v>12</v>
      </c>
      <c r="T68" s="415">
        <v>465</v>
      </c>
      <c r="U68" s="842" t="s">
        <v>12</v>
      </c>
      <c r="V68" s="415">
        <v>367.66199999999998</v>
      </c>
      <c r="W68" s="842" t="s">
        <v>12</v>
      </c>
      <c r="X68" s="415">
        <v>399.99799999999999</v>
      </c>
      <c r="Y68" s="842" t="s">
        <v>12</v>
      </c>
      <c r="Z68" s="415">
        <v>426</v>
      </c>
      <c r="AA68" s="842" t="s">
        <v>12</v>
      </c>
      <c r="AB68" s="415">
        <v>362</v>
      </c>
      <c r="AC68" s="842" t="s">
        <v>12</v>
      </c>
      <c r="AD68" s="427"/>
      <c r="AE68" s="427"/>
      <c r="AF68" s="402"/>
      <c r="AG68" s="256">
        <v>14</v>
      </c>
      <c r="AH68" s="243">
        <v>13</v>
      </c>
      <c r="AI68" s="243">
        <v>14</v>
      </c>
      <c r="AJ68" s="580">
        <v>3</v>
      </c>
      <c r="AK68" s="244"/>
      <c r="AL68" s="4"/>
    </row>
    <row r="69" spans="1:38" x14ac:dyDescent="0.35">
      <c r="A69" s="270"/>
      <c r="B69" s="265"/>
      <c r="C69" s="843"/>
      <c r="D69" s="402"/>
      <c r="E69" s="843"/>
      <c r="F69" s="402"/>
      <c r="G69" s="843"/>
      <c r="H69" s="402"/>
      <c r="I69" s="872"/>
      <c r="J69" s="402"/>
      <c r="K69" s="843"/>
      <c r="L69" s="402"/>
      <c r="M69" s="843"/>
      <c r="N69" s="402"/>
      <c r="O69" s="843"/>
      <c r="P69" s="427"/>
      <c r="Q69" s="843"/>
      <c r="R69" s="402"/>
      <c r="S69" s="843"/>
      <c r="T69" s="402"/>
      <c r="U69" s="843"/>
      <c r="V69" s="402"/>
      <c r="W69" s="843"/>
      <c r="X69" s="402"/>
      <c r="Y69" s="843"/>
      <c r="Z69" s="402"/>
      <c r="AA69" s="843"/>
      <c r="AB69" s="402"/>
      <c r="AC69" s="843"/>
      <c r="AD69" s="427"/>
      <c r="AE69" s="427"/>
      <c r="AF69" s="402"/>
      <c r="AG69" s="257"/>
      <c r="AH69" s="428"/>
      <c r="AI69" s="428"/>
      <c r="AJ69" s="428"/>
      <c r="AK69" s="267"/>
      <c r="AL69" s="4"/>
    </row>
    <row r="70" spans="1:38"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428"/>
      <c r="AK70" s="267"/>
      <c r="AL70" s="4"/>
    </row>
    <row r="71" spans="1:38"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581" t="s">
        <v>77</v>
      </c>
      <c r="Z71" s="402"/>
      <c r="AA71" s="581" t="s">
        <v>65</v>
      </c>
      <c r="AB71" s="402"/>
      <c r="AC71" s="581" t="s">
        <v>65</v>
      </c>
      <c r="AD71" s="412"/>
      <c r="AE71" s="412"/>
      <c r="AF71" s="402"/>
      <c r="AG71" s="257"/>
      <c r="AH71" s="428"/>
      <c r="AI71" s="428"/>
      <c r="AJ71" s="428"/>
      <c r="AK71" s="267"/>
      <c r="AL71" s="4"/>
    </row>
    <row r="72" spans="1:38"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428"/>
      <c r="AK72" s="271"/>
      <c r="AL72" s="10"/>
    </row>
    <row r="73" spans="1:38"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428"/>
      <c r="AK73" s="271"/>
      <c r="AL73" s="10"/>
    </row>
    <row r="74" spans="1:38" s="258" customFormat="1" ht="15" thickBot="1" x14ac:dyDescent="0.4">
      <c r="A74" s="288"/>
      <c r="B74" s="888" t="s">
        <v>625</v>
      </c>
      <c r="C74" s="889"/>
      <c r="D74" s="889"/>
      <c r="E74" s="889"/>
      <c r="F74" s="889"/>
      <c r="G74" s="889"/>
      <c r="H74" s="889"/>
      <c r="I74" s="889"/>
      <c r="J74" s="889"/>
      <c r="K74" s="889"/>
      <c r="L74" s="889"/>
      <c r="M74" s="889"/>
      <c r="N74" s="889"/>
      <c r="O74" s="889"/>
      <c r="P74" s="889"/>
      <c r="Q74" s="889"/>
      <c r="R74" s="889"/>
      <c r="S74" s="889"/>
      <c r="T74" s="889"/>
      <c r="U74" s="889"/>
      <c r="V74" s="889"/>
      <c r="W74" s="889"/>
      <c r="X74" s="889"/>
      <c r="Y74" s="889"/>
      <c r="Z74" s="889"/>
      <c r="AA74" s="889"/>
      <c r="AB74" s="889"/>
      <c r="AC74" s="890"/>
      <c r="AD74" s="283"/>
      <c r="AE74" s="283"/>
      <c r="AF74" s="274"/>
      <c r="AG74" s="275"/>
      <c r="AH74" s="276"/>
      <c r="AI74" s="276"/>
      <c r="AJ74" s="276"/>
      <c r="AK74" s="277"/>
      <c r="AL74" s="10"/>
    </row>
    <row r="75" spans="1:38"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3"/>
      <c r="AD75" s="923"/>
      <c r="AE75" s="923"/>
      <c r="AF75" s="923"/>
      <c r="AG75" s="262"/>
      <c r="AH75" s="263"/>
      <c r="AI75" s="263"/>
      <c r="AJ75" s="263"/>
      <c r="AK75" s="264"/>
      <c r="AL75" s="4"/>
    </row>
    <row r="76" spans="1:38"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436"/>
      <c r="AK76" s="267"/>
      <c r="AL76" s="4"/>
    </row>
    <row r="77" spans="1:38"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438"/>
      <c r="AK77" s="267"/>
      <c r="AL77" s="4"/>
    </row>
    <row r="78" spans="1:38"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439"/>
      <c r="AK78" s="267"/>
      <c r="AL78" s="279"/>
    </row>
    <row r="79" spans="1:38" ht="15" thickBot="1" x14ac:dyDescent="0.4">
      <c r="A79" s="270"/>
      <c r="B79" s="360">
        <v>382</v>
      </c>
      <c r="C79" s="871"/>
      <c r="D79" s="415">
        <v>441</v>
      </c>
      <c r="E79" s="904" t="s">
        <v>12</v>
      </c>
      <c r="F79" s="415">
        <v>309</v>
      </c>
      <c r="G79" s="904" t="s">
        <v>12</v>
      </c>
      <c r="H79" s="415">
        <v>331</v>
      </c>
      <c r="I79" s="904" t="s">
        <v>12</v>
      </c>
      <c r="J79" s="415">
        <v>431</v>
      </c>
      <c r="K79" s="904" t="s">
        <v>12</v>
      </c>
      <c r="L79" s="415">
        <v>396</v>
      </c>
      <c r="M79" s="904" t="s">
        <v>12</v>
      </c>
      <c r="N79" s="415">
        <v>444</v>
      </c>
      <c r="O79" s="842" t="s">
        <v>12</v>
      </c>
      <c r="P79" s="415">
        <v>381.62200000000001</v>
      </c>
      <c r="Q79" s="871"/>
      <c r="R79" s="415">
        <v>200.19399999999999</v>
      </c>
      <c r="S79" s="871"/>
      <c r="T79" s="415">
        <v>323.899</v>
      </c>
      <c r="U79" s="904" t="s">
        <v>12</v>
      </c>
      <c r="V79" s="415">
        <v>403</v>
      </c>
      <c r="W79" s="842" t="s">
        <v>12</v>
      </c>
      <c r="X79" s="415">
        <v>419.71300000000002</v>
      </c>
      <c r="Y79" s="842" t="s">
        <v>235</v>
      </c>
      <c r="Z79" s="415">
        <v>239.88200000000001</v>
      </c>
      <c r="AA79" s="842" t="s">
        <v>12</v>
      </c>
      <c r="AB79" s="415">
        <v>421.01100000000002</v>
      </c>
      <c r="AC79" s="871"/>
      <c r="AD79" s="427"/>
      <c r="AE79" s="427"/>
      <c r="AF79" s="402"/>
      <c r="AG79" s="256">
        <v>13</v>
      </c>
      <c r="AH79" s="243">
        <v>12</v>
      </c>
      <c r="AI79" s="243">
        <v>13</v>
      </c>
      <c r="AJ79" s="580">
        <v>7</v>
      </c>
      <c r="AK79" s="244"/>
      <c r="AL79" s="4"/>
    </row>
    <row r="80" spans="1:38" x14ac:dyDescent="0.35">
      <c r="A80" s="270"/>
      <c r="B80" s="265"/>
      <c r="C80" s="872"/>
      <c r="D80" s="402"/>
      <c r="E80" s="921"/>
      <c r="F80" s="402"/>
      <c r="G80" s="921"/>
      <c r="H80" s="402"/>
      <c r="I80" s="921"/>
      <c r="J80" s="402"/>
      <c r="K80" s="921"/>
      <c r="L80" s="402"/>
      <c r="M80" s="921"/>
      <c r="N80" s="402"/>
      <c r="O80" s="843"/>
      <c r="P80" s="427"/>
      <c r="Q80" s="872"/>
      <c r="R80" s="402"/>
      <c r="S80" s="872"/>
      <c r="T80" s="402"/>
      <c r="U80" s="921"/>
      <c r="V80" s="402"/>
      <c r="W80" s="843"/>
      <c r="X80" s="402"/>
      <c r="Y80" s="843"/>
      <c r="Z80" s="402"/>
      <c r="AA80" s="843"/>
      <c r="AB80" s="402"/>
      <c r="AC80" s="872"/>
      <c r="AD80" s="427"/>
      <c r="AE80" s="427"/>
      <c r="AF80" s="402"/>
      <c r="AG80" s="257"/>
      <c r="AH80" s="428"/>
      <c r="AI80" s="428"/>
      <c r="AJ80" s="428"/>
      <c r="AK80" s="267"/>
      <c r="AL80" s="4"/>
    </row>
    <row r="81" spans="1:38"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428"/>
      <c r="AK81" s="267"/>
      <c r="AL81" s="4"/>
    </row>
    <row r="82" spans="1:38" x14ac:dyDescent="0.35">
      <c r="A82" s="270"/>
      <c r="B82" s="265"/>
      <c r="C82" s="412" t="s">
        <v>77</v>
      </c>
      <c r="D82" s="402"/>
      <c r="E82" s="581" t="s">
        <v>63</v>
      </c>
      <c r="F82" s="402"/>
      <c r="G82" s="581" t="s">
        <v>79</v>
      </c>
      <c r="H82" s="402"/>
      <c r="I82" s="581" t="s">
        <v>77</v>
      </c>
      <c r="J82" s="402"/>
      <c r="K82" s="412" t="s">
        <v>63</v>
      </c>
      <c r="L82" s="402"/>
      <c r="M82" s="412" t="s">
        <v>77</v>
      </c>
      <c r="N82" s="402"/>
      <c r="O82" s="581" t="s">
        <v>63</v>
      </c>
      <c r="P82" s="412"/>
      <c r="Q82" s="421" t="s">
        <v>391</v>
      </c>
      <c r="R82" s="402"/>
      <c r="S82" s="412" t="s">
        <v>231</v>
      </c>
      <c r="T82" s="402"/>
      <c r="U82" s="581" t="s">
        <v>77</v>
      </c>
      <c r="V82" s="402"/>
      <c r="W82" s="581" t="s">
        <v>77</v>
      </c>
      <c r="X82" s="402"/>
      <c r="Y82" s="412" t="s">
        <v>287</v>
      </c>
      <c r="Z82" s="402"/>
      <c r="AA82" s="412" t="s">
        <v>197</v>
      </c>
      <c r="AB82" s="402"/>
      <c r="AC82" s="581" t="s">
        <v>150</v>
      </c>
      <c r="AD82" s="412"/>
      <c r="AE82" s="412"/>
      <c r="AF82" s="402"/>
      <c r="AG82" s="257"/>
      <c r="AH82" s="428"/>
      <c r="AI82" s="428"/>
      <c r="AJ82" s="428"/>
      <c r="AK82" s="267"/>
      <c r="AL82" s="4"/>
    </row>
    <row r="83" spans="1:38"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428"/>
      <c r="AK83" s="271"/>
      <c r="AL83" s="10"/>
    </row>
    <row r="84" spans="1:38"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428"/>
      <c r="AK84" s="271"/>
      <c r="AL84" s="10"/>
    </row>
    <row r="85" spans="1:38" s="258" customFormat="1" ht="15" thickBot="1" x14ac:dyDescent="0.4">
      <c r="A85" s="288"/>
      <c r="B85" s="888" t="s">
        <v>625</v>
      </c>
      <c r="C85" s="889"/>
      <c r="D85" s="889"/>
      <c r="E85" s="889"/>
      <c r="F85" s="889"/>
      <c r="G85" s="889"/>
      <c r="H85" s="889"/>
      <c r="I85" s="889"/>
      <c r="J85" s="889"/>
      <c r="K85" s="889"/>
      <c r="L85" s="889"/>
      <c r="M85" s="889"/>
      <c r="N85" s="889"/>
      <c r="O85" s="889"/>
      <c r="P85" s="889"/>
      <c r="Q85" s="889"/>
      <c r="R85" s="889"/>
      <c r="S85" s="889"/>
      <c r="T85" s="889"/>
      <c r="U85" s="889"/>
      <c r="V85" s="889"/>
      <c r="W85" s="889"/>
      <c r="X85" s="889"/>
      <c r="Y85" s="889"/>
      <c r="Z85" s="889"/>
      <c r="AA85" s="889"/>
      <c r="AB85" s="889"/>
      <c r="AC85" s="890"/>
      <c r="AD85" s="283"/>
      <c r="AE85" s="283"/>
      <c r="AF85" s="274"/>
      <c r="AG85" s="275"/>
      <c r="AH85" s="276"/>
      <c r="AI85" s="276"/>
      <c r="AJ85" s="276"/>
      <c r="AK85" s="277"/>
      <c r="AL85" s="10"/>
    </row>
    <row r="86" spans="1:38"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3"/>
      <c r="AK86" s="264"/>
      <c r="AL86" s="4"/>
    </row>
    <row r="87" spans="1:38"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436"/>
      <c r="AK87" s="267"/>
      <c r="AL87" s="4"/>
    </row>
    <row r="88" spans="1:38"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438"/>
      <c r="AK88" s="267"/>
      <c r="AL88" s="4"/>
    </row>
    <row r="89" spans="1:38"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448"/>
      <c r="AK89" s="303"/>
      <c r="AL89" s="4"/>
    </row>
    <row r="90" spans="1:38" ht="15" thickBot="1" x14ac:dyDescent="0.4">
      <c r="A90" s="270"/>
      <c r="B90" s="360">
        <v>193.16800000000001</v>
      </c>
      <c r="C90" s="871"/>
      <c r="D90" s="415">
        <v>416.99700000000001</v>
      </c>
      <c r="E90" s="842" t="s">
        <v>12</v>
      </c>
      <c r="F90" s="415">
        <v>363</v>
      </c>
      <c r="G90" s="842" t="s">
        <v>12</v>
      </c>
      <c r="H90" s="415">
        <v>339</v>
      </c>
      <c r="I90" s="842" t="s">
        <v>12</v>
      </c>
      <c r="J90" s="415">
        <v>473.767</v>
      </c>
      <c r="K90" s="871"/>
      <c r="L90" s="415">
        <v>360.17</v>
      </c>
      <c r="M90" s="871"/>
      <c r="N90" s="415">
        <v>272</v>
      </c>
      <c r="O90" s="871"/>
      <c r="P90" s="415">
        <v>301.25</v>
      </c>
      <c r="Q90" s="871"/>
      <c r="R90" s="415">
        <v>349</v>
      </c>
      <c r="S90" s="871"/>
      <c r="T90" s="415">
        <v>299</v>
      </c>
      <c r="U90" s="871"/>
      <c r="V90" s="415">
        <v>318</v>
      </c>
      <c r="W90" s="871"/>
      <c r="X90" s="415">
        <v>244</v>
      </c>
      <c r="Y90" s="871"/>
      <c r="Z90" s="415">
        <v>343</v>
      </c>
      <c r="AA90" s="871"/>
      <c r="AB90" s="415">
        <v>399</v>
      </c>
      <c r="AC90" s="842" t="s">
        <v>12</v>
      </c>
      <c r="AD90" s="427"/>
      <c r="AE90" s="427"/>
      <c r="AF90" s="402"/>
      <c r="AG90" s="256">
        <v>14</v>
      </c>
      <c r="AH90" s="243">
        <v>5</v>
      </c>
      <c r="AI90" s="243">
        <v>14</v>
      </c>
      <c r="AJ90" s="580">
        <v>2</v>
      </c>
      <c r="AK90" s="244"/>
      <c r="AL90" s="4"/>
    </row>
    <row r="91" spans="1:38" x14ac:dyDescent="0.35">
      <c r="A91" s="270"/>
      <c r="B91" s="265"/>
      <c r="C91" s="872"/>
      <c r="D91" s="402"/>
      <c r="E91" s="843"/>
      <c r="F91" s="402"/>
      <c r="G91" s="843"/>
      <c r="H91" s="402"/>
      <c r="I91" s="843"/>
      <c r="J91" s="402"/>
      <c r="K91" s="872"/>
      <c r="L91" s="402"/>
      <c r="M91" s="872"/>
      <c r="N91" s="402"/>
      <c r="O91" s="872"/>
      <c r="P91" s="427"/>
      <c r="Q91" s="872"/>
      <c r="R91" s="402"/>
      <c r="S91" s="872"/>
      <c r="T91" s="402"/>
      <c r="U91" s="872"/>
      <c r="V91" s="402"/>
      <c r="W91" s="872"/>
      <c r="X91" s="402"/>
      <c r="Y91" s="872"/>
      <c r="Z91" s="402"/>
      <c r="AA91" s="872"/>
      <c r="AB91" s="402"/>
      <c r="AC91" s="843"/>
      <c r="AD91" s="427"/>
      <c r="AE91" s="427"/>
      <c r="AF91" s="402"/>
      <c r="AG91" s="257"/>
      <c r="AH91" s="428"/>
      <c r="AI91" s="428"/>
      <c r="AJ91" s="428"/>
      <c r="AK91" s="267"/>
      <c r="AL91" s="4"/>
    </row>
    <row r="92" spans="1:38" ht="6" customHeight="1" x14ac:dyDescent="0.35">
      <c r="A92" s="270"/>
      <c r="B92" s="265"/>
      <c r="C92" s="513"/>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428"/>
      <c r="AK92" s="267"/>
      <c r="AL92" s="4"/>
    </row>
    <row r="93" spans="1:38" x14ac:dyDescent="0.35">
      <c r="A93" s="270"/>
      <c r="B93" s="449"/>
      <c r="C93" s="581" t="s">
        <v>231</v>
      </c>
      <c r="D93" s="402"/>
      <c r="E93" s="581"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428"/>
      <c r="AK93" s="267"/>
      <c r="AL93" s="4"/>
    </row>
    <row r="94" spans="1:38"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22"/>
      <c r="T94" s="922"/>
      <c r="U94" s="452"/>
      <c r="V94" s="403"/>
      <c r="W94" s="403"/>
      <c r="X94" s="452"/>
      <c r="Y94" s="453"/>
      <c r="Z94" s="452"/>
      <c r="AA94" s="403"/>
      <c r="AB94" s="403"/>
      <c r="AC94" s="430" t="s">
        <v>74</v>
      </c>
      <c r="AD94" s="430"/>
      <c r="AE94" s="430"/>
      <c r="AG94" s="257"/>
      <c r="AH94" s="428"/>
      <c r="AI94" s="428"/>
      <c r="AJ94" s="428"/>
      <c r="AK94" s="271"/>
      <c r="AL94" s="10"/>
    </row>
    <row r="95" spans="1:38"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428"/>
      <c r="AK95" s="271"/>
      <c r="AL95" s="10"/>
    </row>
    <row r="96" spans="1:38" s="258" customFormat="1" ht="18" customHeight="1" thickBot="1" x14ac:dyDescent="0.4">
      <c r="A96" s="288"/>
      <c r="B96" s="888" t="s">
        <v>625</v>
      </c>
      <c r="C96" s="889"/>
      <c r="D96" s="889"/>
      <c r="E96" s="889"/>
      <c r="F96" s="889"/>
      <c r="G96" s="889"/>
      <c r="H96" s="889"/>
      <c r="I96" s="889"/>
      <c r="J96" s="889"/>
      <c r="K96" s="889"/>
      <c r="L96" s="889"/>
      <c r="M96" s="889"/>
      <c r="N96" s="889"/>
      <c r="O96" s="889"/>
      <c r="P96" s="889"/>
      <c r="Q96" s="889"/>
      <c r="R96" s="889"/>
      <c r="S96" s="889"/>
      <c r="T96" s="889"/>
      <c r="U96" s="889"/>
      <c r="V96" s="889"/>
      <c r="W96" s="889"/>
      <c r="X96" s="889"/>
      <c r="Y96" s="889"/>
      <c r="Z96" s="889"/>
      <c r="AA96" s="889"/>
      <c r="AB96" s="889"/>
      <c r="AC96" s="890"/>
      <c r="AD96" s="283"/>
      <c r="AE96" s="283"/>
      <c r="AF96" s="304"/>
      <c r="AG96" s="275"/>
      <c r="AH96" s="276"/>
      <c r="AI96" s="276"/>
      <c r="AJ96" s="276"/>
      <c r="AK96" s="277"/>
      <c r="AL96" s="10"/>
    </row>
    <row r="97" spans="1:38"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17" t="s">
        <v>653</v>
      </c>
      <c r="V97" s="918"/>
      <c r="W97" s="919"/>
      <c r="X97" s="310"/>
      <c r="Y97" s="311"/>
      <c r="Z97" s="310"/>
      <c r="AA97" s="295"/>
      <c r="AB97" s="295"/>
      <c r="AC97" s="307"/>
      <c r="AD97" s="307"/>
      <c r="AE97" s="307"/>
      <c r="AF97" s="312"/>
      <c r="AG97" s="262"/>
      <c r="AH97" s="263"/>
      <c r="AI97" s="263"/>
      <c r="AJ97" s="263"/>
      <c r="AK97" s="313"/>
      <c r="AL97" s="10"/>
    </row>
    <row r="98" spans="1:38"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428"/>
      <c r="AK98" s="267"/>
      <c r="AL98" s="4"/>
    </row>
    <row r="99" spans="1:38"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436"/>
      <c r="AK99" s="267"/>
      <c r="AL99" s="4"/>
    </row>
    <row r="100" spans="1:38"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438"/>
      <c r="AK100" s="267"/>
      <c r="AL100" s="4"/>
    </row>
    <row r="101" spans="1:38"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448"/>
      <c r="AK101" s="303"/>
      <c r="AL101" s="4"/>
    </row>
    <row r="102" spans="1:38" ht="15" thickBot="1" x14ac:dyDescent="0.4">
      <c r="A102" s="270"/>
      <c r="B102" s="360">
        <v>412</v>
      </c>
      <c r="C102" s="871"/>
      <c r="D102" s="415">
        <v>420</v>
      </c>
      <c r="E102" s="842" t="s">
        <v>12</v>
      </c>
      <c r="F102" s="415">
        <v>339</v>
      </c>
      <c r="G102" s="842" t="s">
        <v>12</v>
      </c>
      <c r="H102" s="415">
        <v>461</v>
      </c>
      <c r="I102" s="842" t="s">
        <v>12</v>
      </c>
      <c r="J102" s="415">
        <v>324.66000000000003</v>
      </c>
      <c r="K102" s="842" t="s">
        <v>12</v>
      </c>
      <c r="L102" s="415">
        <v>342</v>
      </c>
      <c r="M102" s="842" t="s">
        <v>12</v>
      </c>
      <c r="N102" s="415">
        <v>392</v>
      </c>
      <c r="O102" s="842" t="s">
        <v>12</v>
      </c>
      <c r="P102" s="415">
        <v>371</v>
      </c>
      <c r="Q102" s="842" t="s">
        <v>12</v>
      </c>
      <c r="R102" s="415">
        <v>335.58699999999999</v>
      </c>
      <c r="S102" s="842" t="s">
        <v>12</v>
      </c>
      <c r="T102" s="415">
        <v>421.97300000000001</v>
      </c>
      <c r="U102" s="842" t="s">
        <v>15</v>
      </c>
      <c r="V102" s="415">
        <v>330</v>
      </c>
      <c r="W102" s="882" t="s">
        <v>15</v>
      </c>
      <c r="X102" s="415">
        <v>474.91199999999998</v>
      </c>
      <c r="Y102" s="871"/>
      <c r="Z102" s="415">
        <v>321</v>
      </c>
      <c r="AA102" s="842" t="s">
        <v>12</v>
      </c>
      <c r="AB102" s="415">
        <v>400.55</v>
      </c>
      <c r="AC102" s="842" t="s">
        <v>12</v>
      </c>
      <c r="AD102" s="427"/>
      <c r="AE102" s="427"/>
      <c r="AF102" s="402"/>
      <c r="AG102" s="256">
        <v>12</v>
      </c>
      <c r="AH102" s="243">
        <v>7</v>
      </c>
      <c r="AI102" s="243">
        <v>12</v>
      </c>
      <c r="AJ102" s="580">
        <v>2</v>
      </c>
      <c r="AK102" s="320"/>
      <c r="AL102" s="4"/>
    </row>
    <row r="103" spans="1:38" x14ac:dyDescent="0.35">
      <c r="A103" s="270"/>
      <c r="B103" s="265"/>
      <c r="C103" s="872"/>
      <c r="D103" s="402"/>
      <c r="E103" s="843"/>
      <c r="F103" s="402"/>
      <c r="G103" s="843"/>
      <c r="H103" s="402"/>
      <c r="I103" s="843"/>
      <c r="J103" s="402"/>
      <c r="K103" s="843"/>
      <c r="L103" s="402"/>
      <c r="M103" s="843"/>
      <c r="N103" s="402"/>
      <c r="O103" s="843"/>
      <c r="P103" s="427"/>
      <c r="Q103" s="843"/>
      <c r="R103" s="402"/>
      <c r="S103" s="843"/>
      <c r="T103" s="402"/>
      <c r="U103" s="843"/>
      <c r="V103" s="402"/>
      <c r="W103" s="883"/>
      <c r="X103" s="402"/>
      <c r="Y103" s="872"/>
      <c r="Z103" s="402"/>
      <c r="AA103" s="843"/>
      <c r="AB103" s="402"/>
      <c r="AC103" s="843"/>
      <c r="AD103" s="427"/>
      <c r="AE103" s="427"/>
      <c r="AF103" s="402"/>
      <c r="AG103" s="257"/>
      <c r="AH103" s="428"/>
      <c r="AI103" s="428"/>
      <c r="AJ103" s="428"/>
      <c r="AK103" s="267"/>
      <c r="AL103" s="4"/>
    </row>
    <row r="104" spans="1:38"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428"/>
      <c r="AK104" s="267"/>
      <c r="AL104" s="4"/>
    </row>
    <row r="105" spans="1:38" ht="15" thickBot="1" x14ac:dyDescent="0.4">
      <c r="A105" s="301"/>
      <c r="B105" s="457"/>
      <c r="C105" s="412" t="s">
        <v>57</v>
      </c>
      <c r="D105" s="402"/>
      <c r="E105" s="412" t="s">
        <v>79</v>
      </c>
      <c r="F105" s="402"/>
      <c r="G105" s="412" t="s">
        <v>77</v>
      </c>
      <c r="H105" s="402"/>
      <c r="I105" s="412" t="s">
        <v>57</v>
      </c>
      <c r="J105" s="402"/>
      <c r="K105" s="412" t="s">
        <v>181</v>
      </c>
      <c r="L105" s="402"/>
      <c r="M105" s="581" t="s">
        <v>65</v>
      </c>
      <c r="N105" s="402"/>
      <c r="O105" s="581"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443"/>
      <c r="AK105" s="303"/>
      <c r="AL105" s="4"/>
    </row>
    <row r="106" spans="1:38"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428"/>
      <c r="AK106" s="271"/>
      <c r="AL106" s="10"/>
    </row>
    <row r="107" spans="1:38"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428"/>
      <c r="AK107" s="271"/>
      <c r="AL107" s="10"/>
    </row>
    <row r="108" spans="1:38" s="258" customFormat="1" ht="15" thickBot="1" x14ac:dyDescent="0.4">
      <c r="A108" s="288"/>
      <c r="B108" s="888" t="s">
        <v>625</v>
      </c>
      <c r="C108" s="889"/>
      <c r="D108" s="889"/>
      <c r="E108" s="889"/>
      <c r="F108" s="889"/>
      <c r="G108" s="889"/>
      <c r="H108" s="889"/>
      <c r="I108" s="889"/>
      <c r="J108" s="889"/>
      <c r="K108" s="889"/>
      <c r="L108" s="889"/>
      <c r="M108" s="889"/>
      <c r="N108" s="889"/>
      <c r="O108" s="889"/>
      <c r="P108" s="889"/>
      <c r="Q108" s="889"/>
      <c r="R108" s="889"/>
      <c r="S108" s="889"/>
      <c r="T108" s="889"/>
      <c r="U108" s="889"/>
      <c r="V108" s="889"/>
      <c r="W108" s="889"/>
      <c r="X108" s="889"/>
      <c r="Y108" s="889"/>
      <c r="Z108" s="889"/>
      <c r="AA108" s="889"/>
      <c r="AB108" s="889"/>
      <c r="AC108" s="890"/>
      <c r="AD108" s="283"/>
      <c r="AE108" s="283"/>
      <c r="AF108" s="274"/>
      <c r="AG108" s="275"/>
      <c r="AH108" s="276"/>
      <c r="AI108" s="276"/>
      <c r="AJ108" s="276"/>
      <c r="AK108" s="277"/>
      <c r="AL108" s="10"/>
    </row>
    <row r="109" spans="1:38" ht="15" thickBot="1" x14ac:dyDescent="0.4">
      <c r="A109" s="278"/>
      <c r="B109" s="278"/>
      <c r="C109" s="260"/>
      <c r="D109" s="259"/>
      <c r="E109" s="260"/>
      <c r="F109" s="259"/>
      <c r="G109" s="325"/>
      <c r="H109" s="310"/>
      <c r="I109" s="310"/>
      <c r="J109" s="310"/>
      <c r="K109" s="310"/>
      <c r="L109" s="310"/>
      <c r="M109" s="310"/>
      <c r="N109" s="259"/>
      <c r="O109" s="917" t="s">
        <v>653</v>
      </c>
      <c r="P109" s="918"/>
      <c r="Q109" s="919"/>
      <c r="R109" s="297"/>
      <c r="S109" s="297"/>
      <c r="T109" s="297"/>
      <c r="U109" s="297"/>
      <c r="V109" s="297"/>
      <c r="W109" s="297"/>
      <c r="X109" s="297"/>
      <c r="Y109" s="297"/>
      <c r="Z109" s="297"/>
      <c r="AA109" s="297"/>
      <c r="AB109" s="295" t="s">
        <v>660</v>
      </c>
      <c r="AC109" s="260"/>
      <c r="AD109" s="260"/>
      <c r="AE109" s="260"/>
      <c r="AF109" s="259"/>
      <c r="AG109" s="262"/>
      <c r="AH109" s="263"/>
      <c r="AI109" s="263"/>
      <c r="AJ109" s="263"/>
      <c r="AK109" s="264"/>
      <c r="AL109" s="4"/>
    </row>
    <row r="110" spans="1:38"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428"/>
      <c r="AK110" s="267"/>
      <c r="AL110" s="4"/>
    </row>
    <row r="111" spans="1:38"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436"/>
      <c r="AK111" s="267"/>
      <c r="AL111" s="4"/>
    </row>
    <row r="112" spans="1:38"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438"/>
      <c r="AK112" s="267"/>
      <c r="AL112" s="4"/>
    </row>
    <row r="113" spans="1:38"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448"/>
      <c r="AK113" s="303"/>
      <c r="AL113" s="279"/>
    </row>
    <row r="114" spans="1:38" ht="15" thickBot="1" x14ac:dyDescent="0.4">
      <c r="A114" s="270"/>
      <c r="B114" s="360">
        <v>342</v>
      </c>
      <c r="C114" s="842" t="s">
        <v>12</v>
      </c>
      <c r="D114" s="415">
        <v>280</v>
      </c>
      <c r="E114" s="842" t="s">
        <v>12</v>
      </c>
      <c r="F114" s="415">
        <v>387.99599999999998</v>
      </c>
      <c r="G114" s="842" t="s">
        <v>12</v>
      </c>
      <c r="H114" s="415">
        <v>319</v>
      </c>
      <c r="I114" s="842" t="s">
        <v>12</v>
      </c>
      <c r="J114" s="415">
        <v>429.45299999999997</v>
      </c>
      <c r="K114" s="842" t="s">
        <v>12</v>
      </c>
      <c r="L114" s="415">
        <v>484.387</v>
      </c>
      <c r="M114" s="871"/>
      <c r="N114" s="415">
        <v>372.19400000000002</v>
      </c>
      <c r="O114" s="842" t="s">
        <v>15</v>
      </c>
      <c r="P114" s="415">
        <v>552.22299999999996</v>
      </c>
      <c r="Q114" s="842" t="s">
        <v>15</v>
      </c>
      <c r="R114" s="415">
        <v>396.82299999999998</v>
      </c>
      <c r="S114" s="842" t="s">
        <v>12</v>
      </c>
      <c r="T114" s="415">
        <v>357.99599999999998</v>
      </c>
      <c r="U114" s="842" t="s">
        <v>12</v>
      </c>
      <c r="V114" s="415">
        <v>401</v>
      </c>
      <c r="W114" s="921" t="s">
        <v>12</v>
      </c>
      <c r="X114" s="415">
        <v>395.00900000000001</v>
      </c>
      <c r="Y114" s="921" t="s">
        <v>12</v>
      </c>
      <c r="Z114" s="415">
        <v>445.37900000000002</v>
      </c>
      <c r="AA114" s="871"/>
      <c r="AB114" s="415">
        <v>396.995</v>
      </c>
      <c r="AC114" s="842" t="s">
        <v>12</v>
      </c>
      <c r="AD114" s="427"/>
      <c r="AE114" s="427"/>
      <c r="AF114" s="402"/>
      <c r="AG114" s="256">
        <v>12</v>
      </c>
      <c r="AH114" s="243">
        <v>3</v>
      </c>
      <c r="AI114" s="243">
        <v>11</v>
      </c>
      <c r="AJ114" s="580">
        <v>3</v>
      </c>
      <c r="AK114" s="320"/>
      <c r="AL114" s="4"/>
    </row>
    <row r="115" spans="1:38" ht="15" thickBot="1" x14ac:dyDescent="0.4">
      <c r="A115" s="270"/>
      <c r="B115" s="265"/>
      <c r="C115" s="843"/>
      <c r="D115" s="402"/>
      <c r="E115" s="843"/>
      <c r="F115" s="402"/>
      <c r="G115" s="843"/>
      <c r="H115" s="402"/>
      <c r="I115" s="843"/>
      <c r="J115" s="402"/>
      <c r="K115" s="843"/>
      <c r="L115" s="402"/>
      <c r="M115" s="872"/>
      <c r="N115" s="402"/>
      <c r="O115" s="843"/>
      <c r="P115" s="427"/>
      <c r="Q115" s="843"/>
      <c r="R115" s="402"/>
      <c r="S115" s="843"/>
      <c r="T115" s="402"/>
      <c r="U115" s="843"/>
      <c r="V115" s="402"/>
      <c r="W115" s="843"/>
      <c r="X115" s="402"/>
      <c r="Y115" s="843"/>
      <c r="Z115" s="402"/>
      <c r="AA115" s="884"/>
      <c r="AB115" s="402"/>
      <c r="AC115" s="887"/>
      <c r="AD115" s="427"/>
      <c r="AE115" s="427"/>
      <c r="AF115" s="402"/>
      <c r="AG115" s="257"/>
      <c r="AH115" s="428"/>
      <c r="AI115" s="428"/>
      <c r="AJ115" s="428"/>
      <c r="AK115" s="267"/>
      <c r="AL115" s="4"/>
    </row>
    <row r="116" spans="1:38" ht="6" customHeight="1" x14ac:dyDescent="0.35">
      <c r="A116" s="270"/>
      <c r="B116" s="265"/>
      <c r="C116" s="245">
        <v>0</v>
      </c>
      <c r="D116" s="401"/>
      <c r="E116" s="330" t="s">
        <v>12</v>
      </c>
      <c r="F116" s="401"/>
      <c r="G116" s="571"/>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428"/>
      <c r="AK116" s="267"/>
      <c r="AL116" s="4"/>
    </row>
    <row r="117" spans="1:38"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581" t="s">
        <v>77</v>
      </c>
      <c r="V117" s="402"/>
      <c r="W117" s="581" t="s">
        <v>57</v>
      </c>
      <c r="X117" s="402"/>
      <c r="Y117" s="412" t="s">
        <v>57</v>
      </c>
      <c r="Z117" s="402"/>
      <c r="AA117" s="412" t="s">
        <v>123</v>
      </c>
      <c r="AB117" s="402"/>
      <c r="AC117" s="581" t="s">
        <v>77</v>
      </c>
      <c r="AD117" s="412"/>
      <c r="AE117" s="412"/>
      <c r="AG117" s="281"/>
      <c r="AH117" s="443"/>
      <c r="AI117" s="443"/>
      <c r="AJ117" s="443"/>
      <c r="AK117" s="303"/>
      <c r="AL117" s="4"/>
    </row>
    <row r="118" spans="1:38"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428"/>
      <c r="AK118" s="271"/>
      <c r="AL118" s="10"/>
    </row>
    <row r="119" spans="1:38"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428"/>
      <c r="AK119" s="271"/>
      <c r="AL119" s="10"/>
    </row>
    <row r="120" spans="1:38" s="258" customFormat="1" ht="15" thickBot="1" x14ac:dyDescent="0.4">
      <c r="A120" s="288"/>
      <c r="B120" s="888" t="s">
        <v>625</v>
      </c>
      <c r="C120" s="889"/>
      <c r="D120" s="889"/>
      <c r="E120" s="889"/>
      <c r="F120" s="889"/>
      <c r="G120" s="889"/>
      <c r="H120" s="889"/>
      <c r="I120" s="889"/>
      <c r="J120" s="889"/>
      <c r="K120" s="889"/>
      <c r="L120" s="889"/>
      <c r="M120" s="889"/>
      <c r="N120" s="889"/>
      <c r="O120" s="889"/>
      <c r="P120" s="889"/>
      <c r="Q120" s="889"/>
      <c r="R120" s="889"/>
      <c r="S120" s="889"/>
      <c r="T120" s="889"/>
      <c r="U120" s="889"/>
      <c r="V120" s="889"/>
      <c r="W120" s="889"/>
      <c r="X120" s="889"/>
      <c r="Y120" s="889"/>
      <c r="Z120" s="889"/>
      <c r="AA120" s="889"/>
      <c r="AB120" s="889"/>
      <c r="AC120" s="890"/>
      <c r="AD120" s="283"/>
      <c r="AE120" s="283"/>
      <c r="AF120" s="274"/>
      <c r="AG120" s="275"/>
      <c r="AH120" s="276"/>
      <c r="AI120" s="276"/>
      <c r="AJ120" s="276"/>
      <c r="AK120" s="277"/>
      <c r="AL120" s="10"/>
    </row>
    <row r="121" spans="1:38" ht="15" thickBot="1" x14ac:dyDescent="0.4">
      <c r="A121" s="278"/>
      <c r="B121" s="278"/>
      <c r="C121" s="260"/>
      <c r="D121" s="259"/>
      <c r="E121" s="300"/>
      <c r="F121" s="259"/>
      <c r="G121" s="260"/>
      <c r="H121" s="333"/>
      <c r="I121" s="333"/>
      <c r="J121" s="259"/>
      <c r="K121" s="306"/>
      <c r="L121" s="334"/>
      <c r="M121" s="334"/>
      <c r="N121" s="334"/>
      <c r="O121" s="334"/>
      <c r="P121" s="334"/>
      <c r="Q121" s="917" t="s">
        <v>653</v>
      </c>
      <c r="R121" s="918"/>
      <c r="S121" s="918"/>
      <c r="T121" s="918"/>
      <c r="U121" s="918"/>
      <c r="V121" s="918"/>
      <c r="W121" s="918"/>
      <c r="X121" s="918"/>
      <c r="Y121" s="919"/>
      <c r="Z121" s="295"/>
      <c r="AA121" s="335"/>
      <c r="AB121" s="335"/>
      <c r="AC121" s="920"/>
      <c r="AD121" s="920"/>
      <c r="AE121" s="920"/>
      <c r="AF121" s="920"/>
      <c r="AG121" s="262"/>
      <c r="AH121" s="263"/>
      <c r="AI121" s="263"/>
      <c r="AJ121" s="263"/>
      <c r="AK121" s="264"/>
      <c r="AL121" s="4"/>
    </row>
    <row r="122" spans="1:38"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428"/>
      <c r="AK122" s="267"/>
      <c r="AL122" s="4"/>
    </row>
    <row r="123" spans="1:38"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436"/>
      <c r="AK123" s="267"/>
      <c r="AL123" s="4"/>
    </row>
    <row r="124" spans="1:38"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438"/>
      <c r="AK124" s="267"/>
      <c r="AL124" s="4"/>
    </row>
    <row r="125" spans="1:38" s="255" customFormat="1" ht="15" thickBot="1" x14ac:dyDescent="0.4">
      <c r="A125" s="301">
        <v>123</v>
      </c>
      <c r="B125" s="301"/>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448"/>
      <c r="AK125" s="303"/>
      <c r="AL125" s="279"/>
    </row>
    <row r="126" spans="1:38" ht="15" thickBot="1" x14ac:dyDescent="0.4">
      <c r="A126" s="270"/>
      <c r="B126" s="360">
        <v>374.005</v>
      </c>
      <c r="C126" s="871"/>
      <c r="D126" s="415">
        <v>433</v>
      </c>
      <c r="E126" s="842" t="s">
        <v>235</v>
      </c>
      <c r="F126" s="415">
        <v>390</v>
      </c>
      <c r="G126" s="842" t="s">
        <v>235</v>
      </c>
      <c r="H126" s="415">
        <v>406.995</v>
      </c>
      <c r="I126" s="842" t="s">
        <v>12</v>
      </c>
      <c r="J126" s="415">
        <v>411.48200000000003</v>
      </c>
      <c r="K126" s="842" t="s">
        <v>235</v>
      </c>
      <c r="L126" s="415">
        <v>566.68100000000004</v>
      </c>
      <c r="M126" s="842"/>
      <c r="N126" s="415">
        <v>326.63200000000001</v>
      </c>
      <c r="O126" s="871"/>
      <c r="P126" s="415">
        <v>371.99700000000001</v>
      </c>
      <c r="Q126" s="871"/>
      <c r="R126" s="415">
        <v>441</v>
      </c>
      <c r="S126" s="842" t="s">
        <v>15</v>
      </c>
      <c r="T126" s="415">
        <v>445</v>
      </c>
      <c r="U126" s="871"/>
      <c r="V126" s="415">
        <v>332.73099999999999</v>
      </c>
      <c r="W126" s="871"/>
      <c r="X126" s="415">
        <v>241.999</v>
      </c>
      <c r="Y126" s="871"/>
      <c r="Z126" s="415">
        <v>473.13099999999997</v>
      </c>
      <c r="AA126" s="871"/>
      <c r="AB126" s="415">
        <v>439.99900000000002</v>
      </c>
      <c r="AC126" s="842" t="s">
        <v>12</v>
      </c>
      <c r="AD126" s="427"/>
      <c r="AE126" s="427"/>
      <c r="AF126" s="402"/>
      <c r="AG126" s="256">
        <v>9</v>
      </c>
      <c r="AH126" s="243">
        <v>0</v>
      </c>
      <c r="AI126" s="243">
        <v>5</v>
      </c>
      <c r="AJ126" s="580"/>
      <c r="AK126" s="320"/>
      <c r="AL126" s="4"/>
    </row>
    <row r="127" spans="1:38" x14ac:dyDescent="0.35">
      <c r="A127" s="270"/>
      <c r="B127" s="265"/>
      <c r="C127" s="872"/>
      <c r="D127" s="402"/>
      <c r="E127" s="843"/>
      <c r="F127" s="402"/>
      <c r="G127" s="843"/>
      <c r="H127" s="402"/>
      <c r="I127" s="843"/>
      <c r="J127" s="402"/>
      <c r="K127" s="843"/>
      <c r="L127" s="402"/>
      <c r="M127" s="843"/>
      <c r="N127" s="402"/>
      <c r="O127" s="872"/>
      <c r="P127" s="427"/>
      <c r="Q127" s="872"/>
      <c r="R127" s="402"/>
      <c r="S127" s="843"/>
      <c r="T127" s="402"/>
      <c r="U127" s="872"/>
      <c r="V127" s="402"/>
      <c r="W127" s="872"/>
      <c r="X127" s="402"/>
      <c r="Y127" s="872"/>
      <c r="Z127" s="402"/>
      <c r="AA127" s="872"/>
      <c r="AB127" s="402"/>
      <c r="AC127" s="843"/>
      <c r="AD127" s="427"/>
      <c r="AE127" s="427"/>
      <c r="AF127" s="402"/>
      <c r="AG127" s="257"/>
      <c r="AH127" s="428"/>
      <c r="AI127" s="428"/>
      <c r="AJ127" s="428"/>
      <c r="AK127" s="267"/>
      <c r="AL127" s="4"/>
    </row>
    <row r="128" spans="1:38"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428"/>
      <c r="AK128" s="267"/>
      <c r="AL128" s="4"/>
    </row>
    <row r="129" spans="1:38" ht="15" thickBot="1" x14ac:dyDescent="0.4">
      <c r="A129" s="301"/>
      <c r="B129" s="457"/>
      <c r="C129" s="468"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443"/>
      <c r="AK129" s="303"/>
      <c r="AL129" s="4"/>
    </row>
    <row r="130" spans="1:38"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428"/>
      <c r="AK130" s="271"/>
      <c r="AL130" s="10"/>
    </row>
    <row r="131" spans="1:38"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428"/>
      <c r="AK131" s="271"/>
      <c r="AL131" s="10"/>
    </row>
    <row r="132" spans="1:38" s="258" customFormat="1" ht="15" thickBot="1" x14ac:dyDescent="0.4">
      <c r="A132" s="288"/>
      <c r="B132" s="888" t="s">
        <v>625</v>
      </c>
      <c r="C132" s="889"/>
      <c r="D132" s="889"/>
      <c r="E132" s="889"/>
      <c r="F132" s="889"/>
      <c r="G132" s="889"/>
      <c r="H132" s="889"/>
      <c r="I132" s="889"/>
      <c r="J132" s="889"/>
      <c r="K132" s="889"/>
      <c r="L132" s="889"/>
      <c r="M132" s="889"/>
      <c r="N132" s="889"/>
      <c r="O132" s="889"/>
      <c r="P132" s="889"/>
      <c r="Q132" s="889"/>
      <c r="R132" s="889"/>
      <c r="S132" s="889"/>
      <c r="T132" s="889"/>
      <c r="U132" s="889"/>
      <c r="V132" s="889"/>
      <c r="W132" s="889"/>
      <c r="X132" s="889"/>
      <c r="Y132" s="889"/>
      <c r="Z132" s="889"/>
      <c r="AA132" s="889"/>
      <c r="AB132" s="889"/>
      <c r="AC132" s="890"/>
      <c r="AD132" s="283"/>
      <c r="AE132" s="283"/>
      <c r="AF132" s="274"/>
      <c r="AG132" s="275"/>
      <c r="AH132" s="276"/>
      <c r="AI132" s="276"/>
      <c r="AJ132" s="276"/>
      <c r="AK132" s="277"/>
      <c r="AL132" s="10"/>
    </row>
    <row r="133" spans="1:38" s="258" customFormat="1" ht="15" thickBot="1" x14ac:dyDescent="0.4">
      <c r="A133" s="305"/>
      <c r="B133" s="305"/>
      <c r="C133" s="342"/>
      <c r="D133" s="342"/>
      <c r="E133" s="342"/>
      <c r="F133" s="295"/>
      <c r="G133" s="910" t="s">
        <v>653</v>
      </c>
      <c r="H133" s="911"/>
      <c r="I133" s="911"/>
      <c r="J133" s="911"/>
      <c r="K133" s="912"/>
      <c r="L133" s="295"/>
      <c r="M133" s="293"/>
      <c r="N133" s="295"/>
      <c r="O133" s="293"/>
      <c r="P133" s="293"/>
      <c r="Q133" s="308"/>
      <c r="R133" s="295"/>
      <c r="S133" s="293"/>
      <c r="T133" s="295"/>
      <c r="U133" s="293"/>
      <c r="V133" s="295"/>
      <c r="W133" s="913" t="s">
        <v>653</v>
      </c>
      <c r="X133" s="914"/>
      <c r="Y133" s="915"/>
      <c r="Z133" s="295"/>
      <c r="AA133" s="293"/>
      <c r="AB133" s="295"/>
      <c r="AC133" s="307"/>
      <c r="AD133" s="307"/>
      <c r="AE133" s="307"/>
      <c r="AF133" s="295"/>
      <c r="AG133" s="262"/>
      <c r="AH133" s="263"/>
      <c r="AI133" s="263"/>
      <c r="AJ133" s="263"/>
      <c r="AK133" s="313"/>
      <c r="AL133" s="10"/>
    </row>
    <row r="134" spans="1:38"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443"/>
      <c r="AK134" s="303"/>
      <c r="AL134" s="4"/>
    </row>
    <row r="135" spans="1:38"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436"/>
      <c r="AK135" s="267"/>
      <c r="AL135" s="4"/>
    </row>
    <row r="136" spans="1:38"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438"/>
      <c r="AK136" s="267"/>
      <c r="AL136" s="4"/>
    </row>
    <row r="137" spans="1:38"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448"/>
      <c r="AK137" s="303"/>
      <c r="AL137" s="279"/>
    </row>
    <row r="138" spans="1:38" ht="15" thickBot="1" x14ac:dyDescent="0.4">
      <c r="A138" s="270"/>
      <c r="B138" s="360">
        <v>398.255</v>
      </c>
      <c r="C138" s="871"/>
      <c r="D138" s="415">
        <v>211.13499999999999</v>
      </c>
      <c r="E138" s="871"/>
      <c r="F138" s="415">
        <v>224</v>
      </c>
      <c r="G138" s="882" t="s">
        <v>15</v>
      </c>
      <c r="H138" s="415">
        <v>293.49299999999999</v>
      </c>
      <c r="I138" s="882" t="s">
        <v>15</v>
      </c>
      <c r="J138" s="415">
        <v>332.85599999999999</v>
      </c>
      <c r="K138" s="894"/>
      <c r="L138" s="415">
        <v>412.34500000000003</v>
      </c>
      <c r="M138" s="871"/>
      <c r="N138" s="415">
        <v>429.00299999999999</v>
      </c>
      <c r="O138" s="842" t="s">
        <v>12</v>
      </c>
      <c r="P138" s="415">
        <v>389</v>
      </c>
      <c r="Q138" s="871"/>
      <c r="R138" s="415">
        <v>418</v>
      </c>
      <c r="S138" s="842" t="s">
        <v>12</v>
      </c>
      <c r="T138" s="415">
        <v>365.834</v>
      </c>
      <c r="U138" s="871"/>
      <c r="V138" s="415">
        <v>236.06100000000001</v>
      </c>
      <c r="W138" s="871"/>
      <c r="X138" s="415">
        <v>424.99799999999999</v>
      </c>
      <c r="Y138" s="871"/>
      <c r="Z138" s="415">
        <v>413.45</v>
      </c>
      <c r="AA138" s="871"/>
      <c r="AB138" s="415">
        <v>458</v>
      </c>
      <c r="AC138" s="842" t="s">
        <v>12</v>
      </c>
      <c r="AD138" s="427"/>
      <c r="AE138" s="427"/>
      <c r="AF138" s="402"/>
      <c r="AG138" s="256">
        <v>11</v>
      </c>
      <c r="AH138" s="243">
        <v>1</v>
      </c>
      <c r="AI138" s="243">
        <v>8</v>
      </c>
      <c r="AJ138" s="580">
        <v>2</v>
      </c>
      <c r="AK138" s="320"/>
      <c r="AL138" s="4"/>
    </row>
    <row r="139" spans="1:38" x14ac:dyDescent="0.35">
      <c r="A139" s="270"/>
      <c r="B139" s="265"/>
      <c r="C139" s="872"/>
      <c r="D139" s="402"/>
      <c r="E139" s="872"/>
      <c r="F139" s="402"/>
      <c r="G139" s="883"/>
      <c r="H139" s="402"/>
      <c r="I139" s="883"/>
      <c r="J139" s="402"/>
      <c r="K139" s="916"/>
      <c r="L139" s="402"/>
      <c r="M139" s="872"/>
      <c r="N139" s="402"/>
      <c r="O139" s="843"/>
      <c r="P139" s="427"/>
      <c r="Q139" s="872"/>
      <c r="R139" s="402"/>
      <c r="S139" s="843"/>
      <c r="T139" s="402"/>
      <c r="U139" s="872"/>
      <c r="V139" s="402"/>
      <c r="W139" s="872"/>
      <c r="X139" s="402"/>
      <c r="Y139" s="872"/>
      <c r="Z139" s="402"/>
      <c r="AA139" s="872"/>
      <c r="AB139" s="402"/>
      <c r="AC139" s="843"/>
      <c r="AD139" s="427"/>
      <c r="AE139" s="427"/>
      <c r="AF139" s="402"/>
      <c r="AG139" s="257"/>
      <c r="AH139" s="428"/>
      <c r="AI139" s="428"/>
      <c r="AJ139" s="428"/>
      <c r="AK139" s="267"/>
      <c r="AL139" s="4"/>
    </row>
    <row r="140" spans="1:38"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428"/>
      <c r="AK140" s="267"/>
      <c r="AL140" s="4"/>
    </row>
    <row r="141" spans="1:38" ht="15" thickBot="1" x14ac:dyDescent="0.4">
      <c r="A141" s="301"/>
      <c r="B141" s="301"/>
      <c r="C141" s="412" t="s">
        <v>181</v>
      </c>
      <c r="D141" s="402"/>
      <c r="E141" s="412" t="s">
        <v>231</v>
      </c>
      <c r="F141" s="402"/>
      <c r="G141" s="323" t="s">
        <v>79</v>
      </c>
      <c r="H141" s="250"/>
      <c r="I141" s="331" t="s">
        <v>181</v>
      </c>
      <c r="J141" s="250"/>
      <c r="K141" s="324" t="s">
        <v>132</v>
      </c>
      <c r="L141" s="402"/>
      <c r="M141" s="581" t="s">
        <v>287</v>
      </c>
      <c r="N141" s="402"/>
      <c r="O141" s="468" t="s">
        <v>65</v>
      </c>
      <c r="P141" s="412"/>
      <c r="Q141" s="421" t="s">
        <v>77</v>
      </c>
      <c r="R141" s="402"/>
      <c r="S141" s="581" t="s">
        <v>206</v>
      </c>
      <c r="T141" s="402"/>
      <c r="U141" s="412" t="s">
        <v>200</v>
      </c>
      <c r="V141" s="402"/>
      <c r="W141" s="345" t="s">
        <v>200</v>
      </c>
      <c r="X141" s="250"/>
      <c r="Y141" s="324" t="s">
        <v>57</v>
      </c>
      <c r="Z141" s="402"/>
      <c r="AA141" s="412" t="s">
        <v>399</v>
      </c>
      <c r="AB141" s="402"/>
      <c r="AC141" s="412" t="s">
        <v>57</v>
      </c>
      <c r="AD141" s="412"/>
      <c r="AE141" s="412"/>
      <c r="AG141" s="281"/>
      <c r="AH141" s="443"/>
      <c r="AI141" s="443"/>
      <c r="AJ141" s="443"/>
      <c r="AK141" s="303"/>
      <c r="AL141" s="4"/>
    </row>
    <row r="142" spans="1:38" s="258" customFormat="1" ht="15" thickBot="1" x14ac:dyDescent="0.4">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443"/>
      <c r="AK142" s="282"/>
      <c r="AL142" s="10"/>
    </row>
    <row r="143" spans="1:38" s="258" customFormat="1" ht="15" thickBot="1" x14ac:dyDescent="0.4">
      <c r="A143" s="272"/>
      <c r="B143" s="888" t="s">
        <v>625</v>
      </c>
      <c r="C143" s="889"/>
      <c r="D143" s="889"/>
      <c r="E143" s="889"/>
      <c r="F143" s="889"/>
      <c r="G143" s="889"/>
      <c r="H143" s="889"/>
      <c r="I143" s="889"/>
      <c r="J143" s="889"/>
      <c r="K143" s="889"/>
      <c r="L143" s="889"/>
      <c r="M143" s="889"/>
      <c r="N143" s="889"/>
      <c r="O143" s="889"/>
      <c r="P143" s="889"/>
      <c r="Q143" s="889"/>
      <c r="R143" s="889"/>
      <c r="S143" s="889"/>
      <c r="T143" s="889"/>
      <c r="U143" s="889"/>
      <c r="V143" s="889"/>
      <c r="W143" s="889"/>
      <c r="X143" s="889"/>
      <c r="Y143" s="889"/>
      <c r="Z143" s="889"/>
      <c r="AA143" s="889"/>
      <c r="AB143" s="889"/>
      <c r="AC143" s="890"/>
      <c r="AD143" s="430"/>
      <c r="AE143" s="430"/>
      <c r="AG143" s="281"/>
      <c r="AH143" s="443"/>
      <c r="AI143" s="443"/>
      <c r="AJ143" s="443"/>
      <c r="AK143" s="282"/>
      <c r="AL143" s="10"/>
    </row>
    <row r="144" spans="1:38" s="258" customFormat="1" ht="15" thickBot="1" x14ac:dyDescent="0.4">
      <c r="A144" s="273"/>
      <c r="AD144" s="283"/>
      <c r="AE144" s="283"/>
      <c r="AF144" s="304"/>
      <c r="AG144" s="346"/>
      <c r="AH144" s="347"/>
      <c r="AI144" s="347"/>
      <c r="AJ144" s="347"/>
      <c r="AK144" s="348"/>
      <c r="AL144" s="10"/>
    </row>
    <row r="145" spans="1:38"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10" t="s">
        <v>653</v>
      </c>
      <c r="X145" s="911"/>
      <c r="Y145" s="911"/>
      <c r="Z145" s="911"/>
      <c r="AA145" s="912"/>
      <c r="AB145" s="892" t="s">
        <v>682</v>
      </c>
      <c r="AC145" s="893"/>
      <c r="AD145" s="352"/>
      <c r="AE145" s="352"/>
      <c r="AF145" s="295"/>
      <c r="AG145" s="353"/>
      <c r="AH145" s="354"/>
      <c r="AI145" s="354"/>
      <c r="AJ145" s="354"/>
      <c r="AK145" s="355"/>
      <c r="AL145" s="10"/>
    </row>
    <row r="146" spans="1:38"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428"/>
      <c r="AK146" s="267"/>
      <c r="AL146" s="4"/>
    </row>
    <row r="147" spans="1:38"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436"/>
      <c r="AK147" s="267"/>
      <c r="AL147" s="4"/>
    </row>
    <row r="148" spans="1:38"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438"/>
      <c r="AK148" s="267"/>
      <c r="AL148" s="4"/>
    </row>
    <row r="149" spans="1:38"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448"/>
      <c r="AK149" s="303"/>
      <c r="AL149" s="279"/>
    </row>
    <row r="150" spans="1:38" ht="15" thickBot="1" x14ac:dyDescent="0.4">
      <c r="A150" s="270"/>
      <c r="B150" s="360">
        <v>378.05200000000002</v>
      </c>
      <c r="C150" s="871"/>
      <c r="D150" s="415">
        <v>319</v>
      </c>
      <c r="E150" s="842" t="s">
        <v>12</v>
      </c>
      <c r="F150" s="415">
        <v>365</v>
      </c>
      <c r="G150" s="842" t="s">
        <v>12</v>
      </c>
      <c r="H150" s="415">
        <v>441</v>
      </c>
      <c r="I150" s="871"/>
      <c r="J150" s="415">
        <v>394</v>
      </c>
      <c r="K150" s="842" t="s">
        <v>12</v>
      </c>
      <c r="L150" s="415">
        <v>314</v>
      </c>
      <c r="M150" s="842" t="s">
        <v>12</v>
      </c>
      <c r="N150" s="415">
        <v>473.22</v>
      </c>
      <c r="O150" s="842" t="s">
        <v>12</v>
      </c>
      <c r="P150" s="415">
        <v>337</v>
      </c>
      <c r="Q150" s="871"/>
      <c r="R150" s="415">
        <v>337.57400000000001</v>
      </c>
      <c r="S150" s="842" t="s">
        <v>12</v>
      </c>
      <c r="T150" s="415">
        <v>402.80799999999999</v>
      </c>
      <c r="U150" s="842" t="s">
        <v>15</v>
      </c>
      <c r="V150" s="415">
        <v>344</v>
      </c>
      <c r="W150" s="871"/>
      <c r="X150" s="415">
        <v>383</v>
      </c>
      <c r="Y150" s="871"/>
      <c r="Z150" s="415">
        <v>376.82600000000002</v>
      </c>
      <c r="AA150" s="871"/>
      <c r="AB150" s="415">
        <v>481.108</v>
      </c>
      <c r="AC150" s="871"/>
      <c r="AD150" s="427"/>
      <c r="AE150" s="427"/>
      <c r="AF150" s="402"/>
      <c r="AG150" s="256">
        <v>13</v>
      </c>
      <c r="AH150" s="243">
        <v>1</v>
      </c>
      <c r="AI150" s="243">
        <v>11</v>
      </c>
      <c r="AJ150" s="580"/>
      <c r="AK150" s="320"/>
      <c r="AL150" s="4"/>
    </row>
    <row r="151" spans="1:38" ht="15" thickBot="1" x14ac:dyDescent="0.4">
      <c r="A151" s="270"/>
      <c r="B151" s="265"/>
      <c r="C151" s="884"/>
      <c r="D151" s="402"/>
      <c r="E151" s="887"/>
      <c r="F151" s="402"/>
      <c r="G151" s="887"/>
      <c r="H151" s="402"/>
      <c r="I151" s="884"/>
      <c r="J151" s="402"/>
      <c r="K151" s="887"/>
      <c r="L151" s="402"/>
      <c r="M151" s="887"/>
      <c r="N151" s="402"/>
      <c r="O151" s="887"/>
      <c r="P151" s="427"/>
      <c r="Q151" s="884"/>
      <c r="R151" s="402"/>
      <c r="S151" s="887"/>
      <c r="T151" s="402"/>
      <c r="U151" s="887"/>
      <c r="V151" s="402"/>
      <c r="W151" s="884"/>
      <c r="X151" s="402"/>
      <c r="Y151" s="884"/>
      <c r="Z151" s="402"/>
      <c r="AA151" s="884"/>
      <c r="AB151" s="402"/>
      <c r="AC151" s="884"/>
      <c r="AD151" s="427"/>
      <c r="AE151" s="427"/>
      <c r="AF151" s="402"/>
      <c r="AG151" s="257"/>
      <c r="AH151" s="428"/>
      <c r="AI151" s="428"/>
      <c r="AJ151" s="428"/>
      <c r="AK151" s="267"/>
      <c r="AL151" s="4"/>
    </row>
    <row r="152" spans="1:38"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428"/>
      <c r="AK152" s="267"/>
      <c r="AL152" s="4"/>
    </row>
    <row r="153" spans="1:38"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443"/>
      <c r="AK153" s="303"/>
      <c r="AL153" s="4"/>
    </row>
    <row r="154" spans="1:38"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443"/>
      <c r="AK154" s="282"/>
      <c r="AL154" s="10"/>
    </row>
    <row r="155" spans="1:38"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443"/>
      <c r="AK155" s="282"/>
      <c r="AL155" s="10"/>
    </row>
    <row r="156" spans="1:38" s="258" customFormat="1" ht="15" thickBot="1" x14ac:dyDescent="0.4">
      <c r="A156" s="273"/>
      <c r="B156" s="888" t="s">
        <v>625</v>
      </c>
      <c r="C156" s="889"/>
      <c r="D156" s="889"/>
      <c r="E156" s="889"/>
      <c r="F156" s="889"/>
      <c r="G156" s="889"/>
      <c r="H156" s="889"/>
      <c r="I156" s="889"/>
      <c r="J156" s="889"/>
      <c r="K156" s="889"/>
      <c r="L156" s="889"/>
      <c r="M156" s="889"/>
      <c r="N156" s="889"/>
      <c r="O156" s="889"/>
      <c r="P156" s="889"/>
      <c r="Q156" s="889"/>
      <c r="R156" s="889"/>
      <c r="S156" s="889"/>
      <c r="T156" s="889"/>
      <c r="U156" s="889"/>
      <c r="V156" s="889"/>
      <c r="W156" s="889"/>
      <c r="X156" s="889"/>
      <c r="Y156" s="889"/>
      <c r="Z156" s="889"/>
      <c r="AA156" s="890"/>
      <c r="AB156" s="907" t="s">
        <v>688</v>
      </c>
      <c r="AC156" s="909"/>
      <c r="AD156" s="283"/>
      <c r="AE156" s="283"/>
      <c r="AF156" s="274"/>
      <c r="AG156" s="346"/>
      <c r="AH156" s="347"/>
      <c r="AI156" s="347"/>
      <c r="AJ156" s="347"/>
      <c r="AK156" s="348"/>
      <c r="AL156" s="10"/>
    </row>
    <row r="157" spans="1:38" ht="15" thickBot="1" x14ac:dyDescent="0.4">
      <c r="A157" s="278"/>
      <c r="B157" s="891" t="s">
        <v>682</v>
      </c>
      <c r="C157" s="892"/>
      <c r="D157" s="892"/>
      <c r="E157" s="892"/>
      <c r="F157" s="892"/>
      <c r="G157" s="893"/>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3"/>
      <c r="AK157" s="264"/>
      <c r="AL157" s="4"/>
    </row>
    <row r="158" spans="1:38"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436"/>
      <c r="AK158" s="267"/>
      <c r="AL158" s="4"/>
    </row>
    <row r="159" spans="1:38"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438"/>
      <c r="AK159" s="267"/>
      <c r="AL159" s="4"/>
    </row>
    <row r="160" spans="1:38"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439"/>
      <c r="AK160" s="267"/>
      <c r="AL160" s="279"/>
    </row>
    <row r="161" spans="1:38" ht="15" thickBot="1" x14ac:dyDescent="0.4">
      <c r="A161" s="270"/>
      <c r="B161" s="360">
        <v>317</v>
      </c>
      <c r="C161" s="871"/>
      <c r="D161" s="415">
        <v>341</v>
      </c>
      <c r="E161" s="871"/>
      <c r="F161" s="415">
        <v>329.47</v>
      </c>
      <c r="G161" s="871"/>
      <c r="H161" s="415">
        <v>523.19299999999998</v>
      </c>
      <c r="I161" s="871"/>
      <c r="J161" s="415">
        <v>328</v>
      </c>
      <c r="K161" s="871"/>
      <c r="L161" s="415">
        <v>389</v>
      </c>
      <c r="M161" s="871"/>
      <c r="N161" s="415">
        <v>396</v>
      </c>
      <c r="O161" s="871"/>
      <c r="P161" s="415">
        <v>350</v>
      </c>
      <c r="Q161" s="871"/>
      <c r="R161" s="415">
        <v>397.48</v>
      </c>
      <c r="S161" s="871"/>
      <c r="T161" s="415">
        <v>323.99799999999999</v>
      </c>
      <c r="U161" s="842" t="s">
        <v>12</v>
      </c>
      <c r="V161" s="415">
        <v>426</v>
      </c>
      <c r="W161" s="842" t="s">
        <v>12</v>
      </c>
      <c r="X161" s="415">
        <v>374</v>
      </c>
      <c r="Y161" s="842" t="s">
        <v>12</v>
      </c>
      <c r="Z161" s="415">
        <v>461</v>
      </c>
      <c r="AA161" s="842" t="s">
        <v>12</v>
      </c>
      <c r="AB161" s="415">
        <v>372</v>
      </c>
      <c r="AC161" s="842" t="s">
        <v>12</v>
      </c>
      <c r="AD161" s="427"/>
      <c r="AE161" s="427"/>
      <c r="AF161" s="402"/>
      <c r="AG161" s="256">
        <v>14</v>
      </c>
      <c r="AH161" s="243">
        <v>0</v>
      </c>
      <c r="AI161" s="243">
        <v>12</v>
      </c>
      <c r="AJ161" s="580"/>
      <c r="AK161" s="320"/>
      <c r="AL161" s="4"/>
    </row>
    <row r="162" spans="1:38" ht="15" thickBot="1" x14ac:dyDescent="0.4">
      <c r="A162" s="270"/>
      <c r="B162" s="265"/>
      <c r="C162" s="872"/>
      <c r="D162" s="402"/>
      <c r="E162" s="872"/>
      <c r="F162" s="402"/>
      <c r="G162" s="872"/>
      <c r="H162" s="402"/>
      <c r="I162" s="872"/>
      <c r="J162" s="402"/>
      <c r="K162" s="872"/>
      <c r="L162" s="402"/>
      <c r="M162" s="872"/>
      <c r="N162" s="402"/>
      <c r="O162" s="872"/>
      <c r="P162" s="427"/>
      <c r="Q162" s="872"/>
      <c r="R162" s="402"/>
      <c r="S162" s="884"/>
      <c r="T162" s="402"/>
      <c r="U162" s="843"/>
      <c r="V162" s="402"/>
      <c r="W162" s="843"/>
      <c r="X162" s="402"/>
      <c r="Y162" s="887"/>
      <c r="Z162" s="402"/>
      <c r="AA162" s="887"/>
      <c r="AB162" s="402"/>
      <c r="AC162" s="887"/>
      <c r="AD162" s="427"/>
      <c r="AE162" s="427"/>
      <c r="AF162" s="402"/>
      <c r="AG162" s="257"/>
      <c r="AH162" s="428"/>
      <c r="AI162" s="428"/>
      <c r="AJ162" s="428"/>
      <c r="AK162" s="267"/>
      <c r="AL162" s="4"/>
    </row>
    <row r="163" spans="1:38"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428"/>
      <c r="AK163" s="267"/>
      <c r="AL163" s="4"/>
    </row>
    <row r="164" spans="1:38"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428"/>
      <c r="AK164" s="267"/>
      <c r="AL164" s="4"/>
    </row>
    <row r="165" spans="1:38"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428"/>
      <c r="AK165" s="271"/>
      <c r="AL165" s="10"/>
    </row>
    <row r="166" spans="1:38"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428"/>
      <c r="AK166" s="271"/>
      <c r="AL166" s="10"/>
    </row>
    <row r="167" spans="1:38" s="258" customFormat="1" ht="18" customHeight="1" thickBot="1" x14ac:dyDescent="0.4">
      <c r="A167" s="288"/>
      <c r="B167" s="907" t="s">
        <v>688</v>
      </c>
      <c r="C167" s="908"/>
      <c r="D167" s="908"/>
      <c r="E167" s="908"/>
      <c r="F167" s="908"/>
      <c r="G167" s="361"/>
      <c r="H167" s="888" t="s">
        <v>625</v>
      </c>
      <c r="I167" s="889"/>
      <c r="J167" s="889"/>
      <c r="K167" s="889"/>
      <c r="L167" s="889"/>
      <c r="M167" s="889"/>
      <c r="N167" s="889"/>
      <c r="O167" s="889"/>
      <c r="P167" s="889"/>
      <c r="Q167" s="889"/>
      <c r="R167" s="889"/>
      <c r="S167" s="889"/>
      <c r="T167" s="889"/>
      <c r="U167" s="889"/>
      <c r="V167" s="889"/>
      <c r="W167" s="889"/>
      <c r="X167" s="889"/>
      <c r="Y167" s="889"/>
      <c r="Z167" s="889"/>
      <c r="AA167" s="889"/>
      <c r="AB167" s="889"/>
      <c r="AC167" s="890"/>
      <c r="AD167" s="283"/>
      <c r="AE167" s="283"/>
      <c r="AF167" s="274"/>
      <c r="AG167" s="275"/>
      <c r="AH167" s="276"/>
      <c r="AI167" s="276"/>
      <c r="AJ167" s="276"/>
      <c r="AK167" s="277"/>
      <c r="AL167" s="10"/>
    </row>
    <row r="168" spans="1:38"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3"/>
      <c r="AK168" s="264"/>
      <c r="AL168" s="4"/>
    </row>
    <row r="169" spans="1:38"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436"/>
      <c r="AK169" s="267"/>
      <c r="AL169" s="4"/>
    </row>
    <row r="170" spans="1:38"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438"/>
      <c r="AK170" s="267"/>
      <c r="AL170" s="4"/>
    </row>
    <row r="171" spans="1:38" s="255" customFormat="1" ht="15" thickBot="1" x14ac:dyDescent="0.4">
      <c r="A171" s="270">
        <v>179</v>
      </c>
      <c r="B171" s="270"/>
      <c r="C171" s="401"/>
      <c r="D171" s="401"/>
      <c r="E171" s="401"/>
      <c r="F171" s="401"/>
      <c r="G171" s="401"/>
      <c r="H171" s="401"/>
      <c r="I171" s="401"/>
      <c r="J171" s="401"/>
      <c r="K171" s="401" t="s">
        <v>789</v>
      </c>
      <c r="L171" s="401"/>
      <c r="M171" s="401"/>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439"/>
      <c r="AK171" s="267"/>
      <c r="AL171" s="279"/>
    </row>
    <row r="172" spans="1:38" ht="15" thickBot="1" x14ac:dyDescent="0.4">
      <c r="A172" s="270"/>
      <c r="B172" s="360">
        <v>440.64499999999998</v>
      </c>
      <c r="C172" s="871"/>
      <c r="D172" s="415">
        <v>220.202</v>
      </c>
      <c r="E172" s="871"/>
      <c r="F172" s="415">
        <v>386.00099999999998</v>
      </c>
      <c r="G172" s="842" t="s">
        <v>12</v>
      </c>
      <c r="H172" s="415">
        <v>425</v>
      </c>
      <c r="I172" s="842" t="s">
        <v>12</v>
      </c>
      <c r="J172" s="415">
        <v>380</v>
      </c>
      <c r="K172" s="842" t="s">
        <v>12</v>
      </c>
      <c r="L172" s="415">
        <v>354.38799999999998</v>
      </c>
      <c r="M172" s="842" t="s">
        <v>12</v>
      </c>
      <c r="N172" s="415">
        <v>357.99599999999998</v>
      </c>
      <c r="O172" s="842" t="s">
        <v>12</v>
      </c>
      <c r="P172" s="415">
        <v>300</v>
      </c>
      <c r="Q172" s="842" t="s">
        <v>12</v>
      </c>
      <c r="R172" s="415">
        <v>407</v>
      </c>
      <c r="S172" s="842" t="s">
        <v>12</v>
      </c>
      <c r="T172" s="415">
        <v>373</v>
      </c>
      <c r="U172" s="842" t="s">
        <v>12</v>
      </c>
      <c r="V172" s="415">
        <v>414</v>
      </c>
      <c r="W172" s="842" t="s">
        <v>12</v>
      </c>
      <c r="X172" s="415">
        <v>357</v>
      </c>
      <c r="Y172" s="842" t="s">
        <v>12</v>
      </c>
      <c r="Z172" s="415">
        <v>423</v>
      </c>
      <c r="AA172" s="842" t="s">
        <v>12</v>
      </c>
      <c r="AB172" s="415">
        <v>381</v>
      </c>
      <c r="AC172" s="842" t="s">
        <v>12</v>
      </c>
      <c r="AD172" s="427"/>
      <c r="AE172" s="427"/>
      <c r="AF172" s="402"/>
      <c r="AG172" s="256">
        <v>14</v>
      </c>
      <c r="AH172" s="243">
        <v>12</v>
      </c>
      <c r="AI172" s="243">
        <v>13</v>
      </c>
      <c r="AJ172" s="580"/>
      <c r="AK172" s="244"/>
      <c r="AL172" s="4"/>
    </row>
    <row r="173" spans="1:38" ht="15" thickBot="1" x14ac:dyDescent="0.4">
      <c r="A173" s="270"/>
      <c r="B173" s="265"/>
      <c r="C173" s="872"/>
      <c r="D173" s="402"/>
      <c r="E173" s="872"/>
      <c r="F173" s="402"/>
      <c r="G173" s="887"/>
      <c r="H173" s="402"/>
      <c r="I173" s="887"/>
      <c r="J173" s="402"/>
      <c r="K173" s="887"/>
      <c r="L173" s="402"/>
      <c r="M173" s="887"/>
      <c r="N173" s="402"/>
      <c r="O173" s="887"/>
      <c r="P173" s="427"/>
      <c r="Q173" s="887"/>
      <c r="R173" s="402"/>
      <c r="S173" s="887"/>
      <c r="T173" s="402"/>
      <c r="U173" s="887"/>
      <c r="V173" s="402"/>
      <c r="W173" s="887"/>
      <c r="X173" s="402"/>
      <c r="Y173" s="887"/>
      <c r="Z173" s="402"/>
      <c r="AA173" s="887"/>
      <c r="AB173" s="402"/>
      <c r="AC173" s="843"/>
      <c r="AD173" s="427"/>
      <c r="AE173" s="427"/>
      <c r="AF173" s="402"/>
      <c r="AG173" s="257"/>
      <c r="AH173" s="428"/>
      <c r="AI173" s="428"/>
      <c r="AJ173" s="428"/>
      <c r="AK173" s="267"/>
      <c r="AL173" s="4"/>
    </row>
    <row r="174" spans="1:38"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428"/>
      <c r="AK174" s="267"/>
      <c r="AL174" s="4"/>
    </row>
    <row r="175" spans="1:38"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428"/>
      <c r="AK175" s="267"/>
      <c r="AL175" s="4"/>
    </row>
    <row r="176" spans="1:38"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443"/>
      <c r="AK176" s="282"/>
      <c r="AL176" s="10"/>
    </row>
    <row r="177" spans="1:38"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443"/>
      <c r="AK177" s="282"/>
      <c r="AL177" s="10"/>
    </row>
    <row r="178" spans="1:38" s="258" customFormat="1" ht="15" thickBot="1" x14ac:dyDescent="0.4">
      <c r="A178" s="273"/>
      <c r="B178" s="888" t="s">
        <v>625</v>
      </c>
      <c r="C178" s="889"/>
      <c r="D178" s="889"/>
      <c r="E178" s="889"/>
      <c r="F178" s="889"/>
      <c r="G178" s="889"/>
      <c r="H178" s="889"/>
      <c r="I178" s="889"/>
      <c r="J178" s="889"/>
      <c r="K178" s="889"/>
      <c r="L178" s="889"/>
      <c r="M178" s="889"/>
      <c r="N178" s="889"/>
      <c r="O178" s="889"/>
      <c r="P178" s="889"/>
      <c r="Q178" s="889"/>
      <c r="R178" s="889"/>
      <c r="S178" s="889"/>
      <c r="T178" s="889"/>
      <c r="U178" s="889"/>
      <c r="V178" s="889"/>
      <c r="W178" s="889"/>
      <c r="X178" s="889"/>
      <c r="Y178" s="889"/>
      <c r="Z178" s="889"/>
      <c r="AA178" s="889"/>
      <c r="AB178" s="889"/>
      <c r="AC178" s="890"/>
      <c r="AD178" s="283"/>
      <c r="AE178" s="283"/>
      <c r="AF178" s="304"/>
      <c r="AG178" s="346"/>
      <c r="AH178" s="347"/>
      <c r="AI178" s="347"/>
      <c r="AJ178" s="347"/>
      <c r="AK178" s="348"/>
      <c r="AL178" s="10"/>
    </row>
    <row r="179" spans="1:38"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3"/>
      <c r="AK179" s="264"/>
      <c r="AL179" s="4"/>
    </row>
    <row r="180" spans="1:38"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464"/>
      <c r="AK180" s="267"/>
      <c r="AL180" s="4"/>
    </row>
    <row r="181" spans="1:38"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464"/>
      <c r="AK181" s="365"/>
      <c r="AL181" s="4"/>
    </row>
    <row r="182" spans="1:38" s="255" customFormat="1" ht="15" thickBot="1" x14ac:dyDescent="0.4">
      <c r="A182" s="270">
        <v>193</v>
      </c>
      <c r="B182" s="270"/>
      <c r="C182" s="401">
        <v>194</v>
      </c>
      <c r="D182" s="401"/>
      <c r="E182" s="401"/>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464"/>
      <c r="AK182" s="365"/>
      <c r="AL182" s="279"/>
    </row>
    <row r="183" spans="1:38" ht="15" thickBot="1" x14ac:dyDescent="0.4">
      <c r="A183" s="270"/>
      <c r="B183" s="360">
        <v>456</v>
      </c>
      <c r="C183" s="842" t="s">
        <v>12</v>
      </c>
      <c r="D183" s="415">
        <v>381</v>
      </c>
      <c r="E183" s="842" t="s">
        <v>12</v>
      </c>
      <c r="F183" s="415">
        <v>382</v>
      </c>
      <c r="G183" s="904" t="s">
        <v>12</v>
      </c>
      <c r="H183" s="415">
        <v>341</v>
      </c>
      <c r="I183" s="873"/>
      <c r="J183" s="415">
        <v>352.37400000000002</v>
      </c>
      <c r="K183" s="871"/>
      <c r="L183" s="415">
        <v>226.42</v>
      </c>
      <c r="M183" s="871"/>
      <c r="N183" s="415">
        <v>352</v>
      </c>
      <c r="O183" s="904" t="s">
        <v>12</v>
      </c>
      <c r="P183" s="415">
        <v>332</v>
      </c>
      <c r="Q183" s="904" t="s">
        <v>12</v>
      </c>
      <c r="R183" s="415">
        <v>255</v>
      </c>
      <c r="S183" s="904" t="s">
        <v>12</v>
      </c>
      <c r="T183" s="415">
        <v>377</v>
      </c>
      <c r="U183" s="873"/>
      <c r="V183" s="415">
        <v>325</v>
      </c>
      <c r="W183" s="904" t="s">
        <v>12</v>
      </c>
      <c r="X183" s="415">
        <v>368.88499999999999</v>
      </c>
      <c r="Y183" s="873"/>
      <c r="Z183" s="415">
        <v>351.00400000000002</v>
      </c>
      <c r="AA183" s="904" t="s">
        <v>12</v>
      </c>
      <c r="AB183" s="415">
        <v>409</v>
      </c>
      <c r="AC183" s="842" t="s">
        <v>12</v>
      </c>
      <c r="AD183" s="427"/>
      <c r="AE183" s="427"/>
      <c r="AF183" s="415"/>
      <c r="AG183" s="256">
        <v>14</v>
      </c>
      <c r="AH183" s="243">
        <v>8</v>
      </c>
      <c r="AI183" s="243">
        <v>8</v>
      </c>
      <c r="AJ183" s="580"/>
      <c r="AK183" s="366"/>
      <c r="AL183" s="4"/>
    </row>
    <row r="184" spans="1:38" ht="15" thickBot="1" x14ac:dyDescent="0.4">
      <c r="A184" s="270"/>
      <c r="B184" s="265"/>
      <c r="C184" s="843"/>
      <c r="D184" s="402"/>
      <c r="E184" s="843"/>
      <c r="F184" s="402"/>
      <c r="G184" s="905"/>
      <c r="H184" s="402"/>
      <c r="I184" s="906"/>
      <c r="J184" s="427"/>
      <c r="K184" s="872"/>
      <c r="L184" s="402"/>
      <c r="M184" s="872"/>
      <c r="N184" s="402"/>
      <c r="O184" s="905"/>
      <c r="P184" s="427"/>
      <c r="Q184" s="905"/>
      <c r="R184" s="402"/>
      <c r="S184" s="905"/>
      <c r="T184" s="402"/>
      <c r="U184" s="906"/>
      <c r="V184" s="402"/>
      <c r="W184" s="905"/>
      <c r="X184" s="402"/>
      <c r="Y184" s="906"/>
      <c r="Z184" s="402"/>
      <c r="AA184" s="905"/>
      <c r="AB184" s="402"/>
      <c r="AC184" s="843"/>
      <c r="AD184" s="427"/>
      <c r="AE184" s="427"/>
      <c r="AF184" s="402"/>
      <c r="AG184" s="257"/>
      <c r="AH184" s="464"/>
      <c r="AI184" s="464"/>
      <c r="AJ184" s="464"/>
      <c r="AK184" s="367"/>
      <c r="AL184" s="4"/>
    </row>
    <row r="185" spans="1:38" ht="6" customHeight="1" x14ac:dyDescent="0.35">
      <c r="A185" s="270"/>
      <c r="B185" s="265"/>
      <c r="C185" s="245">
        <v>0</v>
      </c>
      <c r="D185" s="401"/>
      <c r="E185" s="245" t="s">
        <v>12</v>
      </c>
      <c r="F185" s="401"/>
      <c r="G185" s="245" t="s">
        <v>12</v>
      </c>
      <c r="H185" s="401"/>
      <c r="I185" s="245">
        <v>0</v>
      </c>
      <c r="J185" s="401"/>
      <c r="K185" s="513"/>
      <c r="L185" s="401"/>
      <c r="M185" s="513"/>
      <c r="N185" s="401"/>
      <c r="O185" s="245">
        <v>0</v>
      </c>
      <c r="P185" s="427"/>
      <c r="Q185" s="245">
        <v>0</v>
      </c>
      <c r="R185" s="401"/>
      <c r="S185" s="245">
        <v>0</v>
      </c>
      <c r="T185" s="401"/>
      <c r="U185" s="513"/>
      <c r="V185" s="401"/>
      <c r="W185" s="245">
        <v>0</v>
      </c>
      <c r="X185" s="401"/>
      <c r="Y185" s="513"/>
      <c r="Z185" s="401"/>
      <c r="AA185" s="245" t="s">
        <v>12</v>
      </c>
      <c r="AB185" s="419"/>
      <c r="AC185" s="245" t="s">
        <v>12</v>
      </c>
      <c r="AD185" s="427"/>
      <c r="AE185" s="427"/>
      <c r="AF185" s="401"/>
      <c r="AG185" s="368"/>
      <c r="AH185" s="464"/>
      <c r="AI185" s="464"/>
      <c r="AJ185" s="464"/>
      <c r="AK185" s="369"/>
      <c r="AL185" s="4"/>
    </row>
    <row r="186" spans="1:38"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464"/>
      <c r="AK186" s="369"/>
      <c r="AL186" s="4"/>
    </row>
    <row r="187" spans="1:38"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443"/>
      <c r="AK187" s="282"/>
      <c r="AL187" s="10"/>
    </row>
    <row r="188" spans="1:38"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428"/>
      <c r="AK188" s="267"/>
      <c r="AL188" s="4"/>
    </row>
    <row r="189" spans="1:38" ht="15" thickBot="1" x14ac:dyDescent="0.4">
      <c r="A189" s="249"/>
      <c r="B189" s="888" t="s">
        <v>625</v>
      </c>
      <c r="C189" s="889"/>
      <c r="D189" s="889"/>
      <c r="E189" s="889"/>
      <c r="F189" s="889"/>
      <c r="G189" s="889"/>
      <c r="H189" s="889"/>
      <c r="I189" s="889"/>
      <c r="J189" s="889"/>
      <c r="K189" s="889"/>
      <c r="L189" s="889"/>
      <c r="M189" s="889"/>
      <c r="N189" s="889"/>
      <c r="O189" s="889"/>
      <c r="P189" s="889"/>
      <c r="Q189" s="889"/>
      <c r="R189" s="889"/>
      <c r="S189" s="889"/>
      <c r="T189" s="889"/>
      <c r="U189" s="889"/>
      <c r="V189" s="889"/>
      <c r="W189" s="889"/>
      <c r="X189" s="889"/>
      <c r="Y189" s="889"/>
      <c r="Z189" s="889"/>
      <c r="AA189" s="889"/>
      <c r="AB189" s="889"/>
      <c r="AC189" s="890"/>
      <c r="AD189" s="283"/>
      <c r="AE189" s="283"/>
      <c r="AF189" s="250"/>
      <c r="AG189" s="275"/>
      <c r="AH189" s="276"/>
      <c r="AI189" s="276"/>
      <c r="AJ189" s="276"/>
      <c r="AK189" s="284"/>
      <c r="AL189" s="4"/>
    </row>
    <row r="190" spans="1:38"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98" t="s">
        <v>653</v>
      </c>
      <c r="V190" s="899"/>
      <c r="W190" s="900"/>
      <c r="X190" s="259"/>
      <c r="Y190" s="901" t="s">
        <v>682</v>
      </c>
      <c r="Z190" s="902"/>
      <c r="AA190" s="903"/>
      <c r="AB190" s="259"/>
      <c r="AC190" s="260"/>
      <c r="AD190" s="260"/>
      <c r="AE190" s="260"/>
      <c r="AF190" s="259"/>
      <c r="AG190" s="262"/>
      <c r="AH190" s="263"/>
      <c r="AI190" s="263"/>
      <c r="AJ190" s="263"/>
      <c r="AK190" s="264"/>
      <c r="AL190" s="4"/>
    </row>
    <row r="191" spans="1:38"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436"/>
      <c r="AK191" s="267"/>
      <c r="AL191" s="4"/>
    </row>
    <row r="192" spans="1:38"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438"/>
      <c r="AK192" s="267"/>
      <c r="AL192" s="4"/>
    </row>
    <row r="193" spans="1:38" s="255" customFormat="1" ht="15" thickBot="1" x14ac:dyDescent="0.4">
      <c r="A193" s="301">
        <v>207</v>
      </c>
      <c r="B193" s="301"/>
      <c r="C193" s="255">
        <v>208</v>
      </c>
      <c r="E193" s="255">
        <v>209</v>
      </c>
      <c r="G193" s="255">
        <v>210</v>
      </c>
      <c r="I193" s="255">
        <v>211</v>
      </c>
      <c r="K193" s="255">
        <v>212</v>
      </c>
      <c r="M193" s="255">
        <v>213</v>
      </c>
      <c r="O193" s="401"/>
      <c r="Q193" s="446">
        <v>215</v>
      </c>
      <c r="S193" s="255">
        <v>216</v>
      </c>
      <c r="U193" s="301">
        <v>217</v>
      </c>
      <c r="W193" s="319">
        <v>218</v>
      </c>
      <c r="Y193" s="301">
        <v>219</v>
      </c>
      <c r="AA193" s="319">
        <v>220</v>
      </c>
      <c r="AC193" s="255">
        <v>221</v>
      </c>
      <c r="AG193" s="302"/>
      <c r="AH193" s="447"/>
      <c r="AI193" s="448"/>
      <c r="AJ193" s="448"/>
      <c r="AK193" s="303"/>
      <c r="AL193" s="279"/>
    </row>
    <row r="194" spans="1:38" ht="15" thickBot="1" x14ac:dyDescent="0.4">
      <c r="A194" s="270"/>
      <c r="B194" s="360">
        <v>405</v>
      </c>
      <c r="C194" s="842" t="s">
        <v>12</v>
      </c>
      <c r="D194" s="415">
        <v>376</v>
      </c>
      <c r="E194" s="842" t="s">
        <v>12</v>
      </c>
      <c r="F194" s="415">
        <v>439</v>
      </c>
      <c r="G194" s="842" t="s">
        <v>12</v>
      </c>
      <c r="H194" s="415">
        <v>326.84500000000003</v>
      </c>
      <c r="I194" s="871"/>
      <c r="J194" s="415">
        <v>382.99900000000002</v>
      </c>
      <c r="K194" s="842" t="s">
        <v>12</v>
      </c>
      <c r="L194" s="415">
        <v>416</v>
      </c>
      <c r="M194" s="896" t="s">
        <v>789</v>
      </c>
      <c r="N194" s="415">
        <v>410</v>
      </c>
      <c r="O194" s="842" t="s">
        <v>12</v>
      </c>
      <c r="P194" s="415">
        <v>336</v>
      </c>
      <c r="Q194" s="842" t="s">
        <v>12</v>
      </c>
      <c r="R194" s="415">
        <v>353</v>
      </c>
      <c r="S194" s="842" t="s">
        <v>15</v>
      </c>
      <c r="T194" s="415">
        <v>372</v>
      </c>
      <c r="U194" s="871"/>
      <c r="V194" s="415">
        <v>396.12799999999999</v>
      </c>
      <c r="W194" s="882" t="s">
        <v>15</v>
      </c>
      <c r="X194" s="415">
        <v>360.99799999999999</v>
      </c>
      <c r="Y194" s="871"/>
      <c r="Z194" s="415">
        <v>466</v>
      </c>
      <c r="AA194" s="871"/>
      <c r="AB194" s="415">
        <v>366</v>
      </c>
      <c r="AC194" s="871"/>
      <c r="AD194" s="467"/>
      <c r="AE194" s="467"/>
      <c r="AF194" s="402"/>
      <c r="AG194" s="256">
        <v>11</v>
      </c>
      <c r="AH194" s="243">
        <v>9</v>
      </c>
      <c r="AI194" s="243">
        <v>9</v>
      </c>
      <c r="AJ194" s="580"/>
      <c r="AK194" s="244"/>
      <c r="AL194" s="4"/>
    </row>
    <row r="195" spans="1:38" ht="15" thickBot="1" x14ac:dyDescent="0.4">
      <c r="A195" s="270"/>
      <c r="B195" s="265"/>
      <c r="C195" s="843"/>
      <c r="D195" s="402"/>
      <c r="E195" s="843"/>
      <c r="F195" s="402"/>
      <c r="G195" s="843"/>
      <c r="H195" s="402"/>
      <c r="I195" s="872"/>
      <c r="J195" s="402"/>
      <c r="K195" s="843"/>
      <c r="L195" s="402"/>
      <c r="M195" s="897"/>
      <c r="N195" s="402"/>
      <c r="O195" s="843"/>
      <c r="P195" s="427"/>
      <c r="Q195" s="843"/>
      <c r="R195" s="402"/>
      <c r="S195" s="843"/>
      <c r="T195" s="402"/>
      <c r="U195" s="872"/>
      <c r="V195" s="402"/>
      <c r="W195" s="883"/>
      <c r="X195" s="402"/>
      <c r="Y195" s="872"/>
      <c r="Z195" s="402"/>
      <c r="AA195" s="872"/>
      <c r="AB195" s="402"/>
      <c r="AC195" s="872"/>
      <c r="AD195" s="467"/>
      <c r="AE195" s="467"/>
      <c r="AF195" s="402"/>
      <c r="AG195" s="257"/>
      <c r="AH195" s="428"/>
      <c r="AI195" s="428"/>
      <c r="AJ195" s="428"/>
      <c r="AK195" s="267"/>
      <c r="AL195" s="4"/>
    </row>
    <row r="196" spans="1:38"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569"/>
      <c r="Z196" s="401"/>
      <c r="AA196" s="570"/>
      <c r="AB196" s="419"/>
      <c r="AC196" s="513"/>
      <c r="AD196" s="467"/>
      <c r="AE196" s="467"/>
      <c r="AF196" s="402"/>
      <c r="AG196" s="257"/>
      <c r="AH196" s="428"/>
      <c r="AI196" s="428"/>
      <c r="AJ196" s="428"/>
      <c r="AK196" s="267"/>
      <c r="AL196" s="4"/>
    </row>
    <row r="197" spans="1:38"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443"/>
      <c r="AK197" s="303"/>
      <c r="AL197" s="4"/>
    </row>
    <row r="198" spans="1:38"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443"/>
      <c r="AK198" s="282"/>
      <c r="AL198" s="10"/>
    </row>
    <row r="199" spans="1:38"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443"/>
      <c r="AK199" s="282"/>
      <c r="AL199" s="10"/>
    </row>
    <row r="200" spans="1:38" ht="15" thickBot="1" x14ac:dyDescent="0.4">
      <c r="A200" s="249"/>
      <c r="B200" s="888" t="s">
        <v>625</v>
      </c>
      <c r="C200" s="889"/>
      <c r="D200" s="889"/>
      <c r="E200" s="889"/>
      <c r="F200" s="889"/>
      <c r="G200" s="889"/>
      <c r="H200" s="889"/>
      <c r="I200" s="889"/>
      <c r="J200" s="889"/>
      <c r="K200" s="889"/>
      <c r="L200" s="889"/>
      <c r="M200" s="889"/>
      <c r="N200" s="889"/>
      <c r="O200" s="889"/>
      <c r="P200" s="889"/>
      <c r="Q200" s="889"/>
      <c r="R200" s="889"/>
      <c r="S200" s="889"/>
      <c r="T200" s="889"/>
      <c r="U200" s="889"/>
      <c r="V200" s="889"/>
      <c r="W200" s="889"/>
      <c r="X200" s="890"/>
      <c r="Y200" s="891" t="s">
        <v>688</v>
      </c>
      <c r="Z200" s="892"/>
      <c r="AA200" s="892"/>
      <c r="AB200" s="892"/>
      <c r="AC200" s="893"/>
      <c r="AD200" s="372"/>
      <c r="AE200" s="372"/>
      <c r="AF200" s="250"/>
      <c r="AG200" s="275"/>
      <c r="AH200" s="276"/>
      <c r="AI200" s="276"/>
      <c r="AJ200" s="276"/>
      <c r="AK200" s="284"/>
      <c r="AL200" s="4"/>
    </row>
    <row r="201" spans="1:38"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87"/>
      <c r="AK201" s="264"/>
      <c r="AL201" s="4"/>
    </row>
    <row r="202" spans="1:38"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438"/>
      <c r="AK202" s="267"/>
      <c r="AL202" s="4"/>
    </row>
    <row r="203" spans="1:38"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t="s">
        <v>789</v>
      </c>
      <c r="AB203" s="401"/>
      <c r="AC203" s="401">
        <v>235</v>
      </c>
      <c r="AF203" s="401"/>
      <c r="AG203" s="269"/>
      <c r="AH203" s="437"/>
      <c r="AI203" s="439"/>
      <c r="AJ203" s="439"/>
      <c r="AK203" s="267"/>
      <c r="AL203" s="279"/>
    </row>
    <row r="204" spans="1:38" ht="15" thickBot="1" x14ac:dyDescent="0.4">
      <c r="A204" s="270"/>
      <c r="B204" s="360">
        <v>375</v>
      </c>
      <c r="C204" s="871"/>
      <c r="D204" s="415">
        <v>374.76100000000002</v>
      </c>
      <c r="E204" s="842" t="s">
        <v>12</v>
      </c>
      <c r="F204" s="415">
        <v>390.99900000000002</v>
      </c>
      <c r="G204" s="871"/>
      <c r="H204" s="415">
        <v>397</v>
      </c>
      <c r="I204" s="871"/>
      <c r="J204" s="415">
        <v>336</v>
      </c>
      <c r="K204" s="894" t="s">
        <v>12</v>
      </c>
      <c r="L204" s="415">
        <v>383.41899999999998</v>
      </c>
      <c r="M204" s="842" t="s">
        <v>12</v>
      </c>
      <c r="N204" s="415">
        <v>323.00099999999998</v>
      </c>
      <c r="O204" s="842" t="s">
        <v>12</v>
      </c>
      <c r="P204" s="415">
        <v>335</v>
      </c>
      <c r="Q204" s="842" t="s">
        <v>12</v>
      </c>
      <c r="R204" s="415">
        <v>337</v>
      </c>
      <c r="S204" s="842" t="s">
        <v>12</v>
      </c>
      <c r="T204" s="415">
        <v>339</v>
      </c>
      <c r="U204" s="871"/>
      <c r="V204" s="415">
        <v>351</v>
      </c>
      <c r="W204" s="871"/>
      <c r="X204" s="415">
        <v>377.05099999999999</v>
      </c>
      <c r="Y204" s="871"/>
      <c r="Z204" s="415">
        <v>413.99900000000002</v>
      </c>
      <c r="AA204" s="871"/>
      <c r="AB204" s="415">
        <v>418.00400000000002</v>
      </c>
      <c r="AC204" s="842" t="s">
        <v>12</v>
      </c>
      <c r="AD204" s="467"/>
      <c r="AE204" s="467"/>
      <c r="AF204" s="402"/>
      <c r="AG204" s="256">
        <v>14</v>
      </c>
      <c r="AH204" s="243">
        <v>14</v>
      </c>
      <c r="AI204" s="243">
        <v>12</v>
      </c>
      <c r="AJ204" s="580"/>
      <c r="AK204" s="244"/>
      <c r="AL204" s="4"/>
    </row>
    <row r="205" spans="1:38" ht="15" thickBot="1" x14ac:dyDescent="0.4">
      <c r="A205" s="270"/>
      <c r="B205" s="265"/>
      <c r="C205" s="872"/>
      <c r="D205" s="402"/>
      <c r="E205" s="887"/>
      <c r="F205" s="402"/>
      <c r="G205" s="872"/>
      <c r="H205" s="402"/>
      <c r="I205" s="884"/>
      <c r="J205" s="402"/>
      <c r="K205" s="895"/>
      <c r="L205" s="402"/>
      <c r="M205" s="887"/>
      <c r="N205" s="402"/>
      <c r="O205" s="887"/>
      <c r="P205" s="427"/>
      <c r="Q205" s="887"/>
      <c r="R205" s="402"/>
      <c r="S205" s="887"/>
      <c r="T205" s="402"/>
      <c r="U205" s="884"/>
      <c r="V205" s="402"/>
      <c r="W205" s="884"/>
      <c r="X205" s="402"/>
      <c r="Y205" s="884"/>
      <c r="Z205" s="402"/>
      <c r="AA205" s="884"/>
      <c r="AB205" s="402"/>
      <c r="AC205" s="887"/>
      <c r="AD205" s="467"/>
      <c r="AE205" s="467"/>
      <c r="AF205" s="402"/>
      <c r="AG205" s="257"/>
      <c r="AH205" s="428"/>
      <c r="AI205" s="428"/>
      <c r="AJ205" s="428"/>
      <c r="AK205" s="267"/>
      <c r="AL205" s="4"/>
    </row>
    <row r="206" spans="1:38"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428"/>
      <c r="AK206" s="267"/>
      <c r="AL206" s="4"/>
    </row>
    <row r="207" spans="1:38"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428"/>
      <c r="AK207" s="267"/>
      <c r="AL207" s="4"/>
    </row>
    <row r="208" spans="1:38"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428"/>
      <c r="AK208" s="271"/>
      <c r="AL208" s="10"/>
    </row>
    <row r="209" spans="1:38"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428"/>
      <c r="AK209" s="271"/>
      <c r="AL209" s="10"/>
    </row>
    <row r="210" spans="1:38" s="258" customFormat="1" ht="15" thickBot="1" x14ac:dyDescent="0.4">
      <c r="A210" s="288"/>
      <c r="B210" s="855" t="s">
        <v>688</v>
      </c>
      <c r="C210" s="856"/>
      <c r="D210" s="856"/>
      <c r="E210" s="856"/>
      <c r="F210" s="856"/>
      <c r="G210" s="856"/>
      <c r="H210" s="856"/>
      <c r="I210" s="856"/>
      <c r="J210" s="856"/>
      <c r="K210" s="856"/>
      <c r="L210" s="856"/>
      <c r="M210" s="856"/>
      <c r="N210" s="856"/>
      <c r="O210" s="856"/>
      <c r="P210" s="856"/>
      <c r="Q210" s="856"/>
      <c r="R210" s="856"/>
      <c r="S210" s="856"/>
      <c r="T210" s="856"/>
      <c r="U210" s="856"/>
      <c r="V210" s="856"/>
      <c r="W210" s="856"/>
      <c r="X210" s="856"/>
      <c r="Y210" s="856"/>
      <c r="Z210" s="856"/>
      <c r="AA210" s="856"/>
      <c r="AB210" s="856"/>
      <c r="AC210" s="857"/>
      <c r="AD210" s="304"/>
      <c r="AE210" s="304"/>
      <c r="AF210" s="375"/>
      <c r="AG210" s="275"/>
      <c r="AH210" s="276"/>
      <c r="AI210" s="276"/>
      <c r="AJ210" s="276"/>
      <c r="AK210" s="277"/>
      <c r="AL210" s="10"/>
    </row>
    <row r="211" spans="1:38"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3"/>
      <c r="AK211" s="264"/>
      <c r="AL211" s="4"/>
    </row>
    <row r="212" spans="1:38"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436"/>
      <c r="AK212" s="267"/>
      <c r="AL212" s="4"/>
    </row>
    <row r="213" spans="1:38"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438"/>
      <c r="AK213" s="267"/>
      <c r="AL213" s="4"/>
    </row>
    <row r="214" spans="1:38"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439"/>
      <c r="AK214" s="267"/>
      <c r="AL214" s="279"/>
    </row>
    <row r="215" spans="1:38" ht="15" thickBot="1" x14ac:dyDescent="0.4">
      <c r="A215" s="270"/>
      <c r="B215" s="360">
        <v>417</v>
      </c>
      <c r="C215" s="871"/>
      <c r="D215" s="415">
        <v>383</v>
      </c>
      <c r="E215" s="842" t="s">
        <v>12</v>
      </c>
      <c r="F215" s="415">
        <v>426</v>
      </c>
      <c r="G215" s="871"/>
      <c r="H215" s="415">
        <v>410.673</v>
      </c>
      <c r="I215" s="885"/>
      <c r="J215" s="415">
        <v>385.99700000000001</v>
      </c>
      <c r="K215" s="871"/>
      <c r="L215" s="415">
        <v>305</v>
      </c>
      <c r="M215" s="871"/>
      <c r="N215" s="415">
        <v>423</v>
      </c>
      <c r="O215" s="871"/>
      <c r="P215" s="415">
        <v>302.48899999999998</v>
      </c>
      <c r="Q215" s="871"/>
      <c r="R215" s="415">
        <v>361</v>
      </c>
      <c r="S215" s="871"/>
      <c r="T215" s="415">
        <v>370.99700000000001</v>
      </c>
      <c r="U215" s="871"/>
      <c r="V215" s="415">
        <v>402.00299999999999</v>
      </c>
      <c r="W215" s="871"/>
      <c r="X215" s="415">
        <v>398</v>
      </c>
      <c r="Y215" s="871"/>
      <c r="Z215" s="415">
        <v>420</v>
      </c>
      <c r="AA215" s="842" t="s">
        <v>12</v>
      </c>
      <c r="AB215" s="415">
        <v>400</v>
      </c>
      <c r="AC215" s="871"/>
      <c r="AD215" s="467"/>
      <c r="AE215" s="467"/>
      <c r="AF215" s="402"/>
      <c r="AG215" s="256">
        <v>14</v>
      </c>
      <c r="AH215" s="243">
        <v>9</v>
      </c>
      <c r="AI215" s="243">
        <v>12</v>
      </c>
      <c r="AJ215" s="580"/>
      <c r="AK215" s="244"/>
      <c r="AL215" s="4"/>
    </row>
    <row r="216" spans="1:38" ht="15" thickBot="1" x14ac:dyDescent="0.4">
      <c r="A216" s="270"/>
      <c r="B216" s="265"/>
      <c r="C216" s="884"/>
      <c r="D216" s="402"/>
      <c r="E216" s="843"/>
      <c r="F216" s="402"/>
      <c r="G216" s="872"/>
      <c r="H216" s="402"/>
      <c r="I216" s="886"/>
      <c r="J216" s="402"/>
      <c r="K216" s="872"/>
      <c r="L216" s="402"/>
      <c r="M216" s="872"/>
      <c r="N216" s="402"/>
      <c r="O216" s="872"/>
      <c r="P216" s="427"/>
      <c r="Q216" s="872"/>
      <c r="R216" s="402"/>
      <c r="S216" s="872"/>
      <c r="T216" s="402"/>
      <c r="U216" s="872"/>
      <c r="V216" s="402"/>
      <c r="W216" s="872"/>
      <c r="X216" s="402"/>
      <c r="Y216" s="872"/>
      <c r="Z216" s="402"/>
      <c r="AA216" s="843"/>
      <c r="AB216" s="402"/>
      <c r="AC216" s="872"/>
      <c r="AD216" s="467"/>
      <c r="AE216" s="467"/>
      <c r="AF216" s="402"/>
      <c r="AG216" s="257"/>
      <c r="AH216" s="428"/>
      <c r="AI216" s="428"/>
      <c r="AJ216" s="428"/>
      <c r="AK216" s="267"/>
      <c r="AL216" s="4"/>
    </row>
    <row r="217" spans="1:38" ht="6" customHeight="1" x14ac:dyDescent="0.35">
      <c r="A217" s="270"/>
      <c r="B217" s="265"/>
      <c r="C217" s="513"/>
      <c r="D217" s="401"/>
      <c r="E217" s="245" t="s">
        <v>12</v>
      </c>
      <c r="F217" s="401"/>
      <c r="G217" s="513"/>
      <c r="H217" s="401"/>
      <c r="I217" s="245">
        <v>0</v>
      </c>
      <c r="J217" s="401"/>
      <c r="K217" s="245">
        <v>0</v>
      </c>
      <c r="L217" s="401"/>
      <c r="M217" s="612">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428"/>
      <c r="AK217" s="267"/>
      <c r="AL217" s="4"/>
    </row>
    <row r="218" spans="1:38"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428"/>
      <c r="AK218" s="267"/>
      <c r="AL218" s="4"/>
    </row>
    <row r="219" spans="1:38"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428"/>
      <c r="AK219" s="271"/>
      <c r="AL219" s="10"/>
    </row>
    <row r="220" spans="1:38" s="258" customFormat="1" ht="15" thickBot="1" x14ac:dyDescent="0.4">
      <c r="A220" s="280"/>
      <c r="B220" s="280"/>
      <c r="C220" s="374"/>
      <c r="E220" s="374"/>
      <c r="G220" s="374"/>
      <c r="H220" s="429"/>
      <c r="I220" s="374"/>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428"/>
      <c r="AK220" s="271"/>
      <c r="AL220" s="10"/>
    </row>
    <row r="221" spans="1:38" s="258" customFormat="1" ht="15" thickBot="1" x14ac:dyDescent="0.4">
      <c r="A221" s="378"/>
      <c r="B221" s="855" t="s">
        <v>688</v>
      </c>
      <c r="C221" s="856"/>
      <c r="D221" s="856"/>
      <c r="E221" s="856"/>
      <c r="F221" s="856"/>
      <c r="G221" s="856"/>
      <c r="H221" s="856"/>
      <c r="I221" s="856"/>
      <c r="J221" s="856"/>
      <c r="K221" s="856"/>
      <c r="L221" s="856"/>
      <c r="M221" s="856"/>
      <c r="N221" s="856"/>
      <c r="O221" s="856"/>
      <c r="P221" s="856"/>
      <c r="Q221" s="856"/>
      <c r="R221" s="856"/>
      <c r="S221" s="856"/>
      <c r="T221" s="856"/>
      <c r="U221" s="856"/>
      <c r="V221" s="856"/>
      <c r="W221" s="856"/>
      <c r="X221" s="856"/>
      <c r="Y221" s="856"/>
      <c r="Z221" s="856"/>
      <c r="AA221" s="856"/>
      <c r="AB221" s="856"/>
      <c r="AC221" s="857"/>
      <c r="AD221" s="304"/>
      <c r="AE221" s="304"/>
      <c r="AF221" s="375"/>
      <c r="AG221" s="275"/>
      <c r="AH221" s="276"/>
      <c r="AI221" s="276"/>
      <c r="AJ221" s="276"/>
      <c r="AK221" s="277"/>
      <c r="AL221" s="10"/>
    </row>
    <row r="222" spans="1:38"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3"/>
      <c r="AK222" s="264"/>
      <c r="AL222" s="4"/>
    </row>
    <row r="223" spans="1:38"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436"/>
      <c r="AK223" s="267"/>
      <c r="AL223" s="4"/>
    </row>
    <row r="224" spans="1:38"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438"/>
      <c r="AK224" s="267"/>
      <c r="AL224" s="4"/>
    </row>
    <row r="225" spans="1:38" s="255" customFormat="1" ht="15" thickBot="1" x14ac:dyDescent="0.4">
      <c r="A225" s="270">
        <v>249</v>
      </c>
      <c r="B225" s="270"/>
      <c r="C225" s="401">
        <v>250</v>
      </c>
      <c r="D225" s="401"/>
      <c r="E225" s="401">
        <v>251</v>
      </c>
      <c r="F225" s="401"/>
      <c r="G225" s="401">
        <v>252</v>
      </c>
      <c r="H225" s="401"/>
      <c r="I225" s="401">
        <v>253</v>
      </c>
      <c r="J225" s="401"/>
      <c r="K225" s="401">
        <v>254</v>
      </c>
      <c r="L225" s="401"/>
      <c r="M225" s="401" t="s">
        <v>789</v>
      </c>
      <c r="N225" s="401"/>
      <c r="O225" s="401">
        <v>256</v>
      </c>
      <c r="P225" s="401"/>
      <c r="Q225" s="423">
        <v>257</v>
      </c>
      <c r="R225" s="401"/>
      <c r="S225" s="401">
        <v>258</v>
      </c>
      <c r="T225" s="401"/>
      <c r="U225" s="401">
        <v>259</v>
      </c>
      <c r="V225" s="401"/>
      <c r="W225" s="401">
        <v>260</v>
      </c>
      <c r="X225" s="401"/>
      <c r="Y225" s="401"/>
      <c r="Z225" s="401"/>
      <c r="AA225" s="401" t="s">
        <v>789</v>
      </c>
      <c r="AB225" s="401"/>
      <c r="AC225" s="401">
        <v>263</v>
      </c>
      <c r="AF225" s="401"/>
      <c r="AG225" s="269"/>
      <c r="AH225" s="437"/>
      <c r="AI225" s="439"/>
      <c r="AJ225" s="439"/>
      <c r="AK225" s="267"/>
      <c r="AL225" s="279"/>
    </row>
    <row r="226" spans="1:38" ht="15" thickBot="1" x14ac:dyDescent="0.4">
      <c r="A226" s="270"/>
      <c r="B226" s="360">
        <v>419.99700000000001</v>
      </c>
      <c r="C226" s="871"/>
      <c r="D226" s="415">
        <v>417.00299999999999</v>
      </c>
      <c r="E226" s="871"/>
      <c r="F226" s="415">
        <v>422.12</v>
      </c>
      <c r="G226" s="871"/>
      <c r="H226" s="415">
        <v>277.7</v>
      </c>
      <c r="I226" s="871"/>
      <c r="J226" s="415">
        <v>384.58</v>
      </c>
      <c r="K226" s="871"/>
      <c r="L226" s="415">
        <v>413.93</v>
      </c>
      <c r="M226" s="871"/>
      <c r="N226" s="415">
        <v>387.12</v>
      </c>
      <c r="O226" s="871"/>
      <c r="P226" s="415">
        <v>341.06</v>
      </c>
      <c r="Q226" s="871"/>
      <c r="R226" s="415">
        <v>320.95</v>
      </c>
      <c r="S226" s="871"/>
      <c r="T226" s="415">
        <v>330.56</v>
      </c>
      <c r="U226" s="871"/>
      <c r="V226" s="415">
        <v>314</v>
      </c>
      <c r="W226" s="871"/>
      <c r="X226" s="415">
        <v>341.99900000000002</v>
      </c>
      <c r="Y226" s="871"/>
      <c r="Z226" s="415">
        <v>374.00099999999998</v>
      </c>
      <c r="AA226" s="871"/>
      <c r="AB226" s="415">
        <v>344</v>
      </c>
      <c r="AC226" s="871"/>
      <c r="AD226" s="467"/>
      <c r="AE226" s="467"/>
      <c r="AF226" s="402"/>
      <c r="AG226" s="256">
        <v>14</v>
      </c>
      <c r="AH226" s="243">
        <v>14</v>
      </c>
      <c r="AI226" s="243">
        <v>10</v>
      </c>
      <c r="AJ226" s="580"/>
      <c r="AK226" s="244"/>
      <c r="AL226" s="4"/>
    </row>
    <row r="227" spans="1:38" x14ac:dyDescent="0.35">
      <c r="A227" s="270"/>
      <c r="B227" s="265"/>
      <c r="C227" s="872"/>
      <c r="D227" s="402"/>
      <c r="E227" s="872"/>
      <c r="F227" s="402"/>
      <c r="G227" s="872"/>
      <c r="H227" s="402"/>
      <c r="I227" s="872"/>
      <c r="J227" s="402"/>
      <c r="K227" s="872"/>
      <c r="L227" s="402"/>
      <c r="M227" s="872"/>
      <c r="N227" s="402"/>
      <c r="O227" s="872"/>
      <c r="P227" s="427"/>
      <c r="Q227" s="872"/>
      <c r="R227" s="402"/>
      <c r="S227" s="872"/>
      <c r="T227" s="402"/>
      <c r="U227" s="872"/>
      <c r="V227" s="402"/>
      <c r="W227" s="872"/>
      <c r="X227" s="402"/>
      <c r="Y227" s="872"/>
      <c r="Z227" s="402"/>
      <c r="AA227" s="872"/>
      <c r="AB227" s="402"/>
      <c r="AC227" s="872"/>
      <c r="AD227" s="467"/>
      <c r="AE227" s="467"/>
      <c r="AF227" s="402"/>
      <c r="AG227" s="257"/>
      <c r="AH227" s="428"/>
      <c r="AI227" s="428"/>
      <c r="AJ227" s="428"/>
      <c r="AK227" s="267"/>
      <c r="AL227" s="4"/>
    </row>
    <row r="228" spans="1:38" ht="6" customHeight="1" x14ac:dyDescent="0.35">
      <c r="A228" s="270"/>
      <c r="B228" s="265"/>
      <c r="C228" s="513"/>
      <c r="D228" s="401"/>
      <c r="E228" s="513"/>
      <c r="F228" s="401"/>
      <c r="G228" s="513"/>
      <c r="H228" s="401"/>
      <c r="I228" s="513"/>
      <c r="J228" s="401"/>
      <c r="K228" s="513"/>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428"/>
      <c r="AK228" s="267"/>
      <c r="AL228" s="4"/>
    </row>
    <row r="229" spans="1:38"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428"/>
      <c r="AK229" s="267"/>
      <c r="AL229" s="4"/>
    </row>
    <row r="230" spans="1:38"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428"/>
      <c r="AK230" s="271"/>
      <c r="AL230" s="10"/>
    </row>
    <row r="231" spans="1:38"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428"/>
      <c r="AK231" s="271"/>
      <c r="AL231" s="10"/>
    </row>
    <row r="232" spans="1:38" s="258" customFormat="1" ht="15" thickBot="1" x14ac:dyDescent="0.4">
      <c r="A232" s="378"/>
      <c r="B232" s="855" t="s">
        <v>688</v>
      </c>
      <c r="C232" s="856"/>
      <c r="D232" s="856"/>
      <c r="E232" s="856"/>
      <c r="F232" s="856"/>
      <c r="G232" s="856"/>
      <c r="H232" s="856"/>
      <c r="I232" s="856"/>
      <c r="J232" s="856"/>
      <c r="K232" s="856"/>
      <c r="L232" s="856"/>
      <c r="M232" s="856"/>
      <c r="N232" s="856"/>
      <c r="O232" s="856"/>
      <c r="P232" s="856"/>
      <c r="Q232" s="856"/>
      <c r="R232" s="856"/>
      <c r="S232" s="856"/>
      <c r="T232" s="856"/>
      <c r="U232" s="856"/>
      <c r="V232" s="856"/>
      <c r="W232" s="856"/>
      <c r="X232" s="856"/>
      <c r="Y232" s="856"/>
      <c r="Z232" s="856"/>
      <c r="AA232" s="856"/>
      <c r="AB232" s="856"/>
      <c r="AC232" s="857"/>
      <c r="AD232" s="304"/>
      <c r="AE232" s="304"/>
      <c r="AF232" s="274"/>
      <c r="AG232" s="275"/>
      <c r="AH232" s="276"/>
      <c r="AI232" s="276"/>
      <c r="AJ232" s="276"/>
      <c r="AK232" s="277"/>
      <c r="AL232" s="10"/>
    </row>
    <row r="233" spans="1:38"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3"/>
      <c r="AK233" s="264"/>
      <c r="AL233" s="4"/>
    </row>
    <row r="234" spans="1:38"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436"/>
      <c r="AK234" s="267"/>
      <c r="AL234" s="4"/>
    </row>
    <row r="235" spans="1:38"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438"/>
      <c r="AK235" s="267"/>
      <c r="AL235" s="4"/>
    </row>
    <row r="236" spans="1:38"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c r="Z236" s="401"/>
      <c r="AA236" s="401">
        <v>276</v>
      </c>
      <c r="AB236" s="401"/>
      <c r="AC236" s="401">
        <v>277</v>
      </c>
      <c r="AF236" s="401"/>
      <c r="AG236" s="269"/>
      <c r="AH236" s="437"/>
      <c r="AI236" s="439"/>
      <c r="AJ236" s="439"/>
      <c r="AK236" s="267"/>
      <c r="AL236" s="279"/>
    </row>
    <row r="237" spans="1:38" ht="15" thickBot="1" x14ac:dyDescent="0.4">
      <c r="A237" s="270"/>
      <c r="B237" s="360">
        <v>394</v>
      </c>
      <c r="C237" s="871"/>
      <c r="D237" s="415">
        <v>355</v>
      </c>
      <c r="E237" s="871"/>
      <c r="F237" s="415">
        <v>349</v>
      </c>
      <c r="G237" s="871"/>
      <c r="H237" s="415">
        <v>367</v>
      </c>
      <c r="I237" s="871"/>
      <c r="J237" s="415">
        <v>390</v>
      </c>
      <c r="K237" s="871"/>
      <c r="L237" s="415">
        <v>388.87400000000002</v>
      </c>
      <c r="M237" s="871"/>
      <c r="N237" s="415">
        <v>359.99599999999998</v>
      </c>
      <c r="O237" s="871"/>
      <c r="P237" s="415">
        <v>372</v>
      </c>
      <c r="Q237" s="871"/>
      <c r="R237" s="415">
        <v>388</v>
      </c>
      <c r="S237" s="871"/>
      <c r="T237" s="415">
        <v>378</v>
      </c>
      <c r="U237" s="871"/>
      <c r="V237" s="415">
        <v>284</v>
      </c>
      <c r="W237" s="871"/>
      <c r="X237" s="415">
        <v>304.53500000000003</v>
      </c>
      <c r="Y237" s="871"/>
      <c r="Z237" s="415">
        <v>212.96100000000001</v>
      </c>
      <c r="AA237" s="871"/>
      <c r="AB237" s="415">
        <v>368.00400000000002</v>
      </c>
      <c r="AC237" s="871"/>
      <c r="AD237" s="467"/>
      <c r="AE237" s="467"/>
      <c r="AF237" s="402"/>
      <c r="AG237" s="256">
        <v>14</v>
      </c>
      <c r="AH237" s="243">
        <v>14</v>
      </c>
      <c r="AI237" s="243">
        <v>14</v>
      </c>
      <c r="AJ237" s="580"/>
      <c r="AK237" s="244"/>
      <c r="AL237" s="4"/>
    </row>
    <row r="238" spans="1:38" ht="15" thickBot="1" x14ac:dyDescent="0.4">
      <c r="A238" s="270"/>
      <c r="B238" s="265"/>
      <c r="C238" s="872"/>
      <c r="D238" s="402"/>
      <c r="E238" s="872"/>
      <c r="F238" s="402"/>
      <c r="G238" s="872"/>
      <c r="H238" s="402"/>
      <c r="I238" s="872"/>
      <c r="J238" s="402"/>
      <c r="K238" s="872"/>
      <c r="L238" s="402"/>
      <c r="M238" s="872"/>
      <c r="N238" s="402"/>
      <c r="O238" s="872"/>
      <c r="P238" s="427"/>
      <c r="Q238" s="872"/>
      <c r="R238" s="402"/>
      <c r="S238" s="872"/>
      <c r="T238" s="402"/>
      <c r="U238" s="872"/>
      <c r="V238" s="402"/>
      <c r="W238" s="872"/>
      <c r="X238" s="402"/>
      <c r="Y238" s="872"/>
      <c r="Z238" s="402"/>
      <c r="AA238" s="872"/>
      <c r="AB238" s="402"/>
      <c r="AC238" s="872"/>
      <c r="AD238" s="467"/>
      <c r="AE238" s="467"/>
      <c r="AF238" s="402"/>
      <c r="AG238" s="257"/>
      <c r="AH238" s="428"/>
      <c r="AI238" s="428"/>
      <c r="AJ238" s="428"/>
      <c r="AK238" s="267"/>
      <c r="AL238" s="4"/>
    </row>
    <row r="239" spans="1:38"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513"/>
      <c r="Z239" s="401"/>
      <c r="AA239" s="513"/>
      <c r="AB239" s="419"/>
      <c r="AC239" s="513"/>
      <c r="AD239" s="467"/>
      <c r="AE239" s="467"/>
      <c r="AF239" s="402"/>
      <c r="AG239" s="257"/>
      <c r="AH239" s="428"/>
      <c r="AI239" s="428"/>
      <c r="AJ239" s="428"/>
      <c r="AK239" s="267"/>
      <c r="AL239" s="4"/>
    </row>
    <row r="240" spans="1:38"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428"/>
      <c r="AK240" s="267"/>
      <c r="AL240" s="4"/>
    </row>
    <row r="241" spans="1:38"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428"/>
      <c r="AK241" s="271"/>
      <c r="AL241" s="10"/>
    </row>
    <row r="242" spans="1:38"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428"/>
      <c r="AK242" s="271"/>
      <c r="AL242" s="10"/>
    </row>
    <row r="243" spans="1:38" ht="15" thickBot="1" x14ac:dyDescent="0.4">
      <c r="A243" s="249"/>
      <c r="B243" s="855" t="s">
        <v>688</v>
      </c>
      <c r="C243" s="856"/>
      <c r="D243" s="856"/>
      <c r="E243" s="856"/>
      <c r="F243" s="856"/>
      <c r="G243" s="856"/>
      <c r="H243" s="856"/>
      <c r="I243" s="856"/>
      <c r="J243" s="856"/>
      <c r="K243" s="856"/>
      <c r="L243" s="856"/>
      <c r="M243" s="856"/>
      <c r="N243" s="856"/>
      <c r="O243" s="856"/>
      <c r="P243" s="856"/>
      <c r="Q243" s="856"/>
      <c r="R243" s="856"/>
      <c r="S243" s="856"/>
      <c r="T243" s="856"/>
      <c r="U243" s="856"/>
      <c r="V243" s="856"/>
      <c r="W243" s="856"/>
      <c r="X243" s="856"/>
      <c r="Y243" s="856"/>
      <c r="Z243" s="856"/>
      <c r="AA243" s="856"/>
      <c r="AB243" s="856"/>
      <c r="AC243" s="857"/>
      <c r="AD243" s="304"/>
      <c r="AE243" s="304"/>
      <c r="AF243" s="250"/>
      <c r="AG243" s="275"/>
      <c r="AH243" s="276"/>
      <c r="AI243" s="276"/>
      <c r="AJ243" s="276"/>
      <c r="AK243" s="284"/>
      <c r="AL243" s="4"/>
    </row>
    <row r="244" spans="1:38"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87"/>
      <c r="AK244" s="264"/>
      <c r="AL244" s="4"/>
    </row>
    <row r="245" spans="1:38"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438"/>
      <c r="AK245" s="267"/>
      <c r="AL245" s="4"/>
    </row>
    <row r="246" spans="1:38"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c r="Z246" s="401"/>
      <c r="AA246" s="401"/>
      <c r="AB246" s="401"/>
      <c r="AC246" s="401">
        <v>291</v>
      </c>
      <c r="AF246" s="401"/>
      <c r="AG246" s="269"/>
      <c r="AH246" s="437"/>
      <c r="AI246" s="439"/>
      <c r="AJ246" s="439"/>
      <c r="AK246" s="267"/>
      <c r="AL246" s="279"/>
    </row>
    <row r="247" spans="1:38" ht="15" thickBot="1" x14ac:dyDescent="0.4">
      <c r="A247" s="270"/>
      <c r="B247" s="360">
        <v>378</v>
      </c>
      <c r="C247" s="871"/>
      <c r="D247" s="415">
        <v>386</v>
      </c>
      <c r="E247" s="871"/>
      <c r="F247" s="415">
        <v>377</v>
      </c>
      <c r="G247" s="871"/>
      <c r="H247" s="415">
        <v>343</v>
      </c>
      <c r="I247" s="871"/>
      <c r="J247" s="415">
        <v>384</v>
      </c>
      <c r="K247" s="871"/>
      <c r="L247" s="415">
        <v>351</v>
      </c>
      <c r="M247" s="871"/>
      <c r="N247" s="415">
        <v>348</v>
      </c>
      <c r="O247" s="882" t="s">
        <v>235</v>
      </c>
      <c r="P247" s="415">
        <v>327</v>
      </c>
      <c r="Q247" s="871"/>
      <c r="R247" s="415">
        <v>326.87400000000002</v>
      </c>
      <c r="S247" s="871"/>
      <c r="T247" s="415">
        <v>380.00200000000001</v>
      </c>
      <c r="U247" s="871"/>
      <c r="V247" s="415">
        <v>383</v>
      </c>
      <c r="W247" s="871"/>
      <c r="X247" s="415">
        <v>370</v>
      </c>
      <c r="Y247" s="880"/>
      <c r="Z247" s="415">
        <v>355</v>
      </c>
      <c r="AA247" s="871"/>
      <c r="AB247" s="415">
        <v>350</v>
      </c>
      <c r="AC247" s="871"/>
      <c r="AD247" s="467"/>
      <c r="AE247" s="467"/>
      <c r="AF247" s="402"/>
      <c r="AG247" s="256">
        <v>13</v>
      </c>
      <c r="AH247" s="243">
        <v>12</v>
      </c>
      <c r="AI247" s="243">
        <v>11</v>
      </c>
      <c r="AJ247" s="580"/>
      <c r="AK247" s="244"/>
      <c r="AL247" s="4"/>
    </row>
    <row r="248" spans="1:38" x14ac:dyDescent="0.35">
      <c r="A248" s="270"/>
      <c r="B248" s="265"/>
      <c r="C248" s="872"/>
      <c r="D248" s="402"/>
      <c r="E248" s="872"/>
      <c r="F248" s="402"/>
      <c r="G248" s="872"/>
      <c r="H248" s="402"/>
      <c r="I248" s="872"/>
      <c r="J248" s="402"/>
      <c r="K248" s="872"/>
      <c r="L248" s="402"/>
      <c r="M248" s="872"/>
      <c r="N248" s="402"/>
      <c r="O248" s="883"/>
      <c r="P248" s="427"/>
      <c r="Q248" s="872"/>
      <c r="R248" s="402"/>
      <c r="S248" s="872"/>
      <c r="T248" s="402"/>
      <c r="U248" s="872"/>
      <c r="V248" s="402"/>
      <c r="W248" s="872"/>
      <c r="X248" s="402"/>
      <c r="Y248" s="881"/>
      <c r="Z248" s="402"/>
      <c r="AA248" s="872"/>
      <c r="AB248" s="402"/>
      <c r="AC248" s="872"/>
      <c r="AD248" s="467"/>
      <c r="AE248" s="467"/>
      <c r="AF248" s="402"/>
      <c r="AG248" s="257"/>
      <c r="AH248" s="428"/>
      <c r="AI248" s="428"/>
      <c r="AJ248" s="428"/>
      <c r="AK248" s="267"/>
      <c r="AL248" s="4"/>
    </row>
    <row r="249" spans="1:38" ht="5.5" customHeight="1" x14ac:dyDescent="0.35">
      <c r="A249" s="270"/>
      <c r="B249" s="265"/>
      <c r="C249" s="513"/>
      <c r="D249" s="401"/>
      <c r="E249" s="513"/>
      <c r="F249" s="401"/>
      <c r="G249" s="513"/>
      <c r="H249" s="401"/>
      <c r="I249" s="513"/>
      <c r="J249" s="401"/>
      <c r="K249" s="513"/>
      <c r="L249" s="401"/>
      <c r="M249" s="245">
        <v>0</v>
      </c>
      <c r="N249" s="401"/>
      <c r="O249" s="245">
        <v>0</v>
      </c>
      <c r="P249" s="427"/>
      <c r="Q249" s="513"/>
      <c r="R249" s="401"/>
      <c r="S249" s="513"/>
      <c r="T249" s="401"/>
      <c r="U249" s="513"/>
      <c r="V249" s="401"/>
      <c r="W249" s="513"/>
      <c r="X249" s="401"/>
      <c r="Y249" s="513"/>
      <c r="Z249" s="401"/>
      <c r="AA249" s="513"/>
      <c r="AB249" s="419"/>
      <c r="AC249" s="513"/>
      <c r="AD249" s="467"/>
      <c r="AE249" s="467"/>
      <c r="AF249" s="402"/>
      <c r="AG249" s="257"/>
      <c r="AH249" s="428"/>
      <c r="AI249" s="428"/>
      <c r="AJ249" s="428"/>
      <c r="AK249" s="267"/>
      <c r="AL249" s="4"/>
    </row>
    <row r="250" spans="1:38"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428"/>
      <c r="AK250" s="267"/>
      <c r="AL250" s="4"/>
    </row>
    <row r="251" spans="1:38" s="258" customFormat="1" x14ac:dyDescent="0.35">
      <c r="A251" s="268"/>
      <c r="B251" s="272"/>
      <c r="C251" s="430"/>
      <c r="D251" s="469"/>
      <c r="E251" s="430"/>
      <c r="G251" s="430"/>
      <c r="I251" s="430"/>
      <c r="K251" s="430"/>
      <c r="M251" s="430"/>
      <c r="O251" s="430"/>
      <c r="P251" s="430"/>
      <c r="S251" s="430"/>
      <c r="U251" s="430"/>
      <c r="W251" s="430"/>
      <c r="Y251" s="430"/>
      <c r="AA251" s="430"/>
      <c r="AC251" s="430"/>
      <c r="AD251" s="430"/>
      <c r="AE251" s="430"/>
      <c r="AF251" s="403"/>
      <c r="AG251" s="257"/>
      <c r="AH251" s="428"/>
      <c r="AI251" s="428"/>
      <c r="AJ251" s="428"/>
      <c r="AK251" s="271"/>
      <c r="AL251" s="10"/>
    </row>
    <row r="252" spans="1:38"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428"/>
      <c r="AK252" s="271"/>
      <c r="AL252" s="10"/>
    </row>
    <row r="253" spans="1:38" ht="15" thickBot="1" x14ac:dyDescent="0.4">
      <c r="A253" s="249"/>
      <c r="B253" s="855" t="s">
        <v>688</v>
      </c>
      <c r="C253" s="856"/>
      <c r="D253" s="856"/>
      <c r="E253" s="856"/>
      <c r="F253" s="856"/>
      <c r="G253" s="856"/>
      <c r="H253" s="856"/>
      <c r="I253" s="856"/>
      <c r="J253" s="856"/>
      <c r="K253" s="856"/>
      <c r="L253" s="856"/>
      <c r="M253" s="856"/>
      <c r="N253" s="856"/>
      <c r="O253" s="856"/>
      <c r="P253" s="856"/>
      <c r="Q253" s="856"/>
      <c r="R253" s="856"/>
      <c r="S253" s="856"/>
      <c r="T253" s="856"/>
      <c r="U253" s="856"/>
      <c r="V253" s="856"/>
      <c r="W253" s="856"/>
      <c r="X253" s="856"/>
      <c r="Y253" s="856"/>
      <c r="Z253" s="856"/>
      <c r="AA253" s="856"/>
      <c r="AB253" s="856"/>
      <c r="AC253" s="857"/>
      <c r="AD253" s="304"/>
      <c r="AE253" s="304"/>
      <c r="AF253" s="250"/>
      <c r="AG253" s="275"/>
      <c r="AH253" s="276"/>
      <c r="AI253" s="276"/>
      <c r="AJ253" s="276"/>
      <c r="AK253" s="284"/>
      <c r="AL253" s="4"/>
    </row>
    <row r="254" spans="1:38"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87"/>
      <c r="AK254" s="264"/>
      <c r="AL254" s="4"/>
    </row>
    <row r="255" spans="1:38"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438"/>
      <c r="AK255" s="267"/>
      <c r="AL255" s="4"/>
    </row>
    <row r="256" spans="1:38" s="255" customFormat="1" ht="15" thickBot="1" x14ac:dyDescent="0.4">
      <c r="A256" s="270">
        <v>291</v>
      </c>
      <c r="B256" s="270"/>
      <c r="C256" s="401" t="s">
        <v>789</v>
      </c>
      <c r="D256" s="401"/>
      <c r="E256" s="401">
        <v>293</v>
      </c>
      <c r="F256" s="401"/>
      <c r="G256" s="401">
        <v>294</v>
      </c>
      <c r="H256" s="401"/>
      <c r="I256" s="401" t="s">
        <v>789</v>
      </c>
      <c r="J256" s="401"/>
      <c r="K256" s="401" t="s">
        <v>789</v>
      </c>
      <c r="L256" s="401"/>
      <c r="M256" s="401">
        <v>297</v>
      </c>
      <c r="N256" s="401"/>
      <c r="O256" s="401" t="s">
        <v>789</v>
      </c>
      <c r="P256" s="401"/>
      <c r="Q256" s="401" t="s">
        <v>789</v>
      </c>
      <c r="R256" s="401"/>
      <c r="S256" s="401" t="s">
        <v>789</v>
      </c>
      <c r="T256" s="401"/>
      <c r="U256" s="401" t="s">
        <v>789</v>
      </c>
      <c r="V256" s="401"/>
      <c r="W256" s="401">
        <v>302</v>
      </c>
      <c r="X256" s="401"/>
      <c r="Y256" s="401">
        <v>303</v>
      </c>
      <c r="Z256" s="401"/>
      <c r="AA256" s="401">
        <v>304</v>
      </c>
      <c r="AB256" s="471"/>
      <c r="AC256" s="401">
        <v>305</v>
      </c>
      <c r="AF256" s="471"/>
      <c r="AG256" s="269"/>
      <c r="AH256" s="437"/>
      <c r="AI256" s="439"/>
      <c r="AJ256" s="439"/>
      <c r="AK256" s="267"/>
      <c r="AL256" s="279"/>
    </row>
    <row r="257" spans="1:38" ht="15" thickBot="1" x14ac:dyDescent="0.4">
      <c r="A257" s="270"/>
      <c r="B257" s="360">
        <v>352</v>
      </c>
      <c r="C257" s="871"/>
      <c r="D257" s="415">
        <v>352</v>
      </c>
      <c r="E257" s="871"/>
      <c r="F257" s="415">
        <v>344</v>
      </c>
      <c r="G257" s="871"/>
      <c r="H257" s="415">
        <v>377</v>
      </c>
      <c r="I257" s="871"/>
      <c r="J257" s="415">
        <v>353</v>
      </c>
      <c r="K257" s="871"/>
      <c r="L257" s="415">
        <v>395.45400000000001</v>
      </c>
      <c r="M257" s="871"/>
      <c r="N257" s="415">
        <v>344.99599999999998</v>
      </c>
      <c r="O257" s="871"/>
      <c r="P257" s="415">
        <v>364</v>
      </c>
      <c r="Q257" s="871"/>
      <c r="R257" s="415">
        <v>366</v>
      </c>
      <c r="S257" s="871"/>
      <c r="T257" s="415">
        <v>367</v>
      </c>
      <c r="U257" s="871"/>
      <c r="V257" s="415">
        <v>364</v>
      </c>
      <c r="W257" s="842" t="s">
        <v>235</v>
      </c>
      <c r="X257" s="415">
        <v>353</v>
      </c>
      <c r="Y257" s="871"/>
      <c r="Z257" s="415">
        <v>366</v>
      </c>
      <c r="AA257" s="871"/>
      <c r="AB257" s="415">
        <v>344</v>
      </c>
      <c r="AC257" s="871"/>
      <c r="AD257" s="467"/>
      <c r="AE257" s="467"/>
      <c r="AF257" s="419"/>
      <c r="AG257" s="256">
        <v>13</v>
      </c>
      <c r="AH257" s="243">
        <v>10</v>
      </c>
      <c r="AI257" s="243">
        <v>2</v>
      </c>
      <c r="AJ257" s="580"/>
      <c r="AK257" s="244"/>
      <c r="AL257" s="4"/>
    </row>
    <row r="258" spans="1:38" x14ac:dyDescent="0.35">
      <c r="A258" s="270"/>
      <c r="B258" s="265"/>
      <c r="C258" s="872"/>
      <c r="D258" s="402"/>
      <c r="E258" s="872"/>
      <c r="F258" s="402"/>
      <c r="G258" s="872"/>
      <c r="H258" s="402"/>
      <c r="I258" s="872"/>
      <c r="J258" s="402"/>
      <c r="K258" s="872"/>
      <c r="L258" s="402"/>
      <c r="M258" s="872"/>
      <c r="N258" s="402"/>
      <c r="O258" s="872"/>
      <c r="P258" s="427"/>
      <c r="Q258" s="872"/>
      <c r="R258" s="402"/>
      <c r="S258" s="872"/>
      <c r="T258" s="402"/>
      <c r="U258" s="872"/>
      <c r="V258" s="402"/>
      <c r="W258" s="843"/>
      <c r="X258" s="402"/>
      <c r="Y258" s="872"/>
      <c r="Z258" s="402"/>
      <c r="AA258" s="872"/>
      <c r="AB258" s="419"/>
      <c r="AC258" s="872"/>
      <c r="AD258" s="467"/>
      <c r="AE258" s="467"/>
      <c r="AF258" s="419"/>
      <c r="AG258" s="257"/>
      <c r="AH258" s="428"/>
      <c r="AI258" s="428"/>
      <c r="AJ258" s="428"/>
      <c r="AK258" s="267"/>
      <c r="AL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428"/>
      <c r="AK259" s="267"/>
      <c r="AL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428"/>
      <c r="AK260" s="267"/>
      <c r="AL260" s="4"/>
    </row>
    <row r="261" spans="1:38" ht="14.25" customHeight="1" thickBot="1" x14ac:dyDescent="0.4">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428"/>
      <c r="AK261" s="267"/>
      <c r="AL261" s="4"/>
    </row>
    <row r="262" spans="1:38" ht="14.25" customHeight="1" x14ac:dyDescent="0.35">
      <c r="A262" s="270"/>
      <c r="B262" s="877" t="s">
        <v>688</v>
      </c>
      <c r="C262" s="878"/>
      <c r="D262" s="878"/>
      <c r="E262" s="878"/>
      <c r="F262" s="878"/>
      <c r="G262" s="878"/>
      <c r="H262" s="878"/>
      <c r="I262" s="878"/>
      <c r="J262" s="878"/>
      <c r="K262" s="878"/>
      <c r="L262" s="878"/>
      <c r="M262" s="878"/>
      <c r="N262" s="878"/>
      <c r="O262" s="878"/>
      <c r="P262" s="878"/>
      <c r="Q262" s="878"/>
      <c r="R262" s="878"/>
      <c r="S262" s="878"/>
      <c r="T262" s="878"/>
      <c r="U262" s="878"/>
      <c r="V262" s="878"/>
      <c r="W262" s="878"/>
      <c r="X262" s="878"/>
      <c r="Y262" s="878"/>
      <c r="Z262" s="878"/>
      <c r="AA262" s="878"/>
      <c r="AB262" s="878"/>
      <c r="AC262" s="879"/>
      <c r="AD262" s="472"/>
      <c r="AE262" s="472"/>
      <c r="AF262" s="419"/>
      <c r="AG262" s="257"/>
      <c r="AH262" s="428"/>
      <c r="AI262" s="428"/>
      <c r="AJ262" s="428"/>
      <c r="AK262" s="267"/>
      <c r="AL262" s="4"/>
    </row>
    <row r="263" spans="1:38" ht="14.25" customHeight="1" thickBot="1" x14ac:dyDescent="0.4">
      <c r="A263" s="270"/>
      <c r="AD263" s="258"/>
      <c r="AE263" s="258"/>
      <c r="AF263" s="419"/>
      <c r="AG263" s="257"/>
      <c r="AH263" s="428"/>
      <c r="AI263" s="428"/>
      <c r="AJ263" s="428"/>
      <c r="AK263" s="267"/>
      <c r="AL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87"/>
      <c r="AK264" s="264"/>
      <c r="AL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438"/>
      <c r="AK265" s="267"/>
      <c r="AL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t="s">
        <v>789</v>
      </c>
      <c r="R266" s="401"/>
      <c r="S266" s="401">
        <v>314</v>
      </c>
      <c r="T266" s="401"/>
      <c r="U266" s="401">
        <v>315</v>
      </c>
      <c r="V266" s="401"/>
      <c r="W266" s="401">
        <v>316</v>
      </c>
      <c r="X266" s="401"/>
      <c r="Y266" s="401">
        <v>317</v>
      </c>
      <c r="Z266" s="401"/>
      <c r="AA266" s="401">
        <v>318</v>
      </c>
      <c r="AB266" s="471"/>
      <c r="AC266" s="401">
        <v>319</v>
      </c>
      <c r="AF266" s="471"/>
      <c r="AG266" s="269"/>
      <c r="AH266" s="437"/>
      <c r="AI266" s="439"/>
      <c r="AJ266" s="439"/>
      <c r="AK266" s="267"/>
      <c r="AL266" s="279"/>
    </row>
    <row r="267" spans="1:38" ht="15" thickBot="1" x14ac:dyDescent="0.4">
      <c r="A267" s="270"/>
      <c r="B267" s="360">
        <v>356</v>
      </c>
      <c r="C267" s="871"/>
      <c r="D267" s="415">
        <v>375</v>
      </c>
      <c r="E267" s="871"/>
      <c r="F267" s="415">
        <v>376.62</v>
      </c>
      <c r="G267" s="871"/>
      <c r="H267" s="415">
        <v>353</v>
      </c>
      <c r="I267" s="871"/>
      <c r="J267" s="415">
        <v>352</v>
      </c>
      <c r="K267" s="871"/>
      <c r="L267" s="415">
        <v>349</v>
      </c>
      <c r="M267" s="871"/>
      <c r="N267" s="415">
        <v>356</v>
      </c>
      <c r="O267" s="871"/>
      <c r="P267" s="415">
        <v>345</v>
      </c>
      <c r="Q267" s="871"/>
      <c r="R267" s="415">
        <v>400</v>
      </c>
      <c r="S267" s="871"/>
      <c r="T267" s="415">
        <v>319.37900000000002</v>
      </c>
      <c r="U267" s="871"/>
      <c r="V267" s="415">
        <v>343.76</v>
      </c>
      <c r="W267" s="871"/>
      <c r="X267" s="415">
        <v>322.5</v>
      </c>
      <c r="Y267" s="871"/>
      <c r="Z267" s="415">
        <v>453.99</v>
      </c>
      <c r="AA267" s="871"/>
      <c r="AB267" s="415">
        <v>359.96</v>
      </c>
      <c r="AC267" s="871"/>
      <c r="AD267" s="467"/>
      <c r="AE267" s="467"/>
      <c r="AF267" s="419"/>
      <c r="AG267" s="256">
        <v>14</v>
      </c>
      <c r="AH267" s="243">
        <v>13</v>
      </c>
      <c r="AI267" s="243">
        <v>12</v>
      </c>
      <c r="AJ267" s="580"/>
      <c r="AK267" s="244"/>
      <c r="AL267" s="4"/>
    </row>
    <row r="268" spans="1:38" x14ac:dyDescent="0.35">
      <c r="A268" s="270"/>
      <c r="B268" s="265"/>
      <c r="C268" s="872"/>
      <c r="D268" s="402"/>
      <c r="E268" s="872"/>
      <c r="F268" s="402"/>
      <c r="G268" s="872"/>
      <c r="H268" s="402"/>
      <c r="I268" s="872"/>
      <c r="J268" s="402"/>
      <c r="K268" s="872"/>
      <c r="L268" s="402"/>
      <c r="M268" s="872"/>
      <c r="N268" s="402"/>
      <c r="O268" s="872"/>
      <c r="P268" s="427"/>
      <c r="Q268" s="872"/>
      <c r="R268" s="402"/>
      <c r="S268" s="872"/>
      <c r="T268" s="402"/>
      <c r="U268" s="872"/>
      <c r="V268" s="402"/>
      <c r="W268" s="872"/>
      <c r="X268" s="402"/>
      <c r="Y268" s="872"/>
      <c r="Z268" s="402"/>
      <c r="AA268" s="872"/>
      <c r="AB268" s="419"/>
      <c r="AC268" s="872"/>
      <c r="AD268" s="467"/>
      <c r="AE268" s="467"/>
      <c r="AF268" s="419"/>
      <c r="AG268" s="257"/>
      <c r="AH268" s="428"/>
      <c r="AI268" s="428"/>
      <c r="AJ268" s="428"/>
      <c r="AK268" s="267"/>
      <c r="AL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428"/>
      <c r="AK269" s="267"/>
      <c r="AL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428"/>
      <c r="AK270" s="267"/>
      <c r="AL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428"/>
      <c r="AK271" s="267"/>
      <c r="AL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428"/>
      <c r="AK272" s="267"/>
      <c r="AL272" s="4"/>
    </row>
    <row r="273" spans="1:38" ht="14.25" customHeight="1" thickBot="1" x14ac:dyDescent="0.4">
      <c r="A273" s="379"/>
      <c r="B273" s="855" t="s">
        <v>688</v>
      </c>
      <c r="C273" s="856"/>
      <c r="D273" s="856"/>
      <c r="E273" s="856"/>
      <c r="F273" s="856"/>
      <c r="G273" s="856"/>
      <c r="H273" s="856"/>
      <c r="I273" s="856"/>
      <c r="J273" s="856"/>
      <c r="K273" s="856"/>
      <c r="L273" s="856"/>
      <c r="M273" s="856"/>
      <c r="N273" s="856"/>
      <c r="O273" s="856"/>
      <c r="P273" s="856"/>
      <c r="Q273" s="856"/>
      <c r="R273" s="856"/>
      <c r="S273" s="856"/>
      <c r="T273" s="856"/>
      <c r="U273" s="856"/>
      <c r="V273" s="856"/>
      <c r="W273" s="856"/>
      <c r="X273" s="856"/>
      <c r="Y273" s="856"/>
      <c r="Z273" s="856"/>
      <c r="AA273" s="856"/>
      <c r="AB273" s="856"/>
      <c r="AC273" s="857"/>
      <c r="AD273" s="304"/>
      <c r="AE273" s="304"/>
      <c r="AF273" s="380"/>
      <c r="AG273" s="275"/>
      <c r="AH273" s="276"/>
      <c r="AI273" s="276"/>
      <c r="AJ273" s="276"/>
      <c r="AK273" s="284"/>
      <c r="AL273" s="4"/>
    </row>
    <row r="274" spans="1:38"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3"/>
      <c r="AK274" s="264"/>
      <c r="AL274" s="4"/>
    </row>
    <row r="275" spans="1:38"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436"/>
      <c r="AK275" s="267"/>
      <c r="AL275" s="4"/>
    </row>
    <row r="276" spans="1:38"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438"/>
      <c r="AK276" s="267"/>
      <c r="AL276" s="4"/>
    </row>
    <row r="277" spans="1:38"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t="s">
        <v>789</v>
      </c>
      <c r="AB277" s="471"/>
      <c r="AC277" s="401">
        <v>333</v>
      </c>
      <c r="AF277" s="471"/>
      <c r="AG277" s="269"/>
      <c r="AH277" s="437"/>
      <c r="AI277" s="439"/>
      <c r="AJ277" s="439"/>
      <c r="AK277" s="267"/>
      <c r="AL277" s="279"/>
    </row>
    <row r="278" spans="1:38" ht="15" thickBot="1" x14ac:dyDescent="0.4">
      <c r="A278" s="270"/>
      <c r="B278" s="360">
        <v>447.53</v>
      </c>
      <c r="C278" s="871"/>
      <c r="D278" s="415">
        <v>399</v>
      </c>
      <c r="E278" s="871"/>
      <c r="F278" s="415">
        <v>353</v>
      </c>
      <c r="G278" s="871"/>
      <c r="H278" s="415">
        <v>355</v>
      </c>
      <c r="I278" s="871"/>
      <c r="J278" s="415">
        <v>331</v>
      </c>
      <c r="K278" s="871"/>
      <c r="L278" s="415">
        <v>335</v>
      </c>
      <c r="M278" s="871"/>
      <c r="N278" s="415">
        <v>336</v>
      </c>
      <c r="O278" s="871"/>
      <c r="P278" s="415">
        <v>244</v>
      </c>
      <c r="Q278" s="871"/>
      <c r="R278" s="415">
        <v>354</v>
      </c>
      <c r="S278" s="871"/>
      <c r="T278" s="415">
        <v>341</v>
      </c>
      <c r="U278" s="871"/>
      <c r="V278" s="415">
        <v>323</v>
      </c>
      <c r="W278" s="871"/>
      <c r="X278" s="415">
        <v>333</v>
      </c>
      <c r="Y278" s="871"/>
      <c r="Z278" s="415">
        <v>323.56400000000002</v>
      </c>
      <c r="AA278" s="871"/>
      <c r="AB278" s="415">
        <v>414.99599999999998</v>
      </c>
      <c r="AC278" s="871"/>
      <c r="AD278" s="467"/>
      <c r="AE278" s="467"/>
      <c r="AF278" s="419"/>
      <c r="AG278" s="256">
        <v>14</v>
      </c>
      <c r="AH278" s="243">
        <v>11</v>
      </c>
      <c r="AI278" s="243">
        <v>8</v>
      </c>
      <c r="AJ278" s="580"/>
      <c r="AK278" s="244"/>
      <c r="AL278" s="4"/>
    </row>
    <row r="279" spans="1:38" x14ac:dyDescent="0.35">
      <c r="A279" s="270"/>
      <c r="B279" s="265"/>
      <c r="C279" s="872"/>
      <c r="D279" s="402"/>
      <c r="E279" s="872"/>
      <c r="F279" s="402"/>
      <c r="G279" s="872"/>
      <c r="H279" s="402"/>
      <c r="I279" s="872"/>
      <c r="J279" s="402"/>
      <c r="K279" s="872"/>
      <c r="L279" s="402"/>
      <c r="M279" s="872"/>
      <c r="N279" s="402"/>
      <c r="O279" s="872"/>
      <c r="P279" s="427"/>
      <c r="Q279" s="872"/>
      <c r="R279" s="402"/>
      <c r="S279" s="872"/>
      <c r="T279" s="402"/>
      <c r="U279" s="872"/>
      <c r="V279" s="402"/>
      <c r="W279" s="872"/>
      <c r="X279" s="402"/>
      <c r="Y279" s="872"/>
      <c r="Z279" s="402"/>
      <c r="AA279" s="872"/>
      <c r="AB279" s="419"/>
      <c r="AC279" s="872"/>
      <c r="AD279" s="467"/>
      <c r="AE279" s="467"/>
      <c r="AF279" s="419"/>
      <c r="AG279" s="257"/>
      <c r="AH279" s="428"/>
      <c r="AI279" s="428"/>
      <c r="AJ279" s="428"/>
      <c r="AK279" s="267"/>
      <c r="AL279" s="4"/>
    </row>
    <row r="280" spans="1:38" ht="6" customHeight="1" x14ac:dyDescent="0.35">
      <c r="A280" s="270"/>
      <c r="B280" s="265"/>
      <c r="C280" s="513"/>
      <c r="D280" s="401"/>
      <c r="E280" s="513"/>
      <c r="F280" s="401"/>
      <c r="G280" s="513"/>
      <c r="H280" s="401"/>
      <c r="I280" s="513"/>
      <c r="J280" s="401"/>
      <c r="K280" s="513"/>
      <c r="L280" s="401"/>
      <c r="M280" s="513"/>
      <c r="N280" s="401"/>
      <c r="O280" s="612">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428"/>
      <c r="AK280" s="267"/>
      <c r="AL280" s="4"/>
    </row>
    <row r="281" spans="1:38"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428"/>
      <c r="AK281" s="267"/>
      <c r="AL281" s="4"/>
    </row>
    <row r="282" spans="1:38"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428"/>
      <c r="AK282" s="267"/>
      <c r="AL282" s="4"/>
    </row>
    <row r="283" spans="1:38"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428"/>
      <c r="AK283" s="267"/>
      <c r="AL283" s="4"/>
    </row>
    <row r="284" spans="1:38" ht="14.25" customHeight="1" thickBot="1" x14ac:dyDescent="0.4">
      <c r="A284" s="379"/>
      <c r="B284" s="855" t="s">
        <v>688</v>
      </c>
      <c r="C284" s="856"/>
      <c r="D284" s="856"/>
      <c r="E284" s="856"/>
      <c r="F284" s="856"/>
      <c r="G284" s="856"/>
      <c r="H284" s="856"/>
      <c r="I284" s="856"/>
      <c r="J284" s="856"/>
      <c r="K284" s="856"/>
      <c r="L284" s="856"/>
      <c r="M284" s="856"/>
      <c r="N284" s="856"/>
      <c r="O284" s="856"/>
      <c r="P284" s="856"/>
      <c r="Q284" s="856"/>
      <c r="R284" s="856"/>
      <c r="S284" s="856"/>
      <c r="T284" s="856"/>
      <c r="U284" s="856"/>
      <c r="V284" s="856"/>
      <c r="W284" s="856"/>
      <c r="X284" s="856"/>
      <c r="Y284" s="856"/>
      <c r="Z284" s="856"/>
      <c r="AA284" s="856"/>
      <c r="AB284" s="856"/>
      <c r="AC284" s="857"/>
      <c r="AD284" s="304"/>
      <c r="AE284" s="304"/>
      <c r="AF284" s="380"/>
      <c r="AG284" s="275"/>
      <c r="AH284" s="276"/>
      <c r="AI284" s="276"/>
      <c r="AJ284" s="276"/>
      <c r="AK284" s="284"/>
      <c r="AL284" s="4"/>
    </row>
    <row r="285" spans="1:38"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3"/>
      <c r="AK285" s="264"/>
      <c r="AL285" s="4"/>
    </row>
    <row r="286" spans="1:38"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436"/>
      <c r="AK286" s="267"/>
      <c r="AL286" s="4"/>
    </row>
    <row r="287" spans="1:38"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438"/>
      <c r="AK287" s="267"/>
      <c r="AL287" s="4"/>
    </row>
    <row r="288" spans="1:38"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439"/>
      <c r="AK288" s="267"/>
      <c r="AL288" s="279"/>
    </row>
    <row r="289" spans="1:38" ht="15" thickBot="1" x14ac:dyDescent="0.4">
      <c r="A289" s="270"/>
      <c r="B289" s="360">
        <v>423.00400000000002</v>
      </c>
      <c r="C289" s="871"/>
      <c r="D289" s="415">
        <v>345</v>
      </c>
      <c r="E289" s="871"/>
      <c r="F289" s="415">
        <v>381.40300000000002</v>
      </c>
      <c r="G289" s="871"/>
      <c r="H289" s="415">
        <v>396.00200000000001</v>
      </c>
      <c r="I289" s="871"/>
      <c r="J289" s="415">
        <v>371</v>
      </c>
      <c r="K289" s="871"/>
      <c r="L289" s="415">
        <v>329</v>
      </c>
      <c r="M289" s="871"/>
      <c r="N289" s="415">
        <v>366</v>
      </c>
      <c r="O289" s="871"/>
      <c r="P289" s="415">
        <v>340</v>
      </c>
      <c r="Q289" s="871"/>
      <c r="R289" s="415">
        <v>347</v>
      </c>
      <c r="S289" s="871"/>
      <c r="T289" s="415">
        <v>352</v>
      </c>
      <c r="U289" s="871"/>
      <c r="V289" s="415">
        <v>381</v>
      </c>
      <c r="W289" s="871"/>
      <c r="X289" s="415">
        <v>389.73399999999998</v>
      </c>
      <c r="Y289" s="871"/>
      <c r="Z289" s="415">
        <v>374.99799999999999</v>
      </c>
      <c r="AA289" s="871"/>
      <c r="AB289" s="415">
        <v>365.99799999999999</v>
      </c>
      <c r="AC289" s="871"/>
      <c r="AD289" s="467"/>
      <c r="AE289" s="467"/>
      <c r="AF289" s="419"/>
      <c r="AG289" s="256">
        <v>14</v>
      </c>
      <c r="AH289" s="243">
        <v>14</v>
      </c>
      <c r="AI289" s="243">
        <v>9</v>
      </c>
      <c r="AJ289" s="580"/>
      <c r="AK289" s="244"/>
      <c r="AL289" s="4"/>
    </row>
    <row r="290" spans="1:38" x14ac:dyDescent="0.35">
      <c r="A290" s="270"/>
      <c r="B290" s="265"/>
      <c r="C290" s="872"/>
      <c r="D290" s="402"/>
      <c r="E290" s="872"/>
      <c r="F290" s="402"/>
      <c r="G290" s="872"/>
      <c r="H290" s="402"/>
      <c r="I290" s="872"/>
      <c r="J290" s="402"/>
      <c r="K290" s="872"/>
      <c r="L290" s="402"/>
      <c r="M290" s="872"/>
      <c r="N290" s="402"/>
      <c r="O290" s="872"/>
      <c r="P290" s="427"/>
      <c r="Q290" s="872"/>
      <c r="R290" s="402"/>
      <c r="S290" s="872"/>
      <c r="T290" s="402"/>
      <c r="U290" s="872"/>
      <c r="V290" s="402"/>
      <c r="W290" s="872"/>
      <c r="X290" s="402"/>
      <c r="Y290" s="872"/>
      <c r="Z290" s="402"/>
      <c r="AA290" s="872"/>
      <c r="AB290" s="419"/>
      <c r="AC290" s="872"/>
      <c r="AD290" s="467"/>
      <c r="AE290" s="467"/>
      <c r="AF290" s="419"/>
      <c r="AG290" s="257"/>
      <c r="AH290" s="428"/>
      <c r="AI290" s="428"/>
      <c r="AJ290" s="428"/>
      <c r="AK290" s="267"/>
      <c r="AL290" s="4"/>
    </row>
    <row r="291" spans="1:38"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513"/>
      <c r="AD291" s="467"/>
      <c r="AE291" s="467"/>
      <c r="AF291" s="419"/>
      <c r="AG291" s="257"/>
      <c r="AH291" s="428"/>
      <c r="AI291" s="428"/>
      <c r="AJ291" s="428"/>
      <c r="AK291" s="267"/>
      <c r="AL291" s="4"/>
    </row>
    <row r="292" spans="1:38"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428"/>
      <c r="AK292" s="267"/>
      <c r="AL292" s="4"/>
    </row>
    <row r="293" spans="1:38"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428"/>
      <c r="AK293" s="267"/>
      <c r="AL293" s="4"/>
    </row>
    <row r="294" spans="1:38"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428"/>
      <c r="AK294" s="267"/>
      <c r="AL294" s="4"/>
    </row>
    <row r="295" spans="1:38" ht="14.25" customHeight="1" thickBot="1" x14ac:dyDescent="0.4">
      <c r="A295" s="379"/>
      <c r="B295" s="855" t="s">
        <v>688</v>
      </c>
      <c r="C295" s="856"/>
      <c r="D295" s="856"/>
      <c r="E295" s="856"/>
      <c r="F295" s="856"/>
      <c r="G295" s="856"/>
      <c r="H295" s="856"/>
      <c r="I295" s="856"/>
      <c r="J295" s="856"/>
      <c r="K295" s="856"/>
      <c r="L295" s="856"/>
      <c r="M295" s="856"/>
      <c r="N295" s="856"/>
      <c r="O295" s="856"/>
      <c r="P295" s="856"/>
      <c r="Q295" s="856"/>
      <c r="R295" s="856"/>
      <c r="S295" s="856"/>
      <c r="T295" s="856"/>
      <c r="U295" s="856"/>
      <c r="V295" s="856"/>
      <c r="W295" s="856"/>
      <c r="X295" s="856"/>
      <c r="Y295" s="856"/>
      <c r="Z295" s="856"/>
      <c r="AA295" s="856"/>
      <c r="AB295" s="856"/>
      <c r="AC295" s="857"/>
      <c r="AD295" s="304"/>
      <c r="AE295" s="304"/>
      <c r="AF295" s="380"/>
      <c r="AG295" s="275"/>
      <c r="AH295" s="276"/>
      <c r="AI295" s="276"/>
      <c r="AJ295" s="276"/>
      <c r="AK295" s="284"/>
      <c r="AL295" s="4"/>
    </row>
    <row r="296" spans="1:38"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6"/>
      <c r="AK296" s="387"/>
      <c r="AL296" s="4"/>
    </row>
    <row r="297" spans="1:38"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436"/>
      <c r="AK297" s="267"/>
      <c r="AL297" s="4"/>
    </row>
    <row r="298" spans="1:38"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438"/>
      <c r="AK298" s="267"/>
      <c r="AL298" s="4"/>
    </row>
    <row r="299" spans="1:38"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439"/>
      <c r="AK299" s="267"/>
      <c r="AL299" s="279"/>
    </row>
    <row r="300" spans="1:38" ht="15" thickBot="1" x14ac:dyDescent="0.4">
      <c r="A300" s="270"/>
      <c r="B300" s="360">
        <v>464</v>
      </c>
      <c r="C300" s="871"/>
      <c r="D300" s="415">
        <v>352.00400000000002</v>
      </c>
      <c r="E300" s="871"/>
      <c r="F300" s="415">
        <v>330</v>
      </c>
      <c r="G300" s="871"/>
      <c r="H300" s="415">
        <v>378.94</v>
      </c>
      <c r="I300" s="842" t="s">
        <v>235</v>
      </c>
      <c r="J300" s="415">
        <v>365</v>
      </c>
      <c r="K300" s="871"/>
      <c r="L300" s="415">
        <v>406</v>
      </c>
      <c r="M300" s="871"/>
      <c r="N300" s="415">
        <v>408.99900000000002</v>
      </c>
      <c r="O300" s="842" t="s">
        <v>235</v>
      </c>
      <c r="P300" s="415">
        <v>383.00099999999998</v>
      </c>
      <c r="Q300" s="871"/>
      <c r="R300" s="415">
        <v>311</v>
      </c>
      <c r="S300" s="871"/>
      <c r="T300" s="415">
        <v>360</v>
      </c>
      <c r="U300" s="871"/>
      <c r="V300" s="415">
        <v>378</v>
      </c>
      <c r="W300" s="871"/>
      <c r="X300" s="415">
        <v>339</v>
      </c>
      <c r="Y300" s="842" t="s">
        <v>235</v>
      </c>
      <c r="Z300" s="415">
        <v>329</v>
      </c>
      <c r="AA300" s="871"/>
      <c r="AB300" s="415">
        <v>340.12099999999998</v>
      </c>
      <c r="AC300" s="871"/>
      <c r="AD300" s="467"/>
      <c r="AE300" s="467"/>
      <c r="AF300" s="419"/>
      <c r="AG300" s="256">
        <v>11</v>
      </c>
      <c r="AH300" s="243">
        <v>8</v>
      </c>
      <c r="AI300" s="243">
        <v>9</v>
      </c>
      <c r="AJ300" s="580"/>
      <c r="AK300" s="244"/>
      <c r="AL300" s="4"/>
    </row>
    <row r="301" spans="1:38" x14ac:dyDescent="0.35">
      <c r="A301" s="270"/>
      <c r="B301" s="265"/>
      <c r="C301" s="872"/>
      <c r="D301" s="402"/>
      <c r="E301" s="872"/>
      <c r="F301" s="402"/>
      <c r="G301" s="872"/>
      <c r="H301" s="402"/>
      <c r="I301" s="843"/>
      <c r="J301" s="402"/>
      <c r="K301" s="872"/>
      <c r="L301" s="402"/>
      <c r="M301" s="872"/>
      <c r="N301" s="402"/>
      <c r="O301" s="843"/>
      <c r="P301" s="427"/>
      <c r="Q301" s="872"/>
      <c r="R301" s="402"/>
      <c r="S301" s="872"/>
      <c r="T301" s="402"/>
      <c r="U301" s="872"/>
      <c r="V301" s="402"/>
      <c r="W301" s="872"/>
      <c r="X301" s="402"/>
      <c r="Y301" s="843"/>
      <c r="Z301" s="402"/>
      <c r="AA301" s="872"/>
      <c r="AB301" s="419"/>
      <c r="AC301" s="872"/>
      <c r="AD301" s="467"/>
      <c r="AE301" s="467"/>
      <c r="AF301" s="419"/>
      <c r="AG301" s="257"/>
      <c r="AH301" s="428"/>
      <c r="AI301" s="428"/>
      <c r="AJ301" s="428"/>
      <c r="AK301" s="267"/>
      <c r="AL301" s="4"/>
    </row>
    <row r="302" spans="1:38" ht="6" customHeight="1" x14ac:dyDescent="0.35">
      <c r="A302" s="270"/>
      <c r="B302" s="265"/>
      <c r="C302" s="513"/>
      <c r="D302" s="401"/>
      <c r="E302" s="513"/>
      <c r="F302" s="401"/>
      <c r="G302" s="513"/>
      <c r="H302" s="401"/>
      <c r="I302" s="245">
        <v>0</v>
      </c>
      <c r="J302" s="401"/>
      <c r="K302" s="513"/>
      <c r="L302" s="401"/>
      <c r="M302" s="513"/>
      <c r="N302" s="401"/>
      <c r="O302" s="245">
        <v>0</v>
      </c>
      <c r="P302" s="427"/>
      <c r="Q302" s="513"/>
      <c r="R302" s="401"/>
      <c r="S302" s="245">
        <v>0</v>
      </c>
      <c r="T302" s="401"/>
      <c r="U302" s="513"/>
      <c r="V302" s="401"/>
      <c r="W302" s="245">
        <v>0</v>
      </c>
      <c r="X302" s="401"/>
      <c r="Y302" s="245">
        <v>0</v>
      </c>
      <c r="Z302" s="401"/>
      <c r="AA302" s="245">
        <v>0</v>
      </c>
      <c r="AB302" s="419"/>
      <c r="AC302" s="513"/>
      <c r="AD302" s="467"/>
      <c r="AE302" s="467"/>
      <c r="AF302" s="419"/>
      <c r="AG302" s="257"/>
      <c r="AH302" s="428"/>
      <c r="AI302" s="428"/>
      <c r="AJ302" s="428"/>
      <c r="AK302" s="267"/>
      <c r="AL302" s="4"/>
    </row>
    <row r="303" spans="1:38"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428"/>
      <c r="AK303" s="267"/>
      <c r="AL303" s="4"/>
    </row>
    <row r="304" spans="1:38"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428"/>
      <c r="AK304" s="267"/>
      <c r="AL304" s="4"/>
    </row>
    <row r="305" spans="1:38"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428"/>
      <c r="AK305" s="267"/>
      <c r="AL305" s="4"/>
    </row>
    <row r="306" spans="1:38" ht="14.25" customHeight="1" thickBot="1" x14ac:dyDescent="0.4">
      <c r="A306" s="379"/>
      <c r="B306" s="855" t="s">
        <v>688</v>
      </c>
      <c r="C306" s="856"/>
      <c r="D306" s="856"/>
      <c r="E306" s="856"/>
      <c r="F306" s="856"/>
      <c r="G306" s="856"/>
      <c r="H306" s="856"/>
      <c r="I306" s="856"/>
      <c r="J306" s="856"/>
      <c r="K306" s="856"/>
      <c r="L306" s="856"/>
      <c r="M306" s="856"/>
      <c r="N306" s="856"/>
      <c r="O306" s="856"/>
      <c r="P306" s="856"/>
      <c r="Q306" s="856"/>
      <c r="R306" s="856"/>
      <c r="S306" s="856"/>
      <c r="T306" s="856"/>
      <c r="U306" s="856"/>
      <c r="V306" s="856"/>
      <c r="W306" s="856"/>
      <c r="X306" s="856"/>
      <c r="Y306" s="856"/>
      <c r="Z306" s="856"/>
      <c r="AA306" s="856"/>
      <c r="AB306" s="856"/>
      <c r="AC306" s="857"/>
      <c r="AD306" s="304"/>
      <c r="AE306" s="304"/>
      <c r="AF306" s="380"/>
      <c r="AG306" s="617"/>
      <c r="AH306" s="618"/>
      <c r="AI306" s="618"/>
      <c r="AJ306" s="618"/>
      <c r="AK306" s="619"/>
      <c r="AL306" s="4"/>
    </row>
    <row r="307" spans="1:38"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t="s">
        <v>782</v>
      </c>
      <c r="Y307" s="412"/>
      <c r="Z307" s="402"/>
      <c r="AA307" s="412"/>
      <c r="AB307" s="419"/>
      <c r="AC307" s="412"/>
      <c r="AD307" s="468"/>
      <c r="AE307" s="468"/>
      <c r="AF307" s="419"/>
      <c r="AG307" s="257"/>
      <c r="AH307" s="428"/>
      <c r="AI307" s="428"/>
      <c r="AJ307" s="428"/>
      <c r="AK307" s="267"/>
      <c r="AL307" s="4"/>
    </row>
    <row r="308" spans="1:38"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436"/>
      <c r="AK308" s="267"/>
      <c r="AL308" s="4"/>
    </row>
    <row r="309" spans="1:38"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438"/>
      <c r="AK309" s="267"/>
      <c r="AL309" s="4"/>
    </row>
    <row r="310" spans="1:38"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439"/>
      <c r="AK310" s="267"/>
      <c r="AL310" s="279"/>
    </row>
    <row r="311" spans="1:38" ht="15" thickBot="1" x14ac:dyDescent="0.4">
      <c r="A311" s="401"/>
      <c r="B311" s="360">
        <v>209.655</v>
      </c>
      <c r="C311" s="871"/>
      <c r="D311" s="415">
        <v>363</v>
      </c>
      <c r="E311" s="873"/>
      <c r="F311" s="415">
        <v>346</v>
      </c>
      <c r="G311" s="875" t="s">
        <v>235</v>
      </c>
      <c r="H311" s="415">
        <v>307</v>
      </c>
      <c r="I311" s="842" t="s">
        <v>235</v>
      </c>
      <c r="J311" s="415">
        <v>301</v>
      </c>
      <c r="K311" s="871"/>
      <c r="L311" s="415">
        <v>320</v>
      </c>
      <c r="M311" s="871"/>
      <c r="N311" s="415">
        <v>325</v>
      </c>
      <c r="O311" s="871"/>
      <c r="P311" s="415">
        <v>320</v>
      </c>
      <c r="Q311" s="871"/>
      <c r="R311" s="415">
        <v>300</v>
      </c>
      <c r="S311" s="842" t="s">
        <v>235</v>
      </c>
      <c r="T311" s="415">
        <v>94</v>
      </c>
      <c r="U311" s="551" t="s">
        <v>750</v>
      </c>
      <c r="V311" s="415"/>
      <c r="W311" s="844"/>
      <c r="X311" s="415"/>
      <c r="Y311" s="844"/>
      <c r="Z311" s="415"/>
      <c r="AA311" s="844"/>
      <c r="AB311" s="415"/>
      <c r="AC311" s="844"/>
      <c r="AD311" s="427"/>
      <c r="AE311" s="427"/>
      <c r="AF311" s="419"/>
      <c r="AG311" s="256">
        <v>6</v>
      </c>
      <c r="AH311" s="243">
        <v>5</v>
      </c>
      <c r="AI311" s="243">
        <v>5</v>
      </c>
      <c r="AJ311" s="580"/>
      <c r="AK311" s="244"/>
      <c r="AL311" s="4"/>
    </row>
    <row r="312" spans="1:38" x14ac:dyDescent="0.35">
      <c r="A312" s="401"/>
      <c r="B312" s="265"/>
      <c r="C312" s="872"/>
      <c r="D312" s="402"/>
      <c r="E312" s="874"/>
      <c r="F312" s="402"/>
      <c r="G312" s="876"/>
      <c r="H312" s="402"/>
      <c r="I312" s="843"/>
      <c r="J312" s="402"/>
      <c r="K312" s="872"/>
      <c r="L312" s="402"/>
      <c r="M312" s="872"/>
      <c r="N312" s="402"/>
      <c r="O312" s="872"/>
      <c r="P312" s="427"/>
      <c r="Q312" s="872"/>
      <c r="R312" s="402"/>
      <c r="S312" s="843"/>
      <c r="T312" s="402"/>
      <c r="U312" s="390"/>
      <c r="V312" s="402"/>
      <c r="W312" s="844"/>
      <c r="X312" s="402"/>
      <c r="Y312" s="844"/>
      <c r="Z312" s="402"/>
      <c r="AA312" s="844"/>
      <c r="AB312" s="419"/>
      <c r="AC312" s="844"/>
      <c r="AD312" s="427"/>
      <c r="AE312" s="427"/>
      <c r="AF312" s="419"/>
      <c r="AG312" s="257"/>
      <c r="AH312" s="428"/>
      <c r="AI312" s="428"/>
      <c r="AJ312" s="428"/>
      <c r="AK312" s="267"/>
      <c r="AL312" s="4"/>
    </row>
    <row r="313" spans="1:38" ht="6" customHeight="1" thickBot="1" x14ac:dyDescent="0.4">
      <c r="A313" s="401"/>
      <c r="B313" s="265"/>
      <c r="C313" s="513"/>
      <c r="D313" s="401"/>
      <c r="E313" s="513"/>
      <c r="F313" s="401"/>
      <c r="G313" s="245">
        <v>0</v>
      </c>
      <c r="H313" s="401"/>
      <c r="I313" s="245">
        <v>0</v>
      </c>
      <c r="J313" s="401"/>
      <c r="K313" s="513"/>
      <c r="L313" s="401"/>
      <c r="M313" s="513"/>
      <c r="N313" s="401"/>
      <c r="O313" s="513"/>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428"/>
      <c r="AK313" s="267"/>
      <c r="AL313" s="4"/>
    </row>
    <row r="314" spans="1:38" ht="14.25" customHeight="1" thickBot="1" x14ac:dyDescent="0.4">
      <c r="A314" s="401"/>
      <c r="B314" s="265"/>
      <c r="C314" s="468"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428"/>
      <c r="AK314" s="267"/>
      <c r="AL314" s="4"/>
    </row>
    <row r="315" spans="1:38" ht="14.25" customHeight="1" thickBot="1" x14ac:dyDescent="0.4">
      <c r="A315" s="401"/>
      <c r="B315" s="855" t="s">
        <v>688</v>
      </c>
      <c r="C315" s="856"/>
      <c r="D315" s="856"/>
      <c r="E315" s="856"/>
      <c r="F315" s="856"/>
      <c r="G315" s="856"/>
      <c r="H315" s="856"/>
      <c r="I315" s="856"/>
      <c r="J315" s="856"/>
      <c r="K315" s="856"/>
      <c r="L315" s="856"/>
      <c r="M315" s="856"/>
      <c r="N315" s="856"/>
      <c r="O315" s="856"/>
      <c r="P315" s="856"/>
      <c r="Q315" s="856"/>
      <c r="R315" s="856"/>
      <c r="S315" s="856"/>
      <c r="T315" s="856"/>
      <c r="U315" s="856"/>
      <c r="V315" s="856"/>
      <c r="W315" s="857"/>
      <c r="X315" s="452"/>
      <c r="Y315" s="452"/>
      <c r="Z315" s="452"/>
      <c r="AA315" s="452"/>
      <c r="AB315" s="452"/>
      <c r="AC315" s="452"/>
      <c r="AD315" s="452"/>
      <c r="AE315" s="452"/>
      <c r="AF315" s="419"/>
      <c r="AG315" s="257"/>
      <c r="AH315" s="428"/>
      <c r="AI315" s="428"/>
      <c r="AJ315" s="428"/>
      <c r="AK315" s="267"/>
      <c r="AL315" s="4"/>
    </row>
    <row r="316" spans="1:38"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428"/>
      <c r="AK316" s="267"/>
      <c r="AL316" s="4"/>
    </row>
    <row r="317" spans="1:38"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428"/>
      <c r="AK317" s="267"/>
      <c r="AL317" s="4"/>
    </row>
    <row r="318" spans="1:38"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58" t="s">
        <v>753</v>
      </c>
      <c r="AD318" s="858"/>
      <c r="AE318" s="858"/>
      <c r="AF318" s="858"/>
      <c r="AG318" s="392">
        <f>SUM(AG11:AG311)</f>
        <v>354</v>
      </c>
      <c r="AH318" s="392">
        <f>SUM(AH11:AH311)</f>
        <v>234</v>
      </c>
      <c r="AI318" s="392">
        <f>SUM(AI11:AI311)</f>
        <v>296</v>
      </c>
      <c r="AJ318" s="392">
        <f>SUM(AJ11:AJ311)</f>
        <v>40</v>
      </c>
      <c r="AK318" s="620">
        <f>SUM(AK11:AK311)</f>
        <v>4349.9009999999998</v>
      </c>
      <c r="AL318" s="4"/>
    </row>
    <row r="319" spans="1:38"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59" t="s">
        <v>755</v>
      </c>
      <c r="T319" s="859"/>
      <c r="U319" s="859"/>
      <c r="V319" s="859"/>
      <c r="W319" s="859"/>
      <c r="X319" s="859"/>
      <c r="Y319" s="859"/>
      <c r="Z319" s="859"/>
      <c r="AA319" s="428"/>
      <c r="AB319" s="428"/>
      <c r="AC319" s="428"/>
      <c r="AD319" s="428"/>
      <c r="AE319" s="428"/>
      <c r="AF319" s="428"/>
      <c r="AG319" s="428"/>
      <c r="AH319" s="428"/>
      <c r="AI319" s="428"/>
      <c r="AJ319" s="428"/>
      <c r="AK319" s="369"/>
      <c r="AL319" s="4"/>
    </row>
    <row r="320" spans="1:38"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428"/>
      <c r="AK320" s="369"/>
      <c r="AL320" s="4"/>
    </row>
    <row r="321" spans="2:38" ht="15" customHeight="1" x14ac:dyDescent="0.35">
      <c r="B321" s="572"/>
      <c r="C321" s="573"/>
      <c r="D321" s="573"/>
      <c r="E321" s="573"/>
      <c r="F321" s="573"/>
      <c r="G321" s="860" t="s">
        <v>756</v>
      </c>
      <c r="H321" s="860"/>
      <c r="I321" s="862" t="s">
        <v>757</v>
      </c>
      <c r="J321" s="862"/>
      <c r="K321" s="862"/>
      <c r="L321" s="862"/>
      <c r="M321" s="864" t="s">
        <v>758</v>
      </c>
      <c r="N321" s="864"/>
      <c r="O321" s="866" t="s">
        <v>759</v>
      </c>
      <c r="P321" s="866"/>
      <c r="Q321" s="574"/>
      <c r="R321" s="575"/>
      <c r="S321" s="868" t="s">
        <v>760</v>
      </c>
      <c r="T321" s="848"/>
      <c r="U321" s="847" t="s">
        <v>761</v>
      </c>
      <c r="V321" s="864"/>
      <c r="W321" s="848"/>
      <c r="X321" s="845" t="s">
        <v>762</v>
      </c>
      <c r="Y321" s="847" t="s">
        <v>753</v>
      </c>
      <c r="Z321" s="848"/>
      <c r="AA321" s="851" t="s">
        <v>763</v>
      </c>
      <c r="AB321" s="851"/>
      <c r="AC321" s="851" t="s">
        <v>764</v>
      </c>
      <c r="AD321" s="852"/>
      <c r="AE321" s="852"/>
      <c r="AF321" s="853"/>
      <c r="AG321" s="828" t="s">
        <v>681</v>
      </c>
      <c r="AH321" s="828"/>
      <c r="AI321" s="828"/>
      <c r="AJ321" s="828"/>
      <c r="AK321" s="829"/>
      <c r="AL321" s="4"/>
    </row>
    <row r="322" spans="2:38" ht="22.75" customHeight="1" thickBot="1" x14ac:dyDescent="0.4">
      <c r="B322" s="482"/>
      <c r="C322" s="448"/>
      <c r="D322" s="448"/>
      <c r="E322" s="448"/>
      <c r="G322" s="861"/>
      <c r="H322" s="861"/>
      <c r="I322" s="863"/>
      <c r="J322" s="863"/>
      <c r="K322" s="863"/>
      <c r="L322" s="863"/>
      <c r="M322" s="865"/>
      <c r="N322" s="865"/>
      <c r="O322" s="867"/>
      <c r="P322" s="867"/>
      <c r="Q322" s="483"/>
      <c r="R322" s="576"/>
      <c r="S322" s="869"/>
      <c r="T322" s="850"/>
      <c r="U322" s="849"/>
      <c r="V322" s="870"/>
      <c r="W322" s="850"/>
      <c r="X322" s="846"/>
      <c r="Y322" s="849"/>
      <c r="Z322" s="850"/>
      <c r="AA322" s="823"/>
      <c r="AB322" s="823"/>
      <c r="AC322" s="823"/>
      <c r="AD322" s="795"/>
      <c r="AE322" s="795"/>
      <c r="AF322" s="854"/>
      <c r="AG322" s="828"/>
      <c r="AH322" s="828"/>
      <c r="AI322" s="828"/>
      <c r="AJ322" s="828"/>
      <c r="AK322" s="829"/>
      <c r="AL322" s="4"/>
    </row>
    <row r="323" spans="2:38" x14ac:dyDescent="0.35">
      <c r="B323" s="482"/>
      <c r="C323" s="448"/>
      <c r="D323" s="448"/>
      <c r="E323" s="448"/>
      <c r="F323" s="448"/>
      <c r="G323" s="448"/>
      <c r="H323" s="448"/>
      <c r="I323" s="448"/>
      <c r="J323" s="448"/>
      <c r="K323" s="448"/>
      <c r="L323" s="448"/>
      <c r="M323" s="448"/>
      <c r="N323" s="448"/>
      <c r="O323" s="483"/>
      <c r="P323" s="483"/>
      <c r="Q323" s="483"/>
      <c r="R323" s="576"/>
      <c r="S323" s="869"/>
      <c r="T323" s="850"/>
      <c r="U323" s="849"/>
      <c r="V323" s="870"/>
      <c r="W323" s="850"/>
      <c r="X323" s="846"/>
      <c r="Y323" s="849"/>
      <c r="Z323" s="850"/>
      <c r="AA323" s="823"/>
      <c r="AB323" s="823"/>
      <c r="AC323" s="823"/>
      <c r="AD323" s="795"/>
      <c r="AE323" s="795"/>
      <c r="AF323" s="854"/>
      <c r="AG323" s="828"/>
      <c r="AH323" s="828"/>
      <c r="AI323" s="828"/>
      <c r="AJ323" s="828"/>
      <c r="AK323" s="829"/>
      <c r="AL323" s="4"/>
    </row>
    <row r="324" spans="2:38" x14ac:dyDescent="0.35">
      <c r="B324" s="482"/>
      <c r="C324" s="448"/>
      <c r="D324" s="448"/>
      <c r="E324" s="448"/>
      <c r="F324" s="448"/>
      <c r="G324" s="448"/>
      <c r="H324" s="448"/>
      <c r="I324" s="448"/>
      <c r="J324" s="448"/>
      <c r="K324" s="448"/>
      <c r="L324" s="448"/>
      <c r="M324" s="448"/>
      <c r="N324" s="448"/>
      <c r="O324" s="448"/>
      <c r="P324" s="448"/>
      <c r="Q324" s="448"/>
      <c r="R324" s="577"/>
      <c r="S324" s="869"/>
      <c r="T324" s="850"/>
      <c r="U324" s="849"/>
      <c r="V324" s="870"/>
      <c r="W324" s="850"/>
      <c r="X324" s="846"/>
      <c r="Y324" s="849"/>
      <c r="Z324" s="850"/>
      <c r="AA324" s="823"/>
      <c r="AB324" s="823"/>
      <c r="AC324" s="823"/>
      <c r="AD324" s="795"/>
      <c r="AE324" s="795"/>
      <c r="AF324" s="854"/>
      <c r="AG324" s="828"/>
      <c r="AH324" s="828"/>
      <c r="AI324" s="828"/>
      <c r="AJ324" s="828"/>
      <c r="AK324" s="829"/>
      <c r="AL324" s="4"/>
    </row>
    <row r="325" spans="2:38" x14ac:dyDescent="0.35">
      <c r="B325" s="482"/>
      <c r="C325" s="448"/>
      <c r="D325" s="448"/>
      <c r="E325" s="443" t="s">
        <v>765</v>
      </c>
      <c r="F325" s="448"/>
      <c r="G325" s="448"/>
      <c r="H325" s="448"/>
      <c r="I325" s="448"/>
      <c r="J325" s="448"/>
      <c r="K325" s="448"/>
      <c r="L325" s="448"/>
      <c r="M325" s="448"/>
      <c r="N325" s="443" t="s">
        <v>766</v>
      </c>
      <c r="O325" s="448"/>
      <c r="P325" s="448"/>
      <c r="Q325" s="448"/>
      <c r="R325" s="577"/>
      <c r="S325" s="810"/>
      <c r="T325" s="811"/>
      <c r="U325" s="814"/>
      <c r="V325" s="815"/>
      <c r="W325" s="811"/>
      <c r="X325" s="817"/>
      <c r="Y325" s="814"/>
      <c r="Z325" s="811"/>
      <c r="AA325" s="823"/>
      <c r="AB325" s="823"/>
      <c r="AC325" s="823"/>
      <c r="AD325" s="795"/>
      <c r="AE325" s="795"/>
      <c r="AF325" s="854"/>
      <c r="AG325" s="828"/>
      <c r="AH325" s="828"/>
      <c r="AI325" s="828"/>
      <c r="AJ325" s="828"/>
      <c r="AK325" s="829"/>
      <c r="AL325" s="4"/>
    </row>
    <row r="326" spans="2:38" x14ac:dyDescent="0.35">
      <c r="B326" s="482"/>
      <c r="C326" s="448"/>
      <c r="D326" s="448"/>
      <c r="E326" s="443" t="s">
        <v>767</v>
      </c>
      <c r="F326" s="448"/>
      <c r="G326" s="448"/>
      <c r="H326" s="826"/>
      <c r="I326" s="443" t="s">
        <v>768</v>
      </c>
      <c r="J326" s="826"/>
      <c r="K326" s="443" t="s">
        <v>768</v>
      </c>
      <c r="L326" s="827"/>
      <c r="M326" s="448"/>
      <c r="N326" s="443" t="s">
        <v>769</v>
      </c>
      <c r="O326" s="448"/>
      <c r="P326" s="448"/>
      <c r="Q326" s="448"/>
      <c r="R326" s="577"/>
      <c r="S326" s="808">
        <v>1</v>
      </c>
      <c r="T326" s="809"/>
      <c r="U326" s="812" t="s">
        <v>21</v>
      </c>
      <c r="V326" s="813"/>
      <c r="W326" s="809"/>
      <c r="X326" s="816" t="s">
        <v>770</v>
      </c>
      <c r="Y326" s="818">
        <v>379</v>
      </c>
      <c r="Z326" s="819"/>
      <c r="AA326" s="800">
        <f>AG318</f>
        <v>354</v>
      </c>
      <c r="AB326" s="800"/>
      <c r="AC326" s="800">
        <f>+Y326-AA326</f>
        <v>25</v>
      </c>
      <c r="AD326" s="798"/>
      <c r="AE326" s="798"/>
      <c r="AF326" s="801"/>
      <c r="AG326" s="828"/>
      <c r="AH326" s="828"/>
      <c r="AI326" s="828"/>
      <c r="AJ326" s="828"/>
      <c r="AK326" s="829"/>
      <c r="AL326" s="802"/>
    </row>
    <row r="327" spans="2:38" x14ac:dyDescent="0.35">
      <c r="B327" s="482"/>
      <c r="C327" s="448"/>
      <c r="D327" s="448"/>
      <c r="E327" s="584"/>
      <c r="F327" s="584"/>
      <c r="G327" s="448"/>
      <c r="H327" s="826"/>
      <c r="I327" s="448"/>
      <c r="J327" s="826"/>
      <c r="K327" s="448"/>
      <c r="L327" s="827"/>
      <c r="M327" s="448"/>
      <c r="N327" s="448"/>
      <c r="O327" s="443" t="s">
        <v>772</v>
      </c>
      <c r="P327" s="448"/>
      <c r="Q327" s="448"/>
      <c r="R327" s="577"/>
      <c r="S327" s="810"/>
      <c r="T327" s="811"/>
      <c r="U327" s="814"/>
      <c r="V327" s="815"/>
      <c r="W327" s="811"/>
      <c r="X327" s="817"/>
      <c r="Y327" s="820"/>
      <c r="Z327" s="821"/>
      <c r="AA327" s="800"/>
      <c r="AB327" s="800"/>
      <c r="AC327" s="800"/>
      <c r="AD327" s="798"/>
      <c r="AE327" s="798"/>
      <c r="AF327" s="801"/>
      <c r="AG327" s="828"/>
      <c r="AH327" s="828"/>
      <c r="AI327" s="828"/>
      <c r="AJ327" s="828"/>
      <c r="AK327" s="829"/>
      <c r="AL327" s="802"/>
    </row>
    <row r="328" spans="2:38" ht="12.65" customHeight="1" x14ac:dyDescent="0.35">
      <c r="B328" s="482"/>
      <c r="C328" s="448"/>
      <c r="D328" s="443"/>
      <c r="E328" s="448" t="s">
        <v>771</v>
      </c>
      <c r="F328" s="584"/>
      <c r="G328" s="485"/>
      <c r="H328" s="486"/>
      <c r="I328" s="485"/>
      <c r="J328" s="486"/>
      <c r="K328" s="485"/>
      <c r="L328" s="485"/>
      <c r="M328" s="485"/>
      <c r="N328" s="443"/>
      <c r="O328" s="448"/>
      <c r="P328" s="448"/>
      <c r="Q328" s="448"/>
      <c r="R328" s="577"/>
      <c r="S328" s="808">
        <v>2</v>
      </c>
      <c r="T328" s="809"/>
      <c r="U328" s="812" t="s">
        <v>25</v>
      </c>
      <c r="V328" s="813"/>
      <c r="W328" s="809"/>
      <c r="X328" s="816" t="s">
        <v>770</v>
      </c>
      <c r="Y328" s="818">
        <f>+Y326</f>
        <v>379</v>
      </c>
      <c r="Z328" s="819"/>
      <c r="AA328" s="800">
        <f>AI318</f>
        <v>296</v>
      </c>
      <c r="AB328" s="800"/>
      <c r="AC328" s="800">
        <f>+Y328-AA328</f>
        <v>83</v>
      </c>
      <c r="AD328" s="798"/>
      <c r="AE328" s="798"/>
      <c r="AF328" s="801"/>
      <c r="AG328" s="828"/>
      <c r="AH328" s="828"/>
      <c r="AI328" s="828"/>
      <c r="AJ328" s="828"/>
      <c r="AK328" s="829"/>
      <c r="AL328" s="802"/>
    </row>
    <row r="329" spans="2:38" x14ac:dyDescent="0.35">
      <c r="B329" s="482"/>
      <c r="C329" s="448"/>
      <c r="D329" s="448"/>
      <c r="E329" s="448" t="s">
        <v>852</v>
      </c>
      <c r="G329" s="448"/>
      <c r="H329" s="583"/>
      <c r="I329" s="448"/>
      <c r="J329" s="583"/>
      <c r="K329" s="443"/>
      <c r="L329" s="448"/>
      <c r="M329" s="448"/>
      <c r="N329" s="448"/>
      <c r="O329" s="448"/>
      <c r="P329" s="448"/>
      <c r="Q329" s="448"/>
      <c r="R329" s="577"/>
      <c r="S329" s="810"/>
      <c r="T329" s="811"/>
      <c r="U329" s="814"/>
      <c r="V329" s="815"/>
      <c r="W329" s="811"/>
      <c r="X329" s="817"/>
      <c r="Y329" s="820"/>
      <c r="Z329" s="821"/>
      <c r="AA329" s="800"/>
      <c r="AB329" s="800"/>
      <c r="AC329" s="800"/>
      <c r="AD329" s="798"/>
      <c r="AE329" s="798"/>
      <c r="AF329" s="801"/>
      <c r="AG329" s="828"/>
      <c r="AH329" s="828"/>
      <c r="AI329" s="828"/>
      <c r="AJ329" s="828"/>
      <c r="AK329" s="829"/>
      <c r="AL329" s="802"/>
    </row>
    <row r="330" spans="2:38" x14ac:dyDescent="0.35">
      <c r="B330" s="482"/>
      <c r="C330" s="448"/>
      <c r="D330" s="448"/>
      <c r="E330" s="448"/>
      <c r="F330" s="487"/>
      <c r="G330" s="448"/>
      <c r="H330" s="448"/>
      <c r="I330" s="483"/>
      <c r="J330" s="483"/>
      <c r="K330" s="448"/>
      <c r="M330" s="448"/>
      <c r="N330" s="448"/>
      <c r="O330" s="448"/>
      <c r="P330" s="448"/>
      <c r="Q330" s="448"/>
      <c r="R330" s="577"/>
      <c r="S330" s="808">
        <v>3</v>
      </c>
      <c r="T330" s="809"/>
      <c r="U330" s="812" t="s">
        <v>773</v>
      </c>
      <c r="V330" s="813"/>
      <c r="W330" s="809"/>
      <c r="X330" s="816" t="s">
        <v>774</v>
      </c>
      <c r="Y330" s="832">
        <v>139.59100000000001</v>
      </c>
      <c r="Z330" s="833"/>
      <c r="AA330" s="836">
        <f>AK318/1000</f>
        <v>4.349901</v>
      </c>
      <c r="AB330" s="836"/>
      <c r="AC330" s="839">
        <f>+Y330-AA330</f>
        <v>135.24109900000002</v>
      </c>
      <c r="AD330" s="840"/>
      <c r="AE330" s="840"/>
      <c r="AF330" s="841"/>
      <c r="AG330" s="828"/>
      <c r="AH330" s="828"/>
      <c r="AI330" s="828"/>
      <c r="AJ330" s="828"/>
      <c r="AK330" s="829"/>
      <c r="AL330" s="802"/>
    </row>
    <row r="331" spans="2:38" x14ac:dyDescent="0.35">
      <c r="B331" s="482"/>
      <c r="C331" s="448"/>
      <c r="D331" s="448"/>
      <c r="E331" s="448"/>
      <c r="F331" s="487" t="s">
        <v>853</v>
      </c>
      <c r="G331" s="448"/>
      <c r="H331" s="448"/>
      <c r="I331" s="483"/>
      <c r="J331" s="483"/>
      <c r="K331" s="448"/>
      <c r="L331" s="448"/>
      <c r="M331" s="448"/>
      <c r="N331" s="448"/>
      <c r="O331" s="448"/>
      <c r="P331" s="448"/>
      <c r="Q331" s="448"/>
      <c r="R331" s="577"/>
      <c r="S331" s="810"/>
      <c r="T331" s="811"/>
      <c r="U331" s="814"/>
      <c r="V331" s="815"/>
      <c r="W331" s="811"/>
      <c r="X331" s="817"/>
      <c r="Y331" s="834"/>
      <c r="Z331" s="835"/>
      <c r="AA331" s="836"/>
      <c r="AB331" s="836"/>
      <c r="AC331" s="839"/>
      <c r="AD331" s="840"/>
      <c r="AE331" s="840"/>
      <c r="AF331" s="841"/>
      <c r="AG331" s="828"/>
      <c r="AH331" s="828"/>
      <c r="AI331" s="828"/>
      <c r="AJ331" s="828"/>
      <c r="AK331" s="829"/>
      <c r="AL331" s="802"/>
    </row>
    <row r="332" spans="2:38" x14ac:dyDescent="0.35">
      <c r="B332" s="482"/>
      <c r="C332" s="448"/>
      <c r="D332" s="448"/>
      <c r="E332" s="448"/>
      <c r="F332" s="487"/>
      <c r="G332" s="448"/>
      <c r="H332" s="448"/>
      <c r="I332" s="448"/>
      <c r="J332" s="448"/>
      <c r="K332" s="448"/>
      <c r="L332" s="448"/>
      <c r="M332" s="448"/>
      <c r="N332" s="448"/>
      <c r="O332" s="448"/>
      <c r="P332" s="448"/>
      <c r="Q332" s="448"/>
      <c r="R332" s="577"/>
      <c r="S332" s="808">
        <v>4</v>
      </c>
      <c r="T332" s="809"/>
      <c r="U332" s="812" t="s">
        <v>24</v>
      </c>
      <c r="V332" s="813"/>
      <c r="W332" s="809"/>
      <c r="X332" s="816" t="s">
        <v>770</v>
      </c>
      <c r="Y332" s="818">
        <f>+Y326</f>
        <v>379</v>
      </c>
      <c r="Z332" s="819"/>
      <c r="AA332" s="800">
        <f>AH318</f>
        <v>234</v>
      </c>
      <c r="AB332" s="800"/>
      <c r="AC332" s="800">
        <f>+Y332-AA332</f>
        <v>145</v>
      </c>
      <c r="AD332" s="798"/>
      <c r="AE332" s="798"/>
      <c r="AF332" s="801"/>
      <c r="AG332" s="828"/>
      <c r="AH332" s="828"/>
      <c r="AI332" s="828"/>
      <c r="AJ332" s="828"/>
      <c r="AK332" s="829"/>
      <c r="AL332" s="802"/>
    </row>
    <row r="333" spans="2:38" x14ac:dyDescent="0.35">
      <c r="B333" s="793" t="s">
        <v>775</v>
      </c>
      <c r="C333" s="794"/>
      <c r="D333" s="794" t="s">
        <v>776</v>
      </c>
      <c r="E333" s="794"/>
      <c r="F333" s="489"/>
      <c r="G333" s="489" t="s">
        <v>777</v>
      </c>
      <c r="H333" s="489"/>
      <c r="I333" s="489"/>
      <c r="J333" s="489"/>
      <c r="K333" s="489"/>
      <c r="L333" s="489"/>
      <c r="M333" s="489" t="s">
        <v>778</v>
      </c>
      <c r="N333" s="489"/>
      <c r="O333" s="489"/>
      <c r="P333" s="489" t="s">
        <v>779</v>
      </c>
      <c r="Q333" s="448"/>
      <c r="R333" s="578"/>
      <c r="S333" s="810"/>
      <c r="T333" s="811"/>
      <c r="U333" s="814"/>
      <c r="V333" s="815"/>
      <c r="W333" s="811"/>
      <c r="X333" s="817"/>
      <c r="Y333" s="820"/>
      <c r="Z333" s="821"/>
      <c r="AA333" s="800"/>
      <c r="AB333" s="800"/>
      <c r="AC333" s="800"/>
      <c r="AD333" s="798"/>
      <c r="AE333" s="798"/>
      <c r="AF333" s="801"/>
      <c r="AG333" s="828"/>
      <c r="AH333" s="828"/>
      <c r="AI333" s="828"/>
      <c r="AJ333" s="828"/>
      <c r="AK333" s="829"/>
      <c r="AL333" s="802"/>
    </row>
    <row r="334" spans="2:38" ht="24" customHeight="1" x14ac:dyDescent="0.35">
      <c r="B334" s="488"/>
      <c r="C334" s="489"/>
      <c r="D334" s="489"/>
      <c r="E334" s="489"/>
      <c r="F334" s="489"/>
      <c r="G334" s="489"/>
      <c r="H334" s="489"/>
      <c r="I334" s="489"/>
      <c r="J334" s="489" t="s">
        <v>780</v>
      </c>
      <c r="K334" s="489"/>
      <c r="L334" s="489"/>
      <c r="M334" s="489"/>
      <c r="N334" s="489"/>
      <c r="O334" s="489"/>
      <c r="P334" s="489"/>
      <c r="Q334" s="448"/>
      <c r="R334" s="578"/>
      <c r="S334" s="822">
        <v>5</v>
      </c>
      <c r="T334" s="823"/>
      <c r="U334" s="795" t="s">
        <v>850</v>
      </c>
      <c r="V334" s="796"/>
      <c r="W334" s="797"/>
      <c r="X334" s="397" t="s">
        <v>770</v>
      </c>
      <c r="Y334" s="798">
        <v>379</v>
      </c>
      <c r="Z334" s="799"/>
      <c r="AA334" s="800">
        <f>AJ318</f>
        <v>40</v>
      </c>
      <c r="AB334" s="800"/>
      <c r="AC334" s="800">
        <f>+Y334-AA334</f>
        <v>339</v>
      </c>
      <c r="AD334" s="798"/>
      <c r="AE334" s="798"/>
      <c r="AF334" s="801"/>
      <c r="AG334" s="828"/>
      <c r="AH334" s="828"/>
      <c r="AI334" s="828"/>
      <c r="AJ334" s="828"/>
      <c r="AK334" s="829"/>
      <c r="AL334" s="802"/>
    </row>
    <row r="335" spans="2:38" ht="22.5" customHeight="1" thickBot="1" x14ac:dyDescent="0.4">
      <c r="B335" s="490"/>
      <c r="C335" s="491"/>
      <c r="D335" s="491"/>
      <c r="E335" s="491"/>
      <c r="F335" s="491"/>
      <c r="G335" s="491"/>
      <c r="H335" s="491"/>
      <c r="I335" s="491"/>
      <c r="J335" s="491"/>
      <c r="K335" s="491"/>
      <c r="L335" s="491"/>
      <c r="M335" s="491"/>
      <c r="N335" s="492"/>
      <c r="O335" s="492"/>
      <c r="P335" s="492"/>
      <c r="Q335" s="492"/>
      <c r="R335" s="579"/>
      <c r="S335" s="824"/>
      <c r="T335" s="825"/>
      <c r="U335" s="803" t="s">
        <v>307</v>
      </c>
      <c r="V335" s="804"/>
      <c r="W335" s="805"/>
      <c r="X335" s="494" t="s">
        <v>770</v>
      </c>
      <c r="Y335" s="806"/>
      <c r="Z335" s="807"/>
      <c r="AA335" s="837"/>
      <c r="AB335" s="837"/>
      <c r="AC335" s="837">
        <f>+Y335-AA335</f>
        <v>0</v>
      </c>
      <c r="AD335" s="806"/>
      <c r="AE335" s="806"/>
      <c r="AF335" s="838"/>
      <c r="AG335" s="830"/>
      <c r="AH335" s="830"/>
      <c r="AI335" s="830"/>
      <c r="AJ335" s="830"/>
      <c r="AK335" s="831"/>
      <c r="AL335" s="80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258" priority="344" operator="equal">
      <formula>"HOLD"</formula>
    </cfRule>
    <cfRule type="cellIs" dxfId="3257" priority="343" operator="equal">
      <formula>"completedw"</formula>
    </cfRule>
    <cfRule type="cellIs" dxfId="3256" priority="345" operator="equal">
      <formula>"ROW"</formula>
    </cfRule>
  </conditionalFormatting>
  <conditionalFormatting sqref="A53:B53">
    <cfRule type="cellIs" dxfId="3255" priority="340" operator="equal">
      <formula>"completedw"</formula>
    </cfRule>
    <cfRule type="cellIs" dxfId="3254" priority="341" operator="equal">
      <formula>"HOLD"</formula>
    </cfRule>
    <cfRule type="cellIs" dxfId="3253" priority="342" operator="equal">
      <formula>"ROW"</formula>
    </cfRule>
  </conditionalFormatting>
  <conditionalFormatting sqref="A63:B63">
    <cfRule type="cellIs" dxfId="3252" priority="338" operator="equal">
      <formula>"HOLD"</formula>
    </cfRule>
    <cfRule type="cellIs" dxfId="3251" priority="339" operator="equal">
      <formula>"ROW"</formula>
    </cfRule>
    <cfRule type="cellIs" dxfId="3250" priority="337" operator="equal">
      <formula>"completedw"</formula>
    </cfRule>
  </conditionalFormatting>
  <conditionalFormatting sqref="A68:B70">
    <cfRule type="cellIs" dxfId="3249" priority="1425" operator="equal">
      <formula>"completedw"</formula>
    </cfRule>
    <cfRule type="cellIs" dxfId="3248" priority="1426" operator="equal">
      <formula>"HOLD"</formula>
    </cfRule>
    <cfRule type="cellIs" dxfId="3247" priority="1427" operator="equal">
      <formula>"ROW"</formula>
    </cfRule>
  </conditionalFormatting>
  <conditionalFormatting sqref="A74:B74">
    <cfRule type="cellIs" dxfId="3246" priority="336" operator="equal">
      <formula>"ROW"</formula>
    </cfRule>
    <cfRule type="cellIs" dxfId="3245" priority="335" operator="equal">
      <formula>"HOLD"</formula>
    </cfRule>
    <cfRule type="cellIs" dxfId="3244" priority="334" operator="equal">
      <formula>"completedw"</formula>
    </cfRule>
  </conditionalFormatting>
  <conditionalFormatting sqref="A79:B81">
    <cfRule type="cellIs" dxfId="3243" priority="1422" operator="equal">
      <formula>"ROW"</formula>
    </cfRule>
    <cfRule type="cellIs" dxfId="3242" priority="1420" operator="equal">
      <formula>"completedw"</formula>
    </cfRule>
    <cfRule type="cellIs" dxfId="3241" priority="1421" operator="equal">
      <formula>"HOLD"</formula>
    </cfRule>
  </conditionalFormatting>
  <conditionalFormatting sqref="A85:B85">
    <cfRule type="cellIs" dxfId="3240" priority="333" operator="equal">
      <formula>"ROW"</formula>
    </cfRule>
    <cfRule type="cellIs" dxfId="3239" priority="332" operator="equal">
      <formula>"HOLD"</formula>
    </cfRule>
    <cfRule type="cellIs" dxfId="3238" priority="331" operator="equal">
      <formula>"completedw"</formula>
    </cfRule>
  </conditionalFormatting>
  <conditionalFormatting sqref="A90:B92">
    <cfRule type="cellIs" dxfId="3237" priority="1417" operator="equal">
      <formula>"ROW"</formula>
    </cfRule>
    <cfRule type="cellIs" dxfId="3236" priority="1416" operator="equal">
      <formula>"HOLD"</formula>
    </cfRule>
    <cfRule type="cellIs" dxfId="3235" priority="1415" operator="equal">
      <formula>"completedw"</formula>
    </cfRule>
  </conditionalFormatting>
  <conditionalFormatting sqref="A96:B96">
    <cfRule type="cellIs" dxfId="3234" priority="328" operator="equal">
      <formula>"completedw"</formula>
    </cfRule>
    <cfRule type="cellIs" dxfId="3233" priority="329" operator="equal">
      <formula>"HOLD"</formula>
    </cfRule>
    <cfRule type="cellIs" dxfId="3232" priority="330" operator="equal">
      <formula>"ROW"</formula>
    </cfRule>
  </conditionalFormatting>
  <conditionalFormatting sqref="A108:B108">
    <cfRule type="cellIs" dxfId="3231" priority="325" operator="equal">
      <formula>"completedw"</formula>
    </cfRule>
    <cfRule type="cellIs" dxfId="3230" priority="327" operator="equal">
      <formula>"ROW"</formula>
    </cfRule>
    <cfRule type="cellIs" dxfId="3229" priority="326" operator="equal">
      <formula>"HOLD"</formula>
    </cfRule>
  </conditionalFormatting>
  <conditionalFormatting sqref="A120:B120">
    <cfRule type="cellIs" dxfId="3228" priority="321" operator="equal">
      <formula>"ROW"</formula>
    </cfRule>
    <cfRule type="cellIs" dxfId="3227" priority="320" operator="equal">
      <formula>"HOLD"</formula>
    </cfRule>
    <cfRule type="cellIs" dxfId="3226" priority="319" operator="equal">
      <formula>"completedw"</formula>
    </cfRule>
  </conditionalFormatting>
  <conditionalFormatting sqref="A132:B132">
    <cfRule type="cellIs" dxfId="3225" priority="317" operator="equal">
      <formula>"HOLD"</formula>
    </cfRule>
    <cfRule type="cellIs" dxfId="3224" priority="316" operator="equal">
      <formula>"completedw"</formula>
    </cfRule>
    <cfRule type="cellIs" dxfId="3223" priority="318" operator="equal">
      <formula>"ROW"</formula>
    </cfRule>
  </conditionalFormatting>
  <conditionalFormatting sqref="A156:B157">
    <cfRule type="cellIs" dxfId="3222" priority="286" operator="equal">
      <formula>"completedw"</formula>
    </cfRule>
    <cfRule type="cellIs" dxfId="3221" priority="288" operator="equal">
      <formula>"ROW"</formula>
    </cfRule>
    <cfRule type="cellIs" dxfId="3220" priority="287" operator="equal">
      <formula>"HOLD"</formula>
    </cfRule>
  </conditionalFormatting>
  <conditionalFormatting sqref="A167:B167">
    <cfRule type="cellIs" dxfId="3219" priority="314" operator="equal">
      <formula>"HOLD"</formula>
    </cfRule>
    <cfRule type="cellIs" dxfId="3218" priority="315" operator="equal">
      <formula>"ROW"</formula>
    </cfRule>
    <cfRule type="cellIs" dxfId="3217" priority="313" operator="equal">
      <formula>"completedw"</formula>
    </cfRule>
  </conditionalFormatting>
  <conditionalFormatting sqref="A178:B178">
    <cfRule type="cellIs" dxfId="3216" priority="311" operator="equal">
      <formula>"HOLD"</formula>
    </cfRule>
    <cfRule type="cellIs" dxfId="3215" priority="310" operator="equal">
      <formula>"completedw"</formula>
    </cfRule>
    <cfRule type="cellIs" dxfId="3214" priority="312" operator="equal">
      <formula>"ROW"</formula>
    </cfRule>
  </conditionalFormatting>
  <conditionalFormatting sqref="A189:B189">
    <cfRule type="cellIs" dxfId="3213" priority="307" operator="equal">
      <formula>"completedw"</formula>
    </cfRule>
    <cfRule type="cellIs" dxfId="3212" priority="309" operator="equal">
      <formula>"ROW"</formula>
    </cfRule>
    <cfRule type="cellIs" dxfId="3211" priority="308" operator="equal">
      <formula>"HOLD"</formula>
    </cfRule>
  </conditionalFormatting>
  <conditionalFormatting sqref="A200:B200">
    <cfRule type="cellIs" dxfId="3210" priority="283" operator="equal">
      <formula>"completedw"</formula>
    </cfRule>
    <cfRule type="cellIs" dxfId="3209" priority="285" operator="equal">
      <formula>"ROW"</formula>
    </cfRule>
    <cfRule type="cellIs" dxfId="3208" priority="284" operator="equal">
      <formula>"HOLD"</formula>
    </cfRule>
  </conditionalFormatting>
  <conditionalFormatting sqref="A243:B243">
    <cfRule type="cellIs" dxfId="3207" priority="354" operator="equal">
      <formula>"ROW"</formula>
    </cfRule>
    <cfRule type="cellIs" dxfId="3206" priority="353" operator="equal">
      <formula>"HOLD"</formula>
    </cfRule>
    <cfRule type="cellIs" dxfId="3205" priority="352" operator="equal">
      <formula>"completedw"</formula>
    </cfRule>
  </conditionalFormatting>
  <conditionalFormatting sqref="A253:B253">
    <cfRule type="cellIs" dxfId="3204" priority="349" operator="equal">
      <formula>"completedw"</formula>
    </cfRule>
    <cfRule type="cellIs" dxfId="3203" priority="350" operator="equal">
      <formula>"HOLD"</formula>
    </cfRule>
    <cfRule type="cellIs" dxfId="3202" priority="351" operator="equal">
      <formula>"ROW"</formula>
    </cfRule>
  </conditionalFormatting>
  <conditionalFormatting sqref="A259:B261">
    <cfRule type="cellIs" dxfId="3201" priority="145" operator="equal">
      <formula>"completedw"</formula>
    </cfRule>
    <cfRule type="cellIs" dxfId="3200" priority="146" operator="equal">
      <formula>"HOLD"</formula>
    </cfRule>
    <cfRule type="cellIs" dxfId="3199" priority="147" operator="equal">
      <formula>"ROW"</formula>
    </cfRule>
  </conditionalFormatting>
  <conditionalFormatting sqref="A273:B273">
    <cfRule type="cellIs" dxfId="3198" priority="306" operator="equal">
      <formula>"ROW"</formula>
    </cfRule>
    <cfRule type="cellIs" dxfId="3197" priority="305" operator="equal">
      <formula>"HOLD"</formula>
    </cfRule>
    <cfRule type="cellIs" dxfId="3196" priority="304" operator="equal">
      <formula>"completedw"</formula>
    </cfRule>
  </conditionalFormatting>
  <conditionalFormatting sqref="A278:B280">
    <cfRule type="cellIs" dxfId="3195" priority="1348" operator="equal">
      <formula>"completedw"</formula>
    </cfRule>
    <cfRule type="cellIs" dxfId="3194" priority="1349" operator="equal">
      <formula>"HOLD"</formula>
    </cfRule>
    <cfRule type="cellIs" dxfId="3193" priority="1350" operator="equal">
      <formula>"ROW"</formula>
    </cfRule>
  </conditionalFormatting>
  <conditionalFormatting sqref="A284:B284">
    <cfRule type="cellIs" dxfId="3192" priority="303" operator="equal">
      <formula>"ROW"</formula>
    </cfRule>
    <cfRule type="cellIs" dxfId="3191" priority="301" operator="equal">
      <formula>"completedw"</formula>
    </cfRule>
    <cfRule type="cellIs" dxfId="3190" priority="302" operator="equal">
      <formula>"HOLD"</formula>
    </cfRule>
  </conditionalFormatting>
  <conditionalFormatting sqref="A289:B291">
    <cfRule type="cellIs" dxfId="3189" priority="1341" operator="equal">
      <formula>"completedw"</formula>
    </cfRule>
    <cfRule type="cellIs" dxfId="3188" priority="1343" operator="equal">
      <formula>"ROW"</formula>
    </cfRule>
    <cfRule type="cellIs" dxfId="3187" priority="1342" operator="equal">
      <formula>"HOLD"</formula>
    </cfRule>
  </conditionalFormatting>
  <conditionalFormatting sqref="A295:B295">
    <cfRule type="cellIs" dxfId="3186" priority="298" operator="equal">
      <formula>"completedw"</formula>
    </cfRule>
    <cfRule type="cellIs" dxfId="3185" priority="300" operator="equal">
      <formula>"ROW"</formula>
    </cfRule>
    <cfRule type="cellIs" dxfId="3184" priority="299" operator="equal">
      <formula>"HOLD"</formula>
    </cfRule>
  </conditionalFormatting>
  <conditionalFormatting sqref="A300:B302">
    <cfRule type="cellIs" dxfId="3183" priority="786" operator="equal">
      <formula>"HOLD"</formula>
    </cfRule>
    <cfRule type="cellIs" dxfId="3182" priority="787" operator="equal">
      <formula>"ROW"</formula>
    </cfRule>
    <cfRule type="cellIs" dxfId="3181" priority="785" operator="equal">
      <formula>"completedw"</formula>
    </cfRule>
  </conditionalFormatting>
  <conditionalFormatting sqref="A306:B306">
    <cfRule type="cellIs" dxfId="3180" priority="296" operator="equal">
      <formula>"HOLD"</formula>
    </cfRule>
    <cfRule type="cellIs" dxfId="3179" priority="295" operator="equal">
      <formula>"completedw"</formula>
    </cfRule>
    <cfRule type="cellIs" dxfId="3178" priority="297" operator="equal">
      <formula>"ROW"</formula>
    </cfRule>
  </conditionalFormatting>
  <conditionalFormatting sqref="A311:B313">
    <cfRule type="cellIs" dxfId="3177" priority="698" operator="equal">
      <formula>"completedw"</formula>
    </cfRule>
    <cfRule type="cellIs" dxfId="3176" priority="699" operator="equal">
      <formula>"HOLD"</formula>
    </cfRule>
    <cfRule type="cellIs" dxfId="3175" priority="700" operator="equal">
      <formula>"ROW"</formula>
    </cfRule>
  </conditionalFormatting>
  <conditionalFormatting sqref="A315:B315">
    <cfRule type="cellIs" dxfId="3174" priority="269" operator="equal">
      <formula>"ROW"</formula>
    </cfRule>
    <cfRule type="cellIs" dxfId="3173" priority="268" operator="equal">
      <formula>"HOLD"</formula>
    </cfRule>
    <cfRule type="cellIs" dxfId="3172" priority="267" operator="equal">
      <formula>"completedw"</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2" operator="equal">
      <formula>"ROW"</formula>
    </cfRule>
    <cfRule type="cellIs" dxfId="3167" priority="811" operator="equal">
      <formula>"HOLD"</formula>
    </cfRule>
    <cfRule type="cellIs" dxfId="3166" priority="810" operator="equal">
      <formula>"completedw"</formula>
    </cfRule>
  </conditionalFormatting>
  <conditionalFormatting sqref="A267:C268">
    <cfRule type="cellIs" dxfId="3165" priority="1027" operator="equal">
      <formula>"completedw"</formula>
    </cfRule>
    <cfRule type="cellIs" dxfId="3164" priority="1028" operator="equal">
      <formula>"HOLD"</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7" operator="equal">
      <formula>"ROW"</formula>
    </cfRule>
    <cfRule type="cellIs" dxfId="3155" priority="446" operator="equal">
      <formula>"HOLD"</formula>
    </cfRule>
    <cfRule type="cellIs" dxfId="3154" priority="445" operator="equal">
      <formula>"completedw"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11" operator="equal">
      <formula>"ROW"</formula>
    </cfRule>
    <cfRule type="cellIs" dxfId="3149" priority="9" operator="equal">
      <formula>"completedw"</formula>
    </cfRule>
    <cfRule type="cellIs" dxfId="3148" priority="10" operator="equal">
      <formula>"HOLD"</formula>
    </cfRule>
  </conditionalFormatting>
  <conditionalFormatting sqref="A183:L186">
    <cfRule type="cellIs" dxfId="3147" priority="1309" operator="equal">
      <formula>"HOLD"</formula>
    </cfRule>
    <cfRule type="cellIs" dxfId="3146" priority="1310" operator="equal">
      <formula>"ROW"</formula>
    </cfRule>
    <cfRule type="cellIs" dxfId="3145"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144" priority="543" operator="equal">
      <formula>"HOLD"</formula>
    </cfRule>
    <cfRule type="cellIs" dxfId="3143" priority="544" operator="equal">
      <formula>"ROW"</formula>
    </cfRule>
    <cfRule type="cellIs" dxfId="3142" priority="542" operator="equal">
      <formula>"completedw"</formula>
    </cfRule>
  </conditionalFormatting>
  <conditionalFormatting sqref="B57">
    <cfRule type="cellIs" dxfId="3141" priority="1429" operator="equal">
      <formula>"Completed"</formula>
    </cfRule>
    <cfRule type="cellIs" dxfId="3140" priority="1428" operator="equal">
      <formula>"wip"</formula>
    </cfRule>
  </conditionalFormatting>
  <conditionalFormatting sqref="B68">
    <cfRule type="cellIs" dxfId="3139" priority="1424" operator="equal">
      <formula>"Completed"</formula>
    </cfRule>
    <cfRule type="cellIs" dxfId="3138" priority="1423" operator="equal">
      <formula>"wip"</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3" operator="equal">
      <formula>"wip"</formula>
    </cfRule>
    <cfRule type="cellIs" dxfId="3134" priority="1414" operator="equal">
      <formula>"Completed"</formula>
    </cfRule>
  </conditionalFormatting>
  <conditionalFormatting sqref="B102">
    <cfRule type="cellIs" dxfId="3133" priority="1647" operator="equal">
      <formula>"Completed"</formula>
    </cfRule>
    <cfRule type="cellIs" dxfId="3132" priority="1646" operator="equal">
      <formula>"wip"</formula>
    </cfRule>
  </conditionalFormatting>
  <conditionalFormatting sqref="B114">
    <cfRule type="cellIs" dxfId="3131" priority="1645" operator="equal">
      <formula>"Completed"</formula>
    </cfRule>
    <cfRule type="cellIs" dxfId="3130" priority="1644" operator="equal">
      <formula>"wip"</formula>
    </cfRule>
  </conditionalFormatting>
  <conditionalFormatting sqref="B126">
    <cfRule type="cellIs" dxfId="3129" priority="1643" operator="equal">
      <formula>"Completed"</formula>
    </cfRule>
    <cfRule type="cellIs" dxfId="3128" priority="1642" operator="equal">
      <formula>"wip"</formula>
    </cfRule>
  </conditionalFormatting>
  <conditionalFormatting sqref="B138">
    <cfRule type="cellIs" dxfId="3127" priority="1641" operator="equal">
      <formula>"Completed"</formula>
    </cfRule>
    <cfRule type="cellIs" dxfId="3126" priority="1640" operator="equal">
      <formula>"wip"</formula>
    </cfRule>
  </conditionalFormatting>
  <conditionalFormatting sqref="B150">
    <cfRule type="cellIs" dxfId="3125" priority="1639" operator="equal">
      <formula>"Completed"</formula>
    </cfRule>
    <cfRule type="cellIs" dxfId="3124" priority="1638" operator="equal">
      <formula>"wip"</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3" operator="equal">
      <formula>"Completed"</formula>
    </cfRule>
    <cfRule type="cellIs" dxfId="3107" priority="1492" operator="equal">
      <formula>"wip"</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4" operator="equal">
      <formula>"wip"</formula>
    </cfRule>
    <cfRule type="cellIs" dxfId="3102" priority="1465" operator="equal">
      <formula>"Completed"</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1" operator="equal">
      <formula>"wip"</formula>
    </cfRule>
    <cfRule type="cellIs" dxfId="3096" priority="1412" operator="equal">
      <formula>"Completed"</formula>
    </cfRule>
  </conditionalFormatting>
  <conditionalFormatting sqref="B278">
    <cfRule type="cellIs" dxfId="3095" priority="1347" operator="equal">
      <formula>"Completed"</formula>
    </cfRule>
    <cfRule type="cellIs" dxfId="3094" priority="1346" operator="equal">
      <formula>"wip"</formula>
    </cfRule>
  </conditionalFormatting>
  <conditionalFormatting sqref="B289">
    <cfRule type="cellIs" dxfId="3093" priority="1339" operator="equal">
      <formula>"wip"</formula>
    </cfRule>
    <cfRule type="cellIs" dxfId="3092" priority="1340" operator="equal">
      <formula>"Completed"</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ellIs" dxfId="3084" priority="602" operator="equal">
      <formula>"ROW"</formula>
    </cfRule>
    <cfRule type="cellIs" dxfId="3083" priority="603" operator="equal">
      <formula>"wip"</formula>
    </cfRule>
    <cfRule type="cellIs" dxfId="3082" priority="604" operator="equal">
      <formula>"Completed"</formula>
    </cfRule>
    <cfRule type="cellIs" dxfId="3081" priority="601" operator="equal">
      <formula>"HOLD"</formula>
    </cfRule>
    <cfRule type="containsText" dxfId="3080" priority="599" operator="containsText" text="Hold">
      <formula>NOT(ISERROR(SEARCH("Hold",C36)))</formula>
    </cfRule>
    <cfRule type="cellIs" dxfId="3079" priority="600" operator="equal">
      <formula>"completedw"</formula>
    </cfRule>
  </conditionalFormatting>
  <conditionalFormatting sqref="C79:C80">
    <cfRule type="containsText" dxfId="3078" priority="223" operator="containsText" text="Hold">
      <formula>NOT(ISERROR(SEARCH("Hold",C79)))</formula>
    </cfRule>
    <cfRule type="cellIs" dxfId="3077" priority="224" operator="equal">
      <formula>"completedw"</formula>
    </cfRule>
    <cfRule type="cellIs" dxfId="3076" priority="225" operator="equal">
      <formula>"HOLD"</formula>
    </cfRule>
    <cfRule type="cellIs" dxfId="3075" priority="228" operator="equal">
      <formula>"Completed"</formula>
    </cfRule>
    <cfRule type="cellIs" dxfId="3074" priority="227" operator="equal">
      <formula>"wip"</formula>
    </cfRule>
    <cfRule type="cellIs" dxfId="3073" priority="226" operator="equal">
      <formula>"ROW"</formula>
    </cfRule>
  </conditionalFormatting>
  <conditionalFormatting sqref="C90:C91">
    <cfRule type="containsText" dxfId="3072" priority="580" operator="containsText" text="Hold">
      <formula>NOT(ISERROR(SEARCH("Hold",C90)))</formula>
    </cfRule>
    <cfRule type="cellIs" dxfId="3071" priority="585" operator="equal">
      <formula>"Completed"</formula>
    </cfRule>
    <cfRule type="cellIs" dxfId="3070" priority="584" operator="equal">
      <formula>"wip"</formula>
    </cfRule>
    <cfRule type="cellIs" dxfId="3069" priority="583" operator="equal">
      <formula>"ROW"</formula>
    </cfRule>
    <cfRule type="cellIs" dxfId="3068" priority="582" operator="equal">
      <formula>"HOLD"</formula>
    </cfRule>
    <cfRule type="cellIs" dxfId="3067" priority="581" operator="equal">
      <formula>"completedw"</formula>
    </cfRule>
  </conditionalFormatting>
  <conditionalFormatting sqref="C102:C103">
    <cfRule type="cellIs" dxfId="3066" priority="220" operator="equal">
      <formula>"ROW"</formula>
    </cfRule>
    <cfRule type="cellIs" dxfId="3065" priority="221" operator="equal">
      <formula>"wip"</formula>
    </cfRule>
    <cfRule type="cellIs" dxfId="3064" priority="222" operator="equal">
      <formula>"Completed"</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9" operator="equal">
      <formula>"HOLD"</formula>
    </cfRule>
    <cfRule type="cellIs" dxfId="3053" priority="158" operator="equal">
      <formula>"completedw"</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5" operator="equal">
      <formula>"HOLD"</formula>
    </cfRule>
    <cfRule type="cellIs" dxfId="3048" priority="186" operator="equal">
      <formula>"ROW"</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1" operator="equal">
      <formula>"Completed"</formula>
    </cfRule>
    <cfRule type="cellIs" dxfId="3043" priority="1030" operator="equal">
      <formula>"wip"</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4" operator="equal">
      <formula>"HOLD"</formula>
    </cfRule>
    <cfRule type="containsText" dxfId="3039" priority="882" operator="containsText" text="Hold">
      <formula>NOT(ISERROR(SEARCH("Hold",C289)))</formula>
    </cfRule>
    <cfRule type="cellIs" dxfId="3038" priority="883" operator="equal">
      <formula>"completedw"</formula>
    </cfRule>
    <cfRule type="cellIs" dxfId="3037" priority="885" operator="equal">
      <formula>"ROW"</formula>
    </cfRule>
    <cfRule type="cellIs" dxfId="3036" priority="886" operator="equal">
      <formula>"wip"</formula>
    </cfRule>
    <cfRule type="cellIs" dxfId="3035" priority="887" operator="equal">
      <formula>"Completed"</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5" operator="equal">
      <formula>"Completed"</formula>
    </cfRule>
    <cfRule type="cellIs" dxfId="3030" priority="1024" operator="equal">
      <formula>"wip"</formula>
    </cfRule>
    <cfRule type="cellIs" dxfId="3029" priority="1021" operator="equal">
      <formula>"completedw"</formula>
    </cfRule>
    <cfRule type="cellIs" dxfId="3028" priority="1023" operator="equal">
      <formula>"ROW"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1" operator="equal">
      <formula>"completedw"</formula>
    </cfRule>
    <cfRule type="cellIs" dxfId="3021" priority="694" operator="equal">
      <formula>"wip"</formula>
    </cfRule>
    <cfRule type="cellIs" dxfId="3020" priority="693" operator="equal">
      <formula>"ROW"</formula>
    </cfRule>
    <cfRule type="cellIs" dxfId="3019" priority="695" operator="equal">
      <formula>"Completed"</formula>
    </cfRule>
    <cfRule type="cellIs" dxfId="3018" priority="692" operator="equal">
      <formula>"HOLD"</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0" operator="equal">
      <formula>"HOLD"</formula>
    </cfRule>
    <cfRule type="cellIs" dxfId="3013" priority="1229" operator="equal">
      <formula>"completedw"</formula>
    </cfRule>
    <cfRule type="cellIs" dxfId="3012" priority="1233" operator="equal">
      <formula>"Completed"</formula>
    </cfRule>
    <cfRule type="cellIs" dxfId="3011" priority="1232" operator="equal">
      <formula>"wip"</formula>
    </cfRule>
  </conditionalFormatting>
  <conditionalFormatting sqref="C68:F69">
    <cfRule type="cellIs" dxfId="3010" priority="1244" operator="equal">
      <formula>"wip"</formula>
    </cfRule>
    <cfRule type="cellIs" dxfId="3009" priority="1243" operator="equal">
      <formula>"ROW"</formula>
    </cfRule>
    <cfRule type="cellIs" dxfId="3008" priority="1242" operator="equal">
      <formula>"HOLD"</formula>
    </cfRule>
    <cfRule type="cellIs" dxfId="3007" priority="1241" operator="equal">
      <formula>"completedw"</formula>
    </cfRule>
    <cfRule type="cellIs" dxfId="3006" priority="1245" operator="equal">
      <formula>"Completed"</formula>
    </cfRule>
  </conditionalFormatting>
  <conditionalFormatting sqref="C51:I51">
    <cfRule type="cellIs" dxfId="3005" priority="514" operator="equal">
      <formula>"completedw"</formula>
    </cfRule>
    <cfRule type="cellIs" dxfId="3004" priority="515" operator="equal">
      <formula>"HOLD"</formula>
    </cfRule>
    <cfRule type="cellIs" dxfId="3003" priority="516" operator="equal">
      <formula>"ROW"</formula>
    </cfRule>
  </conditionalFormatting>
  <conditionalFormatting sqref="C81:AA81 C302:AA302 C313:AA313">
    <cfRule type="cellIs" dxfId="3002" priority="1291" operator="equal">
      <formula>"ROW"</formula>
    </cfRule>
    <cfRule type="cellIs" dxfId="3001" priority="1293" operator="equal">
      <formula>"wip"</formula>
    </cfRule>
    <cfRule type="cellIs" dxfId="3000" priority="1290" operator="equal">
      <formula>"HOLD"</formula>
    </cfRule>
    <cfRule type="cellIs" dxfId="2999" priority="1289" operator="equal">
      <formula>"completedw"</formula>
    </cfRule>
    <cfRule type="cellIs" dxfId="2998" priority="1292" operator="equal">
      <formula>"Completed"</formula>
    </cfRule>
  </conditionalFormatting>
  <conditionalFormatting sqref="C185:AA185">
    <cfRule type="cellIs" dxfId="2997" priority="646" operator="equal">
      <formula>"Completed"</formula>
    </cfRule>
  </conditionalFormatting>
  <conditionalFormatting sqref="C259:AA259">
    <cfRule type="cellIs" dxfId="2996" priority="1328" operator="equal">
      <formula>"Completed"</formula>
    </cfRule>
    <cfRule type="cellIs" dxfId="2995" priority="1327" operator="equal">
      <formula>"ROW"</formula>
    </cfRule>
    <cfRule type="cellIs" dxfId="2994" priority="1326" operator="equal">
      <formula>"HOLD"</formula>
    </cfRule>
    <cfRule type="cellIs" dxfId="2993" priority="1325" operator="equal">
      <formula>"completedw"</formula>
    </cfRule>
  </conditionalFormatting>
  <conditionalFormatting sqref="C38:AC38">
    <cfRule type="cellIs" dxfId="2992" priority="1281" operator="equal">
      <formula>"Completed"</formula>
    </cfRule>
    <cfRule type="cellIs" dxfId="2991" priority="1282" operator="equal">
      <formula>"wip"</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3" operator="equal">
      <formula>"Completed"</formula>
    </cfRule>
    <cfRule type="cellIs" dxfId="2987" priority="1632" operator="equal">
      <formula>"wip"</formula>
    </cfRule>
  </conditionalFormatting>
  <conditionalFormatting sqref="D183">
    <cfRule type="cellIs" dxfId="2986" priority="1605" operator="equal">
      <formula>"Completed"</formula>
    </cfRule>
    <cfRule type="cellIs" dxfId="2985" priority="1604" operator="equal">
      <formula>"wip"</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6" operator="equal">
      <formula>"wip"</formula>
    </cfRule>
    <cfRule type="cellIs" dxfId="2981" priority="1547" operator="equal">
      <formula>"Completed"</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0" operator="equal">
      <formula>"wip"</formula>
    </cfRule>
    <cfRule type="cellIs" dxfId="2977" priority="1491" operator="equal">
      <formula>"Completed"</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9" operator="equal">
      <formula>"Completed"</formula>
    </cfRule>
    <cfRule type="cellIs" dxfId="2973" priority="1408" operator="equal">
      <formula>"wip"</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09" operator="equal">
      <formula>"wip"</formula>
    </cfRule>
    <cfRule type="cellIs" dxfId="2966" priority="610" operator="equal">
      <formula>"Completed"</formula>
    </cfRule>
  </conditionalFormatting>
  <conditionalFormatting sqref="D267:E268">
    <cfRule type="cellIs" dxfId="2965" priority="1036" operator="equal">
      <formula>"wip"</formula>
    </cfRule>
    <cfRule type="cellIs" dxfId="2964" priority="1037" operator="equal">
      <formula>"Completed"</formula>
    </cfRule>
    <cfRule type="cellIs" dxfId="2963" priority="1034" operator="equal">
      <formula>"HOLD"</formula>
    </cfRule>
    <cfRule type="cellIs" dxfId="2962" priority="1033" operator="equal">
      <formula>"completedw"</formula>
    </cfRule>
    <cfRule type="cellIs" dxfId="2961" priority="1035" operator="equal">
      <formula>"ROW"</formula>
    </cfRule>
  </conditionalFormatting>
  <conditionalFormatting sqref="D289:E290">
    <cfRule type="cellIs" dxfId="2960" priority="893" operator="equal">
      <formula>"Completed"</formula>
    </cfRule>
    <cfRule type="cellIs" dxfId="2959" priority="889" operator="equal">
      <formula>"completedw"</formula>
    </cfRule>
    <cfRule type="cellIs" dxfId="2958" priority="890" operator="equal">
      <formula>"HOLD"</formula>
    </cfRule>
    <cfRule type="cellIs" dxfId="2957" priority="891" operator="equal">
      <formula>"ROW"</formula>
    </cfRule>
    <cfRule type="cellIs" dxfId="2956" priority="892" operator="equal">
      <formula>"wip"</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2" operator="equal">
      <formula>"HOLD"</formula>
    </cfRule>
    <cfRule type="cellIs" dxfId="2951" priority="1183" operator="equal">
      <formula>"ROW"</formula>
    </cfRule>
    <cfRule type="cellIs" dxfId="2950" priority="1181" operator="equal">
      <formula>"completedw"</formula>
    </cfRule>
    <cfRule type="cellIs" dxfId="2949" priority="1185" operator="equal">
      <formula>"Completed"</formula>
    </cfRule>
    <cfRule type="cellIs" dxfId="2948"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2" operator="equal">
      <formula>"HOLD"</formula>
    </cfRule>
    <cfRule type="cellIs" dxfId="2946"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3" operator="equal">
      <formula>"ROW"</formula>
    </cfRule>
    <cfRule type="cellIs" dxfId="2937" priority="131" operator="equal">
      <formula>"completedw"</formula>
    </cfRule>
    <cfRule type="cellIs" dxfId="2936" priority="132" operator="equal">
      <formula>"HOLD"</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0" operator="equal">
      <formula>"completedw"</formula>
    </cfRule>
    <cfRule type="cellIs" dxfId="2931" priority="431" operator="equal">
      <formula>"HOLD"</formula>
    </cfRule>
    <cfRule type="cellIs" dxfId="2930" priority="432" operator="equal">
      <formula>"ROW"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0" operator="equal">
      <formula>"HOLD"</formula>
    </cfRule>
    <cfRule type="cellIs" dxfId="2926" priority="411" operator="equal">
      <formula>"ROW"</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39" operator="equal">
      <formula>"completedw"</formula>
    </cfRule>
    <cfRule type="cellIs" dxfId="2917" priority="540" operator="equal">
      <formula>"HOLD"</formula>
    </cfRule>
    <cfRule type="cellIs" dxfId="2916" priority="541" operator="equal">
      <formula>"ROW"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0" operator="equal">
      <formula>"ROW"</formula>
    </cfRule>
    <cfRule type="cellIs" dxfId="2908" priority="138" operator="equal">
      <formula>"completedw"</formula>
    </cfRule>
    <cfRule type="containsText" dxfId="2907" priority="137" operator="containsText" text="Hold">
      <formula>NOT(ISERROR(SEARCH("Hold",E300)))</formula>
    </cfRule>
    <cfRule type="cellIs" dxfId="2906" priority="139" operator="equal">
      <formula>"HOLD"</formula>
    </cfRule>
    <cfRule type="cellIs" dxfId="2905" priority="142" operator="equal">
      <formula>"Completed"</formula>
    </cfRule>
    <cfRule type="cellIs" dxfId="2904" priority="141" operator="equal">
      <formula>"wip"</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9" operator="equal">
      <formula>"Completed"</formula>
    </cfRule>
    <cfRule type="cellIs" dxfId="2899" priority="1015" operator="equal">
      <formula>"completedw"</formula>
    </cfRule>
    <cfRule type="cellIs" dxfId="2898" priority="1017" operator="equal">
      <formula>"ROW"</formula>
    </cfRule>
  </conditionalFormatting>
  <conditionalFormatting sqref="E311:F312">
    <cfRule type="cellIs" dxfId="2897" priority="124" operator="equal">
      <formula>"HOLD"</formula>
    </cfRule>
    <cfRule type="cellIs" dxfId="2896" priority="123" operator="equal">
      <formula>"completedw"</formula>
    </cfRule>
    <cfRule type="cellIs" dxfId="2895" priority="125" operator="equal">
      <formula>"ROW"</formula>
    </cfRule>
    <cfRule type="cellIs" dxfId="2894" priority="126" operator="equal">
      <formula>"wip"</formula>
    </cfRule>
    <cfRule type="cellIs" dxfId="2893" priority="127" operator="equal">
      <formula>"Completed"</formula>
    </cfRule>
  </conditionalFormatting>
  <conditionalFormatting sqref="E61:I62">
    <cfRule type="cellIs" dxfId="2892" priority="492" operator="equal">
      <formula>"ROW"</formula>
    </cfRule>
    <cfRule type="cellIs" dxfId="2891" priority="490" operator="equal">
      <formula>"completedw"</formula>
    </cfRule>
    <cfRule type="cellIs" dxfId="2890" priority="491" operator="equal">
      <formula>"HOLD"</formula>
    </cfRule>
  </conditionalFormatting>
  <conditionalFormatting sqref="F172">
    <cfRule type="cellIs" dxfId="2889" priority="1631" operator="equal">
      <formula>"Completed"</formula>
    </cfRule>
    <cfRule type="cellIs" dxfId="2888" priority="1630" operator="equal">
      <formula>"wip"</formula>
    </cfRule>
  </conditionalFormatting>
  <conditionalFormatting sqref="F183">
    <cfRule type="cellIs" dxfId="2887" priority="1603" operator="equal">
      <formula>"Completed"</formula>
    </cfRule>
    <cfRule type="cellIs" dxfId="2886" priority="1602" operator="equal">
      <formula>"wip"</formula>
    </cfRule>
  </conditionalFormatting>
  <conditionalFormatting sqref="F194">
    <cfRule type="cellIs" dxfId="2885" priority="1572" operator="equal">
      <formula>"wip"</formula>
    </cfRule>
    <cfRule type="cellIs" dxfId="2884" priority="1573" operator="equal">
      <formula>"Completed"</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6" operator="equal">
      <formula>"wip"</formula>
    </cfRule>
    <cfRule type="cellIs" dxfId="2880" priority="1517" operator="equal">
      <formula>"Completed"</formula>
    </cfRule>
  </conditionalFormatting>
  <conditionalFormatting sqref="F226">
    <cfRule type="cellIs" dxfId="2879" priority="1488" operator="equal">
      <formula>"wip"</formula>
    </cfRule>
    <cfRule type="cellIs" dxfId="2878" priority="1489" operator="equal">
      <formula>"Completed"</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6" operator="equal">
      <formula>"wip"</formula>
    </cfRule>
    <cfRule type="cellIs" dxfId="2874" priority="1407" operator="equal">
      <formula>"Completed"</formula>
    </cfRule>
  </conditionalFormatting>
  <conditionalFormatting sqref="F257">
    <cfRule type="cellIs" dxfId="2873" priority="1379" operator="equal">
      <formula>"Completed"</formula>
    </cfRule>
    <cfRule type="cellIs" dxfId="2872" priority="1378" operator="equal">
      <formula>"wip"</formula>
    </cfRule>
  </conditionalFormatting>
  <conditionalFormatting sqref="F36:G37">
    <cfRule type="cellIs" dxfId="2871" priority="614" operator="equal">
      <formula>"ROW"</formula>
    </cfRule>
    <cfRule type="cellIs" dxfId="2870" priority="615" operator="equal">
      <formula>"wip"</formula>
    </cfRule>
    <cfRule type="cellIs" dxfId="2869" priority="616" operator="equal">
      <formula>"Completed"</formula>
    </cfRule>
    <cfRule type="cellIs" dxfId="2868" priority="612" operator="equal">
      <formula>"completedw"</formula>
    </cfRule>
    <cfRule type="cellIs" dxfId="2867" priority="613" operator="equal">
      <formula>"HOLD"</formula>
    </cfRule>
  </conditionalFormatting>
  <conditionalFormatting sqref="F267:G268">
    <cfRule type="cellIs" dxfId="2866" priority="1040" operator="equal">
      <formula>"HOLD"</formula>
    </cfRule>
    <cfRule type="cellIs" dxfId="2865" priority="1043" operator="equal">
      <formula>"Completed"</formula>
    </cfRule>
    <cfRule type="cellIs" dxfId="2864" priority="1039" operator="equal">
      <formula>"completedw"</formula>
    </cfRule>
    <cfRule type="cellIs" dxfId="2863" priority="1041" operator="equal">
      <formula>"ROW"</formula>
    </cfRule>
    <cfRule type="cellIs" dxfId="2862" priority="1042" operator="equal">
      <formula>"wip"</formula>
    </cfRule>
  </conditionalFormatting>
  <conditionalFormatting sqref="F289:G290">
    <cfRule type="cellIs" dxfId="2861" priority="899" operator="equal">
      <formula>"Completed"</formula>
    </cfRule>
    <cfRule type="cellIs" dxfId="2860" priority="895" operator="equal">
      <formula>"completedw"</formula>
    </cfRule>
    <cfRule type="cellIs" dxfId="2859" priority="896" operator="equal">
      <formula>"HOLD"</formula>
    </cfRule>
    <cfRule type="cellIs" dxfId="2858" priority="898" operator="equal">
      <formula>"wip"</formula>
    </cfRule>
    <cfRule type="cellIs" dxfId="2857" priority="897" operator="equal">
      <formula>"ROW"</formula>
    </cfRule>
  </conditionalFormatting>
  <conditionalFormatting sqref="F300:H301">
    <cfRule type="cellIs" dxfId="2856" priority="771" operator="equal">
      <formula>"Completed"</formula>
    </cfRule>
    <cfRule type="cellIs" dxfId="2855" priority="767" operator="equal">
      <formula>"completedw"</formula>
    </cfRule>
    <cfRule type="cellIs" dxfId="2854" priority="769" operator="equal">
      <formula>"ROW"</formula>
    </cfRule>
    <cfRule type="cellIs" dxfId="2853" priority="768" operator="equal">
      <formula>"HOLD"</formula>
    </cfRule>
    <cfRule type="cellIs" dxfId="2852" priority="770" operator="equal">
      <formula>"wip"</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3" operator="equal">
      <formula>"ROW"</formula>
    </cfRule>
    <cfRule type="cellIs" dxfId="2849" priority="62" operator="equal">
      <formula>"HOLD"</formula>
    </cfRule>
    <cfRule type="cellIs" dxfId="2848" priority="61" operator="equal">
      <formula>"completedw"</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5" operator="equal">
      <formula>"ROW"</formula>
    </cfRule>
    <cfRule type="cellIs" dxfId="2841" priority="274" operator="equal">
      <formula>"HOLD"</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81" operator="equal">
      <formula>"ROW"</formula>
    </cfRule>
    <cfRule type="cellIs" dxfId="2836" priority="380" operator="equal">
      <formula>"HOLD"</formula>
    </cfRule>
    <cfRule type="cellIs" dxfId="2835" priority="379" operator="equal">
      <formula>"completedw"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6" operator="equal">
      <formula>"HOLD"</formula>
    </cfRule>
    <cfRule type="cellIs" dxfId="2828" priority="257" operator="equal">
      <formula>"ROW"</formula>
    </cfRule>
    <cfRule type="cellIs" dxfId="2827" priority="255" operator="equal">
      <formula>"completedw"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7" operator="equal">
      <formula>"completedw"</formula>
    </cfRule>
    <cfRule type="cellIs" dxfId="2815" priority="41" operator="equal">
      <formula>"Completed"</formula>
    </cfRule>
    <cfRule type="cellIs" dxfId="2814" priority="40" operator="equal">
      <formula>"wip"</formula>
    </cfRule>
    <cfRule type="cellIs" dxfId="2813" priority="38" operator="equal">
      <formula>"HOLD"</formula>
    </cfRule>
    <cfRule type="cellIs" dxfId="2812" priority="39" operator="equal">
      <formula>"ROW"</formula>
    </cfRule>
  </conditionalFormatting>
  <conditionalFormatting sqref="G47:H48">
    <cfRule type="cellIs" dxfId="2811" priority="1225" operator="equal">
      <formula>"ROW"</formula>
    </cfRule>
    <cfRule type="cellIs" dxfId="2810" priority="1227" operator="equal">
      <formula>"Completed"</formula>
    </cfRule>
    <cfRule type="cellIs" dxfId="2809" priority="1226" operator="equal">
      <formula>"wip"</formula>
    </cfRule>
    <cfRule type="cellIs" dxfId="2808" priority="1224" operator="equal">
      <formula>"HOLD"</formula>
    </cfRule>
    <cfRule type="cellIs" dxfId="2807" priority="1223" operator="equal">
      <formula>"completedw"</formula>
    </cfRule>
  </conditionalFormatting>
  <conditionalFormatting sqref="G68:H69">
    <cfRule type="cellIs" dxfId="2806" priority="1235" operator="equal">
      <formula>"completedw"</formula>
    </cfRule>
    <cfRule type="cellIs" dxfId="2805" priority="1239" operator="equal">
      <formula>"Completed"</formula>
    </cfRule>
    <cfRule type="cellIs" dxfId="2804" priority="1236" operator="equal">
      <formula>"HOLD"</formula>
    </cfRule>
    <cfRule type="cellIs" dxfId="2803" priority="1237" operator="equal">
      <formula>"ROW"</formula>
    </cfRule>
  </conditionalFormatting>
  <conditionalFormatting sqref="G278:H279">
    <cfRule type="cellIs" dxfId="2802" priority="1011" operator="equal">
      <formula>"ROW"</formula>
    </cfRule>
    <cfRule type="cellIs" dxfId="2801" priority="1010" operator="equal">
      <formula>"HOLD"</formula>
    </cfRule>
    <cfRule type="cellIs" dxfId="2800" priority="1013" operator="equal">
      <formula>"Completed"</formula>
    </cfRule>
    <cfRule type="cellIs" dxfId="2799" priority="1009" operator="equal">
      <formula>"completedw"</formula>
    </cfRule>
    <cfRule type="cellIs" dxfId="2798" priority="1012" operator="equal">
      <formula>"wip"</formula>
    </cfRule>
  </conditionalFormatting>
  <conditionalFormatting sqref="G311:H312">
    <cfRule type="cellIs" dxfId="2797" priority="120" operator="equal">
      <formula>"wip"</formula>
    </cfRule>
    <cfRule type="cellIs" dxfId="2796" priority="121" operator="equal">
      <formula>"Completed"</formula>
    </cfRule>
    <cfRule type="cellIs" dxfId="2795" priority="119" operator="equal">
      <formula>"ROW"</formula>
    </cfRule>
    <cfRule type="cellIs" dxfId="2794" priority="117" operator="equal">
      <formula>"completedw"</formula>
    </cfRule>
    <cfRule type="cellIs" dxfId="2793" priority="118" operator="equal">
      <formula>"HOLD"</formula>
    </cfRule>
  </conditionalFormatting>
  <conditionalFormatting sqref="G83:I84">
    <cfRule type="cellIs" dxfId="2792" priority="443" operator="equal">
      <formula>"HOLD"</formula>
    </cfRule>
    <cfRule type="cellIs" dxfId="2791" priority="444" operator="equal">
      <formula>"ROW"</formula>
    </cfRule>
    <cfRule type="cellIs" dxfId="2790" priority="442" operator="equal">
      <formula>"completedw"</formula>
    </cfRule>
  </conditionalFormatting>
  <conditionalFormatting sqref="G106:I107">
    <cfRule type="cellIs" dxfId="2789" priority="428" operator="equal">
      <formula>"HOLD"</formula>
    </cfRule>
    <cfRule type="cellIs" dxfId="2788" priority="427" operator="equal">
      <formula>"completedw"</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0" operator="equal">
      <formula>"completedw"</formula>
    </cfRule>
    <cfRule type="cellIs" dxfId="2784" priority="271" operator="equal">
      <formula>"HOLD"</formula>
    </cfRule>
    <cfRule type="cellIs" dxfId="2783" priority="272" operator="equal">
      <formula>"ROW"</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1" operator="equal">
      <formula>"Completed"</formula>
    </cfRule>
    <cfRule type="cellIs" dxfId="2776" priority="1600" operator="equal">
      <formula>"wip"</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3" operator="equal">
      <formula>"Completed"</formula>
    </cfRule>
    <cfRule type="cellIs" dxfId="2772" priority="1542" operator="equal">
      <formula>"wip"</formula>
    </cfRule>
  </conditionalFormatting>
  <conditionalFormatting sqref="H215">
    <cfRule type="cellIs" dxfId="2771" priority="1515" operator="equal">
      <formula>"Completed"</formula>
    </cfRule>
    <cfRule type="cellIs" dxfId="2770" priority="1514" operator="equal">
      <formula>"wip"</formula>
    </cfRule>
  </conditionalFormatting>
  <conditionalFormatting sqref="H226">
    <cfRule type="cellIs" dxfId="2769" priority="1487" operator="equal">
      <formula>"Completed"</formula>
    </cfRule>
    <cfRule type="cellIs" dxfId="2768" priority="1486" operator="equal">
      <formula>"wip"</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5" operator="equal">
      <formula>"Completed"</formula>
    </cfRule>
    <cfRule type="cellIs" dxfId="2764" priority="1404" operator="equal">
      <formula>"wip"</formula>
    </cfRule>
  </conditionalFormatting>
  <conditionalFormatting sqref="H257">
    <cfRule type="cellIs" dxfId="2763" priority="1376" operator="equal">
      <formula>"wip"</formula>
    </cfRule>
    <cfRule type="cellIs" dxfId="2762" priority="1377" operator="equal">
      <formula>"Completed"</formula>
    </cfRule>
  </conditionalFormatting>
  <conditionalFormatting sqref="H36:I37">
    <cfRule type="cellIs" dxfId="2761" priority="621" operator="equal">
      <formula>"wip"</formula>
    </cfRule>
    <cfRule type="cellIs" dxfId="2760" priority="620" operator="equal">
      <formula>"ROW"</formula>
    </cfRule>
    <cfRule type="cellIs" dxfId="2759" priority="619" operator="equal">
      <formula>"HOLD"</formula>
    </cfRule>
    <cfRule type="cellIs" dxfId="2758" priority="618" operator="equal">
      <formula>"completedw"</formula>
    </cfRule>
    <cfRule type="cellIs" dxfId="2757" priority="622" operator="equal">
      <formula>"Completed"</formula>
    </cfRule>
  </conditionalFormatting>
  <conditionalFormatting sqref="H267:I268">
    <cfRule type="cellIs" dxfId="2756" priority="1048" operator="equal">
      <formula>"wip"</formula>
    </cfRule>
    <cfRule type="cellIs" dxfId="2755" priority="1049" operator="equal">
      <formula>"Completed"</formula>
    </cfRule>
    <cfRule type="cellIs" dxfId="2754" priority="1045" operator="equal">
      <formula>"completedw"</formula>
    </cfRule>
    <cfRule type="cellIs" dxfId="2753" priority="1046" operator="equal">
      <formula>"HOLD"</formula>
    </cfRule>
    <cfRule type="cellIs" dxfId="2752" priority="1047" operator="equal">
      <formula>"ROW"</formula>
    </cfRule>
  </conditionalFormatting>
  <conditionalFormatting sqref="H289:I290">
    <cfRule type="cellIs" dxfId="2751" priority="904" operator="equal">
      <formula>"wip"</formula>
    </cfRule>
    <cfRule type="cellIs" dxfId="2750" priority="905" operator="equal">
      <formula>"Completed"</formula>
    </cfRule>
    <cfRule type="cellIs" dxfId="2749" priority="901" operator="equal">
      <formula>"completedw"</formula>
    </cfRule>
    <cfRule type="cellIs" dxfId="2748" priority="902" operator="equal">
      <formula>"HOLD"</formula>
    </cfRule>
    <cfRule type="cellIs" dxfId="2747" priority="903" operator="equal">
      <formula>"ROW"</formula>
    </cfRule>
  </conditionalFormatting>
  <conditionalFormatting sqref="I25:I26">
    <cfRule type="containsText" dxfId="2746" priority="30" operator="containsText" text="Hold">
      <formula>NOT(ISERROR(SEARCH("Hold",I25)))</formula>
    </cfRule>
    <cfRule type="cellIs" dxfId="2745" priority="31" operator="equal">
      <formula>"completedw"</formula>
    </cfRule>
    <cfRule type="cellIs" dxfId="2744" priority="32" operator="equal">
      <formula>"HOLD"</formula>
    </cfRule>
    <cfRule type="cellIs" dxfId="2743" priority="33" operator="equal">
      <formula>"ROW"</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ontainsText" dxfId="2738" priority="547" operator="containsText" text="Hold">
      <formula>NOT(ISERROR(SEARCH("Hold",I68)))</formula>
    </cfRule>
    <cfRule type="cellIs" dxfId="2737" priority="549" operator="equal">
      <formula>"HOLD"</formula>
    </cfRule>
    <cfRule type="cellIs" dxfId="2736" priority="550" operator="equal">
      <formula>"ROW"</formula>
    </cfRule>
    <cfRule type="cellIs" dxfId="2735" priority="551" operator="equal">
      <formula>"Completed"</formula>
    </cfRule>
    <cfRule type="cellIs" dxfId="2734" priority="548" operator="equal">
      <formula>"completedw"</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2" operator="equal">
      <formula>"HOLD"</formula>
    </cfRule>
    <cfRule type="cellIs" dxfId="2722" priority="263" operator="equal">
      <formula>"ROW"</formula>
    </cfRule>
  </conditionalFormatting>
  <conditionalFormatting sqref="I215:I216">
    <cfRule type="containsText" dxfId="2721" priority="143" operator="containsText" text="Hold">
      <formula>NOT(ISERROR(SEARCH("Hold",I215)))</formula>
    </cfRule>
    <cfRule type="containsText" dxfId="2720" priority="1169"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7" operator="equal">
      <formula>"Completed"</formula>
    </cfRule>
    <cfRule type="cellIs" dxfId="2709" priority="1004" operator="equal">
      <formula>"HOLD"</formula>
    </cfRule>
    <cfRule type="cellIs" dxfId="2708" priority="1005" operator="equal">
      <formula>"ROW"</formula>
    </cfRule>
    <cfRule type="cellIs" dxfId="2707" priority="1006" operator="equal">
      <formula>"wip"</formula>
    </cfRule>
    <cfRule type="cellIs" dxfId="2706" priority="1003" operator="equal">
      <formula>"completedw"</formula>
    </cfRule>
  </conditionalFormatting>
  <conditionalFormatting sqref="I300:J301">
    <cfRule type="cellIs" dxfId="2705" priority="765" operator="equal">
      <formula>"Completed"</formula>
    </cfRule>
    <cfRule type="cellIs" dxfId="2704" priority="764" operator="equal">
      <formula>"wip"</formula>
    </cfRule>
    <cfRule type="cellIs" dxfId="2703" priority="763" operator="equal">
      <formula>"ROW"</formula>
    </cfRule>
    <cfRule type="cellIs" dxfId="2702" priority="762" operator="equal">
      <formula>"HOLD"</formula>
    </cfRule>
    <cfRule type="cellIs" dxfId="2701" priority="761" operator="equal">
      <formula>"completedw"</formula>
    </cfRule>
  </conditionalFormatting>
  <conditionalFormatting sqref="I311:J312">
    <cfRule type="cellIs" dxfId="2700" priority="113" operator="equal">
      <formula>"ROW"</formula>
    </cfRule>
    <cfRule type="cellIs" dxfId="2699" priority="111" operator="equal">
      <formula>"completedw"</formula>
    </cfRule>
    <cfRule type="cellIs" dxfId="2698" priority="112" operator="equal">
      <formula>"HOLD"</formula>
    </cfRule>
    <cfRule type="cellIs" dxfId="2697" priority="114" operator="equal">
      <formula>"wip"</formula>
    </cfRule>
    <cfRule type="cellIs" dxfId="2696" priority="115" operator="equal">
      <formula>"Completed"</formula>
    </cfRule>
  </conditionalFormatting>
  <conditionalFormatting sqref="I29:K30">
    <cfRule type="cellIs" dxfId="2695" priority="60" operator="equal">
      <formula>"ROW"</formula>
    </cfRule>
    <cfRule type="cellIs" dxfId="2694" priority="58" operator="equal">
      <formula>"completedw"</formula>
    </cfRule>
    <cfRule type="cellIs" dxfId="2693" priority="59" operator="equal">
      <formula>"HOLD"</formula>
    </cfRule>
  </conditionalFormatting>
  <conditionalFormatting sqref="I219:M220">
    <cfRule type="cellIs" dxfId="2692" priority="200" operator="equal">
      <formula>"ROW"</formula>
    </cfRule>
    <cfRule type="cellIs" dxfId="2691" priority="198" operator="equal">
      <formula>"completedw"</formula>
    </cfRule>
    <cfRule type="cellIs" dxfId="2690" priority="199" operator="equal">
      <formula>"HOLD"</formula>
    </cfRule>
  </conditionalFormatting>
  <conditionalFormatting sqref="J172">
    <cfRule type="cellIs" dxfId="2689" priority="1627" operator="equal">
      <formula>"Completed"</formula>
    </cfRule>
    <cfRule type="cellIs" dxfId="2688" priority="1626" operator="equal">
      <formula>"wip"</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8" operator="equal">
      <formula>"wip"</formula>
    </cfRule>
    <cfRule type="cellIs" dxfId="2684" priority="1569" operator="equal">
      <formula>"Completed"</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6" operator="equal">
      <formula>"wip"</formula>
    </cfRule>
    <cfRule type="cellIs" dxfId="2676" priority="1457" operator="equal">
      <formula>"Completed"</formula>
    </cfRule>
  </conditionalFormatting>
  <conditionalFormatting sqref="J247">
    <cfRule type="cellIs" dxfId="2675" priority="1402" operator="equal">
      <formula>"wip"</formula>
    </cfRule>
    <cfRule type="cellIs" dxfId="2674" priority="1403" operator="equal">
      <formula>"Completed"</formula>
    </cfRule>
  </conditionalFormatting>
  <conditionalFormatting sqref="J257">
    <cfRule type="cellIs" dxfId="2673" priority="1375" operator="equal">
      <formula>"Completed"</formula>
    </cfRule>
    <cfRule type="cellIs" dxfId="2672" priority="1374" operator="equal">
      <formula>"wip"</formula>
    </cfRule>
  </conditionalFormatting>
  <conditionalFormatting sqref="J25:K26">
    <cfRule type="cellIs" dxfId="2671" priority="43" operator="equal">
      <formula>"completedw"</formula>
    </cfRule>
    <cfRule type="cellIs" dxfId="2670" priority="44" operator="equal">
      <formula>"HOLD"</formula>
    </cfRule>
    <cfRule type="cellIs" dxfId="2669" priority="45" operator="equal">
      <formula>"ROW"</formula>
    </cfRule>
    <cfRule type="cellIs" dxfId="2668" priority="46" operator="equal">
      <formula>"wip"</formula>
    </cfRule>
    <cfRule type="cellIs" dxfId="2667" priority="47" operator="equal">
      <formula>"Completed"</formula>
    </cfRule>
  </conditionalFormatting>
  <conditionalFormatting sqref="J36:K37">
    <cfRule type="cellIs" dxfId="2666" priority="626" operator="equal">
      <formula>"ROW"</formula>
    </cfRule>
    <cfRule type="cellIs" dxfId="2665" priority="625" operator="equal">
      <formula>"HOLD"</formula>
    </cfRule>
    <cfRule type="cellIs" dxfId="2664" priority="624" operator="equal">
      <formula>"completedw"</formula>
    </cfRule>
    <cfRule type="cellIs" dxfId="2663" priority="628" operator="equal">
      <formula>"Completed"</formula>
    </cfRule>
    <cfRule type="cellIs" dxfId="2662" priority="627" operator="equal">
      <formula>"wip"</formula>
    </cfRule>
  </conditionalFormatting>
  <conditionalFormatting sqref="J267:K268">
    <cfRule type="cellIs" dxfId="2661" priority="1055" operator="equal">
      <formula>"Completed"</formula>
    </cfRule>
    <cfRule type="cellIs" dxfId="2660" priority="1054" operator="equal">
      <formula>"wip"</formula>
    </cfRule>
    <cfRule type="cellIs" dxfId="2659" priority="1053" operator="equal">
      <formula>"ROW"</formula>
    </cfRule>
    <cfRule type="cellIs" dxfId="2658" priority="1052" operator="equal">
      <formula>"HOLD"</formula>
    </cfRule>
    <cfRule type="cellIs" dxfId="2657" priority="1051" operator="equal">
      <formula>"completedw"</formula>
    </cfRule>
  </conditionalFormatting>
  <conditionalFormatting sqref="J289:K290">
    <cfRule type="cellIs" dxfId="2656" priority="908" operator="equal">
      <formula>"HOLD"</formula>
    </cfRule>
    <cfRule type="cellIs" dxfId="2655" priority="911" operator="equal">
      <formula>"Completed"</formula>
    </cfRule>
    <cfRule type="cellIs" dxfId="2654" priority="910" operator="equal">
      <formula>"wip"</formula>
    </cfRule>
    <cfRule type="cellIs" dxfId="2653" priority="907" operator="equal">
      <formula>"completedw"</formula>
    </cfRule>
    <cfRule type="cellIs" dxfId="2652" priority="909" operator="equal">
      <formula>"ROW"</formula>
    </cfRule>
  </conditionalFormatting>
  <conditionalFormatting sqref="J90:L91">
    <cfRule type="cellIs" dxfId="2651" priority="1194" operator="equal">
      <formula>"HOLD"</formula>
    </cfRule>
    <cfRule type="cellIs" dxfId="2650" priority="1197" operator="equal">
      <formula>"Completed"</formula>
    </cfRule>
    <cfRule type="cellIs" dxfId="2649" priority="1195" operator="equal">
      <formula>"ROW"</formula>
    </cfRule>
    <cfRule type="cellIs" dxfId="2648" priority="1193" operator="equal">
      <formula>"completedw"</formula>
    </cfRule>
    <cfRule type="cellIs" dxfId="2647" priority="1196" operator="equal">
      <formula>"wip"</formula>
    </cfRule>
  </conditionalFormatting>
  <conditionalFormatting sqref="J68:AE69">
    <cfRule type="cellIs" dxfId="2646" priority="829" operator="equal">
      <formula>"Completed"</formula>
    </cfRule>
    <cfRule type="cellIs" dxfId="2645" priority="827" operator="equal">
      <formula>"ROW"</formula>
    </cfRule>
    <cfRule type="cellIs" dxfId="2644" priority="825" operator="equal">
      <formula>"completedw"</formula>
    </cfRule>
    <cfRule type="cellIs" dxfId="2643" priority="826" operator="equal">
      <formula>"HOLD"</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2" operator="equal">
      <formula>"HOLD"</formula>
    </cfRule>
    <cfRule type="cellIs" dxfId="2639" priority="511" operator="equal">
      <formula>"completedw"</formula>
    </cfRule>
    <cfRule type="cellIs" dxfId="2638" priority="513" operator="equal">
      <formula>"ROW"</formula>
    </cfRule>
  </conditionalFormatting>
  <conditionalFormatting sqref="K61:K62">
    <cfRule type="cellIs" dxfId="2637" priority="487" operator="equal">
      <formula>"completedw"</formula>
    </cfRule>
    <cfRule type="cellIs" dxfId="2636" priority="489" operator="equal">
      <formula>"ROW"</formula>
    </cfRule>
    <cfRule type="cellIs" dxfId="2635" priority="488" operator="equal">
      <formula>"HOLD"</formula>
    </cfRule>
  </conditionalFormatting>
  <conditionalFormatting sqref="K72:K73">
    <cfRule type="cellIs" dxfId="2634" priority="448" operator="equal">
      <formula>"completedw"</formula>
    </cfRule>
    <cfRule type="cellIs" dxfId="2633" priority="449" operator="equal">
      <formula>"HOLD"</formula>
    </cfRule>
    <cfRule type="cellIs" dxfId="2632" priority="450" operator="equal">
      <formula>"ROW"</formula>
    </cfRule>
  </conditionalFormatting>
  <conditionalFormatting sqref="K83:K84">
    <cfRule type="cellIs" dxfId="2631" priority="440" operator="equal">
      <formula>"HOLD"</formula>
    </cfRule>
    <cfRule type="cellIs" dxfId="2630" priority="441" operator="equal">
      <formula>"ROW"</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4" operator="equal">
      <formula>"completedw"</formula>
    </cfRule>
    <cfRule type="cellIs" dxfId="2626" priority="425" operator="equal">
      <formula>"HOLD"</formula>
    </cfRule>
    <cfRule type="cellIs" dxfId="2625" priority="426" operator="equal">
      <formula>"ROW"</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7" operator="equal">
      <formula>"ROW"</formula>
    </cfRule>
    <cfRule type="cellIs" dxfId="2615" priority="385" operator="equal">
      <formula>"completedw"</formula>
    </cfRule>
    <cfRule type="cellIs" dxfId="2614" priority="386" operator="equal">
      <formula>"HOLD"</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4" operator="equal">
      <formula>"HOLD"</formula>
    </cfRule>
    <cfRule type="cellIs" dxfId="2610" priority="245" operator="equal">
      <formula>"ROW"</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9" operator="equal">
      <formula>"ROW"</formula>
    </cfRule>
    <cfRule type="cellIs" dxfId="2596" priority="1000" operator="equal">
      <formula>"wip"</formula>
    </cfRule>
    <cfRule type="cellIs" dxfId="2595" priority="1001" operator="equal">
      <formula>"Completed"</formula>
    </cfRule>
    <cfRule type="cellIs" dxfId="2594" priority="998" operator="equal">
      <formula>"HOLD"</formula>
    </cfRule>
  </conditionalFormatting>
  <conditionalFormatting sqref="K300:L301">
    <cfRule type="cellIs" dxfId="2593" priority="759" operator="equal">
      <formula>"Completed"</formula>
    </cfRule>
    <cfRule type="cellIs" dxfId="2592" priority="756" operator="equal">
      <formula>"HOLD"</formula>
    </cfRule>
    <cfRule type="cellIs" dxfId="2591" priority="755" operator="equal">
      <formula>"completedw"</formula>
    </cfRule>
    <cfRule type="cellIs" dxfId="2590" priority="758" operator="equal">
      <formula>"wip"</formula>
    </cfRule>
    <cfRule type="cellIs" dxfId="2589" priority="757" operator="equal">
      <formula>"ROW"</formula>
    </cfRule>
  </conditionalFormatting>
  <conditionalFormatting sqref="K311:L312">
    <cfRule type="cellIs" dxfId="2588" priority="109" operator="equal">
      <formula>"Completed"</formula>
    </cfRule>
    <cfRule type="cellIs" dxfId="2587" priority="107" operator="equal">
      <formula>"ROW"</formula>
    </cfRule>
    <cfRule type="cellIs" dxfId="2586" priority="108" operator="equal">
      <formula>"wip"</formula>
    </cfRule>
    <cfRule type="cellIs" dxfId="2585" priority="105" operator="equal">
      <formula>"completedw"</formula>
    </cfRule>
    <cfRule type="cellIs" dxfId="2584" priority="106" operator="equal">
      <formula>"HOLD"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4" operator="equal">
      <formula>"wip"</formula>
    </cfRule>
    <cfRule type="cellIs" dxfId="2580" priority="1595" operator="equal">
      <formula>"Completed"</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1" operator="equal">
      <formula>"Completed"</formula>
    </cfRule>
    <cfRule type="cellIs" dxfId="2574" priority="1510" operator="equal">
      <formula>"wip"</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5" operator="equal">
      <formula>"Completed"</formula>
    </cfRule>
    <cfRule type="cellIs" dxfId="2570" priority="1454" operator="equal">
      <formula>"wip"</formula>
    </cfRule>
  </conditionalFormatting>
  <conditionalFormatting sqref="L247">
    <cfRule type="cellIs" dxfId="2569" priority="1401" operator="equal">
      <formula>"Completed"</formula>
    </cfRule>
    <cfRule type="cellIs" dxfId="2568" priority="1400" operator="equal">
      <formula>"wip"</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0" operator="equal">
      <formula>"wip"</formula>
    </cfRule>
    <cfRule type="cellIs" dxfId="2564" priority="1061" operator="equal">
      <formula>"Completed"</formula>
    </cfRule>
    <cfRule type="cellIs" dxfId="2563" priority="1059" operator="equal">
      <formula>"ROW"</formula>
    </cfRule>
    <cfRule type="cellIs" dxfId="2562" priority="1057" operator="equal">
      <formula>"completedw"</formula>
    </cfRule>
    <cfRule type="cellIs" dxfId="2561" priority="1058" operator="equal">
      <formula>"HOLD"</formula>
    </cfRule>
  </conditionalFormatting>
  <conditionalFormatting sqref="L289:M290">
    <cfRule type="cellIs" dxfId="2560" priority="916" operator="equal">
      <formula>"wip"</formula>
    </cfRule>
    <cfRule type="cellIs" dxfId="2559" priority="914" operator="equal">
      <formula>"HOLD"</formula>
    </cfRule>
    <cfRule type="cellIs" dxfId="2558" priority="917" operator="equal">
      <formula>"Completed"</formula>
    </cfRule>
    <cfRule type="cellIs" dxfId="2557" priority="913" operator="equal">
      <formula>"completedw"</formula>
    </cfRule>
    <cfRule type="cellIs" dxfId="2556" priority="915" operator="equal">
      <formula>"ROW"</formula>
    </cfRule>
  </conditionalFormatting>
  <conditionalFormatting sqref="L36:N37">
    <cfRule type="cellIs" dxfId="2555" priority="796" operator="equal">
      <formula>"Completed"</formula>
    </cfRule>
    <cfRule type="cellIs" dxfId="2554" priority="795" operator="equal">
      <formula>"wip"</formula>
    </cfRule>
    <cfRule type="cellIs" dxfId="2553" priority="792" operator="equal">
      <formula>"completedw"</formula>
    </cfRule>
    <cfRule type="cellIs" dxfId="2552" priority="793" operator="equal">
      <formula>"HOLD"</formula>
    </cfRule>
    <cfRule type="cellIs" dxfId="2551" priority="794" operator="equal">
      <formula>"ROW"</formula>
    </cfRule>
  </conditionalFormatting>
  <conditionalFormatting sqref="L208:N208">
    <cfRule type="cellIs" dxfId="2550" priority="241" operator="equal">
      <formula>"HOLD"</formula>
    </cfRule>
    <cfRule type="cellIs" dxfId="2549" priority="242" operator="equal">
      <formula>"ROW"</formula>
    </cfRule>
    <cfRule type="cellIs" dxfId="2548" priority="240" operator="equal">
      <formula>"completedw"</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0" operator="equal">
      <formula>"completedw"</formula>
    </cfRule>
    <cfRule type="cellIs" dxfId="2544" priority="1431" operator="equal">
      <formula>"HOLD"</formula>
    </cfRule>
    <cfRule type="cellIs" dxfId="2543" priority="1432" operator="equal">
      <formula>"ROW"</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09" operator="equal">
      <formula>"HOLD"</formula>
    </cfRule>
    <cfRule type="cellIs" dxfId="2539" priority="508" operator="equal">
      <formula>"completedw"</formula>
    </cfRule>
    <cfRule type="cellIs" dxfId="2538" priority="510" operator="equal">
      <formula>"ROW"</formula>
    </cfRule>
  </conditionalFormatting>
  <conditionalFormatting sqref="M61:M62">
    <cfRule type="cellIs" dxfId="2537" priority="486" operator="equal">
      <formula>"ROW"</formula>
    </cfRule>
    <cfRule type="cellIs" dxfId="2536" priority="485" operator="equal">
      <formula>"HOLD"</formula>
    </cfRule>
    <cfRule type="cellIs" dxfId="2535" priority="484" operator="equal">
      <formula>"completedw"</formula>
    </cfRule>
  </conditionalFormatting>
  <conditionalFormatting sqref="M72:M73">
    <cfRule type="cellIs" dxfId="2534" priority="453" operator="equal">
      <formula>"ROW"</formula>
    </cfRule>
    <cfRule type="cellIs" dxfId="2533" priority="452" operator="equal">
      <formula>"HOLD"</formula>
    </cfRule>
    <cfRule type="cellIs" dxfId="2532" priority="451" operator="equal">
      <formula>"completedw"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89" operator="equal">
      <formula>"HOLD"</formula>
    </cfRule>
    <cfRule type="cellIs" dxfId="2521" priority="390" operator="equal">
      <formula>"ROW"</formula>
    </cfRule>
    <cfRule type="cellIs" dxfId="2520" priority="388" operator="equal">
      <formula>"completedw"</formula>
    </cfRule>
  </conditionalFormatting>
  <conditionalFormatting sqref="M179:M184">
    <cfRule type="cellIs" dxfId="2519" priority="554" operator="equal">
      <formula>"HOLD"</formula>
    </cfRule>
    <cfRule type="cellIs" dxfId="2518" priority="553" operator="equal">
      <formula>"completedw"</formula>
    </cfRule>
    <cfRule type="cellIs" dxfId="2517" priority="555" operator="equal">
      <formula>"ROW"</formula>
    </cfRule>
  </conditionalFormatting>
  <conditionalFormatting sqref="M183:M184">
    <cfRule type="containsText" dxfId="2516" priority="552" operator="containsText" text="Hold">
      <formula>NOT(ISERROR(SEARCH("Hold",M183)))</formula>
    </cfRule>
    <cfRule type="cellIs" dxfId="2515" priority="557" operator="equal">
      <formula>"Completed"</formula>
    </cfRule>
    <cfRule type="cellIs" dxfId="2514" priority="556" operator="equal">
      <formula>"wip"</formula>
    </cfRule>
  </conditionalFormatting>
  <conditionalFormatting sqref="M188">
    <cfRule type="cellIs" dxfId="2513" priority="797" operator="equal">
      <formula>"completedw"</formula>
    </cfRule>
    <cfRule type="cellIs" dxfId="2512" priority="798" operator="equal">
      <formula>"HOLD"</formula>
    </cfRule>
    <cfRule type="cellIs" dxfId="2511" priority="799" operator="equal">
      <formula>"ROW"</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7" operator="equal">
      <formula>"completedw"</formula>
    </cfRule>
    <cfRule type="cellIs" dxfId="2498" priority="1188" operator="equal">
      <formula>"HOLD"</formula>
    </cfRule>
    <cfRule type="cellIs" dxfId="2497" priority="1189" operator="equal">
      <formula>"ROW"</formula>
    </cfRule>
    <cfRule type="cellIs" dxfId="2496" priority="1190" operator="equal">
      <formula>"wip"</formula>
    </cfRule>
    <cfRule type="cellIs" dxfId="2495" priority="1191" operator="equal">
      <formula>"Completed"</formula>
    </cfRule>
  </conditionalFormatting>
  <conditionalFormatting sqref="M311:N312">
    <cfRule type="cellIs" dxfId="2494" priority="103" operator="equal">
      <formula>"Completed"</formula>
    </cfRule>
    <cfRule type="cellIs" dxfId="2493" priority="102" operator="equal">
      <formula>"wip"</formula>
    </cfRule>
    <cfRule type="cellIs" dxfId="2492" priority="101" operator="equal">
      <formula>"ROW"</formula>
    </cfRule>
    <cfRule type="cellIs" dxfId="2491" priority="100" operator="equal">
      <formula>"HOLD"</formula>
    </cfRule>
    <cfRule type="cellIs" dxfId="2490" priority="99" operator="equal">
      <formula>"completedw"</formula>
    </cfRule>
  </conditionalFormatting>
  <conditionalFormatting sqref="M278:P279">
    <cfRule type="cellIs" dxfId="2489" priority="991" operator="equal">
      <formula>"completedw"</formula>
    </cfRule>
    <cfRule type="cellIs" dxfId="2488" priority="993" operator="equal">
      <formula>"ROW"</formula>
    </cfRule>
    <cfRule type="cellIs" dxfId="2487" priority="992" operator="equal">
      <formula>"HOLD"</formula>
    </cfRule>
    <cfRule type="cellIs" dxfId="2486" priority="994" operator="equal">
      <formula>"wip"</formula>
    </cfRule>
    <cfRule type="cellIs" dxfId="2485" priority="995" operator="equal">
      <formula>"Completed"</formula>
    </cfRule>
  </conditionalFormatting>
  <conditionalFormatting sqref="M300:P301">
    <cfRule type="cellIs" dxfId="2484" priority="753" operator="equal">
      <formula>"Completed"</formula>
    </cfRule>
    <cfRule type="cellIs" dxfId="2483" priority="752" operator="equal">
      <formula>"wip"</formula>
    </cfRule>
    <cfRule type="cellIs" dxfId="2482" priority="751" operator="equal">
      <formula>"ROW"</formula>
    </cfRule>
    <cfRule type="cellIs" dxfId="2481" priority="750" operator="equal">
      <formula>"HOLD"</formula>
    </cfRule>
    <cfRule type="cellIs" dxfId="2480" priority="749" operator="equal">
      <formula>"completedw"</formula>
    </cfRule>
  </conditionalFormatting>
  <conditionalFormatting sqref="M106:Q107">
    <cfRule type="cellIs" dxfId="2479" priority="128" operator="equal">
      <formula>"completedw"</formula>
    </cfRule>
    <cfRule type="cellIs" dxfId="2478" priority="130" operator="equal">
      <formula>"ROW"</formula>
    </cfRule>
    <cfRule type="cellIs" dxfId="2477" priority="129" operator="equal">
      <formula>"HOLD"</formula>
    </cfRule>
  </conditionalFormatting>
  <conditionalFormatting sqref="N172">
    <cfRule type="cellIs" dxfId="2476" priority="1623" operator="equal">
      <formula>"Completed"</formula>
    </cfRule>
    <cfRule type="cellIs" dxfId="2475" priority="1622" operator="equal">
      <formula>"wip"</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1" operator="equal">
      <formula>"Completed"</formula>
    </cfRule>
    <cfRule type="cellIs" dxfId="2465" priority="1480" operator="equal">
      <formula>"wip"</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1" operator="equal">
      <formula>"Completed"</formula>
    </cfRule>
    <cfRule type="cellIs" dxfId="2459" priority="1370" operator="equal">
      <formula>"wip"</formula>
    </cfRule>
  </conditionalFormatting>
  <conditionalFormatting sqref="N267:O267">
    <cfRule type="cellIs" dxfId="2458" priority="1067" operator="equal">
      <formula>"Completed"</formula>
    </cfRule>
    <cfRule type="cellIs" dxfId="2457" priority="1065" operator="equal">
      <formula>"ROW"</formula>
    </cfRule>
    <cfRule type="cellIs" dxfId="2456" priority="1064" operator="equal">
      <formula>"HOLD"</formula>
    </cfRule>
    <cfRule type="cellIs" dxfId="2455" priority="1063" operator="equal">
      <formula>"completedw"</formula>
    </cfRule>
    <cfRule type="cellIs" dxfId="2454" priority="1066" operator="equal">
      <formula>"wip"</formula>
    </cfRule>
  </conditionalFormatting>
  <conditionalFormatting sqref="N289:O289">
    <cfRule type="cellIs" dxfId="2453" priority="923" operator="equal">
      <formula>"Completed"</formula>
    </cfRule>
    <cfRule type="cellIs" dxfId="2452" priority="922" operator="equal">
      <formula>"wip"</formula>
    </cfRule>
    <cfRule type="cellIs" dxfId="2451" priority="919" operator="equal">
      <formula>"completedw"</formula>
    </cfRule>
    <cfRule type="cellIs" dxfId="2450" priority="920" operator="equal">
      <formula>"HOLD"</formula>
    </cfRule>
    <cfRule type="cellIs" dxfId="2449" priority="921" operator="equal">
      <formula>"ROW"</formula>
    </cfRule>
  </conditionalFormatting>
  <conditionalFormatting sqref="O29:O30">
    <cfRule type="cellIs" dxfId="2448" priority="802" operator="equal">
      <formula>"HOLD"</formula>
    </cfRule>
    <cfRule type="cellIs" dxfId="2447" priority="803" operator="equal">
      <formula>"ROW"</formula>
    </cfRule>
    <cfRule type="cellIs" dxfId="2446" priority="801" operator="equal">
      <formula>"completedw"</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6" operator="equal">
      <formula>"HOLD"</formula>
    </cfRule>
    <cfRule type="cellIs" dxfId="2441" priority="175" operator="equal">
      <formula>"completedw"</formula>
    </cfRule>
    <cfRule type="cellIs" dxfId="2440" priority="179" operator="equal">
      <formula>"Completed"</formula>
    </cfRule>
    <cfRule type="containsText" dxfId="2439" priority="174" operator="containsText" text="Hold">
      <formula>NOT(ISERROR(SEARCH("Hold",O36)))</formula>
    </cfRule>
    <cfRule type="cellIs" dxfId="2438" priority="178" operator="equal">
      <formula>"wip"</formula>
    </cfRule>
    <cfRule type="cellIs" dxfId="2437" priority="177" operator="equal">
      <formula>"ROW"</formula>
    </cfRule>
  </conditionalFormatting>
  <conditionalFormatting sqref="O72:Q73">
    <cfRule type="cellIs" dxfId="2436" priority="456" operator="equal">
      <formula>"ROW"</formula>
    </cfRule>
    <cfRule type="cellIs" dxfId="2435" priority="455" operator="equal">
      <formula>"HOLD"</formula>
    </cfRule>
    <cfRule type="cellIs" dxfId="2434" priority="454" operator="equal">
      <formula>"completedw"</formula>
    </cfRule>
  </conditionalFormatting>
  <conditionalFormatting sqref="O90:Q91">
    <cfRule type="cellIs" dxfId="2433" priority="26" operator="equal">
      <formula>"wip"</formula>
    </cfRule>
    <cfRule type="cellIs" dxfId="2432" priority="24" operator="equal">
      <formula>"HOLD"</formula>
    </cfRule>
    <cfRule type="cellIs" dxfId="2431" priority="23" operator="equal">
      <formula>"completedw"</formula>
    </cfRule>
    <cfRule type="cellIs" dxfId="2430" priority="25" operator="equal">
      <formula>"ROW"</formula>
    </cfRule>
    <cfRule type="containsText" dxfId="2429" priority="22" operator="containsText" text="Hold">
      <formula>NOT(ISERROR(SEARCH("Hold",O90)))</formula>
    </cfRule>
    <cfRule type="cellIs" dxfId="2428" priority="27" operator="equal">
      <formula>"Completed"</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1" operator="equal">
      <formula>"HOLD"</formula>
    </cfRule>
    <cfRule type="cellIs" dxfId="2422" priority="370" operator="equal">
      <formula>"completedw"</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7" operator="equal">
      <formula>"Completed"</formula>
    </cfRule>
    <cfRule type="cellIs" dxfId="2416" priority="96" operator="equal">
      <formula>"wip"</formula>
    </cfRule>
    <cfRule type="cellIs" dxfId="2415" priority="93" operator="equal">
      <formula>"completedw"</formula>
    </cfRule>
    <cfRule type="cellIs" dxfId="2414" priority="94" operator="equal">
      <formula>"HOLD"</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6" operator="equal">
      <formula>"ROW"</formula>
    </cfRule>
    <cfRule type="cellIs" dxfId="2409" priority="135" operator="equal">
      <formula>"HOLD"</formula>
    </cfRule>
    <cfRule type="cellIs" dxfId="2408" priority="134" operator="equal">
      <formula>"completedw"</formula>
    </cfRule>
  </conditionalFormatting>
  <conditionalFormatting sqref="O176:W177">
    <cfRule type="cellIs" dxfId="2407" priority="391" operator="equal">
      <formula>"completedw"</formula>
    </cfRule>
    <cfRule type="cellIs" dxfId="2406" priority="392" operator="equal">
      <formula>"HOLD"</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3" operator="equal">
      <formula>"Completed"</formula>
    </cfRule>
    <cfRule type="cellIs" dxfId="2401" priority="1592" operator="equal">
      <formula>"wip"</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6" operator="equal">
      <formula>"wip"</formula>
    </cfRule>
    <cfRule type="cellIs" dxfId="2395" priority="1507" operator="equal">
      <formula>"Completed"</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0" operator="equal">
      <formula>"wip"</formula>
    </cfRule>
    <cfRule type="cellIs" dxfId="2391" priority="1451" operator="equal">
      <formula>"Completed"</formula>
    </cfRule>
  </conditionalFormatting>
  <conditionalFormatting sqref="P247">
    <cfRule type="cellIs" dxfId="2390" priority="1396" operator="equal">
      <formula>"wip"</formula>
    </cfRule>
    <cfRule type="cellIs" dxfId="2389" priority="1397" operator="equal">
      <formula>"Completed"</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0" operator="equal">
      <formula>"HOLD"</formula>
    </cfRule>
    <cfRule type="cellIs" dxfId="2385" priority="172" operator="equal">
      <formula>"wip"</formula>
    </cfRule>
    <cfRule type="cellIs" dxfId="2384" priority="173" operator="equal">
      <formula>"Completed"</formula>
    </cfRule>
    <cfRule type="cellIs" dxfId="2383" priority="171" operator="equal">
      <formula>"ROW"</formula>
    </cfRule>
    <cfRule type="cellIs" dxfId="2382" priority="169" operator="equal">
      <formula>"completedw"</formula>
    </cfRule>
  </conditionalFormatting>
  <conditionalFormatting sqref="P289">
    <cfRule type="cellIs" dxfId="2381" priority="165" operator="equal">
      <formula>"HOLD"</formula>
    </cfRule>
    <cfRule type="cellIs" dxfId="2380" priority="168" operator="equal">
      <formula>"Completed"</formula>
    </cfRule>
    <cfRule type="cellIs" dxfId="2379" priority="167" operator="equal">
      <formula>"wip"</formula>
    </cfRule>
    <cfRule type="cellIs" dxfId="2378" priority="166" operator="equal">
      <formula>"ROW"</formula>
    </cfRule>
    <cfRule type="cellIs" dxfId="2377" priority="164" operator="equal">
      <formula>"completedw"</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9" operator="equal">
      <formula>"Completed"</formula>
    </cfRule>
    <cfRule type="cellIs" dxfId="2371" priority="985" operator="equal">
      <formula>"completedw"</formula>
    </cfRule>
    <cfRule type="cellIs" dxfId="2370" priority="986" operator="equal">
      <formula>"HOLD"</formula>
    </cfRule>
    <cfRule type="cellIs" dxfId="2369" priority="987" operator="equal">
      <formula>"ROW"</formula>
    </cfRule>
    <cfRule type="cellIs" dxfId="2368" priority="988" operator="equal">
      <formula>"wip"</formula>
    </cfRule>
  </conditionalFormatting>
  <conditionalFormatting sqref="Q300:R301">
    <cfRule type="cellIs" dxfId="2367" priority="747" operator="equal">
      <formula>"Completed"</formula>
    </cfRule>
    <cfRule type="cellIs" dxfId="2366" priority="746" operator="equal">
      <formula>"wip"</formula>
    </cfRule>
    <cfRule type="cellIs" dxfId="2365" priority="745" operator="equal">
      <formula>"ROW"</formula>
    </cfRule>
    <cfRule type="cellIs" dxfId="2364" priority="743" operator="equal">
      <formula>"completedw"</formula>
    </cfRule>
    <cfRule type="cellIs" dxfId="2363" priority="744" operator="equal">
      <formula>"HOLD"</formula>
    </cfRule>
  </conditionalFormatting>
  <conditionalFormatting sqref="Q29:S30">
    <cfRule type="cellIs" dxfId="2362" priority="532" operator="equal">
      <formula>"completedw"</formula>
    </cfRule>
    <cfRule type="cellIs" dxfId="2361" priority="533" operator="equal">
      <formula>"HOLD"</formula>
    </cfRule>
    <cfRule type="cellIs" dxfId="2360" priority="534" operator="equal">
      <formula>"ROW"</formula>
    </cfRule>
  </conditionalFormatting>
  <conditionalFormatting sqref="Q289:S290">
    <cfRule type="cellIs" dxfId="2359" priority="929" operator="equal">
      <formula>"wip"</formula>
    </cfRule>
    <cfRule type="cellIs" dxfId="2358" priority="930" operator="equal">
      <formula>"Completed"</formula>
    </cfRule>
    <cfRule type="cellIs" dxfId="2357" priority="928" operator="equal">
      <formula>"ROW"</formula>
    </cfRule>
    <cfRule type="cellIs" dxfId="2356" priority="926" operator="equal">
      <formula>"completedw"</formula>
    </cfRule>
    <cfRule type="cellIs" dxfId="2355" priority="927" operator="equal">
      <formula>"HOLD"</formula>
    </cfRule>
  </conditionalFormatting>
  <conditionalFormatting sqref="R172">
    <cfRule type="cellIs" dxfId="2354" priority="1619" operator="equal">
      <formula>"Completed"</formula>
    </cfRule>
    <cfRule type="cellIs" dxfId="2353" priority="1618" operator="equal">
      <formula>"wip"</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0" operator="equal">
      <formula>"wip"</formula>
    </cfRule>
    <cfRule type="cellIs" dxfId="2349" priority="1561" operator="equal">
      <formula>"Completed"</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6" operator="equal">
      <formula>"wip"</formula>
    </cfRule>
    <cfRule type="cellIs" dxfId="2343" priority="1477" operator="equal">
      <formula>"Completed"</formula>
    </cfRule>
  </conditionalFormatting>
  <conditionalFormatting sqref="R237">
    <cfRule type="cellIs" dxfId="2342" priority="1449" operator="equal">
      <formula>"Completed"</formula>
    </cfRule>
    <cfRule type="cellIs" dxfId="2341" priority="1448" operator="equal">
      <formula>"wip"</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7" operator="equal">
      <formula>"Completed"</formula>
    </cfRule>
    <cfRule type="cellIs" dxfId="2337" priority="1366" operator="equal">
      <formula>"wip"</formula>
    </cfRule>
  </conditionalFormatting>
  <conditionalFormatting sqref="R90:S91">
    <cfRule type="cellIs" dxfId="2336" priority="71" operator="equal">
      <formula>"ROW"</formula>
    </cfRule>
    <cfRule type="cellIs" dxfId="2335" priority="70" operator="equal">
      <formula>"HOLD"</formula>
    </cfRule>
    <cfRule type="cellIs" dxfId="2334" priority="69" operator="equal">
      <formula>"completedw"</formula>
    </cfRule>
    <cfRule type="cellIs" dxfId="2333" priority="73" operator="equal">
      <formula>"Completed"</formula>
    </cfRule>
    <cfRule type="cellIs" dxfId="2332" priority="72" operator="equal">
      <formula>"wip"</formula>
    </cfRule>
  </conditionalFormatting>
  <conditionalFormatting sqref="R267:S268">
    <cfRule type="cellIs" dxfId="2331" priority="1071" operator="equal">
      <formula>"HOLD"</formula>
    </cfRule>
    <cfRule type="cellIs" dxfId="2330" priority="1070" operator="equal">
      <formula>"completedw"</formula>
    </cfRule>
    <cfRule type="cellIs" dxfId="2329" priority="1072" operator="equal">
      <formula>"ROW"</formula>
    </cfRule>
    <cfRule type="cellIs" dxfId="2328" priority="1073" operator="equal">
      <formula>"wip"</formula>
    </cfRule>
    <cfRule type="cellIs" dxfId="2327" priority="1074" operator="equal">
      <formula>"Completed"</formula>
    </cfRule>
  </conditionalFormatting>
  <conditionalFormatting sqref="R36:V37">
    <cfRule type="cellIs" dxfId="2326" priority="598" operator="equal">
      <formula>"Completed"</formula>
    </cfRule>
    <cfRule type="cellIs" dxfId="2325" priority="597" operator="equal">
      <formula>"wip"</formula>
    </cfRule>
    <cfRule type="cellIs" dxfId="2324" priority="596" operator="equal">
      <formula>"ROW"</formula>
    </cfRule>
    <cfRule type="cellIs" dxfId="2323" priority="595" operator="equal">
      <formula>"HOLD"</formula>
    </cfRule>
    <cfRule type="cellIs" dxfId="2322" priority="594" operator="equal">
      <formula>"completedw"</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5" operator="equal">
      <formula>"completedw"</formula>
    </cfRule>
    <cfRule type="cellIs" dxfId="2318" priority="506" operator="equal">
      <formula>"HOLD"</formula>
    </cfRule>
  </conditionalFormatting>
  <conditionalFormatting sqref="S72:S73">
    <cfRule type="cellIs" dxfId="2317" priority="457" operator="equal">
      <formula>"completedw"</formula>
    </cfRule>
    <cfRule type="cellIs" dxfId="2316" priority="459" operator="equal">
      <formula>"ROW"</formula>
    </cfRule>
    <cfRule type="cellIs" dxfId="2315" priority="458" operator="equal">
      <formula>"HOLD"</formula>
    </cfRule>
  </conditionalFormatting>
  <conditionalFormatting sqref="S79:S80">
    <cfRule type="cellIs" dxfId="2314" priority="587" operator="equal">
      <formula>"completedw"</formula>
    </cfRule>
    <cfRule type="cellIs" dxfId="2313" priority="588" operator="equal">
      <formula>"HOLD"</formula>
    </cfRule>
    <cfRule type="cellIs" dxfId="2312" priority="589" operator="equal">
      <formula>"ROW"</formula>
    </cfRule>
    <cfRule type="cellIs" dxfId="2311" priority="591" operator="equal">
      <formula>"Completed"</formula>
    </cfRule>
    <cfRule type="cellIs" dxfId="2310" priority="590" operator="equal">
      <formula>"wip"</formula>
    </cfRule>
    <cfRule type="containsText" dxfId="2309" priority="586" operator="containsText" text="Hold">
      <formula>NOT(ISERROR(SEARCH("Hold",S79)))</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2" operator="equal">
      <formula>"HOLD"</formula>
    </cfRule>
    <cfRule type="cellIs" dxfId="2304" priority="421" operator="equal">
      <formula>"completedw"</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7" operator="equal">
      <formula>"ROW"</formula>
    </cfRule>
    <cfRule type="cellIs" dxfId="2300" priority="195" operator="equal">
      <formula>"completedw"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6" operator="equal">
      <formula>"HOLD"</formula>
    </cfRule>
    <cfRule type="cellIs" dxfId="2293" priority="417" operator="equal">
      <formula>"ROW"</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8" operator="equal">
      <formula>"HOLD"</formula>
    </cfRule>
    <cfRule type="cellIs" dxfId="2288" priority="369" operator="equal">
      <formula>"ROW"</formula>
    </cfRule>
  </conditionalFormatting>
  <conditionalFormatting sqref="S194:S195">
    <cfRule type="containsText" dxfId="2287" priority="642" operator="containsText" text="Hold">
      <formula>NOT(ISERROR(SEARCH("Hold",S194)))</formula>
    </cfRule>
    <cfRule type="containsText" dxfId="2286" priority="7" operator="containsText" text="Hold">
      <formula>NOT(ISERROR(SEARCH("Hold",S194)))</formula>
    </cfRule>
  </conditionalFormatting>
  <conditionalFormatting sqref="S215:S216">
    <cfRule type="containsText" dxfId="2285" priority="144" operator="containsText" text="Hold">
      <formula>NOT(ISERROR(SEARCH("Hold",S215)))</formula>
    </cfRule>
    <cfRule type="containsText" dxfId="2284" priority="1166"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ellIs" dxfId="2275" priority="91" operator="equal">
      <formula>"Completed"</formula>
    </cfRule>
    <cfRule type="containsText" dxfId="2274" priority="86" operator="containsText" text="Hold">
      <formula>NOT(ISERROR(SEARCH("Hold",S311)))</formula>
    </cfRule>
    <cfRule type="cellIs" dxfId="2273" priority="87" operator="equal">
      <formula>"completedw"</formula>
    </cfRule>
    <cfRule type="cellIs" dxfId="2272" priority="88" operator="equal">
      <formula>"HOLD"</formula>
    </cfRule>
    <cfRule type="cellIs" dxfId="2271" priority="89" operator="equal">
      <formula>"ROW"</formula>
    </cfRule>
    <cfRule type="cellIs" dxfId="2270" priority="90" operator="equal">
      <formula>"wip"</formula>
    </cfRule>
  </conditionalFormatting>
  <conditionalFormatting sqref="S278:T279">
    <cfRule type="cellIs" dxfId="2269" priority="83" operator="equal">
      <formula>"ROW"</formula>
    </cfRule>
    <cfRule type="cellIs" dxfId="2268" priority="81" operator="equal">
      <formula>"completedw"</formula>
    </cfRule>
    <cfRule type="cellIs" dxfId="2267" priority="84" operator="equal">
      <formula>"wip"</formula>
    </cfRule>
    <cfRule type="cellIs" dxfId="2266" priority="85" operator="equal">
      <formula>"Completed"</formula>
    </cfRule>
    <cfRule type="cellIs" dxfId="2265" priority="82" operator="equal">
      <formula>"HOLD"</formula>
    </cfRule>
  </conditionalFormatting>
  <conditionalFormatting sqref="S300:T301">
    <cfRule type="cellIs" dxfId="2264" priority="741" operator="equal">
      <formula>"Completed"</formula>
    </cfRule>
    <cfRule type="cellIs" dxfId="2263" priority="740" operator="equal">
      <formula>"wip"</formula>
    </cfRule>
    <cfRule type="cellIs" dxfId="2262" priority="739" operator="equal">
      <formula>"ROW"</formula>
    </cfRule>
    <cfRule type="cellIs" dxfId="2261" priority="737" operator="equal">
      <formula>"completedw"</formula>
    </cfRule>
    <cfRule type="cellIs" dxfId="2260" priority="738" operator="equal">
      <formula>"HOLD"</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8" operator="equal">
      <formula>"wip"</formula>
    </cfRule>
    <cfRule type="cellIs" dxfId="2254" priority="1559" operator="equal">
      <formula>"Completed"</formula>
    </cfRule>
  </conditionalFormatting>
  <conditionalFormatting sqref="T204">
    <cfRule type="cellIs" dxfId="2253" priority="1531" operator="equal">
      <formula>"Completed"</formula>
    </cfRule>
    <cfRule type="cellIs" dxfId="2252" priority="1530" operator="equal">
      <formula>"wip"</formula>
    </cfRule>
  </conditionalFormatting>
  <conditionalFormatting sqref="T215">
    <cfRule type="cellIs" dxfId="2251" priority="1502" operator="equal">
      <formula>"wip"</formula>
    </cfRule>
    <cfRule type="cellIs" dxfId="2250" priority="1503" operator="equal">
      <formula>"Completed"</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2" operator="equal">
      <formula>"wip"</formula>
    </cfRule>
    <cfRule type="cellIs" dxfId="2244" priority="1393" operator="equal">
      <formula>"Completed"</formula>
    </cfRule>
  </conditionalFormatting>
  <conditionalFormatting sqref="T257">
    <cfRule type="cellIs" dxfId="2243" priority="1365" operator="equal">
      <formula>"Completed"</formula>
    </cfRule>
    <cfRule type="cellIs" dxfId="2242" priority="1364" operator="equal">
      <formula>"wip"</formula>
    </cfRule>
  </conditionalFormatting>
  <conditionalFormatting sqref="T267:U268">
    <cfRule type="cellIs" dxfId="2241" priority="1079" operator="equal">
      <formula>"wip"</formula>
    </cfRule>
    <cfRule type="cellIs" dxfId="2240" priority="1078" operator="equal">
      <formula>"ROW"</formula>
    </cfRule>
    <cfRule type="cellIs" dxfId="2239" priority="1080" operator="equal">
      <formula>"Completed"</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5" operator="equal">
      <formula>"wip"</formula>
    </cfRule>
    <cfRule type="cellIs" dxfId="2234" priority="934" operator="equal">
      <formula>"ROW"</formula>
    </cfRule>
    <cfRule type="cellIs" dxfId="2233" priority="933" operator="equal">
      <formula>"HOLD"</formula>
    </cfRule>
    <cfRule type="cellIs" dxfId="2232" priority="932" operator="equal">
      <formula>"completedw"</formula>
    </cfRule>
  </conditionalFormatting>
  <conditionalFormatting sqref="T90:V91">
    <cfRule type="cellIs" dxfId="2231" priority="1264" operator="equal">
      <formula>"Completed"</formula>
    </cfRule>
    <cfRule type="cellIs" dxfId="2230" priority="1260" operator="equal">
      <formula>"completedw"</formula>
    </cfRule>
    <cfRule type="cellIs" dxfId="2229" priority="1262" operator="equal">
      <formula>"ROW"</formula>
    </cfRule>
    <cfRule type="cellIs" dxfId="2228" priority="1263" operator="equal">
      <formula>"wip"</formula>
    </cfRule>
    <cfRule type="cellIs" dxfId="2227" priority="1261" operator="equal">
      <formula>"HOLD"</formula>
    </cfRule>
  </conditionalFormatting>
  <conditionalFormatting sqref="T311:V312">
    <cfRule type="cellIs" dxfId="2226" priority="678" operator="equal">
      <formula>"HOLD"</formula>
    </cfRule>
    <cfRule type="cellIs" dxfId="2225" priority="679" operator="equal">
      <formula>"ROW"</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7" operator="equal">
      <formula>"completedw"</formula>
    </cfRule>
    <cfRule type="cellIs" dxfId="2220" priority="1218" operator="equal">
      <formula>"HOLD"</formula>
    </cfRule>
    <cfRule type="cellIs" dxfId="2219" priority="1219" operator="equal">
      <formula>"ROW"</formula>
    </cfRule>
    <cfRule type="cellIs" dxfId="2218" priority="1220" operator="equal">
      <formula>"wip"</formula>
    </cfRule>
    <cfRule type="cellIs" dxfId="2217" priority="1221" operator="equal">
      <formula>"Completed"</formula>
    </cfRule>
  </conditionalFormatting>
  <conditionalFormatting sqref="T165:Y166">
    <cfRule type="cellIs" dxfId="2216" priority="407" operator="equal">
      <formula>"HOLD"</formula>
    </cfRule>
    <cfRule type="cellIs" dxfId="2215" priority="406" operator="equal">
      <formula>"completedw"</formula>
    </cfRule>
    <cfRule type="cellIs" dxfId="2214" priority="408" operator="equal">
      <formula>"ROW"</formula>
    </cfRule>
  </conditionalFormatting>
  <conditionalFormatting sqref="U15 W15">
    <cfRule type="cellIs" dxfId="2213" priority="56" operator="equal">
      <formula>"wip"</formula>
    </cfRule>
  </conditionalFormatting>
  <conditionalFormatting sqref="U29:U30">
    <cfRule type="cellIs" dxfId="2212" priority="529" operator="equal">
      <formula>"completedw"</formula>
    </cfRule>
    <cfRule type="cellIs" dxfId="2211" priority="530" operator="equal">
      <formula>"HOLD"</formula>
    </cfRule>
    <cfRule type="cellIs" dxfId="2210" priority="531" operator="equal">
      <formula>"ROW"</formula>
    </cfRule>
  </conditionalFormatting>
  <conditionalFormatting sqref="U51">
    <cfRule type="cellIs" dxfId="2209" priority="502" operator="equal">
      <formula>"completedw"</formula>
    </cfRule>
    <cfRule type="cellIs" dxfId="2208" priority="503" operator="equal">
      <formula>"HOLD"</formula>
    </cfRule>
    <cfRule type="cellIs" dxfId="2207" priority="504" operator="equal">
      <formula>"ROW"</formula>
    </cfRule>
  </conditionalFormatting>
  <conditionalFormatting sqref="U72:U73">
    <cfRule type="cellIs" dxfId="2206" priority="462" operator="equal">
      <formula>"ROW"</formula>
    </cfRule>
    <cfRule type="cellIs" dxfId="2205" priority="461" operator="equal">
      <formula>"HOLD"</formula>
    </cfRule>
    <cfRule type="cellIs" dxfId="2204" priority="460" operator="equal">
      <formula>"completedw"</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0" operator="equal">
      <formula>"completedw"</formula>
    </cfRule>
    <cfRule type="cellIs" dxfId="2194" priority="192" operator="equal">
      <formula>"ROW"</formula>
    </cfRule>
    <cfRule type="cellIs" dxfId="2193" priority="191" operator="equal">
      <formula>"HOLD"</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ontainsText" dxfId="2186" priority="74" operator="containsText" text="Hold">
      <formula>NOT(ISERROR(SEARCH("Hold",U278)))</formula>
    </cfRule>
    <cfRule type="cellIs" dxfId="2185" priority="77" operator="equal">
      <formula>"ROW"</formula>
    </cfRule>
    <cfRule type="cellIs" dxfId="2184" priority="76" operator="equal">
      <formula>"HOLD"</formula>
    </cfRule>
    <cfRule type="cellIs" dxfId="2183" priority="78" operator="equal">
      <formula>"wip"</formula>
    </cfRule>
    <cfRule type="cellIs" dxfId="2182" priority="79" operator="equal">
      <formula>"Completed"</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3" operator="equal">
      <formula>"ROW"</formula>
    </cfRule>
    <cfRule type="cellIs" dxfId="2176" priority="731" operator="equal">
      <formula>"completedw"</formula>
    </cfRule>
    <cfRule type="cellIs" dxfId="2175" priority="735" operator="equal">
      <formula>"Completed"</formula>
    </cfRule>
    <cfRule type="cellIs" dxfId="2174" priority="734" operator="equal">
      <formula>"wip"</formula>
    </cfRule>
    <cfRule type="cellIs" dxfId="2173" priority="732" operator="equal">
      <formula>"HOLD"</formula>
    </cfRule>
  </conditionalFormatting>
  <conditionalFormatting sqref="U94:W95">
    <cfRule type="cellIs" dxfId="2172" priority="813" operator="equal">
      <formula>"completedw"</formula>
    </cfRule>
    <cfRule type="cellIs" dxfId="2171" priority="814" operator="equal">
      <formula>"HOLD"</formula>
    </cfRule>
    <cfRule type="cellIs" dxfId="2170" priority="815" operator="equal">
      <formula>"ROW"</formula>
    </cfRule>
  </conditionalFormatting>
  <conditionalFormatting sqref="U118:W119">
    <cfRule type="cellIs" dxfId="2169" priority="249" operator="equal">
      <formula>"completedw"</formula>
    </cfRule>
    <cfRule type="cellIs" dxfId="2168" priority="251" operator="equal">
      <formula>"ROW"</formula>
    </cfRule>
    <cfRule type="cellIs" dxfId="2167" priority="250" operator="equal">
      <formula>"HOLD"</formula>
    </cfRule>
  </conditionalFormatting>
  <conditionalFormatting sqref="U16:AD16">
    <cfRule type="cellIs" dxfId="2166" priority="53" operator="equal">
      <formula>"Completed"</formula>
    </cfRule>
  </conditionalFormatting>
  <conditionalFormatting sqref="U83:AK84">
    <cfRule type="cellIs" dxfId="2165" priority="229" operator="equal">
      <formula>"HOLD"</formula>
    </cfRule>
    <cfRule type="cellIs" dxfId="2164" priority="230" operator="equal">
      <formula>"ROW"</formula>
    </cfRule>
  </conditionalFormatting>
  <conditionalFormatting sqref="V14">
    <cfRule type="containsText" dxfId="2163" priority="55" operator="containsText" text="Hold">
      <formula>NOT(ISERROR(SEARCH("Hold",V14)))</formula>
    </cfRule>
  </conditionalFormatting>
  <conditionalFormatting sqref="V98">
    <cfRule type="cellIs" dxfId="2162" priority="264" operator="equal">
      <formula>"completedw"</formula>
    </cfRule>
    <cfRule type="cellIs" dxfId="2161" priority="266" operator="equal">
      <formula>"ROW"</formula>
    </cfRule>
    <cfRule type="cellIs" dxfId="2160" priority="265" operator="equal">
      <formula>"HOLD"</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6" operator="equal">
      <formula>"wip"</formula>
    </cfRule>
    <cfRule type="cellIs" dxfId="2156" priority="1587" operator="equal">
      <formula>"Completed"</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8" operator="equal">
      <formula>"wip"</formula>
    </cfRule>
    <cfRule type="cellIs" dxfId="2152" priority="1529" operator="equal">
      <formula>"Completed"</formula>
    </cfRule>
  </conditionalFormatting>
  <conditionalFormatting sqref="V215">
    <cfRule type="cellIs" dxfId="2151" priority="1501" operator="equal">
      <formula>"Completed"</formula>
    </cfRule>
    <cfRule type="cellIs" dxfId="2150" priority="1500" operator="equal">
      <formula>"wip"</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0" operator="equal">
      <formula>"wip"</formula>
    </cfRule>
    <cfRule type="cellIs" dxfId="2144" priority="1391" operator="equal">
      <formula>"Completed"</formula>
    </cfRule>
  </conditionalFormatting>
  <conditionalFormatting sqref="V257">
    <cfRule type="cellIs" dxfId="2143" priority="1363" operator="equal">
      <formula>"Completed"</formula>
    </cfRule>
    <cfRule type="cellIs" dxfId="2142" priority="1362" operator="equal">
      <formula>"wip"</formula>
    </cfRule>
  </conditionalFormatting>
  <conditionalFormatting sqref="V187:W187">
    <cfRule type="cellIs" dxfId="2141" priority="259" operator="equal">
      <formula>"HOLD"</formula>
    </cfRule>
    <cfRule type="cellIs" dxfId="2140" priority="260" operator="equal">
      <formula>"ROW"</formula>
    </cfRule>
    <cfRule type="cellIs" dxfId="2139" priority="258" operator="equal">
      <formula>"completedw"</formula>
    </cfRule>
  </conditionalFormatting>
  <conditionalFormatting sqref="V267:W268">
    <cfRule type="cellIs" dxfId="2138" priority="1084" operator="equal">
      <formula>"ROW"</formula>
    </cfRule>
    <cfRule type="cellIs" dxfId="2137" priority="1086" operator="equal">
      <formula>"Completed"</formula>
    </cfRule>
    <cfRule type="cellIs" dxfId="2136" priority="1083" operator="equal">
      <formula>"HOLD"</formula>
    </cfRule>
    <cfRule type="cellIs" dxfId="2135" priority="1082" operator="equal">
      <formula>"completedw"</formula>
    </cfRule>
    <cfRule type="cellIs" dxfId="2134" priority="1085" operator="equal">
      <formula>"wip"</formula>
    </cfRule>
  </conditionalFormatting>
  <conditionalFormatting sqref="V289:W290">
    <cfRule type="cellIs" dxfId="2133" priority="938" operator="equal">
      <formula>"completedw"</formula>
    </cfRule>
    <cfRule type="cellIs" dxfId="2132" priority="940" operator="equal">
      <formula>"ROW"</formula>
    </cfRule>
    <cfRule type="cellIs" dxfId="2131" priority="941" operator="equal">
      <formula>"wip"</formula>
    </cfRule>
    <cfRule type="cellIs" dxfId="2130" priority="942" operator="equal">
      <formula>"Completed"</formula>
    </cfRule>
    <cfRule type="cellIs" dxfId="2129" priority="939" operator="equal">
      <formula>"HOLD"</formula>
    </cfRule>
  </conditionalFormatting>
  <conditionalFormatting sqref="V278:X279">
    <cfRule type="cellIs" dxfId="2128" priority="980" operator="equal">
      <formula>"completedw"</formula>
    </cfRule>
    <cfRule type="cellIs" dxfId="2127" priority="984" operator="equal">
      <formula>"Completed"</formula>
    </cfRule>
    <cfRule type="cellIs" dxfId="2126" priority="983" operator="equal">
      <formula>"wip"</formula>
    </cfRule>
    <cfRule type="cellIs" dxfId="2125" priority="982" operator="equal">
      <formula>"ROW"</formula>
    </cfRule>
    <cfRule type="cellIs" dxfId="2124" priority="981" operator="equal">
      <formula>"HOLD"</formula>
    </cfRule>
  </conditionalFormatting>
  <conditionalFormatting sqref="W29:W30">
    <cfRule type="cellIs" dxfId="2123" priority="526" operator="equal">
      <formula>"completedw"</formula>
    </cfRule>
    <cfRule type="cellIs" dxfId="2122" priority="527" operator="equal">
      <formula>"HOLD"</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0" operator="equal">
      <formula>"HOLD"</formula>
    </cfRule>
    <cfRule type="cellIs" dxfId="2117" priority="501" operator="equal">
      <formula>"ROW"</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5" operator="equal">
      <formula>"ROW"</formula>
    </cfRule>
    <cfRule type="cellIs" dxfId="2114" priority="464" operator="equal">
      <formula>"HOLD"</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0" operator="equal">
      <formula>"completedw"</formula>
    </cfRule>
    <cfRule type="cellIs" dxfId="2102" priority="212" operator="equal">
      <formula>"ROW"</formula>
    </cfRule>
    <cfRule type="cellIs" dxfId="2101" priority="211" operator="equal">
      <formula>"HOLD"</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2" operator="equal">
      <formula>"wip"</formula>
    </cfRule>
    <cfRule type="cellIs" dxfId="2090" priority="571" operator="equal">
      <formula>"ROW"</formula>
    </cfRule>
    <cfRule type="cellIs" dxfId="2089" priority="573" operator="equal">
      <formula>"Completed"</formula>
    </cfRule>
    <cfRule type="cellIs" dxfId="2088" priority="570" operator="equal">
      <formula>"HOLD"</formula>
    </cfRule>
    <cfRule type="cellIs" dxfId="2087" priority="569" operator="equal">
      <formula>"completedw"</formula>
    </cfRule>
  </conditionalFormatting>
  <conditionalFormatting sqref="W90:X91">
    <cfRule type="cellIs" dxfId="2086" priority="837" operator="equal">
      <formula>"ROW"</formula>
    </cfRule>
    <cfRule type="cellIs" dxfId="2085" priority="836" operator="equal">
      <formula>"HOLD"</formula>
    </cfRule>
    <cfRule type="cellIs" dxfId="2084" priority="835" operator="equal">
      <formula>"completedw"</formula>
    </cfRule>
    <cfRule type="cellIs" dxfId="2083" priority="839" operator="equal">
      <formula>"Completed"</formula>
    </cfRule>
    <cfRule type="cellIs" dxfId="2082" priority="838" operator="equal">
      <formula>"wip"</formula>
    </cfRule>
  </conditionalFormatting>
  <conditionalFormatting sqref="W300:X301">
    <cfRule type="cellIs" dxfId="2081" priority="729" operator="equal">
      <formula>"Completed"</formula>
    </cfRule>
    <cfRule type="cellIs" dxfId="2080" priority="725" operator="equal">
      <formula>"completedw"</formula>
    </cfRule>
    <cfRule type="cellIs" dxfId="2079" priority="726" operator="equal">
      <formula>"HOLD"</formula>
    </cfRule>
    <cfRule type="cellIs" dxfId="2078" priority="727" operator="equal">
      <formula>"ROW"</formula>
    </cfRule>
    <cfRule type="cellIs" dxfId="2077" priority="728" operator="equal">
      <formula>"wip"</formula>
    </cfRule>
  </conditionalFormatting>
  <conditionalFormatting sqref="W311:X312">
    <cfRule type="cellIs" dxfId="2076" priority="672" operator="equal">
      <formula>"HOLD"</formula>
    </cfRule>
    <cfRule type="cellIs" dxfId="2075" priority="671" operator="equal">
      <formula>"completedw"</formula>
    </cfRule>
    <cfRule type="cellIs" dxfId="2074" priority="673" operator="equal">
      <formula>"ROW"</formula>
    </cfRule>
    <cfRule type="cellIs" dxfId="2073" priority="674" operator="equal">
      <formula>"wip"</formula>
    </cfRule>
    <cfRule type="cellIs" dxfId="2072" priority="675" operator="equal">
      <formula>"Completed"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2" operator="equal">
      <formula>"wip"</formula>
    </cfRule>
    <cfRule type="cellIs" dxfId="2066" priority="1613" operator="equal">
      <formula>"Completed"</formula>
    </cfRule>
  </conditionalFormatting>
  <conditionalFormatting sqref="X183">
    <cfRule type="cellIs" dxfId="2065" priority="1584" operator="equal">
      <formula>"wip"</formula>
    </cfRule>
    <cfRule type="cellIs" dxfId="2064" priority="1585" operator="equal">
      <formula>"Completed"</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0" operator="equal">
      <formula>"wip"</formula>
    </cfRule>
    <cfRule type="cellIs" dxfId="2056" priority="1471" operator="equal">
      <formula>"Completed"</formula>
    </cfRule>
  </conditionalFormatting>
  <conditionalFormatting sqref="X237">
    <cfRule type="cellIs" dxfId="2055" priority="1442" operator="equal">
      <formula>"wip"</formula>
    </cfRule>
    <cfRule type="cellIs" dxfId="2054" priority="1443" operator="equal">
      <formula>"Completed"</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88" operator="equal">
      <formula>"completedw"</formula>
    </cfRule>
    <cfRule type="cellIs" dxfId="2048" priority="1090" operator="equal">
      <formula>"ROW"</formula>
    </cfRule>
    <cfRule type="cellIs" dxfId="2047" priority="1091" operator="equal">
      <formula>"wip"</formula>
    </cfRule>
    <cfRule type="cellIs" dxfId="2046" priority="1089" operator="equal">
      <formula>"HOLD"</formula>
    </cfRule>
    <cfRule type="cellIs" dxfId="2045" priority="1092" operator="equal">
      <formula>"Completed"</formula>
    </cfRule>
  </conditionalFormatting>
  <conditionalFormatting sqref="X289:Y290">
    <cfRule type="cellIs" dxfId="2044" priority="948" operator="equal">
      <formula>"Completed"</formula>
    </cfRule>
    <cfRule type="cellIs" dxfId="2043" priority="947" operator="equal">
      <formula>"wip"</formula>
    </cfRule>
  </conditionalFormatting>
  <conditionalFormatting sqref="X289:Z290">
    <cfRule type="cellIs" dxfId="2042" priority="944" operator="equal">
      <formula>"completedw"</formula>
    </cfRule>
    <cfRule type="cellIs" dxfId="2041" priority="945" operator="equal">
      <formula>"HOLD"</formula>
    </cfRule>
    <cfRule type="cellIs" dxfId="2040" priority="946" operator="equal">
      <formula>"ROW"</formula>
    </cfRule>
  </conditionalFormatting>
  <conditionalFormatting sqref="Y29:Y30">
    <cfRule type="cellIs" dxfId="2039" priority="525" operator="equal">
      <formula>"ROW"</formula>
    </cfRule>
    <cfRule type="cellIs" dxfId="2038" priority="524" operator="equal">
      <formula>"HOLD"</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2" operator="equal">
      <formula>"HOLD"</formula>
    </cfRule>
    <cfRule type="cellIs" dxfId="2034" priority="481" operator="equal">
      <formula>"completedw"</formula>
    </cfRule>
    <cfRule type="cellIs" dxfId="2033" priority="483" operator="equal">
      <formula>"ROW"</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6" operator="equal">
      <formula>"HOLD"</formula>
    </cfRule>
    <cfRule type="cellIs" dxfId="2027" priority="577" operator="equal">
      <formula>"ROW"</formula>
    </cfRule>
    <cfRule type="cellIs" dxfId="2026" priority="578" operator="equal">
      <formula>"wip"</formula>
    </cfRule>
    <cfRule type="cellIs" dxfId="2025" priority="579" operator="equal">
      <formula>"Completed"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8" operator="equal">
      <formula>"ROW"</formula>
    </cfRule>
    <cfRule type="cellIs" dxfId="2021" priority="817" operator="equal">
      <formula>"HOLD"</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4" operator="equal">
      <formula>"ROW"</formula>
    </cfRule>
    <cfRule type="cellIs" dxfId="2017" priority="253" operator="equal">
      <formula>"HOLD"</formula>
    </cfRule>
    <cfRule type="cellIs" dxfId="2016" priority="252" operator="equal">
      <formula>"completedw"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4" operator="equal">
      <formula>"completedw"</formula>
    </cfRule>
    <cfRule type="cellIs" dxfId="2011" priority="395" operator="equal">
      <formula>"HOLD"</formula>
    </cfRule>
    <cfRule type="cellIs" dxfId="2010" priority="396" operator="equal">
      <formula>"ROW"</formula>
    </cfRule>
  </conditionalFormatting>
  <conditionalFormatting sqref="Y187">
    <cfRule type="cellIs" dxfId="2009" priority="790" operator="equal">
      <formula>"ROW"</formula>
    </cfRule>
    <cfRule type="cellIs" dxfId="2008" priority="788" operator="equal">
      <formula>"completedw"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7" operator="equal">
      <formula>"HOLD"</formula>
    </cfRule>
    <cfRule type="cellIs" dxfId="1990" priority="496" operator="equal">
      <formula>"completedw"</formula>
    </cfRule>
  </conditionalFormatting>
  <conditionalFormatting sqref="Y79:Z80">
    <cfRule type="cellIs" dxfId="1989" priority="1213" operator="equal">
      <formula>"ROW"</formula>
    </cfRule>
    <cfRule type="cellIs" dxfId="1988" priority="1214" operator="equal">
      <formula>"wip"</formula>
    </cfRule>
    <cfRule type="cellIs" dxfId="1987" priority="1215" operator="equal">
      <formula>"Completed"</formula>
    </cfRule>
    <cfRule type="cellIs" dxfId="1986" priority="1212" operator="equal">
      <formula>"HOLD"</formula>
    </cfRule>
    <cfRule type="cellIs" dxfId="1985" priority="1211" operator="equal">
      <formula>"completedw"</formula>
    </cfRule>
  </conditionalFormatting>
  <conditionalFormatting sqref="Y278:Z279">
    <cfRule type="cellIs" dxfId="1984" priority="978" operator="equal">
      <formula>"Completed"</formula>
    </cfRule>
    <cfRule type="cellIs" dxfId="1983" priority="977" operator="equal">
      <formula>"wip"</formula>
    </cfRule>
    <cfRule type="cellIs" dxfId="1982" priority="974" operator="equal">
      <formula>"completedw"</formula>
    </cfRule>
    <cfRule type="cellIs" dxfId="1981" priority="975" operator="equal">
      <formula>"HOLD"</formula>
    </cfRule>
    <cfRule type="cellIs" dxfId="1980" priority="976" operator="equal">
      <formula>"ROW"</formula>
    </cfRule>
  </conditionalFormatting>
  <conditionalFormatting sqref="Y300:Z301">
    <cfRule type="cellIs" dxfId="1979" priority="721" operator="equal">
      <formula>"ROW"</formula>
    </cfRule>
    <cfRule type="cellIs" dxfId="1978" priority="722" operator="equal">
      <formula>"wip"</formula>
    </cfRule>
    <cfRule type="cellIs" dxfId="1977" priority="723" operator="equal">
      <formula>"Completed"</formula>
    </cfRule>
    <cfRule type="cellIs" dxfId="1976" priority="720" operator="equal">
      <formula>"HOLD"</formula>
    </cfRule>
    <cfRule type="cellIs" dxfId="1975" priority="719" operator="equal">
      <formula>"completedw"</formula>
    </cfRule>
  </conditionalFormatting>
  <conditionalFormatting sqref="Y311:Z312">
    <cfRule type="cellIs" dxfId="1974" priority="668" operator="equal">
      <formula>"wip"</formula>
    </cfRule>
    <cfRule type="cellIs" dxfId="1973" priority="666" operator="equal">
      <formula>"HOLD"</formula>
    </cfRule>
    <cfRule type="cellIs" dxfId="1972" priority="665" operator="equal">
      <formula>"completedw"</formula>
    </cfRule>
    <cfRule type="cellIs" dxfId="1971" priority="669" operator="equal">
      <formula>"Completed"</formula>
    </cfRule>
    <cfRule type="cellIs" dxfId="1970" priority="667" operator="equal">
      <formula>"ROW"</formula>
    </cfRule>
  </conditionalFormatting>
  <conditionalFormatting sqref="Y36:AE37">
    <cfRule type="cellIs" dxfId="1969" priority="567" operator="equal">
      <formula>"Completed"</formula>
    </cfRule>
    <cfRule type="cellIs" dxfId="1968" priority="566" operator="equal">
      <formula>"wip"</formula>
    </cfRule>
  </conditionalFormatting>
  <conditionalFormatting sqref="Z172">
    <cfRule type="cellIs" dxfId="1967" priority="1611" operator="equal">
      <formula>"Completed"</formula>
    </cfRule>
    <cfRule type="cellIs" dxfId="1966" priority="1610" operator="equal">
      <formula>"wip"</formula>
    </cfRule>
  </conditionalFormatting>
  <conditionalFormatting sqref="Z183">
    <cfRule type="cellIs" dxfId="1965" priority="1582" operator="equal">
      <formula>"wip"</formula>
    </cfRule>
    <cfRule type="cellIs" dxfId="1964" priority="1583" operator="equal">
      <formula>"Completed"</formula>
    </cfRule>
  </conditionalFormatting>
  <conditionalFormatting sqref="Z194">
    <cfRule type="cellIs" dxfId="1963" priority="1552" operator="equal">
      <formula>"wip"</formula>
    </cfRule>
    <cfRule type="cellIs" dxfId="1962" priority="1553" operator="equal">
      <formula>"Completed"</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9" operator="equal">
      <formula>"Completed"</formula>
    </cfRule>
    <cfRule type="cellIs" dxfId="1956" priority="1468" operator="equal">
      <formula>"wip"</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4" operator="equal">
      <formula>"completedw"</formula>
    </cfRule>
    <cfRule type="cellIs" dxfId="1946" priority="1095" operator="equal">
      <formula>"HOLD"</formula>
    </cfRule>
    <cfRule type="cellIs" dxfId="1945" priority="1096" operator="equal">
      <formula>"ROW"</formula>
    </cfRule>
  </conditionalFormatting>
  <conditionalFormatting sqref="Z289:AA290">
    <cfRule type="cellIs" dxfId="1944" priority="954" operator="equal">
      <formula>"Completed"</formula>
    </cfRule>
    <cfRule type="cellIs" dxfId="1943" priority="953" operator="equal">
      <formula>"wip"</formula>
    </cfRule>
  </conditionalFormatting>
  <conditionalFormatting sqref="Z90:AE91">
    <cfRule type="cellIs" dxfId="1942" priority="808" operator="equal">
      <formula>"Completed"</formula>
    </cfRule>
    <cfRule type="cellIs" dxfId="1941" priority="807" operator="equal">
      <formula>"wip"</formula>
    </cfRule>
  </conditionalFormatting>
  <conditionalFormatting sqref="AA29:AA30">
    <cfRule type="cellIs" dxfId="1940" priority="520" operator="equal">
      <formula>"completedw"</formula>
    </cfRule>
    <cfRule type="cellIs" dxfId="1939" priority="522" operator="equal">
      <formula>"ROW"</formula>
    </cfRule>
    <cfRule type="cellIs" dxfId="1938" priority="521" operator="equal">
      <formula>"HOLD"</formula>
    </cfRule>
  </conditionalFormatting>
  <conditionalFormatting sqref="AA61:AA62">
    <cfRule type="cellIs" dxfId="1937" priority="480" operator="equal">
      <formula>"ROW"</formula>
    </cfRule>
    <cfRule type="cellIs" dxfId="1936" priority="479" operator="equal">
      <formula>"HOLD"</formula>
    </cfRule>
    <cfRule type="cellIs" dxfId="1935" priority="478" operator="equal">
      <formula>"completedw"</formula>
    </cfRule>
  </conditionalFormatting>
  <conditionalFormatting sqref="AA72:AA73">
    <cfRule type="cellIs" dxfId="1934" priority="471" operator="equal">
      <formula>"ROW"</formula>
    </cfRule>
    <cfRule type="cellIs" dxfId="1933" priority="470" operator="equal">
      <formula>"HOLD"</formula>
    </cfRule>
    <cfRule type="cellIs" dxfId="1932" priority="469" operator="equal">
      <formula>"completedw"</formula>
    </cfRule>
  </conditionalFormatting>
  <conditionalFormatting sqref="AA79:AA80">
    <cfRule type="cellIs" dxfId="1931" priority="1207" operator="equal">
      <formula>"ROW"</formula>
    </cfRule>
    <cfRule type="cellIs" dxfId="1930" priority="1206" operator="equal">
      <formula>"HOLD"</formula>
    </cfRule>
    <cfRule type="cellIs" dxfId="1929" priority="1205" operator="equal">
      <formula>"completedw"</formula>
    </cfRule>
    <cfRule type="containsText" dxfId="1928" priority="1204" operator="containsText" text="Hold">
      <formula>NOT(ISERROR(SEARCH("Hold",AA79)))</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3" operator="equal">
      <formula>"completedw"</formula>
    </cfRule>
    <cfRule type="cellIs" dxfId="1919" priority="404" operator="equal">
      <formula>"HOLD"</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6" operator="equal">
      <formula>"ROW"</formula>
    </cfRule>
    <cfRule type="cellIs" dxfId="1914" priority="235" operator="equal">
      <formula>"HOLD"</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4" operator="equal">
      <formula>"ROW"</formula>
    </cfRule>
    <cfRule type="cellIs" dxfId="1907" priority="1112" operator="equal">
      <formula>"completedw"</formula>
    </cfRule>
  </conditionalFormatting>
  <conditionalFormatting sqref="AA257:AA258">
    <cfRule type="cellIs" dxfId="1906" priority="1116" operator="equal">
      <formula>"Completed"</formula>
    </cfRule>
    <cfRule type="containsText" dxfId="1905" priority="1111" operator="containsText" text="Hold">
      <formula>NOT(ISERROR(SEARCH("Hold",AA257)))</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5" operator="equal">
      <formula>"HOLD"</formula>
    </cfRule>
    <cfRule type="cellIs" dxfId="1901" priority="156" operator="equal">
      <formula>"ROW"</formula>
    </cfRule>
    <cfRule type="cellIs" dxfId="1900" priority="154" operator="equal">
      <formula>"completedw"</formula>
    </cfRule>
  </conditionalFormatting>
  <conditionalFormatting sqref="AA278:AA279">
    <cfRule type="cellIs" dxfId="1899" priority="971" operator="equal">
      <formula>"wip"</formula>
    </cfRule>
    <cfRule type="containsText" dxfId="1898" priority="967" operator="containsText" text="Hold">
      <formula>NOT(ISERROR(SEARCH("Hold",AA278)))</formula>
    </cfRule>
    <cfRule type="cellIs" dxfId="1897" priority="972" operator="equal">
      <formula>"Completed"</formula>
    </cfRule>
  </conditionalFormatting>
  <conditionalFormatting sqref="AA278:AA281">
    <cfRule type="cellIs" dxfId="1896" priority="968" operator="equal">
      <formula>"completedw"</formula>
    </cfRule>
    <cfRule type="cellIs" dxfId="1895" priority="969" operator="equal">
      <formula>"HOLD"</formula>
    </cfRule>
    <cfRule type="cellIs" dxfId="1894" priority="970" operator="equal">
      <formula>"ROW"</formula>
    </cfRule>
  </conditionalFormatting>
  <conditionalFormatting sqref="AA285">
    <cfRule type="cellIs" dxfId="1893" priority="363" operator="equal">
      <formula>"ROW"</formula>
    </cfRule>
    <cfRule type="cellIs" dxfId="1892" priority="361" operator="equal">
      <formula>"completedw"</formula>
    </cfRule>
    <cfRule type="cellIs" dxfId="1891" priority="362" operator="equal">
      <formula>"HOLD"</formula>
    </cfRule>
  </conditionalFormatting>
  <conditionalFormatting sqref="AA286:AA294">
    <cfRule type="cellIs" dxfId="1890" priority="950" operator="equal">
      <formula>"completedw"</formula>
    </cfRule>
    <cfRule type="cellIs" dxfId="1889" priority="951" operator="equal">
      <formula>"HOLD"</formula>
    </cfRule>
    <cfRule type="cellIs" dxfId="1888" priority="952" operator="equal">
      <formula>"ROW"</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5" operator="equal">
      <formula>"ROW"</formula>
    </cfRule>
    <cfRule type="cellIs" dxfId="1884" priority="717" operator="equal">
      <formula>"Completed"</formula>
    </cfRule>
    <cfRule type="cellIs" dxfId="1883" priority="716" operator="equal">
      <formula>"wip"</formula>
    </cfRule>
    <cfRule type="cellIs" dxfId="1882" priority="713" operator="equal">
      <formula>"completedw"</formula>
    </cfRule>
    <cfRule type="cellIs" dxfId="1881" priority="714" operator="equal">
      <formula>"HOLD"</formula>
    </cfRule>
  </conditionalFormatting>
  <conditionalFormatting sqref="AA308:AA312">
    <cfRule type="cellIs" dxfId="1880" priority="659" operator="equal">
      <formula>"completedw"</formula>
    </cfRule>
    <cfRule type="cellIs" dxfId="1879" priority="661" operator="equal">
      <formula>"ROW"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2" operator="equal">
      <formula>"wip"</formula>
    </cfRule>
    <cfRule type="cellIs" dxfId="1875" priority="663" operator="equal">
      <formula>"Completed"</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5" operator="equal">
      <formula>"ROW"</formula>
    </cfRule>
    <cfRule type="cellIs" dxfId="1871" priority="434" operator="equal">
      <formula>"HOLD"</formula>
    </cfRule>
    <cfRule type="cellIs" dxfId="1870" priority="433" operator="equal">
      <formula>"completedw"</formula>
    </cfRule>
  </conditionalFormatting>
  <conditionalFormatting sqref="AA106:AE107">
    <cfRule type="cellIs" dxfId="1869" priority="322" operator="equal">
      <formula>"completedw"</formula>
    </cfRule>
    <cfRule type="cellIs" dxfId="1868" priority="324" operator="equal">
      <formula>"ROW"</formula>
    </cfRule>
    <cfRule type="cellIs" dxfId="1867" priority="323" operator="equal">
      <formula>"HOLD"</formula>
    </cfRule>
  </conditionalFormatting>
  <conditionalFormatting sqref="AA176:AE177">
    <cfRule type="cellIs" dxfId="1866" priority="398" operator="equal">
      <formula>"HOLD"</formula>
    </cfRule>
    <cfRule type="cellIs" dxfId="1865" priority="397" operator="equal">
      <formula>"completedw"</formula>
    </cfRule>
    <cfRule type="cellIs" dxfId="1864" priority="399" operator="equal">
      <formula>"ROW"</formula>
    </cfRule>
  </conditionalFormatting>
  <conditionalFormatting sqref="AA282:AE283">
    <cfRule type="cellIs" dxfId="1863" priority="149" operator="equal">
      <formula>"HOLD"</formula>
    </cfRule>
    <cfRule type="cellIs" dxfId="1862" priority="148" operator="equal">
      <formula>"completedw"</formula>
    </cfRule>
    <cfRule type="cellIs" dxfId="1861" priority="150" operator="equal">
      <formula>"ROW"</formula>
    </cfRule>
  </conditionalFormatting>
  <conditionalFormatting sqref="AA187:AK187">
    <cfRule type="cellIs" dxfId="1860" priority="215" operator="equal">
      <formula>"ROW"</formula>
    </cfRule>
    <cfRule type="cellIs" dxfId="1859" priority="214" operator="equal">
      <formula>"HOLD"</formula>
    </cfRule>
    <cfRule type="cellIs" dxfId="1858" priority="213" operator="equal">
      <formula>"completedw"</formula>
    </cfRule>
  </conditionalFormatting>
  <conditionalFormatting sqref="AB172">
    <cfRule type="cellIs" dxfId="1857" priority="1609" operator="equal">
      <formula>"Completed"</formula>
    </cfRule>
    <cfRule type="cellIs" dxfId="1856" priority="1608" operator="equal">
      <formula>"wip"</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2" operator="equal">
      <formula>"wip"</formula>
    </cfRule>
    <cfRule type="cellIs" dxfId="1850" priority="1523" operator="equal">
      <formula>"Completed"</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4" operator="equal">
      <formula>"wip"</formula>
    </cfRule>
    <cfRule type="cellIs" dxfId="1842" priority="1385" operator="equal">
      <formula>"Completed"</formula>
    </cfRule>
  </conditionalFormatting>
  <conditionalFormatting sqref="AB257">
    <cfRule type="cellIs" dxfId="1841" priority="1356" operator="equal">
      <formula>"wip"</formula>
    </cfRule>
    <cfRule type="cellIs" dxfId="1840" priority="1357" operator="equal">
      <formula>"Completed"</formula>
    </cfRule>
  </conditionalFormatting>
  <conditionalFormatting sqref="AB264:AB272">
    <cfRule type="cellIs" dxfId="1839" priority="1353" operator="equal">
      <formula>"completedw"</formula>
    </cfRule>
    <cfRule type="cellIs" dxfId="1838" priority="1355" operator="equal">
      <formula>"ROW"</formula>
    </cfRule>
    <cfRule type="cellIs" dxfId="1837" priority="1354" operator="equal">
      <formula>"HOLD"</formula>
    </cfRule>
  </conditionalFormatting>
  <conditionalFormatting sqref="AB267">
    <cfRule type="cellIs" dxfId="1836" priority="1352" operator="equal">
      <formula>"Completed"</formula>
    </cfRule>
    <cfRule type="cellIs" dxfId="1835" priority="1351" operator="equal">
      <formula>"wip"</formula>
    </cfRule>
  </conditionalFormatting>
  <conditionalFormatting sqref="AB278">
    <cfRule type="cellIs" dxfId="1834" priority="1344" operator="equal">
      <formula>"wip"</formula>
    </cfRule>
    <cfRule type="cellIs" dxfId="1833" priority="1345" operator="equal">
      <formula>"Completed"</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6" operator="equal">
      <formula>"ROW"</formula>
    </cfRule>
    <cfRule type="cellIs" dxfId="1829" priority="775" operator="equal">
      <formula>"HOLD"</formula>
    </cfRule>
    <cfRule type="cellIs" dxfId="1828" priority="774" operator="equal">
      <formula>"completedw"</formula>
    </cfRule>
  </conditionalFormatting>
  <conditionalFormatting sqref="AB300">
    <cfRule type="cellIs" dxfId="1827" priority="773" operator="equal">
      <formula>"Completed"</formula>
    </cfRule>
    <cfRule type="cellIs" dxfId="1826" priority="772" operator="equal">
      <formula>"wip"</formula>
    </cfRule>
  </conditionalFormatting>
  <conditionalFormatting sqref="AB308:AB313">
    <cfRule type="cellIs" dxfId="1825" priority="685" operator="equal">
      <formula>"HOLD"</formula>
    </cfRule>
    <cfRule type="cellIs" dxfId="1824" priority="684" operator="equal">
      <formula>"completedw"</formula>
    </cfRule>
    <cfRule type="cellIs" dxfId="1823" priority="686" operator="equal">
      <formula>"ROW"</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4" operator="equal">
      <formula>"ROW"</formula>
    </cfRule>
    <cfRule type="cellIs" dxfId="1816" priority="412" operator="equal">
      <formula>"completedw"</formula>
    </cfRule>
    <cfRule type="cellIs" dxfId="1815" priority="413" operator="equal">
      <formula>"HOLD"</formula>
    </cfRule>
  </conditionalFormatting>
  <conditionalFormatting sqref="AB254:AE259">
    <cfRule type="cellIs" dxfId="1814" priority="1106" operator="equal">
      <formula>"completedw"</formula>
    </cfRule>
    <cfRule type="cellIs" dxfId="1813" priority="1107" operator="equal">
      <formula>"HOLD"</formula>
    </cfRule>
    <cfRule type="cellIs" dxfId="1812" priority="1108" operator="equal">
      <formula>"ROW"</formula>
    </cfRule>
  </conditionalFormatting>
  <conditionalFormatting sqref="AB274:AE281">
    <cfRule type="cellIs" dxfId="1811" priority="962" operator="equal">
      <formula>"completedw"</formula>
    </cfRule>
    <cfRule type="cellIs" dxfId="1810" priority="963" operator="equal">
      <formula>"HOLD"</formula>
    </cfRule>
    <cfRule type="cellIs" dxfId="1809" priority="964" operator="equal">
      <formula>"ROW"</formula>
    </cfRule>
  </conditionalFormatting>
  <conditionalFormatting sqref="AB285:AE294">
    <cfRule type="cellIs" dxfId="1808" priority="957" operator="equal">
      <formula>"HOLD"</formula>
    </cfRule>
    <cfRule type="cellIs" dxfId="1807" priority="958" operator="equal">
      <formula>"ROW"</formula>
    </cfRule>
    <cfRule type="cellIs" dxfId="1806" priority="956" operator="equal">
      <formula>"completedw"</formula>
    </cfRule>
  </conditionalFormatting>
  <conditionalFormatting sqref="AB102:AK103">
    <cfRule type="cellIs" dxfId="1805" priority="879" operator="equal">
      <formula>"completedw"</formula>
    </cfRule>
    <cfRule type="cellIs" dxfId="1804" priority="880" operator="equal">
      <formula>"HOLD"</formula>
    </cfRule>
    <cfRule type="cellIs" dxfId="1803" priority="881" operator="equal">
      <formula>"ROW"</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3" operator="equal">
      <formula>"Completed"</formula>
    </cfRule>
    <cfRule type="cellIs" dxfId="1796" priority="1284" operator="equal">
      <formula>"wip"</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4" operator="equal">
      <formula>"ROW"</formula>
    </cfRule>
    <cfRule type="cellIs" dxfId="1785" priority="472" operator="equal">
      <formula>"completedw"</formula>
    </cfRule>
  </conditionalFormatting>
  <conditionalFormatting sqref="AC79:AE80">
    <cfRule type="cellIs" dxfId="1784" priority="1203" operator="equal">
      <formula>"Completed"</formula>
    </cfRule>
    <cfRule type="containsText" dxfId="1783" priority="1198" operator="containsText" text="Hold">
      <formula>NOT(ISERROR(SEARCH("Hold",AC79)))</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5" operator="equal">
      <formula>"wip"</formula>
    </cfRule>
    <cfRule type="cellIs" dxfId="1779" priority="1294" operator="equal">
      <formula>"Completed"</formula>
    </cfRule>
  </conditionalFormatting>
  <conditionalFormatting sqref="AC104:AE104">
    <cfRule type="cellIs" dxfId="1778" priority="1296" operator="equal">
      <formula>"Completed"</formula>
    </cfRule>
    <cfRule type="cellIs" dxfId="1777" priority="1297" operator="equal">
      <formula>"wip"</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6" operator="equal">
      <formula>"ROW"</formula>
    </cfRule>
    <cfRule type="cellIs" dxfId="1772" priority="365" operator="equal">
      <formula>"HOLD"</formula>
    </cfRule>
    <cfRule type="cellIs" dxfId="1771" priority="364" operator="equal">
      <formula>"completedw"</formula>
    </cfRule>
  </conditionalFormatting>
  <conditionalFormatting sqref="AC121:AE123">
    <cfRule type="cellIs" dxfId="1770" priority="1334" operator="equal">
      <formula>"completedw"</formula>
    </cfRule>
    <cfRule type="cellIs" dxfId="1769" priority="1335" operator="equal">
      <formula>"HOLD"</formula>
    </cfRule>
    <cfRule type="cellIs" dxfId="1768" priority="1336" operator="equal">
      <formula>"ROW"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1" operator="equal">
      <formula>"wip"</formula>
    </cfRule>
    <cfRule type="cellIs" dxfId="1763" priority="1300" operator="equal">
      <formula>"Completed"</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3" operator="equal">
      <formula>"wip"</formula>
    </cfRule>
    <cfRule type="cellIs" dxfId="1758" priority="1302" operator="equal">
      <formula>"Completed"</formula>
    </cfRule>
  </conditionalFormatting>
  <conditionalFormatting sqref="AC165:AE166">
    <cfRule type="cellIs" dxfId="1757" priority="402" operator="equal">
      <formula>"ROW"</formula>
    </cfRule>
    <cfRule type="cellIs" dxfId="1756" priority="401" operator="equal">
      <formula>"HOLD"</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4" operator="equal">
      <formula>"completedw"</formula>
    </cfRule>
    <cfRule type="cellIs" dxfId="1741" priority="205" operator="equal">
      <formula>"HOLD"</formula>
    </cfRule>
    <cfRule type="cellIs" dxfId="1740" priority="206" operator="equal">
      <formula>"ROW"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9" operator="equal">
      <formula>"wip"</formula>
    </cfRule>
    <cfRule type="cellIs" dxfId="1737" priority="1318" operator="equal">
      <formula>"Completed"</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3" operator="equal">
      <formula>"wip"</formula>
    </cfRule>
    <cfRule type="cellIs" dxfId="1731" priority="1322" operator="equal">
      <formula>"Completed"</formula>
    </cfRule>
  </conditionalFormatting>
  <conditionalFormatting sqref="AC257:AE258">
    <cfRule type="containsText" dxfId="1730" priority="1105" operator="containsText" text="Hold">
      <formula>NOT(ISERROR(SEARCH("Hold",AC257)))</formula>
    </cfRule>
    <cfRule type="cellIs" dxfId="1729" priority="1110" operator="equal">
      <formula>"Completed"</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1" operator="equal">
      <formula>"completedw"</formula>
    </cfRule>
    <cfRule type="cellIs" dxfId="1721" priority="152" operator="equal">
      <formula>"HOLD"</formula>
    </cfRule>
    <cfRule type="cellIs" dxfId="1720" priority="153" operator="equal">
      <formula>"ROW"</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ellIs" dxfId="1715" priority="960" operator="equal">
      <formula>"Completed"</formula>
    </cfRule>
    <cfRule type="containsText" dxfId="1714" priority="955" operator="containsText" text="Hold">
      <formula>NOT(ISERROR(SEARCH("Hold",AC289)))</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7" operator="equal">
      <formula>"completedw"</formula>
    </cfRule>
    <cfRule type="cellIs" dxfId="1709" priority="708" operator="equal">
      <formula>"HOLD"</formula>
    </cfRule>
    <cfRule type="cellIs" dxfId="1708" priority="710" operator="equal">
      <formula>"wip"</formula>
    </cfRule>
    <cfRule type="cellIs" dxfId="1707" priority="711" operator="equal">
      <formula>"Completed"</formula>
    </cfRule>
    <cfRule type="cellIs" dxfId="1706" priority="709" operator="equal">
      <formula>"ROW"</formula>
    </cfRule>
  </conditionalFormatting>
  <conditionalFormatting sqref="AC302:AE302">
    <cfRule type="cellIs" dxfId="1705" priority="705" operator="equal">
      <formula>"wip"</formula>
    </cfRule>
    <cfRule type="cellIs" dxfId="1704" priority="704" operator="equal">
      <formula>"Completed"</formula>
    </cfRule>
  </conditionalFormatting>
  <conditionalFormatting sqref="AC302:AE305">
    <cfRule type="cellIs" dxfId="1703" priority="702" operator="equal">
      <formula>"HOLD"</formula>
    </cfRule>
    <cfRule type="cellIs" dxfId="1702" priority="701" operator="equal">
      <formula>"completedw"</formula>
    </cfRule>
    <cfRule type="cellIs" dxfId="1701" priority="703" operator="equal">
      <formula>"ROW"</formula>
    </cfRule>
  </conditionalFormatting>
  <conditionalFormatting sqref="AC308:AE312">
    <cfRule type="cellIs" dxfId="1700" priority="655" operator="equal">
      <formula>"ROW"</formula>
    </cfRule>
    <cfRule type="cellIs" dxfId="1699" priority="654" operator="equal">
      <formula>"HOLD"</formula>
    </cfRule>
    <cfRule type="cellIs" dxfId="1698" priority="653" operator="equal">
      <formula>"completedw"</formula>
    </cfRule>
  </conditionalFormatting>
  <conditionalFormatting sqref="AC311:AE312">
    <cfRule type="cellIs" dxfId="1697" priority="656" operator="equal">
      <formula>"wip"</formula>
    </cfRule>
    <cfRule type="containsText" dxfId="1696" priority="652" operator="containsText" text="Hold">
      <formula>NOT(ISERROR(SEARCH("Hold",AC311)))</formula>
    </cfRule>
    <cfRule type="cellIs" dxfId="1695" priority="657" operator="equal">
      <formula>"Completed"</formula>
    </cfRule>
  </conditionalFormatting>
  <conditionalFormatting sqref="AC313:AE313">
    <cfRule type="cellIs" dxfId="1694" priority="649" operator="equal">
      <formula>"ROW"</formula>
    </cfRule>
    <cfRule type="cellIs" dxfId="1693" priority="647" operator="equal">
      <formula>"completedw"</formula>
    </cfRule>
    <cfRule type="cellIs" dxfId="1692" priority="648" operator="equal">
      <formula>"HOLD"</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8" operator="equal">
      <formula>"HOLD"</formula>
    </cfRule>
    <cfRule type="cellIs" dxfId="1678" priority="689" operator="equal">
      <formula>"ROW"</formula>
    </cfRule>
    <cfRule type="cellIs" dxfId="1677" priority="687" operator="equal">
      <formula>"completedw"</formula>
    </cfRule>
  </conditionalFormatting>
  <conditionalFormatting sqref="AF253:AK263">
    <cfRule type="cellIs" dxfId="1676" priority="842" operator="equal">
      <formula>"ROW"</formula>
    </cfRule>
    <cfRule type="cellIs" dxfId="1675" priority="841" operator="equal">
      <formula>"HOLD"</formula>
    </cfRule>
    <cfRule type="cellIs" dxfId="1674" priority="840" operator="equal">
      <formula>"completedw"</formula>
    </cfRule>
  </conditionalFormatting>
  <conditionalFormatting sqref="AG184">
    <cfRule type="cellIs" dxfId="1673" priority="1435" operator="equal">
      <formula>"ROW"</formula>
    </cfRule>
    <cfRule type="cellIs" dxfId="1672" priority="1433" operator="equal">
      <formula>"completedw"</formula>
    </cfRule>
    <cfRule type="cellIs" dxfId="1671" priority="1434" operator="equal">
      <formula>"HOLD"</formula>
    </cfRule>
  </conditionalFormatting>
  <conditionalFormatting sqref="AG183:AJ183">
    <cfRule type="cellIs" dxfId="1670" priority="859" operator="equal">
      <formula>"HOLD"</formula>
    </cfRule>
    <cfRule type="cellIs" dxfId="1669" priority="858" operator="equal">
      <formula>"completedw"</formula>
    </cfRule>
    <cfRule type="cellIs" dxfId="1668" priority="860" operator="equal">
      <formula>"ROW"</formula>
    </cfRule>
  </conditionalFormatting>
  <conditionalFormatting sqref="AI114:AK114">
    <cfRule type="cellIs" dxfId="1667" priority="876" operator="equal">
      <formula>"completedw"</formula>
    </cfRule>
    <cfRule type="cellIs" dxfId="1666" priority="878" operator="equal">
      <formula>"ROW"</formula>
    </cfRule>
    <cfRule type="cellIs" dxfId="1665" priority="877" operator="equal">
      <formula>"HOLD"</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9" operator="equal">
      <formula>"ROW"</formula>
    </cfRule>
    <cfRule type="cellIs" dxfId="1657" priority="868" operator="equal">
      <formula>"HOLD"</formula>
    </cfRule>
    <cfRule type="cellIs" dxfId="1656" priority="867" operator="equal">
      <formula>"completedw"</formula>
    </cfRule>
  </conditionalFormatting>
  <conditionalFormatting sqref="AI161:AK161">
    <cfRule type="cellIs" dxfId="1655" priority="866" operator="equal">
      <formula>"ROW"</formula>
    </cfRule>
    <cfRule type="cellIs" dxfId="1654" priority="865" operator="equal">
      <formula>"HOLD"</formula>
    </cfRule>
    <cfRule type="cellIs" dxfId="1653" priority="864" operator="equal">
      <formula>"completedw"</formula>
    </cfRule>
  </conditionalFormatting>
  <conditionalFormatting sqref="AI172:AK172">
    <cfRule type="cellIs" dxfId="1652" priority="861" operator="equal">
      <formula>"completedw"</formula>
    </cfRule>
    <cfRule type="cellIs" dxfId="1651" priority="862" operator="equal">
      <formula>"HOLD"</formula>
    </cfRule>
    <cfRule type="cellIs" dxfId="1650" priority="863" operator="equal">
      <formula>"ROW"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3" operator="equal">
      <formula>"HOLD"</formula>
    </cfRule>
    <cfRule type="cellIs" dxfId="1644" priority="854" operator="equal">
      <formula>"ROW"</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6" operator="equal">
      <formula>"completedw"</formula>
    </cfRule>
    <cfRule type="cellIs" dxfId="1639" priority="847" operator="equal">
      <formula>"HOLD"</formula>
    </cfRule>
    <cfRule type="cellIs" dxfId="1638" priority="848" operator="equal">
      <formula>"ROW"</formula>
    </cfRule>
  </conditionalFormatting>
  <conditionalFormatting sqref="AI247:AK247">
    <cfRule type="cellIs" dxfId="1637" priority="845" operator="equal">
      <formula>"ROW"</formula>
    </cfRule>
    <cfRule type="cellIs" dxfId="1636" priority="844" operator="equal">
      <formula>"HOLD"</formula>
    </cfRule>
    <cfRule type="cellIs" dxfId="1635"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topLeftCell="I1"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55" t="s">
        <v>567</v>
      </c>
      <c r="C2" s="556" t="s">
        <v>568</v>
      </c>
      <c r="D2" s="556" t="s">
        <v>818</v>
      </c>
      <c r="E2" s="952" t="s">
        <v>811</v>
      </c>
      <c r="F2" s="952"/>
      <c r="G2" s="952" t="s">
        <v>812</v>
      </c>
      <c r="H2" s="952"/>
      <c r="I2" s="952" t="s">
        <v>813</v>
      </c>
      <c r="J2" s="952"/>
      <c r="K2" s="952" t="s">
        <v>814</v>
      </c>
      <c r="L2" s="952"/>
      <c r="M2" s="952" t="s">
        <v>815</v>
      </c>
      <c r="N2" s="952"/>
      <c r="O2" s="952" t="s">
        <v>816</v>
      </c>
      <c r="P2" s="952"/>
      <c r="Q2" s="952" t="s">
        <v>817</v>
      </c>
      <c r="R2" s="952"/>
      <c r="S2" s="952" t="s">
        <v>534</v>
      </c>
      <c r="T2" s="952"/>
      <c r="U2" s="952" t="s">
        <v>556</v>
      </c>
      <c r="V2" s="952"/>
      <c r="W2" s="952" t="s">
        <v>843</v>
      </c>
      <c r="X2" s="953"/>
    </row>
    <row r="3" spans="2:24" ht="58" customHeight="1" x14ac:dyDescent="0.35">
      <c r="B3" s="954" t="s">
        <v>821</v>
      </c>
      <c r="C3" s="956" t="s">
        <v>822</v>
      </c>
      <c r="D3" s="958" t="s">
        <v>823</v>
      </c>
      <c r="E3" s="554" t="s">
        <v>295</v>
      </c>
      <c r="F3" s="553" t="s">
        <v>296</v>
      </c>
      <c r="G3" s="554" t="s">
        <v>295</v>
      </c>
      <c r="H3" s="553" t="s">
        <v>296</v>
      </c>
      <c r="I3" s="554" t="s">
        <v>295</v>
      </c>
      <c r="J3" s="553" t="s">
        <v>296</v>
      </c>
      <c r="K3" s="554" t="s">
        <v>295</v>
      </c>
      <c r="L3" s="553" t="s">
        <v>296</v>
      </c>
      <c r="M3" s="554" t="s">
        <v>295</v>
      </c>
      <c r="N3" s="553" t="s">
        <v>296</v>
      </c>
      <c r="O3" s="554" t="s">
        <v>295</v>
      </c>
      <c r="P3" s="553" t="s">
        <v>296</v>
      </c>
      <c r="Q3" s="554" t="s">
        <v>295</v>
      </c>
      <c r="R3" s="553" t="s">
        <v>296</v>
      </c>
      <c r="S3" s="554" t="s">
        <v>295</v>
      </c>
      <c r="T3" s="553" t="s">
        <v>296</v>
      </c>
      <c r="U3" s="554" t="s">
        <v>295</v>
      </c>
      <c r="V3" s="553" t="s">
        <v>296</v>
      </c>
      <c r="W3" s="554" t="s">
        <v>295</v>
      </c>
      <c r="X3" s="557" t="s">
        <v>296</v>
      </c>
    </row>
    <row r="4" spans="2:24" x14ac:dyDescent="0.35">
      <c r="B4" s="954"/>
      <c r="C4" s="956"/>
      <c r="D4" s="958"/>
      <c r="E4" s="554" t="s">
        <v>819</v>
      </c>
      <c r="F4" s="553" t="s">
        <v>820</v>
      </c>
      <c r="G4" s="554" t="s">
        <v>819</v>
      </c>
      <c r="H4" s="553" t="s">
        <v>820</v>
      </c>
      <c r="I4" s="554" t="s">
        <v>819</v>
      </c>
      <c r="J4" s="553" t="s">
        <v>820</v>
      </c>
      <c r="K4" s="554" t="s">
        <v>819</v>
      </c>
      <c r="L4" s="553" t="s">
        <v>820</v>
      </c>
      <c r="M4" s="554" t="s">
        <v>819</v>
      </c>
      <c r="N4" s="553" t="s">
        <v>820</v>
      </c>
      <c r="O4" s="554" t="s">
        <v>819</v>
      </c>
      <c r="P4" s="553" t="s">
        <v>820</v>
      </c>
      <c r="Q4" s="554" t="s">
        <v>819</v>
      </c>
      <c r="R4" s="553" t="s">
        <v>820</v>
      </c>
      <c r="S4" s="554" t="s">
        <v>819</v>
      </c>
      <c r="T4" s="553" t="s">
        <v>820</v>
      </c>
      <c r="U4" s="554" t="s">
        <v>819</v>
      </c>
      <c r="V4" s="553" t="s">
        <v>820</v>
      </c>
      <c r="W4" s="554" t="s">
        <v>819</v>
      </c>
      <c r="X4" s="557" t="s">
        <v>820</v>
      </c>
    </row>
    <row r="5" spans="2:24" ht="36.5" customHeight="1" thickBot="1" x14ac:dyDescent="0.4">
      <c r="B5" s="955"/>
      <c r="C5" s="957"/>
      <c r="D5" s="959"/>
      <c r="E5" s="558">
        <v>1352</v>
      </c>
      <c r="F5" s="559">
        <v>698</v>
      </c>
      <c r="G5" s="558">
        <v>1742</v>
      </c>
      <c r="H5" s="559">
        <v>922</v>
      </c>
      <c r="I5" s="558">
        <v>1188</v>
      </c>
      <c r="J5" s="559">
        <v>641</v>
      </c>
      <c r="K5" s="558">
        <v>752</v>
      </c>
      <c r="L5" s="559">
        <v>379</v>
      </c>
      <c r="M5" s="558">
        <v>770</v>
      </c>
      <c r="N5" s="559">
        <v>435</v>
      </c>
      <c r="O5" s="558">
        <v>2414</v>
      </c>
      <c r="P5" s="559">
        <v>1533</v>
      </c>
      <c r="Q5" s="558">
        <v>2482</v>
      </c>
      <c r="R5" s="559">
        <v>1491</v>
      </c>
      <c r="S5" s="558">
        <v>3021</v>
      </c>
      <c r="T5" s="559">
        <v>1502</v>
      </c>
      <c r="U5" s="558">
        <v>3205</v>
      </c>
      <c r="V5" s="559">
        <v>2344</v>
      </c>
      <c r="W5" s="558">
        <v>2616</v>
      </c>
      <c r="X5" s="560">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5" width="6.54296875" style="248" customWidth="1"/>
    <col min="36" max="36" width="5.7265625" style="248" customWidth="1"/>
    <col min="37" max="37" width="6.7265625" style="248" hidden="1" customWidth="1"/>
    <col min="38" max="38" width="9.1796875" style="248" hidden="1" customWidth="1"/>
    <col min="39" max="16384" width="9.1796875" style="248"/>
  </cols>
  <sheetData>
    <row r="1" spans="1:37"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7"/>
    </row>
    <row r="2" spans="1:37" s="228" customFormat="1" ht="18" customHeight="1" x14ac:dyDescent="0.35">
      <c r="A2" s="225"/>
      <c r="B2" s="229"/>
      <c r="C2" s="230"/>
      <c r="D2" s="230"/>
      <c r="E2" s="231"/>
      <c r="F2" s="230"/>
      <c r="G2" s="230"/>
      <c r="H2" s="230"/>
      <c r="I2" s="230"/>
      <c r="J2" s="230"/>
      <c r="K2" s="230"/>
      <c r="L2" s="230"/>
      <c r="M2" s="988" t="s">
        <v>606</v>
      </c>
      <c r="N2" s="988"/>
      <c r="O2" s="988"/>
      <c r="P2" s="988"/>
      <c r="Q2" s="988"/>
      <c r="R2" s="988"/>
      <c r="S2" s="230"/>
      <c r="T2" s="230"/>
      <c r="U2" s="943"/>
      <c r="V2" s="945"/>
      <c r="W2" s="943"/>
      <c r="X2" s="943"/>
      <c r="Y2" s="943"/>
      <c r="Z2" s="943"/>
      <c r="AA2" s="943"/>
      <c r="AB2" s="943"/>
      <c r="AC2" s="943"/>
      <c r="AD2" s="943"/>
      <c r="AE2" s="943"/>
      <c r="AF2" s="943"/>
      <c r="AG2" s="943"/>
      <c r="AH2" s="943"/>
      <c r="AI2" s="943"/>
      <c r="AJ2" s="947"/>
      <c r="AK2" s="227"/>
    </row>
    <row r="3" spans="1:37" s="228" customFormat="1" ht="18.5" x14ac:dyDescent="0.35">
      <c r="A3" s="225"/>
      <c r="B3" s="232"/>
      <c r="C3" s="404"/>
      <c r="D3" s="404"/>
      <c r="E3" s="404"/>
      <c r="F3" s="404"/>
      <c r="G3" s="404"/>
      <c r="H3" s="404"/>
      <c r="I3" s="404"/>
      <c r="J3" s="404"/>
      <c r="K3" s="404"/>
      <c r="L3" s="404"/>
      <c r="M3" s="404"/>
      <c r="N3" s="404"/>
      <c r="O3" s="404"/>
      <c r="P3" s="404"/>
      <c r="Q3" s="405"/>
      <c r="R3" s="404"/>
      <c r="S3" s="404"/>
      <c r="T3" s="404"/>
      <c r="U3" s="944"/>
      <c r="V3" s="946"/>
      <c r="W3" s="944"/>
      <c r="X3" s="944"/>
      <c r="Y3" s="944"/>
      <c r="Z3" s="944"/>
      <c r="AA3" s="944"/>
      <c r="AB3" s="944"/>
      <c r="AC3" s="944"/>
      <c r="AD3" s="944"/>
      <c r="AE3" s="944"/>
      <c r="AF3" s="944"/>
      <c r="AG3" s="944"/>
      <c r="AH3" s="944"/>
      <c r="AI3" s="944"/>
      <c r="AJ3" s="948"/>
      <c r="AK3" s="227"/>
    </row>
    <row r="4" spans="1:37" s="228" customFormat="1" ht="18.5" x14ac:dyDescent="0.35">
      <c r="A4" s="225"/>
      <c r="B4" s="232"/>
      <c r="C4" s="404"/>
      <c r="D4" s="404"/>
      <c r="E4" s="404"/>
      <c r="F4" s="404"/>
      <c r="G4" s="404"/>
      <c r="H4" s="404"/>
      <c r="I4" s="404"/>
      <c r="J4" s="404"/>
      <c r="K4" s="404"/>
      <c r="L4" s="404"/>
      <c r="M4" s="406"/>
      <c r="N4" s="404"/>
      <c r="O4" s="404"/>
      <c r="P4" s="404"/>
      <c r="Q4" s="405"/>
      <c r="R4" s="404"/>
      <c r="S4" s="404"/>
      <c r="T4" s="404"/>
      <c r="U4" s="944"/>
      <c r="V4" s="407"/>
      <c r="W4" s="404"/>
      <c r="X4" s="404"/>
      <c r="Y4" s="404"/>
      <c r="Z4" s="404"/>
      <c r="AA4" s="404"/>
      <c r="AB4" s="404"/>
      <c r="AC4" s="404"/>
      <c r="AD4" s="404"/>
      <c r="AE4" s="404"/>
      <c r="AF4" s="404"/>
      <c r="AG4" s="404"/>
      <c r="AH4" s="404"/>
      <c r="AI4" s="404"/>
      <c r="AJ4" s="233"/>
      <c r="AK4" s="227"/>
    </row>
    <row r="5" spans="1:37" s="228" customFormat="1" ht="18.5" x14ac:dyDescent="0.35">
      <c r="A5" s="225"/>
      <c r="B5" s="234" t="s">
        <v>607</v>
      </c>
      <c r="C5" s="408"/>
      <c r="D5" s="989">
        <v>45981</v>
      </c>
      <c r="E5" s="989"/>
      <c r="F5" s="989"/>
      <c r="G5" s="989"/>
      <c r="H5" s="989"/>
      <c r="I5" s="989"/>
      <c r="J5" s="409"/>
      <c r="K5" s="409"/>
      <c r="L5" s="409"/>
      <c r="M5" s="409"/>
      <c r="N5" s="409"/>
      <c r="O5" s="409"/>
      <c r="P5" s="409"/>
      <c r="Q5" s="410"/>
      <c r="R5" s="409"/>
      <c r="S5" s="409"/>
      <c r="T5" s="409"/>
      <c r="U5" s="950"/>
      <c r="V5" s="950"/>
      <c r="W5" s="404"/>
      <c r="X5" s="404"/>
      <c r="Y5" s="404"/>
      <c r="Z5" s="404"/>
      <c r="AA5" s="404"/>
      <c r="AB5" s="404"/>
      <c r="AC5" s="404"/>
      <c r="AD5" s="404"/>
      <c r="AE5" s="404"/>
      <c r="AF5" s="404"/>
      <c r="AG5" s="404"/>
      <c r="AH5" s="404"/>
      <c r="AI5" s="404"/>
      <c r="AJ5" s="235"/>
      <c r="AK5" s="227"/>
    </row>
    <row r="6" spans="1:37"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236"/>
      <c r="AK6" s="227"/>
    </row>
    <row r="7" spans="1:37" s="228" customFormat="1" ht="15.5" x14ac:dyDescent="0.35">
      <c r="A7" s="225"/>
      <c r="B7" s="234" t="s">
        <v>610</v>
      </c>
      <c r="C7" s="408"/>
      <c r="D7" s="408"/>
      <c r="E7" s="225"/>
      <c r="F7" s="931" t="s">
        <v>611</v>
      </c>
      <c r="G7" s="931"/>
      <c r="H7" s="931"/>
      <c r="I7" s="931"/>
      <c r="J7" s="931"/>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236"/>
      <c r="AK7" s="227"/>
    </row>
    <row r="8" spans="1:37"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241"/>
      <c r="AK8" s="227"/>
    </row>
    <row r="9" spans="1:37"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32" t="s">
        <v>614</v>
      </c>
      <c r="AH9" s="934" t="s">
        <v>615</v>
      </c>
      <c r="AI9" s="934" t="s">
        <v>616</v>
      </c>
      <c r="AJ9" s="936" t="s">
        <v>617</v>
      </c>
      <c r="AK9" s="227"/>
    </row>
    <row r="10" spans="1:37"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3"/>
      <c r="AH10" s="935"/>
      <c r="AI10" s="935"/>
      <c r="AJ10" s="937"/>
      <c r="AK10" s="227"/>
    </row>
    <row r="11" spans="1:37"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0</v>
      </c>
      <c r="AJ11" s="244"/>
      <c r="AK11" s="227"/>
    </row>
    <row r="12" spans="1:37"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241"/>
      <c r="AK12" s="227"/>
    </row>
    <row r="13" spans="1:37"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241"/>
      <c r="AK13" s="227"/>
    </row>
    <row r="14" spans="1:37" s="228" customFormat="1" x14ac:dyDescent="0.35">
      <c r="A14" s="225"/>
      <c r="B14" s="234"/>
      <c r="C14" s="408"/>
      <c r="D14" s="408"/>
      <c r="E14" s="225"/>
      <c r="F14" s="408"/>
      <c r="G14" s="408"/>
      <c r="H14" s="408"/>
      <c r="I14" s="225"/>
      <c r="J14" s="225"/>
      <c r="K14" s="225"/>
      <c r="L14" s="225"/>
      <c r="M14" s="225"/>
      <c r="N14" s="225"/>
      <c r="O14" s="225"/>
      <c r="P14" s="225"/>
      <c r="Q14" s="225"/>
      <c r="R14" s="225"/>
      <c r="S14" s="408" t="s">
        <v>624</v>
      </c>
      <c r="U14" s="413">
        <v>0</v>
      </c>
      <c r="V14" s="938" t="s">
        <v>810</v>
      </c>
      <c r="W14" s="414">
        <v>360</v>
      </c>
      <c r="X14" s="940"/>
      <c r="Y14" s="415">
        <v>420</v>
      </c>
      <c r="Z14" s="873"/>
      <c r="AA14" s="415">
        <v>410</v>
      </c>
      <c r="AB14" s="940"/>
      <c r="AC14" s="415">
        <v>382</v>
      </c>
      <c r="AD14" s="873"/>
      <c r="AE14" s="408"/>
      <c r="AF14" s="408"/>
      <c r="AG14" s="234"/>
      <c r="AH14" s="408"/>
      <c r="AI14" s="408"/>
      <c r="AJ14" s="241"/>
      <c r="AK14" s="227"/>
    </row>
    <row r="15" spans="1:37"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39"/>
      <c r="W15" s="402"/>
      <c r="X15" s="941"/>
      <c r="Y15" s="402"/>
      <c r="Z15" s="874"/>
      <c r="AA15" s="402"/>
      <c r="AB15" s="941"/>
      <c r="AC15" s="402"/>
      <c r="AD15" s="874"/>
      <c r="AE15" s="408"/>
      <c r="AF15" s="408"/>
      <c r="AG15" s="234"/>
      <c r="AH15" s="408"/>
      <c r="AI15" s="408"/>
      <c r="AJ15" s="241"/>
      <c r="AK15" s="227"/>
    </row>
    <row r="16" spans="1:37"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241"/>
      <c r="AK16" s="227"/>
    </row>
    <row r="17" spans="1:37"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241"/>
      <c r="AK17" s="227"/>
    </row>
    <row r="18" spans="1:37"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241"/>
      <c r="AK18" s="227"/>
    </row>
    <row r="19" spans="1:37"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88" t="s">
        <v>625</v>
      </c>
      <c r="V19" s="889"/>
      <c r="W19" s="889"/>
      <c r="X19" s="889"/>
      <c r="Y19" s="889"/>
      <c r="Z19" s="889"/>
      <c r="AA19" s="889"/>
      <c r="AB19" s="889"/>
      <c r="AC19" s="889"/>
      <c r="AD19" s="889"/>
      <c r="AE19" s="890"/>
      <c r="AF19" s="408"/>
      <c r="AG19" s="234"/>
      <c r="AH19" s="408"/>
      <c r="AI19" s="408"/>
      <c r="AJ19" s="241"/>
      <c r="AK19" s="227"/>
    </row>
    <row r="20" spans="1:37"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47"/>
      <c r="AK20" s="227"/>
    </row>
    <row r="21" spans="1:37"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1"/>
      <c r="AK21" s="4"/>
    </row>
    <row r="22" spans="1:37"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22"/>
      <c r="AK22" s="4"/>
    </row>
    <row r="23" spans="1:37"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2"/>
      <c r="AK23" s="4"/>
    </row>
    <row r="24" spans="1:37"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318"/>
      <c r="AK24" s="4"/>
    </row>
    <row r="25" spans="1:37" ht="15" thickBot="1" x14ac:dyDescent="0.4">
      <c r="A25" s="401"/>
      <c r="B25" s="360">
        <v>338</v>
      </c>
      <c r="C25" s="873"/>
      <c r="D25" s="415">
        <v>370</v>
      </c>
      <c r="E25" s="873"/>
      <c r="F25" s="415">
        <v>380</v>
      </c>
      <c r="G25" s="929"/>
      <c r="H25" s="415">
        <v>400</v>
      </c>
      <c r="I25" s="871"/>
      <c r="J25" s="415">
        <v>418</v>
      </c>
      <c r="K25" s="871"/>
      <c r="L25" s="415">
        <v>418.57900000000001</v>
      </c>
      <c r="M25" s="873"/>
      <c r="N25" s="415">
        <v>425</v>
      </c>
      <c r="O25" s="904" t="s">
        <v>12</v>
      </c>
      <c r="P25" s="415">
        <v>312</v>
      </c>
      <c r="Q25" s="904" t="s">
        <v>12</v>
      </c>
      <c r="R25" s="415">
        <v>381</v>
      </c>
      <c r="S25" s="904" t="s">
        <v>12</v>
      </c>
      <c r="T25" s="415">
        <v>455</v>
      </c>
      <c r="U25" s="904" t="s">
        <v>12</v>
      </c>
      <c r="V25" s="415">
        <v>376</v>
      </c>
      <c r="W25" s="904" t="s">
        <v>12</v>
      </c>
      <c r="X25" s="415">
        <v>401</v>
      </c>
      <c r="Y25" s="927" t="s">
        <v>12</v>
      </c>
      <c r="Z25" s="415">
        <v>428</v>
      </c>
      <c r="AA25" s="904" t="s">
        <v>12</v>
      </c>
      <c r="AB25" s="415">
        <v>357</v>
      </c>
      <c r="AC25" s="904" t="s">
        <v>12</v>
      </c>
      <c r="AD25" s="415">
        <v>335.15800000000002</v>
      </c>
      <c r="AE25" s="904" t="s">
        <v>12</v>
      </c>
      <c r="AF25" s="402"/>
      <c r="AG25" s="256">
        <v>15</v>
      </c>
      <c r="AH25" s="243">
        <v>5</v>
      </c>
      <c r="AI25" s="243">
        <v>10</v>
      </c>
      <c r="AJ25" s="244"/>
      <c r="AK25" s="4"/>
    </row>
    <row r="26" spans="1:37" x14ac:dyDescent="0.35">
      <c r="A26" s="401"/>
      <c r="B26" s="265"/>
      <c r="C26" s="874"/>
      <c r="D26" s="402"/>
      <c r="E26" s="874"/>
      <c r="F26" s="402"/>
      <c r="G26" s="930"/>
      <c r="H26" s="402"/>
      <c r="I26" s="872"/>
      <c r="J26" s="402"/>
      <c r="K26" s="872"/>
      <c r="L26" s="402"/>
      <c r="M26" s="874"/>
      <c r="N26" s="402"/>
      <c r="O26" s="921"/>
      <c r="P26" s="402"/>
      <c r="Q26" s="921"/>
      <c r="R26" s="427"/>
      <c r="S26" s="921"/>
      <c r="T26" s="402"/>
      <c r="U26" s="921"/>
      <c r="V26" s="402"/>
      <c r="W26" s="921"/>
      <c r="X26" s="402"/>
      <c r="Y26" s="928"/>
      <c r="Z26" s="402"/>
      <c r="AA26" s="921"/>
      <c r="AB26" s="402"/>
      <c r="AC26" s="921"/>
      <c r="AD26" s="402"/>
      <c r="AE26" s="921"/>
      <c r="AF26" s="402"/>
      <c r="AG26" s="257"/>
      <c r="AH26" s="428"/>
      <c r="AI26" s="428"/>
      <c r="AJ26" s="267"/>
      <c r="AK26" s="4"/>
    </row>
    <row r="27" spans="1:37" ht="6" customHeight="1" x14ac:dyDescent="0.35">
      <c r="A27" s="401"/>
      <c r="B27" s="270"/>
      <c r="C27" s="245">
        <v>0</v>
      </c>
      <c r="D27" s="401"/>
      <c r="E27" s="245">
        <v>0</v>
      </c>
      <c r="F27" s="401"/>
      <c r="G27" s="245">
        <v>0</v>
      </c>
      <c r="H27" s="401"/>
      <c r="I27" s="245">
        <v>0</v>
      </c>
      <c r="J27" s="401"/>
      <c r="K27" s="245">
        <v>0</v>
      </c>
      <c r="L27" s="401"/>
      <c r="M27" s="245">
        <v>0</v>
      </c>
      <c r="N27" s="401"/>
      <c r="O27" s="245">
        <v>0</v>
      </c>
      <c r="P27" s="401"/>
      <c r="Q27" s="245">
        <v>0</v>
      </c>
      <c r="R27" s="427"/>
      <c r="S27" s="245">
        <v>0</v>
      </c>
      <c r="T27" s="401"/>
      <c r="U27" s="245">
        <v>0</v>
      </c>
      <c r="V27" s="401"/>
      <c r="W27" s="245" t="s">
        <v>12</v>
      </c>
      <c r="X27" s="401"/>
      <c r="Y27" s="245" t="s">
        <v>12</v>
      </c>
      <c r="Z27" s="401"/>
      <c r="AA27" s="245" t="s">
        <v>12</v>
      </c>
      <c r="AB27" s="401"/>
      <c r="AC27" s="245" t="s">
        <v>12</v>
      </c>
      <c r="AD27" s="419"/>
      <c r="AE27" s="245" t="s">
        <v>12</v>
      </c>
      <c r="AF27" s="402"/>
      <c r="AG27" s="257"/>
      <c r="AH27" s="428"/>
      <c r="AI27" s="428"/>
      <c r="AJ27" s="267"/>
      <c r="AK27" s="4"/>
    </row>
    <row r="28" spans="1:37" x14ac:dyDescent="0.35">
      <c r="A28" s="401"/>
      <c r="B28" s="265"/>
      <c r="C28" s="412" t="s">
        <v>65</v>
      </c>
      <c r="D28" s="402"/>
      <c r="E28" s="412" t="s">
        <v>65</v>
      </c>
      <c r="F28" s="402"/>
      <c r="G28" s="412" t="s">
        <v>65</v>
      </c>
      <c r="H28" s="402"/>
      <c r="I28" s="412" t="s">
        <v>63</v>
      </c>
      <c r="J28" s="402"/>
      <c r="K28" s="412" t="s">
        <v>181</v>
      </c>
      <c r="L28" s="402"/>
      <c r="M28" s="412" t="s">
        <v>475</v>
      </c>
      <c r="N28" s="402"/>
      <c r="O28" s="412" t="s">
        <v>77</v>
      </c>
      <c r="P28" s="402"/>
      <c r="Q28" s="412" t="s">
        <v>57</v>
      </c>
      <c r="R28" s="412"/>
      <c r="S28" s="421" t="s">
        <v>77</v>
      </c>
      <c r="T28" s="402"/>
      <c r="U28" s="412" t="s">
        <v>63</v>
      </c>
      <c r="V28" s="402"/>
      <c r="W28" s="412" t="s">
        <v>65</v>
      </c>
      <c r="X28" s="402"/>
      <c r="Y28" s="412" t="s">
        <v>77</v>
      </c>
      <c r="Z28" s="402"/>
      <c r="AA28" s="412" t="s">
        <v>77</v>
      </c>
      <c r="AB28" s="402"/>
      <c r="AC28" s="412" t="s">
        <v>79</v>
      </c>
      <c r="AD28" s="402"/>
      <c r="AE28" s="412" t="s">
        <v>123</v>
      </c>
      <c r="AF28" s="402"/>
      <c r="AG28" s="257"/>
      <c r="AH28" s="428"/>
      <c r="AI28" s="428"/>
      <c r="AJ28" s="267"/>
      <c r="AK28" s="4"/>
    </row>
    <row r="29" spans="1:37"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271"/>
      <c r="AK29" s="10"/>
    </row>
    <row r="30" spans="1:37"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271"/>
      <c r="AK30" s="10"/>
    </row>
    <row r="31" spans="1:37" s="258" customFormat="1" ht="15" thickBot="1" x14ac:dyDescent="0.4">
      <c r="A31" s="403"/>
      <c r="B31" s="924" t="s">
        <v>625</v>
      </c>
      <c r="C31" s="925"/>
      <c r="D31" s="925"/>
      <c r="E31" s="925"/>
      <c r="F31" s="925"/>
      <c r="G31" s="925"/>
      <c r="H31" s="925"/>
      <c r="I31" s="925"/>
      <c r="J31" s="925"/>
      <c r="K31" s="925"/>
      <c r="L31" s="925"/>
      <c r="M31" s="925"/>
      <c r="N31" s="925"/>
      <c r="O31" s="925"/>
      <c r="P31" s="925"/>
      <c r="Q31" s="925"/>
      <c r="R31" s="925"/>
      <c r="S31" s="925"/>
      <c r="T31" s="925"/>
      <c r="U31" s="925"/>
      <c r="V31" s="925"/>
      <c r="W31" s="925"/>
      <c r="X31" s="925"/>
      <c r="Y31" s="925"/>
      <c r="Z31" s="925"/>
      <c r="AA31" s="925"/>
      <c r="AB31" s="925"/>
      <c r="AC31" s="925"/>
      <c r="AD31" s="925"/>
      <c r="AE31" s="926"/>
      <c r="AF31" s="403"/>
      <c r="AG31" s="257"/>
      <c r="AH31" s="428"/>
      <c r="AI31" s="428"/>
      <c r="AJ31" s="271"/>
      <c r="AK31" s="10"/>
    </row>
    <row r="32" spans="1:37"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4"/>
      <c r="AK32" s="4"/>
    </row>
    <row r="33" spans="1:37"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267"/>
      <c r="AK33" s="4"/>
    </row>
    <row r="34" spans="1:37"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267"/>
      <c r="AK34" s="4"/>
    </row>
    <row r="35" spans="1:37"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267"/>
      <c r="AK35" s="4"/>
    </row>
    <row r="36" spans="1:37" ht="15" thickBot="1" x14ac:dyDescent="0.4">
      <c r="A36" s="270"/>
      <c r="B36" s="360">
        <v>461.16399999999999</v>
      </c>
      <c r="C36" s="871"/>
      <c r="D36" s="415">
        <v>373</v>
      </c>
      <c r="E36" s="871"/>
      <c r="F36" s="415">
        <v>334.67</v>
      </c>
      <c r="G36" s="871"/>
      <c r="H36" s="415">
        <v>321.14999999999998</v>
      </c>
      <c r="I36" s="871"/>
      <c r="J36" s="415">
        <v>391</v>
      </c>
      <c r="K36" s="871"/>
      <c r="L36" s="415">
        <v>388</v>
      </c>
      <c r="M36" s="871"/>
      <c r="N36" s="415">
        <v>392</v>
      </c>
      <c r="O36" s="871"/>
      <c r="P36" s="440">
        <v>293</v>
      </c>
      <c r="Q36" s="871"/>
      <c r="R36" s="415">
        <v>274</v>
      </c>
      <c r="S36" s="871"/>
      <c r="T36" s="415">
        <v>218</v>
      </c>
      <c r="U36" s="842" t="s">
        <v>12</v>
      </c>
      <c r="V36" s="415">
        <v>422</v>
      </c>
      <c r="W36" s="871"/>
      <c r="X36" s="415">
        <v>339</v>
      </c>
      <c r="Y36" s="871"/>
      <c r="Z36" s="415">
        <v>423.63299999999998</v>
      </c>
      <c r="AA36" s="842" t="s">
        <v>12</v>
      </c>
      <c r="AB36" s="415">
        <v>335.19200000000001</v>
      </c>
      <c r="AC36" s="842" t="s">
        <v>12</v>
      </c>
      <c r="AD36" s="415">
        <v>326.577</v>
      </c>
      <c r="AE36" s="842" t="s">
        <v>12</v>
      </c>
      <c r="AF36" s="402"/>
      <c r="AG36" s="256">
        <v>15</v>
      </c>
      <c r="AH36" s="243">
        <v>3</v>
      </c>
      <c r="AI36" s="243">
        <v>13</v>
      </c>
      <c r="AJ36" s="244"/>
      <c r="AK36" s="4"/>
    </row>
    <row r="37" spans="1:37" x14ac:dyDescent="0.35">
      <c r="A37" s="270"/>
      <c r="B37" s="265"/>
      <c r="C37" s="872"/>
      <c r="D37" s="402"/>
      <c r="E37" s="872"/>
      <c r="F37" s="402"/>
      <c r="G37" s="872"/>
      <c r="H37" s="402"/>
      <c r="I37" s="872"/>
      <c r="J37" s="402"/>
      <c r="K37" s="872"/>
      <c r="L37" s="402"/>
      <c r="M37" s="872"/>
      <c r="N37" s="402"/>
      <c r="O37" s="872"/>
      <c r="P37" s="427"/>
      <c r="Q37" s="872"/>
      <c r="R37" s="402"/>
      <c r="S37" s="872"/>
      <c r="T37" s="402"/>
      <c r="U37" s="843"/>
      <c r="V37" s="402"/>
      <c r="W37" s="872"/>
      <c r="X37" s="402"/>
      <c r="Y37" s="872"/>
      <c r="Z37" s="402"/>
      <c r="AA37" s="843"/>
      <c r="AB37" s="402"/>
      <c r="AC37" s="843"/>
      <c r="AD37" s="402"/>
      <c r="AE37" s="843"/>
      <c r="AF37" s="402"/>
      <c r="AG37" s="257"/>
      <c r="AH37" s="428"/>
      <c r="AI37" s="428"/>
      <c r="AJ37" s="267"/>
      <c r="AK37" s="4"/>
    </row>
    <row r="38" spans="1:37"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267"/>
      <c r="AK38" s="4"/>
    </row>
    <row r="39" spans="1:37" x14ac:dyDescent="0.35">
      <c r="A39" s="270"/>
      <c r="B39" s="265"/>
      <c r="C39" s="412" t="s">
        <v>511</v>
      </c>
      <c r="D39" s="402"/>
      <c r="E39" s="412" t="s">
        <v>65</v>
      </c>
      <c r="F39" s="402"/>
      <c r="G39" s="412" t="s">
        <v>65</v>
      </c>
      <c r="H39" s="402"/>
      <c r="I39" s="412" t="s">
        <v>65</v>
      </c>
      <c r="J39" s="402"/>
      <c r="K39" s="412" t="s">
        <v>65</v>
      </c>
      <c r="L39" s="402"/>
      <c r="M39" s="412" t="s">
        <v>77</v>
      </c>
      <c r="N39" s="402"/>
      <c r="O39" s="412" t="s">
        <v>468</v>
      </c>
      <c r="P39" s="412"/>
      <c r="Q39" s="441" t="s">
        <v>79</v>
      </c>
      <c r="R39" s="402"/>
      <c r="S39" s="412" t="s">
        <v>181</v>
      </c>
      <c r="T39" s="402"/>
      <c r="U39" s="412" t="s">
        <v>63</v>
      </c>
      <c r="V39" s="402"/>
      <c r="W39" s="412" t="s">
        <v>77</v>
      </c>
      <c r="X39" s="402"/>
      <c r="Y39" s="412" t="s">
        <v>77</v>
      </c>
      <c r="Z39" s="402"/>
      <c r="AA39" s="412" t="s">
        <v>231</v>
      </c>
      <c r="AB39" s="402"/>
      <c r="AC39" s="412" t="s">
        <v>79</v>
      </c>
      <c r="AD39" s="402"/>
      <c r="AE39" s="412" t="s">
        <v>79</v>
      </c>
      <c r="AF39" s="402"/>
      <c r="AG39" s="257"/>
      <c r="AH39" s="428"/>
      <c r="AI39" s="428"/>
      <c r="AJ39" s="267"/>
      <c r="AK39" s="4"/>
    </row>
    <row r="40" spans="1:37"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271"/>
      <c r="AK40" s="10"/>
    </row>
    <row r="41" spans="1:37"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271"/>
      <c r="AK41" s="10"/>
    </row>
    <row r="42" spans="1:37" s="258" customFormat="1" ht="15" thickBot="1" x14ac:dyDescent="0.4">
      <c r="A42" s="273"/>
      <c r="B42" s="924" t="s">
        <v>625</v>
      </c>
      <c r="C42" s="925"/>
      <c r="D42" s="925"/>
      <c r="E42" s="925"/>
      <c r="F42" s="925"/>
      <c r="G42" s="925"/>
      <c r="H42" s="925"/>
      <c r="I42" s="925"/>
      <c r="J42" s="925"/>
      <c r="K42" s="925"/>
      <c r="L42" s="925"/>
      <c r="M42" s="925"/>
      <c r="N42" s="925"/>
      <c r="O42" s="925"/>
      <c r="P42" s="925"/>
      <c r="Q42" s="925"/>
      <c r="R42" s="925"/>
      <c r="S42" s="925"/>
      <c r="T42" s="925"/>
      <c r="U42" s="925"/>
      <c r="V42" s="925"/>
      <c r="W42" s="925"/>
      <c r="X42" s="925"/>
      <c r="Y42" s="925"/>
      <c r="Z42" s="925"/>
      <c r="AA42" s="925"/>
      <c r="AB42" s="925"/>
      <c r="AC42" s="925"/>
      <c r="AD42" s="925"/>
      <c r="AE42" s="926"/>
      <c r="AF42" s="274"/>
      <c r="AG42" s="275"/>
      <c r="AH42" s="276"/>
      <c r="AI42" s="276"/>
      <c r="AJ42" s="277"/>
      <c r="AK42" s="10"/>
    </row>
    <row r="43" spans="1:37"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4"/>
      <c r="AK43" s="4"/>
    </row>
    <row r="44" spans="1:37"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267"/>
      <c r="AK44" s="4"/>
    </row>
    <row r="45" spans="1:37"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267"/>
      <c r="AK45" s="4"/>
    </row>
    <row r="46" spans="1:37"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267"/>
      <c r="AK46" s="279"/>
    </row>
    <row r="47" spans="1:37" ht="15" thickBot="1" x14ac:dyDescent="0.4">
      <c r="A47" s="270"/>
      <c r="B47" s="360">
        <v>304.947</v>
      </c>
      <c r="C47" s="842" t="s">
        <v>12</v>
      </c>
      <c r="D47" s="415">
        <v>379.11</v>
      </c>
      <c r="E47" s="842" t="s">
        <v>12</v>
      </c>
      <c r="F47" s="415">
        <v>375.44200000000001</v>
      </c>
      <c r="G47" s="871"/>
      <c r="H47" s="415">
        <v>212.41800000000001</v>
      </c>
      <c r="I47" s="871"/>
      <c r="J47" s="415">
        <v>326.00099999999998</v>
      </c>
      <c r="K47" s="842" t="s">
        <v>12</v>
      </c>
      <c r="L47" s="415">
        <v>332</v>
      </c>
      <c r="M47" s="842" t="s">
        <v>12</v>
      </c>
      <c r="N47" s="415">
        <v>285</v>
      </c>
      <c r="O47" s="842" t="s">
        <v>12</v>
      </c>
      <c r="P47" s="415">
        <v>345</v>
      </c>
      <c r="Q47" s="842" t="s">
        <v>12</v>
      </c>
      <c r="R47" s="415">
        <v>380.28199999999998</v>
      </c>
      <c r="S47" s="842" t="s">
        <v>12</v>
      </c>
      <c r="T47" s="415">
        <v>384.99799999999999</v>
      </c>
      <c r="U47" s="842" t="s">
        <v>12</v>
      </c>
      <c r="V47" s="415">
        <v>360</v>
      </c>
      <c r="W47" s="842" t="s">
        <v>12</v>
      </c>
      <c r="X47" s="415">
        <v>378</v>
      </c>
      <c r="Y47" s="842" t="s">
        <v>12</v>
      </c>
      <c r="Z47" s="415">
        <v>387</v>
      </c>
      <c r="AA47" s="842" t="s">
        <v>12</v>
      </c>
      <c r="AB47" s="415">
        <v>439.322</v>
      </c>
      <c r="AC47" s="842" t="s">
        <v>12</v>
      </c>
      <c r="AD47" s="427"/>
      <c r="AE47" s="427"/>
      <c r="AF47" s="402"/>
      <c r="AG47" s="256">
        <v>14</v>
      </c>
      <c r="AH47" s="243">
        <v>11</v>
      </c>
      <c r="AI47" s="243">
        <v>13</v>
      </c>
      <c r="AJ47" s="244"/>
      <c r="AK47" s="4"/>
    </row>
    <row r="48" spans="1:37" x14ac:dyDescent="0.35">
      <c r="A48" s="270"/>
      <c r="B48" s="265"/>
      <c r="C48" s="843"/>
      <c r="D48" s="402"/>
      <c r="E48" s="843"/>
      <c r="F48" s="402"/>
      <c r="G48" s="872"/>
      <c r="H48" s="402"/>
      <c r="I48" s="872"/>
      <c r="J48" s="402"/>
      <c r="K48" s="843"/>
      <c r="L48" s="402"/>
      <c r="M48" s="843"/>
      <c r="N48" s="402"/>
      <c r="O48" s="843"/>
      <c r="P48" s="427"/>
      <c r="Q48" s="843"/>
      <c r="R48" s="402"/>
      <c r="S48" s="843"/>
      <c r="T48" s="402"/>
      <c r="U48" s="843"/>
      <c r="V48" s="402"/>
      <c r="W48" s="843"/>
      <c r="X48" s="402"/>
      <c r="Y48" s="843"/>
      <c r="Z48" s="402"/>
      <c r="AA48" s="843"/>
      <c r="AB48" s="402"/>
      <c r="AC48" s="843"/>
      <c r="AD48" s="427"/>
      <c r="AE48" s="427"/>
      <c r="AF48" s="402"/>
      <c r="AG48" s="257"/>
      <c r="AH48" s="428"/>
      <c r="AI48" s="428"/>
      <c r="AJ48" s="267"/>
      <c r="AK48" s="4"/>
    </row>
    <row r="49" spans="1:37"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267"/>
      <c r="AK49" s="4"/>
    </row>
    <row r="50" spans="1:37" x14ac:dyDescent="0.35">
      <c r="A50" s="270"/>
      <c r="B50" s="265"/>
      <c r="C50" s="412" t="s">
        <v>132</v>
      </c>
      <c r="D50" s="402"/>
      <c r="E50" s="412" t="s">
        <v>65</v>
      </c>
      <c r="F50" s="402"/>
      <c r="G50" s="412" t="s">
        <v>468</v>
      </c>
      <c r="H50" s="402"/>
      <c r="I50" s="412" t="s">
        <v>181</v>
      </c>
      <c r="J50" s="402"/>
      <c r="K50" s="412" t="s">
        <v>79</v>
      </c>
      <c r="L50" s="402"/>
      <c r="M50" s="412" t="s">
        <v>79</v>
      </c>
      <c r="N50" s="402"/>
      <c r="O50" s="412" t="s">
        <v>79</v>
      </c>
      <c r="P50" s="412"/>
      <c r="Q50" s="421" t="s">
        <v>65</v>
      </c>
      <c r="R50" s="402"/>
      <c r="S50" s="412" t="s">
        <v>132</v>
      </c>
      <c r="T50" s="402"/>
      <c r="U50" s="412" t="s">
        <v>68</v>
      </c>
      <c r="V50" s="402"/>
      <c r="W50" s="412" t="s">
        <v>68</v>
      </c>
      <c r="X50" s="402"/>
      <c r="Y50" s="412" t="s">
        <v>65</v>
      </c>
      <c r="Z50" s="402"/>
      <c r="AA50" s="412" t="s">
        <v>77</v>
      </c>
      <c r="AB50" s="402"/>
      <c r="AC50" s="412" t="s">
        <v>123</v>
      </c>
      <c r="AD50" s="412"/>
      <c r="AE50" s="412"/>
      <c r="AF50" s="402"/>
      <c r="AG50" s="257"/>
      <c r="AH50" s="428"/>
      <c r="AI50" s="428"/>
      <c r="AJ50" s="267"/>
      <c r="AK50" s="4"/>
    </row>
    <row r="51" spans="1:37"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282"/>
      <c r="AK51" s="10"/>
    </row>
    <row r="52" spans="1:37" ht="15" thickBot="1" x14ac:dyDescent="0.4">
      <c r="A52" s="265"/>
      <c r="B52" s="265"/>
      <c r="C52" s="401"/>
      <c r="D52" s="402"/>
      <c r="E52" s="401"/>
      <c r="F52" s="402"/>
      <c r="G52" s="401"/>
      <c r="H52" s="412"/>
      <c r="I52" s="401"/>
      <c r="J52" s="402"/>
      <c r="K52" s="419"/>
      <c r="L52" s="402"/>
      <c r="M52" s="401"/>
      <c r="N52" s="402"/>
      <c r="O52" s="401"/>
      <c r="P52" s="401"/>
      <c r="Q52" s="420"/>
      <c r="R52" s="402"/>
      <c r="S52" s="401"/>
      <c r="T52" s="402"/>
      <c r="U52" s="401"/>
      <c r="V52" s="402"/>
      <c r="W52" s="433"/>
      <c r="X52" s="402"/>
      <c r="Y52" s="401"/>
      <c r="Z52" s="402"/>
      <c r="AA52" s="442"/>
      <c r="AB52" s="402"/>
      <c r="AC52" s="401"/>
      <c r="AD52" s="401"/>
      <c r="AE52" s="401"/>
      <c r="AF52" s="402"/>
      <c r="AG52" s="257"/>
      <c r="AH52" s="428"/>
      <c r="AI52" s="428"/>
      <c r="AJ52" s="267"/>
      <c r="AK52" s="4"/>
    </row>
    <row r="53" spans="1:37" ht="15" thickBot="1" x14ac:dyDescent="0.4">
      <c r="A53" s="249"/>
      <c r="B53" s="888" t="s">
        <v>625</v>
      </c>
      <c r="C53" s="889"/>
      <c r="D53" s="889"/>
      <c r="E53" s="889"/>
      <c r="F53" s="889"/>
      <c r="G53" s="889"/>
      <c r="H53" s="889"/>
      <c r="I53" s="889"/>
      <c r="J53" s="889"/>
      <c r="K53" s="889"/>
      <c r="L53" s="889"/>
      <c r="M53" s="889"/>
      <c r="N53" s="889"/>
      <c r="O53" s="889"/>
      <c r="P53" s="889"/>
      <c r="Q53" s="889"/>
      <c r="R53" s="889"/>
      <c r="S53" s="889"/>
      <c r="T53" s="889"/>
      <c r="U53" s="889"/>
      <c r="V53" s="889"/>
      <c r="W53" s="889"/>
      <c r="X53" s="889"/>
      <c r="Y53" s="889"/>
      <c r="Z53" s="889"/>
      <c r="AA53" s="889"/>
      <c r="AB53" s="889"/>
      <c r="AC53" s="890"/>
      <c r="AD53" s="283"/>
      <c r="AE53" s="283"/>
      <c r="AF53" s="250"/>
      <c r="AG53" s="275"/>
      <c r="AH53" s="276"/>
      <c r="AI53" s="276"/>
      <c r="AJ53" s="284"/>
      <c r="AK53" s="4"/>
    </row>
    <row r="54" spans="1:37"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64"/>
      <c r="AK54" s="4"/>
    </row>
    <row r="55" spans="1:37"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267"/>
      <c r="AK55" s="4"/>
    </row>
    <row r="56" spans="1:37"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267"/>
      <c r="AK56" s="279"/>
    </row>
    <row r="57" spans="1:37" ht="15" thickBot="1" x14ac:dyDescent="0.4">
      <c r="A57" s="270"/>
      <c r="B57" s="360">
        <v>386.733</v>
      </c>
      <c r="C57" s="842" t="s">
        <v>12</v>
      </c>
      <c r="D57" s="415">
        <v>358.96199999999999</v>
      </c>
      <c r="E57" s="842" t="s">
        <v>12</v>
      </c>
      <c r="F57" s="415">
        <v>399.964</v>
      </c>
      <c r="G57" s="842" t="s">
        <v>12</v>
      </c>
      <c r="H57" s="415">
        <v>375.84500000000003</v>
      </c>
      <c r="I57" s="871"/>
      <c r="J57" s="415">
        <v>417.79599999999999</v>
      </c>
      <c r="K57" s="842" t="s">
        <v>12</v>
      </c>
      <c r="L57" s="415">
        <v>403.67700000000002</v>
      </c>
      <c r="M57" s="842" t="s">
        <v>12</v>
      </c>
      <c r="N57" s="415">
        <v>414.51900000000001</v>
      </c>
      <c r="O57" s="842" t="s">
        <v>12</v>
      </c>
      <c r="P57" s="415">
        <v>415.77100000000002</v>
      </c>
      <c r="Q57" s="842" t="s">
        <v>12</v>
      </c>
      <c r="R57" s="415">
        <v>339.11</v>
      </c>
      <c r="S57" s="842" t="s">
        <v>12</v>
      </c>
      <c r="T57" s="415">
        <v>398.31</v>
      </c>
      <c r="U57" s="842" t="s">
        <v>12</v>
      </c>
      <c r="V57" s="415">
        <v>390.62599999999998</v>
      </c>
      <c r="W57" s="842" t="s">
        <v>12</v>
      </c>
      <c r="X57" s="415">
        <v>441.23399999999998</v>
      </c>
      <c r="Y57" s="842" t="s">
        <v>12</v>
      </c>
      <c r="Z57" s="415">
        <v>415.00291377528868</v>
      </c>
      <c r="AA57" s="842" t="s">
        <v>12</v>
      </c>
      <c r="AB57" s="415">
        <v>416.99985762722139</v>
      </c>
      <c r="AC57" s="842" t="s">
        <v>12</v>
      </c>
      <c r="AD57" s="427"/>
      <c r="AE57" s="427"/>
      <c r="AF57" s="402"/>
      <c r="AG57" s="256">
        <v>14</v>
      </c>
      <c r="AH57" s="243">
        <v>11</v>
      </c>
      <c r="AI57" s="243">
        <v>14</v>
      </c>
      <c r="AJ57" s="244"/>
      <c r="AK57" s="4"/>
    </row>
    <row r="58" spans="1:37" x14ac:dyDescent="0.35">
      <c r="A58" s="270"/>
      <c r="B58" s="265"/>
      <c r="C58" s="843"/>
      <c r="D58" s="402"/>
      <c r="E58" s="843"/>
      <c r="F58" s="402"/>
      <c r="G58" s="843"/>
      <c r="H58" s="402"/>
      <c r="I58" s="872"/>
      <c r="J58" s="402"/>
      <c r="K58" s="843"/>
      <c r="L58" s="402"/>
      <c r="M58" s="843"/>
      <c r="N58" s="402"/>
      <c r="O58" s="843"/>
      <c r="P58" s="427"/>
      <c r="Q58" s="843"/>
      <c r="R58" s="402"/>
      <c r="S58" s="843"/>
      <c r="T58" s="402"/>
      <c r="U58" s="843"/>
      <c r="V58" s="402"/>
      <c r="W58" s="843"/>
      <c r="X58" s="402"/>
      <c r="Y58" s="843"/>
      <c r="Z58" s="402"/>
      <c r="AA58" s="843"/>
      <c r="AB58" s="402"/>
      <c r="AC58" s="843"/>
      <c r="AD58" s="427"/>
      <c r="AE58" s="427"/>
      <c r="AF58" s="402"/>
      <c r="AG58" s="257"/>
      <c r="AH58" s="428"/>
      <c r="AI58" s="428"/>
      <c r="AJ58" s="267"/>
      <c r="AK58" s="4"/>
    </row>
    <row r="59" spans="1:37"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267"/>
      <c r="AK59" s="4"/>
    </row>
    <row r="60" spans="1:37" x14ac:dyDescent="0.35">
      <c r="A60" s="270"/>
      <c r="B60" s="265"/>
      <c r="C60" s="412"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267"/>
      <c r="AK60" s="4"/>
    </row>
    <row r="61" spans="1:37"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271"/>
      <c r="AK61" s="10"/>
    </row>
    <row r="62" spans="1:37"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271"/>
      <c r="AK62" s="10"/>
    </row>
    <row r="63" spans="1:37" s="258" customFormat="1" ht="15" thickBot="1" x14ac:dyDescent="0.4">
      <c r="A63" s="288"/>
      <c r="B63" s="888" t="s">
        <v>625</v>
      </c>
      <c r="C63" s="889"/>
      <c r="D63" s="889"/>
      <c r="E63" s="889"/>
      <c r="F63" s="889"/>
      <c r="G63" s="889"/>
      <c r="H63" s="889"/>
      <c r="I63" s="889"/>
      <c r="J63" s="889"/>
      <c r="K63" s="889"/>
      <c r="L63" s="889"/>
      <c r="M63" s="889"/>
      <c r="N63" s="889"/>
      <c r="O63" s="889"/>
      <c r="P63" s="889"/>
      <c r="Q63" s="889"/>
      <c r="R63" s="889"/>
      <c r="S63" s="889"/>
      <c r="T63" s="889"/>
      <c r="U63" s="889"/>
      <c r="V63" s="889"/>
      <c r="W63" s="889"/>
      <c r="X63" s="889"/>
      <c r="Y63" s="889"/>
      <c r="Z63" s="889"/>
      <c r="AA63" s="889"/>
      <c r="AB63" s="889"/>
      <c r="AC63" s="890"/>
      <c r="AD63" s="283"/>
      <c r="AE63" s="283"/>
      <c r="AF63" s="274"/>
      <c r="AG63" s="275"/>
      <c r="AH63" s="276"/>
      <c r="AI63" s="276"/>
      <c r="AJ63" s="277"/>
      <c r="AK63" s="10"/>
    </row>
    <row r="64" spans="1:37"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4"/>
      <c r="AK64" s="4"/>
    </row>
    <row r="65" spans="1:37"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267"/>
      <c r="AK65" s="4"/>
    </row>
    <row r="66" spans="1:37"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267"/>
      <c r="AK66" s="4"/>
    </row>
    <row r="67" spans="1:37"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267"/>
      <c r="AK67" s="279"/>
    </row>
    <row r="68" spans="1:37" ht="15" thickBot="1" x14ac:dyDescent="0.4">
      <c r="A68" s="270"/>
      <c r="B68" s="360">
        <v>405.00084950040446</v>
      </c>
      <c r="C68" s="842" t="s">
        <v>12</v>
      </c>
      <c r="D68" s="415">
        <v>333.00004233177015</v>
      </c>
      <c r="E68" s="842" t="s">
        <v>12</v>
      </c>
      <c r="F68" s="415">
        <v>383.63685846119375</v>
      </c>
      <c r="G68" s="842" t="s">
        <v>12</v>
      </c>
      <c r="H68" s="415">
        <v>225.78200000000001</v>
      </c>
      <c r="I68" s="842"/>
      <c r="J68" s="415">
        <v>390</v>
      </c>
      <c r="K68" s="842" t="s">
        <v>12</v>
      </c>
      <c r="L68" s="415">
        <v>343</v>
      </c>
      <c r="M68" s="842" t="s">
        <v>12</v>
      </c>
      <c r="N68" s="415">
        <v>327</v>
      </c>
      <c r="O68" s="842" t="s">
        <v>12</v>
      </c>
      <c r="P68" s="415">
        <v>364</v>
      </c>
      <c r="Q68" s="842" t="s">
        <v>12</v>
      </c>
      <c r="R68" s="415">
        <v>308</v>
      </c>
      <c r="S68" s="842" t="s">
        <v>12</v>
      </c>
      <c r="T68" s="415">
        <v>465</v>
      </c>
      <c r="U68" s="842" t="s">
        <v>12</v>
      </c>
      <c r="V68" s="415">
        <v>367.66199999999998</v>
      </c>
      <c r="W68" s="842" t="s">
        <v>12</v>
      </c>
      <c r="X68" s="415">
        <v>399.99799999999999</v>
      </c>
      <c r="Y68" s="842" t="s">
        <v>12</v>
      </c>
      <c r="Z68" s="415">
        <v>426</v>
      </c>
      <c r="AA68" s="842" t="s">
        <v>12</v>
      </c>
      <c r="AB68" s="415">
        <v>362</v>
      </c>
      <c r="AC68" s="842" t="s">
        <v>12</v>
      </c>
      <c r="AD68" s="427"/>
      <c r="AE68" s="427"/>
      <c r="AF68" s="402"/>
      <c r="AG68" s="256">
        <v>13</v>
      </c>
      <c r="AH68" s="243">
        <v>13</v>
      </c>
      <c r="AI68" s="243">
        <v>13</v>
      </c>
      <c r="AJ68" s="244"/>
      <c r="AK68" s="4"/>
    </row>
    <row r="69" spans="1:37" x14ac:dyDescent="0.35">
      <c r="A69" s="270"/>
      <c r="B69" s="265"/>
      <c r="C69" s="843"/>
      <c r="D69" s="402"/>
      <c r="E69" s="843"/>
      <c r="F69" s="402"/>
      <c r="G69" s="843"/>
      <c r="H69" s="402"/>
      <c r="I69" s="843"/>
      <c r="J69" s="402"/>
      <c r="K69" s="843"/>
      <c r="L69" s="402"/>
      <c r="M69" s="843"/>
      <c r="N69" s="402"/>
      <c r="O69" s="843"/>
      <c r="P69" s="427"/>
      <c r="Q69" s="843"/>
      <c r="R69" s="402"/>
      <c r="S69" s="843"/>
      <c r="T69" s="402"/>
      <c r="U69" s="843"/>
      <c r="V69" s="402"/>
      <c r="W69" s="843"/>
      <c r="X69" s="402"/>
      <c r="Y69" s="843"/>
      <c r="Z69" s="402"/>
      <c r="AA69" s="843"/>
      <c r="AB69" s="402"/>
      <c r="AC69" s="843"/>
      <c r="AD69" s="427"/>
      <c r="AE69" s="427"/>
      <c r="AF69" s="402"/>
      <c r="AG69" s="257"/>
      <c r="AH69" s="428"/>
      <c r="AI69" s="428"/>
      <c r="AJ69" s="267"/>
      <c r="AK69" s="4"/>
    </row>
    <row r="70" spans="1:37"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267"/>
      <c r="AK70" s="4"/>
    </row>
    <row r="71" spans="1:37"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412" t="s">
        <v>77</v>
      </c>
      <c r="Z71" s="402"/>
      <c r="AA71" s="412" t="s">
        <v>65</v>
      </c>
      <c r="AB71" s="402"/>
      <c r="AC71" s="412" t="s">
        <v>65</v>
      </c>
      <c r="AD71" s="412"/>
      <c r="AE71" s="412"/>
      <c r="AF71" s="402"/>
      <c r="AG71" s="257"/>
      <c r="AH71" s="428"/>
      <c r="AI71" s="428"/>
      <c r="AJ71" s="267"/>
      <c r="AK71" s="4"/>
    </row>
    <row r="72" spans="1:37"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271"/>
      <c r="AK72" s="10"/>
    </row>
    <row r="73" spans="1:37"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271"/>
      <c r="AK73" s="10"/>
    </row>
    <row r="74" spans="1:37" s="258" customFormat="1" ht="15" thickBot="1" x14ac:dyDescent="0.4">
      <c r="A74" s="288"/>
      <c r="B74" s="888" t="s">
        <v>625</v>
      </c>
      <c r="C74" s="889"/>
      <c r="D74" s="889"/>
      <c r="E74" s="889"/>
      <c r="F74" s="889"/>
      <c r="G74" s="889"/>
      <c r="H74" s="889"/>
      <c r="I74" s="889"/>
      <c r="J74" s="889"/>
      <c r="K74" s="889"/>
      <c r="L74" s="889"/>
      <c r="M74" s="889"/>
      <c r="N74" s="889"/>
      <c r="O74" s="889"/>
      <c r="P74" s="889"/>
      <c r="Q74" s="889"/>
      <c r="R74" s="889"/>
      <c r="S74" s="889"/>
      <c r="T74" s="889"/>
      <c r="U74" s="889"/>
      <c r="V74" s="889"/>
      <c r="W74" s="889"/>
      <c r="X74" s="889"/>
      <c r="Y74" s="889"/>
      <c r="Z74" s="889"/>
      <c r="AA74" s="889"/>
      <c r="AB74" s="889"/>
      <c r="AC74" s="890"/>
      <c r="AD74" s="283"/>
      <c r="AE74" s="283"/>
      <c r="AF74" s="274"/>
      <c r="AG74" s="275"/>
      <c r="AH74" s="276"/>
      <c r="AI74" s="276"/>
      <c r="AJ74" s="277"/>
      <c r="AK74" s="10"/>
    </row>
    <row r="75" spans="1:37"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3"/>
      <c r="AD75" s="923"/>
      <c r="AE75" s="923"/>
      <c r="AF75" s="923"/>
      <c r="AG75" s="262"/>
      <c r="AH75" s="263"/>
      <c r="AI75" s="263"/>
      <c r="AJ75" s="264"/>
      <c r="AK75" s="4"/>
    </row>
    <row r="76" spans="1:37"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267"/>
      <c r="AK76" s="4"/>
    </row>
    <row r="77" spans="1:37"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267"/>
      <c r="AK77" s="4"/>
    </row>
    <row r="78" spans="1:37"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267"/>
      <c r="AK78" s="279"/>
    </row>
    <row r="79" spans="1:37" ht="15" thickBot="1" x14ac:dyDescent="0.4">
      <c r="A79" s="270"/>
      <c r="B79" s="360">
        <v>382</v>
      </c>
      <c r="C79" s="871"/>
      <c r="D79" s="415">
        <v>441</v>
      </c>
      <c r="E79" s="904" t="s">
        <v>12</v>
      </c>
      <c r="F79" s="415">
        <v>309</v>
      </c>
      <c r="G79" s="904" t="s">
        <v>12</v>
      </c>
      <c r="H79" s="415">
        <v>331</v>
      </c>
      <c r="I79" s="904" t="s">
        <v>12</v>
      </c>
      <c r="J79" s="415">
        <v>431</v>
      </c>
      <c r="K79" s="904" t="s">
        <v>12</v>
      </c>
      <c r="L79" s="415">
        <v>396</v>
      </c>
      <c r="M79" s="904" t="s">
        <v>12</v>
      </c>
      <c r="N79" s="415">
        <v>444</v>
      </c>
      <c r="O79" s="842" t="s">
        <v>12</v>
      </c>
      <c r="P79" s="415">
        <v>381.62200000000001</v>
      </c>
      <c r="Q79" s="871"/>
      <c r="R79" s="415">
        <v>200.19399999999999</v>
      </c>
      <c r="S79" s="871"/>
      <c r="T79" s="415">
        <v>323.899</v>
      </c>
      <c r="U79" s="904" t="s">
        <v>12</v>
      </c>
      <c r="V79" s="415">
        <v>403</v>
      </c>
      <c r="W79" s="842" t="s">
        <v>12</v>
      </c>
      <c r="X79" s="415">
        <v>419.71300000000002</v>
      </c>
      <c r="Y79" s="842" t="s">
        <v>235</v>
      </c>
      <c r="Z79" s="415">
        <v>239.88200000000001</v>
      </c>
      <c r="AA79" s="842" t="s">
        <v>12</v>
      </c>
      <c r="AB79" s="415">
        <v>421.01100000000002</v>
      </c>
      <c r="AC79" s="871"/>
      <c r="AD79" s="427"/>
      <c r="AE79" s="427"/>
      <c r="AF79" s="402"/>
      <c r="AG79" s="256">
        <v>13</v>
      </c>
      <c r="AH79" s="243">
        <v>8</v>
      </c>
      <c r="AI79" s="243">
        <v>11</v>
      </c>
      <c r="AJ79" s="244"/>
      <c r="AK79" s="4"/>
    </row>
    <row r="80" spans="1:37" x14ac:dyDescent="0.35">
      <c r="A80" s="270"/>
      <c r="B80" s="265"/>
      <c r="C80" s="872"/>
      <c r="D80" s="402"/>
      <c r="E80" s="921"/>
      <c r="F80" s="402"/>
      <c r="G80" s="921"/>
      <c r="H80" s="402"/>
      <c r="I80" s="921"/>
      <c r="J80" s="402"/>
      <c r="K80" s="921"/>
      <c r="L80" s="402"/>
      <c r="M80" s="921"/>
      <c r="N80" s="402"/>
      <c r="O80" s="843"/>
      <c r="P80" s="427"/>
      <c r="Q80" s="872"/>
      <c r="R80" s="402"/>
      <c r="S80" s="872"/>
      <c r="T80" s="402"/>
      <c r="U80" s="921"/>
      <c r="V80" s="402"/>
      <c r="W80" s="843"/>
      <c r="X80" s="402"/>
      <c r="Y80" s="843"/>
      <c r="Z80" s="402"/>
      <c r="AA80" s="843"/>
      <c r="AB80" s="402"/>
      <c r="AC80" s="872"/>
      <c r="AD80" s="427"/>
      <c r="AE80" s="427"/>
      <c r="AF80" s="402"/>
      <c r="AG80" s="257"/>
      <c r="AH80" s="428"/>
      <c r="AI80" s="428"/>
      <c r="AJ80" s="267"/>
      <c r="AK80" s="4"/>
    </row>
    <row r="81" spans="1:37"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267"/>
      <c r="AK81" s="4"/>
    </row>
    <row r="82" spans="1:37" x14ac:dyDescent="0.35">
      <c r="A82" s="270"/>
      <c r="B82" s="265"/>
      <c r="C82" s="412" t="s">
        <v>77</v>
      </c>
      <c r="D82" s="402"/>
      <c r="E82" s="412" t="s">
        <v>63</v>
      </c>
      <c r="F82" s="402"/>
      <c r="G82" s="412" t="s">
        <v>79</v>
      </c>
      <c r="H82" s="402"/>
      <c r="I82" s="412" t="s">
        <v>77</v>
      </c>
      <c r="J82" s="402"/>
      <c r="K82" s="412" t="s">
        <v>63</v>
      </c>
      <c r="L82" s="402"/>
      <c r="M82" s="412" t="s">
        <v>77</v>
      </c>
      <c r="N82" s="402"/>
      <c r="O82" s="412" t="s">
        <v>63</v>
      </c>
      <c r="P82" s="412"/>
      <c r="Q82" s="421" t="s">
        <v>391</v>
      </c>
      <c r="R82" s="402"/>
      <c r="S82" s="412" t="s">
        <v>231</v>
      </c>
      <c r="T82" s="402"/>
      <c r="U82" s="412" t="s">
        <v>77</v>
      </c>
      <c r="V82" s="402"/>
      <c r="W82" s="412" t="s">
        <v>77</v>
      </c>
      <c r="X82" s="402"/>
      <c r="Y82" s="412" t="s">
        <v>287</v>
      </c>
      <c r="Z82" s="402"/>
      <c r="AA82" s="412" t="s">
        <v>197</v>
      </c>
      <c r="AB82" s="402"/>
      <c r="AC82" s="412" t="s">
        <v>150</v>
      </c>
      <c r="AD82" s="412"/>
      <c r="AE82" s="412"/>
      <c r="AF82" s="402"/>
      <c r="AG82" s="257"/>
      <c r="AH82" s="428"/>
      <c r="AI82" s="428"/>
      <c r="AJ82" s="267"/>
      <c r="AK82" s="4"/>
    </row>
    <row r="83" spans="1:37"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271"/>
      <c r="AK83" s="10"/>
    </row>
    <row r="84" spans="1:37"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271"/>
      <c r="AK84" s="10"/>
    </row>
    <row r="85" spans="1:37" s="258" customFormat="1" ht="15" thickBot="1" x14ac:dyDescent="0.4">
      <c r="A85" s="288"/>
      <c r="B85" s="888" t="s">
        <v>625</v>
      </c>
      <c r="C85" s="889"/>
      <c r="D85" s="889"/>
      <c r="E85" s="889"/>
      <c r="F85" s="889"/>
      <c r="G85" s="889"/>
      <c r="H85" s="889"/>
      <c r="I85" s="889"/>
      <c r="J85" s="889"/>
      <c r="K85" s="889"/>
      <c r="L85" s="889"/>
      <c r="M85" s="889"/>
      <c r="N85" s="889"/>
      <c r="O85" s="889"/>
      <c r="P85" s="889"/>
      <c r="Q85" s="889"/>
      <c r="R85" s="889"/>
      <c r="S85" s="889"/>
      <c r="T85" s="889"/>
      <c r="U85" s="889"/>
      <c r="V85" s="889"/>
      <c r="W85" s="889"/>
      <c r="X85" s="889"/>
      <c r="Y85" s="889"/>
      <c r="Z85" s="889"/>
      <c r="AA85" s="889"/>
      <c r="AB85" s="889"/>
      <c r="AC85" s="890"/>
      <c r="AD85" s="283"/>
      <c r="AE85" s="283"/>
      <c r="AF85" s="274"/>
      <c r="AG85" s="275"/>
      <c r="AH85" s="276"/>
      <c r="AI85" s="276"/>
      <c r="AJ85" s="277"/>
      <c r="AK85" s="10"/>
    </row>
    <row r="86" spans="1:37"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4"/>
      <c r="AK86" s="4"/>
    </row>
    <row r="87" spans="1:37"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267"/>
      <c r="AK87" s="4"/>
    </row>
    <row r="88" spans="1:37"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267"/>
      <c r="AK88" s="4"/>
    </row>
    <row r="89" spans="1:37"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303"/>
      <c r="AK89" s="4"/>
    </row>
    <row r="90" spans="1:37" ht="15" thickBot="1" x14ac:dyDescent="0.4">
      <c r="A90" s="270"/>
      <c r="B90" s="360">
        <v>193.16800000000001</v>
      </c>
      <c r="C90" s="871"/>
      <c r="D90" s="415">
        <v>416.99700000000001</v>
      </c>
      <c r="E90" s="842" t="s">
        <v>12</v>
      </c>
      <c r="F90" s="415">
        <v>363</v>
      </c>
      <c r="G90" s="842" t="s">
        <v>12</v>
      </c>
      <c r="H90" s="415">
        <v>339</v>
      </c>
      <c r="I90" s="842" t="s">
        <v>12</v>
      </c>
      <c r="J90" s="415">
        <v>473.767</v>
      </c>
      <c r="K90" s="871"/>
      <c r="L90" s="415">
        <v>360.17</v>
      </c>
      <c r="M90" s="842"/>
      <c r="N90" s="415">
        <v>272</v>
      </c>
      <c r="O90" s="842" t="s">
        <v>15</v>
      </c>
      <c r="P90" s="415">
        <v>301.25</v>
      </c>
      <c r="Q90" s="842"/>
      <c r="R90" s="415">
        <v>349</v>
      </c>
      <c r="S90" s="842"/>
      <c r="T90" s="415">
        <v>299</v>
      </c>
      <c r="U90" s="842" t="s">
        <v>223</v>
      </c>
      <c r="V90" s="415">
        <v>318</v>
      </c>
      <c r="W90" s="842" t="s">
        <v>223</v>
      </c>
      <c r="X90" s="415">
        <v>244</v>
      </c>
      <c r="Y90" s="842" t="s">
        <v>223</v>
      </c>
      <c r="Z90" s="415">
        <v>343</v>
      </c>
      <c r="AA90" s="842" t="s">
        <v>223</v>
      </c>
      <c r="AB90" s="415">
        <v>399</v>
      </c>
      <c r="AC90" s="842" t="s">
        <v>12</v>
      </c>
      <c r="AD90" s="427"/>
      <c r="AE90" s="427"/>
      <c r="AF90" s="402"/>
      <c r="AG90" s="256">
        <v>6</v>
      </c>
      <c r="AH90" s="243">
        <v>4</v>
      </c>
      <c r="AI90" s="243">
        <v>6</v>
      </c>
      <c r="AJ90" s="244"/>
      <c r="AK90" s="4"/>
    </row>
    <row r="91" spans="1:37" x14ac:dyDescent="0.35">
      <c r="A91" s="270"/>
      <c r="B91" s="265"/>
      <c r="C91" s="872"/>
      <c r="D91" s="402"/>
      <c r="E91" s="843"/>
      <c r="F91" s="402"/>
      <c r="G91" s="843"/>
      <c r="H91" s="402"/>
      <c r="I91" s="843"/>
      <c r="J91" s="402"/>
      <c r="K91" s="872"/>
      <c r="L91" s="402"/>
      <c r="M91" s="843"/>
      <c r="N91" s="402"/>
      <c r="O91" s="843"/>
      <c r="P91" s="427"/>
      <c r="Q91" s="843"/>
      <c r="R91" s="402"/>
      <c r="S91" s="843"/>
      <c r="T91" s="402"/>
      <c r="U91" s="843"/>
      <c r="V91" s="402"/>
      <c r="W91" s="843"/>
      <c r="X91" s="402"/>
      <c r="Y91" s="843"/>
      <c r="Z91" s="402"/>
      <c r="AA91" s="843"/>
      <c r="AB91" s="402"/>
      <c r="AC91" s="843"/>
      <c r="AD91" s="427"/>
      <c r="AE91" s="427"/>
      <c r="AF91" s="402"/>
      <c r="AG91" s="257"/>
      <c r="AH91" s="428"/>
      <c r="AI91" s="428"/>
      <c r="AJ91" s="267"/>
      <c r="AK91" s="4"/>
    </row>
    <row r="92" spans="1:37" ht="6" customHeight="1" x14ac:dyDescent="0.35">
      <c r="A92" s="270"/>
      <c r="B92" s="265"/>
      <c r="C92" s="513">
        <v>0</v>
      </c>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267"/>
      <c r="AK92" s="4"/>
    </row>
    <row r="93" spans="1:37" x14ac:dyDescent="0.35">
      <c r="A93" s="270"/>
      <c r="B93" s="449"/>
      <c r="C93" s="412" t="s">
        <v>231</v>
      </c>
      <c r="D93" s="402"/>
      <c r="E93" s="412"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267"/>
      <c r="AK93" s="4"/>
    </row>
    <row r="94" spans="1:37"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22"/>
      <c r="T94" s="922"/>
      <c r="U94" s="452"/>
      <c r="V94" s="403"/>
      <c r="W94" s="403"/>
      <c r="X94" s="452"/>
      <c r="Y94" s="453"/>
      <c r="Z94" s="452"/>
      <c r="AA94" s="403"/>
      <c r="AB94" s="403"/>
      <c r="AC94" s="430" t="s">
        <v>74</v>
      </c>
      <c r="AD94" s="430"/>
      <c r="AE94" s="430"/>
      <c r="AG94" s="257"/>
      <c r="AH94" s="428"/>
      <c r="AI94" s="428"/>
      <c r="AJ94" s="271"/>
      <c r="AK94" s="10"/>
    </row>
    <row r="95" spans="1:37"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271"/>
      <c r="AK95" s="10"/>
    </row>
    <row r="96" spans="1:37" s="258" customFormat="1" ht="18" customHeight="1" thickBot="1" x14ac:dyDescent="0.4">
      <c r="A96" s="288"/>
      <c r="B96" s="888" t="s">
        <v>625</v>
      </c>
      <c r="C96" s="889"/>
      <c r="D96" s="889"/>
      <c r="E96" s="889"/>
      <c r="F96" s="889"/>
      <c r="G96" s="889"/>
      <c r="H96" s="889"/>
      <c r="I96" s="889"/>
      <c r="J96" s="889"/>
      <c r="K96" s="889"/>
      <c r="L96" s="889"/>
      <c r="M96" s="889"/>
      <c r="N96" s="889"/>
      <c r="O96" s="889"/>
      <c r="P96" s="889"/>
      <c r="Q96" s="889"/>
      <c r="R96" s="889"/>
      <c r="S96" s="889"/>
      <c r="T96" s="889"/>
      <c r="U96" s="889"/>
      <c r="V96" s="889"/>
      <c r="W96" s="889"/>
      <c r="X96" s="889"/>
      <c r="Y96" s="889"/>
      <c r="Z96" s="889"/>
      <c r="AA96" s="889"/>
      <c r="AB96" s="889"/>
      <c r="AC96" s="890"/>
      <c r="AD96" s="283"/>
      <c r="AE96" s="283"/>
      <c r="AF96" s="304"/>
      <c r="AG96" s="275"/>
      <c r="AH96" s="276"/>
      <c r="AI96" s="276"/>
      <c r="AJ96" s="277"/>
      <c r="AK96" s="10"/>
    </row>
    <row r="97" spans="1:37"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17" t="s">
        <v>653</v>
      </c>
      <c r="V97" s="918"/>
      <c r="W97" s="919"/>
      <c r="X97" s="310"/>
      <c r="Y97" s="311"/>
      <c r="Z97" s="310"/>
      <c r="AA97" s="295"/>
      <c r="AB97" s="295"/>
      <c r="AC97" s="307"/>
      <c r="AD97" s="307"/>
      <c r="AE97" s="307"/>
      <c r="AF97" s="312"/>
      <c r="AG97" s="262"/>
      <c r="AH97" s="263"/>
      <c r="AI97" s="263"/>
      <c r="AJ97" s="313"/>
      <c r="AK97" s="10"/>
    </row>
    <row r="98" spans="1:37"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267"/>
      <c r="AK98" s="4"/>
    </row>
    <row r="99" spans="1:37"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267"/>
      <c r="AK99" s="4"/>
    </row>
    <row r="100" spans="1:37"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267"/>
      <c r="AK100" s="4"/>
    </row>
    <row r="101" spans="1:37"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303"/>
      <c r="AK101" s="4"/>
    </row>
    <row r="102" spans="1:37" ht="15" thickBot="1" x14ac:dyDescent="0.4">
      <c r="A102" s="270"/>
      <c r="B102" s="360">
        <v>412</v>
      </c>
      <c r="C102" s="871"/>
      <c r="D102" s="415">
        <v>420</v>
      </c>
      <c r="E102" s="842" t="s">
        <v>12</v>
      </c>
      <c r="F102" s="415">
        <v>339</v>
      </c>
      <c r="G102" s="842" t="s">
        <v>12</v>
      </c>
      <c r="H102" s="415">
        <v>461</v>
      </c>
      <c r="I102" s="842" t="s">
        <v>12</v>
      </c>
      <c r="J102" s="415">
        <v>324.66000000000003</v>
      </c>
      <c r="K102" s="842" t="s">
        <v>12</v>
      </c>
      <c r="L102" s="415">
        <v>342</v>
      </c>
      <c r="M102" s="842" t="s">
        <v>12</v>
      </c>
      <c r="N102" s="415">
        <v>392</v>
      </c>
      <c r="O102" s="842" t="s">
        <v>12</v>
      </c>
      <c r="P102" s="415">
        <v>371</v>
      </c>
      <c r="Q102" s="842" t="s">
        <v>12</v>
      </c>
      <c r="R102" s="415">
        <v>335.58699999999999</v>
      </c>
      <c r="S102" s="842" t="s">
        <v>12</v>
      </c>
      <c r="T102" s="415">
        <v>421.97300000000001</v>
      </c>
      <c r="U102" s="842" t="s">
        <v>223</v>
      </c>
      <c r="V102" s="415">
        <v>330</v>
      </c>
      <c r="W102" s="842" t="s">
        <v>223</v>
      </c>
      <c r="X102" s="415">
        <v>474.91199999999998</v>
      </c>
      <c r="Y102" s="842" t="s">
        <v>223</v>
      </c>
      <c r="Z102" s="415">
        <v>321</v>
      </c>
      <c r="AA102" s="842" t="s">
        <v>12</v>
      </c>
      <c r="AB102" s="415">
        <v>400.55</v>
      </c>
      <c r="AC102" s="842" t="s">
        <v>12</v>
      </c>
      <c r="AD102" s="427"/>
      <c r="AE102" s="427"/>
      <c r="AF102" s="402"/>
      <c r="AG102" s="256">
        <v>11</v>
      </c>
      <c r="AH102" s="243">
        <v>6</v>
      </c>
      <c r="AI102" s="243">
        <v>10</v>
      </c>
      <c r="AJ102" s="320"/>
      <c r="AK102" s="4"/>
    </row>
    <row r="103" spans="1:37" x14ac:dyDescent="0.35">
      <c r="A103" s="270"/>
      <c r="B103" s="265"/>
      <c r="C103" s="872"/>
      <c r="D103" s="402"/>
      <c r="E103" s="843"/>
      <c r="F103" s="402"/>
      <c r="G103" s="843"/>
      <c r="H103" s="402"/>
      <c r="I103" s="843"/>
      <c r="J103" s="402"/>
      <c r="K103" s="843"/>
      <c r="L103" s="402"/>
      <c r="M103" s="843"/>
      <c r="N103" s="402"/>
      <c r="O103" s="843"/>
      <c r="P103" s="427"/>
      <c r="Q103" s="843"/>
      <c r="R103" s="402"/>
      <c r="S103" s="843"/>
      <c r="T103" s="402"/>
      <c r="U103" s="843"/>
      <c r="V103" s="402"/>
      <c r="W103" s="843"/>
      <c r="X103" s="402"/>
      <c r="Y103" s="843"/>
      <c r="Z103" s="402"/>
      <c r="AA103" s="843"/>
      <c r="AB103" s="402"/>
      <c r="AC103" s="843"/>
      <c r="AD103" s="427"/>
      <c r="AE103" s="427"/>
      <c r="AF103" s="402"/>
      <c r="AG103" s="257"/>
      <c r="AH103" s="428"/>
      <c r="AI103" s="428"/>
      <c r="AJ103" s="267"/>
      <c r="AK103" s="4"/>
    </row>
    <row r="104" spans="1:37"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267"/>
      <c r="AK104" s="4"/>
    </row>
    <row r="105" spans="1:37" ht="15" thickBot="1" x14ac:dyDescent="0.4">
      <c r="A105" s="301"/>
      <c r="B105" s="457"/>
      <c r="C105" s="412" t="s">
        <v>57</v>
      </c>
      <c r="D105" s="402"/>
      <c r="E105" s="412" t="s">
        <v>79</v>
      </c>
      <c r="F105" s="402"/>
      <c r="G105" s="412" t="s">
        <v>77</v>
      </c>
      <c r="H105" s="402"/>
      <c r="I105" s="412" t="s">
        <v>57</v>
      </c>
      <c r="J105" s="402"/>
      <c r="K105" s="412" t="s">
        <v>181</v>
      </c>
      <c r="L105" s="402"/>
      <c r="M105" s="412" t="s">
        <v>65</v>
      </c>
      <c r="N105" s="402"/>
      <c r="O105" s="412"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303"/>
      <c r="AK105" s="4"/>
    </row>
    <row r="106" spans="1:37"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271"/>
      <c r="AK106" s="10"/>
    </row>
    <row r="107" spans="1:37"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271"/>
      <c r="AK107" s="10"/>
    </row>
    <row r="108" spans="1:37" s="258" customFormat="1" ht="15" thickBot="1" x14ac:dyDescent="0.4">
      <c r="A108" s="288"/>
      <c r="B108" s="888" t="s">
        <v>625</v>
      </c>
      <c r="C108" s="889"/>
      <c r="D108" s="889"/>
      <c r="E108" s="889"/>
      <c r="F108" s="889"/>
      <c r="G108" s="889"/>
      <c r="H108" s="889"/>
      <c r="I108" s="889"/>
      <c r="J108" s="889"/>
      <c r="K108" s="889"/>
      <c r="L108" s="889"/>
      <c r="M108" s="889"/>
      <c r="N108" s="889"/>
      <c r="O108" s="889"/>
      <c r="P108" s="889"/>
      <c r="Q108" s="889"/>
      <c r="R108" s="889"/>
      <c r="S108" s="889"/>
      <c r="T108" s="889"/>
      <c r="U108" s="889"/>
      <c r="V108" s="889"/>
      <c r="W108" s="889"/>
      <c r="X108" s="889"/>
      <c r="Y108" s="889"/>
      <c r="Z108" s="889"/>
      <c r="AA108" s="889"/>
      <c r="AB108" s="889"/>
      <c r="AC108" s="890"/>
      <c r="AD108" s="283"/>
      <c r="AE108" s="283"/>
      <c r="AF108" s="274"/>
      <c r="AG108" s="275"/>
      <c r="AH108" s="276"/>
      <c r="AI108" s="276"/>
      <c r="AJ108" s="277"/>
      <c r="AK108" s="10"/>
    </row>
    <row r="109" spans="1:37" ht="15" thickBot="1" x14ac:dyDescent="0.4">
      <c r="A109" s="278"/>
      <c r="B109" s="278"/>
      <c r="C109" s="260"/>
      <c r="D109" s="259"/>
      <c r="E109" s="260"/>
      <c r="F109" s="259"/>
      <c r="G109" s="325"/>
      <c r="H109" s="310"/>
      <c r="I109" s="310"/>
      <c r="J109" s="310"/>
      <c r="K109" s="310"/>
      <c r="L109" s="310"/>
      <c r="M109" s="310"/>
      <c r="N109" s="259"/>
      <c r="O109" s="917" t="s">
        <v>653</v>
      </c>
      <c r="P109" s="918"/>
      <c r="Q109" s="919"/>
      <c r="R109" s="297"/>
      <c r="S109" s="297"/>
      <c r="T109" s="297"/>
      <c r="U109" s="297"/>
      <c r="V109" s="297"/>
      <c r="W109" s="297"/>
      <c r="X109" s="297"/>
      <c r="Y109" s="297"/>
      <c r="Z109" s="297"/>
      <c r="AA109" s="297"/>
      <c r="AB109" s="295" t="s">
        <v>660</v>
      </c>
      <c r="AC109" s="260"/>
      <c r="AD109" s="260"/>
      <c r="AE109" s="260"/>
      <c r="AF109" s="259"/>
      <c r="AG109" s="262"/>
      <c r="AH109" s="263"/>
      <c r="AI109" s="263"/>
      <c r="AJ109" s="264"/>
      <c r="AK109" s="4"/>
    </row>
    <row r="110" spans="1:37"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267"/>
      <c r="AK110" s="4"/>
    </row>
    <row r="111" spans="1:37"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267"/>
      <c r="AK111" s="4"/>
    </row>
    <row r="112" spans="1:37"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267"/>
      <c r="AK112" s="4"/>
    </row>
    <row r="113" spans="1:37"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303"/>
      <c r="AK113" s="279"/>
    </row>
    <row r="114" spans="1:37" ht="15" thickBot="1" x14ac:dyDescent="0.4">
      <c r="A114" s="270"/>
      <c r="B114" s="360">
        <v>342</v>
      </c>
      <c r="C114" s="842" t="s">
        <v>12</v>
      </c>
      <c r="D114" s="415">
        <v>280</v>
      </c>
      <c r="E114" s="842" t="s">
        <v>12</v>
      </c>
      <c r="F114" s="415">
        <v>387.99599999999998</v>
      </c>
      <c r="G114" s="842" t="s">
        <v>12</v>
      </c>
      <c r="H114" s="415">
        <v>319</v>
      </c>
      <c r="I114" s="842" t="s">
        <v>12</v>
      </c>
      <c r="J114" s="415">
        <v>429.45299999999997</v>
      </c>
      <c r="K114" s="842" t="s">
        <v>12</v>
      </c>
      <c r="L114" s="415">
        <v>484.387</v>
      </c>
      <c r="M114" s="871"/>
      <c r="N114" s="415">
        <v>372.19400000000002</v>
      </c>
      <c r="O114" s="842" t="s">
        <v>223</v>
      </c>
      <c r="P114" s="415">
        <v>552.22299999999996</v>
      </c>
      <c r="Q114" s="842" t="s">
        <v>223</v>
      </c>
      <c r="R114" s="415">
        <v>396.82299999999998</v>
      </c>
      <c r="S114" s="842" t="s">
        <v>12</v>
      </c>
      <c r="T114" s="415">
        <v>357.99599999999998</v>
      </c>
      <c r="U114" s="842" t="s">
        <v>12</v>
      </c>
      <c r="V114" s="415">
        <v>401</v>
      </c>
      <c r="W114" s="921" t="s">
        <v>12</v>
      </c>
      <c r="X114" s="415">
        <v>395.00900000000001</v>
      </c>
      <c r="Y114" s="921" t="s">
        <v>12</v>
      </c>
      <c r="Z114" s="415">
        <v>445.37900000000002</v>
      </c>
      <c r="AA114" s="871"/>
      <c r="AB114" s="415">
        <v>396.995</v>
      </c>
      <c r="AC114" s="842" t="s">
        <v>12</v>
      </c>
      <c r="AD114" s="427"/>
      <c r="AE114" s="427"/>
      <c r="AF114" s="402"/>
      <c r="AG114" s="256">
        <v>12</v>
      </c>
      <c r="AH114" s="243">
        <v>2</v>
      </c>
      <c r="AI114" s="243">
        <v>9</v>
      </c>
      <c r="AJ114" s="320"/>
      <c r="AK114" s="4"/>
    </row>
    <row r="115" spans="1:37" ht="15" thickBot="1" x14ac:dyDescent="0.4">
      <c r="A115" s="270"/>
      <c r="B115" s="265"/>
      <c r="C115" s="843"/>
      <c r="D115" s="402"/>
      <c r="E115" s="843"/>
      <c r="F115" s="402"/>
      <c r="G115" s="843"/>
      <c r="H115" s="402"/>
      <c r="I115" s="843"/>
      <c r="J115" s="402"/>
      <c r="K115" s="843"/>
      <c r="L115" s="402"/>
      <c r="M115" s="872"/>
      <c r="N115" s="402"/>
      <c r="O115" s="843"/>
      <c r="P115" s="427"/>
      <c r="Q115" s="843"/>
      <c r="R115" s="402"/>
      <c r="S115" s="843"/>
      <c r="T115" s="402"/>
      <c r="U115" s="843"/>
      <c r="V115" s="402"/>
      <c r="W115" s="843"/>
      <c r="X115" s="402"/>
      <c r="Y115" s="843"/>
      <c r="Z115" s="402"/>
      <c r="AA115" s="884"/>
      <c r="AB115" s="402"/>
      <c r="AC115" s="887"/>
      <c r="AD115" s="427"/>
      <c r="AE115" s="427"/>
      <c r="AF115" s="402"/>
      <c r="AG115" s="257"/>
      <c r="AH115" s="428"/>
      <c r="AI115" s="428"/>
      <c r="AJ115" s="267"/>
      <c r="AK115" s="4"/>
    </row>
    <row r="116" spans="1:37" ht="6" customHeight="1" x14ac:dyDescent="0.35">
      <c r="A116" s="270"/>
      <c r="B116" s="265"/>
      <c r="C116" s="245">
        <v>0</v>
      </c>
      <c r="D116" s="401"/>
      <c r="E116" s="330" t="s">
        <v>12</v>
      </c>
      <c r="F116" s="401"/>
      <c r="G116" s="330">
        <v>0</v>
      </c>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267"/>
      <c r="AK116" s="4"/>
    </row>
    <row r="117" spans="1:37"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412" t="s">
        <v>77</v>
      </c>
      <c r="V117" s="402"/>
      <c r="W117" s="412" t="s">
        <v>57</v>
      </c>
      <c r="X117" s="402"/>
      <c r="Y117" s="412" t="s">
        <v>57</v>
      </c>
      <c r="Z117" s="402"/>
      <c r="AA117" s="412" t="s">
        <v>123</v>
      </c>
      <c r="AB117" s="402"/>
      <c r="AC117" s="412" t="s">
        <v>77</v>
      </c>
      <c r="AD117" s="412"/>
      <c r="AE117" s="412"/>
      <c r="AG117" s="281"/>
      <c r="AH117" s="443"/>
      <c r="AI117" s="443"/>
      <c r="AJ117" s="303"/>
      <c r="AK117" s="4"/>
    </row>
    <row r="118" spans="1:37"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271"/>
      <c r="AK118" s="10"/>
    </row>
    <row r="119" spans="1:37"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271"/>
      <c r="AK119" s="10"/>
    </row>
    <row r="120" spans="1:37" s="258" customFormat="1" ht="15" thickBot="1" x14ac:dyDescent="0.4">
      <c r="A120" s="288"/>
      <c r="B120" s="888" t="s">
        <v>625</v>
      </c>
      <c r="C120" s="889"/>
      <c r="D120" s="889"/>
      <c r="E120" s="889"/>
      <c r="F120" s="889"/>
      <c r="G120" s="889"/>
      <c r="H120" s="889"/>
      <c r="I120" s="889"/>
      <c r="J120" s="889"/>
      <c r="K120" s="889"/>
      <c r="L120" s="889"/>
      <c r="M120" s="889"/>
      <c r="N120" s="889"/>
      <c r="O120" s="889"/>
      <c r="P120" s="889"/>
      <c r="Q120" s="889"/>
      <c r="R120" s="889"/>
      <c r="S120" s="889"/>
      <c r="T120" s="889"/>
      <c r="U120" s="889"/>
      <c r="V120" s="889"/>
      <c r="W120" s="889"/>
      <c r="X120" s="889"/>
      <c r="Y120" s="889"/>
      <c r="Z120" s="889"/>
      <c r="AA120" s="889"/>
      <c r="AB120" s="889"/>
      <c r="AC120" s="890"/>
      <c r="AD120" s="283"/>
      <c r="AE120" s="283"/>
      <c r="AF120" s="274"/>
      <c r="AG120" s="275"/>
      <c r="AH120" s="276"/>
      <c r="AI120" s="276"/>
      <c r="AJ120" s="277"/>
      <c r="AK120" s="10"/>
    </row>
    <row r="121" spans="1:37" ht="15" thickBot="1" x14ac:dyDescent="0.4">
      <c r="A121" s="278"/>
      <c r="B121" s="278"/>
      <c r="C121" s="260"/>
      <c r="D121" s="259"/>
      <c r="E121" s="300"/>
      <c r="F121" s="259"/>
      <c r="G121" s="260"/>
      <c r="H121" s="333"/>
      <c r="I121" s="333"/>
      <c r="J121" s="259"/>
      <c r="K121" s="306"/>
      <c r="L121" s="334"/>
      <c r="M121" s="334"/>
      <c r="N121" s="334"/>
      <c r="O121" s="334"/>
      <c r="P121" s="334"/>
      <c r="Q121" s="917" t="s">
        <v>653</v>
      </c>
      <c r="R121" s="918"/>
      <c r="S121" s="918"/>
      <c r="T121" s="918"/>
      <c r="U121" s="918"/>
      <c r="V121" s="918"/>
      <c r="W121" s="918"/>
      <c r="X121" s="918"/>
      <c r="Y121" s="919"/>
      <c r="Z121" s="295"/>
      <c r="AA121" s="335"/>
      <c r="AB121" s="335"/>
      <c r="AC121" s="920"/>
      <c r="AD121" s="920"/>
      <c r="AE121" s="920"/>
      <c r="AF121" s="920"/>
      <c r="AG121" s="262"/>
      <c r="AH121" s="263"/>
      <c r="AI121" s="263"/>
      <c r="AJ121" s="264"/>
      <c r="AK121" s="4"/>
    </row>
    <row r="122" spans="1:37"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267"/>
      <c r="AK122" s="4"/>
    </row>
    <row r="123" spans="1:37"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267"/>
      <c r="AK123" s="4"/>
    </row>
    <row r="124" spans="1:37"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267"/>
      <c r="AK124" s="4"/>
    </row>
    <row r="125" spans="1:37" s="255" customFormat="1" ht="15" thickBot="1" x14ac:dyDescent="0.4">
      <c r="A125" s="301">
        <v>123</v>
      </c>
      <c r="B125" s="301"/>
      <c r="C125" s="255" t="s">
        <v>789</v>
      </c>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303"/>
      <c r="AK125" s="279"/>
    </row>
    <row r="126" spans="1:37" ht="15" thickBot="1" x14ac:dyDescent="0.4">
      <c r="A126" s="270"/>
      <c r="B126" s="360">
        <v>374.005</v>
      </c>
      <c r="C126" s="871"/>
      <c r="D126" s="415">
        <v>433</v>
      </c>
      <c r="E126" s="842" t="s">
        <v>235</v>
      </c>
      <c r="F126" s="415">
        <v>390</v>
      </c>
      <c r="G126" s="842" t="s">
        <v>235</v>
      </c>
      <c r="H126" s="415">
        <v>406.995</v>
      </c>
      <c r="I126" s="842" t="s">
        <v>12</v>
      </c>
      <c r="J126" s="415">
        <v>411.48200000000003</v>
      </c>
      <c r="K126" s="842" t="s">
        <v>235</v>
      </c>
      <c r="L126" s="415">
        <v>566.68100000000004</v>
      </c>
      <c r="M126" s="842"/>
      <c r="N126" s="415">
        <v>326.63200000000001</v>
      </c>
      <c r="O126" s="882" t="s">
        <v>15</v>
      </c>
      <c r="P126" s="415">
        <v>371.99700000000001</v>
      </c>
      <c r="Q126" s="842" t="s">
        <v>223</v>
      </c>
      <c r="R126" s="415">
        <v>441</v>
      </c>
      <c r="S126" s="842" t="s">
        <v>223</v>
      </c>
      <c r="T126" s="415">
        <v>445</v>
      </c>
      <c r="U126" s="842" t="s">
        <v>223</v>
      </c>
      <c r="V126" s="415">
        <v>332.73099999999999</v>
      </c>
      <c r="W126" s="842" t="s">
        <v>223</v>
      </c>
      <c r="X126" s="415">
        <v>241.999</v>
      </c>
      <c r="Y126" s="842" t="s">
        <v>223</v>
      </c>
      <c r="Z126" s="415">
        <v>473.13099999999997</v>
      </c>
      <c r="AA126" s="871"/>
      <c r="AB126" s="415">
        <v>439.99900000000002</v>
      </c>
      <c r="AC126" s="842" t="s">
        <v>12</v>
      </c>
      <c r="AD126" s="427"/>
      <c r="AE126" s="427"/>
      <c r="AF126" s="402"/>
      <c r="AG126" s="256">
        <v>4</v>
      </c>
      <c r="AH126" s="243">
        <v>0</v>
      </c>
      <c r="AI126" s="243">
        <v>1</v>
      </c>
      <c r="AJ126" s="320"/>
      <c r="AK126" s="4"/>
    </row>
    <row r="127" spans="1:37" x14ac:dyDescent="0.35">
      <c r="A127" s="270"/>
      <c r="B127" s="265"/>
      <c r="C127" s="872"/>
      <c r="D127" s="402"/>
      <c r="E127" s="843"/>
      <c r="F127" s="402"/>
      <c r="G127" s="843"/>
      <c r="H127" s="402"/>
      <c r="I127" s="843"/>
      <c r="J127" s="402"/>
      <c r="K127" s="843"/>
      <c r="L127" s="402"/>
      <c r="M127" s="843"/>
      <c r="N127" s="402"/>
      <c r="O127" s="883"/>
      <c r="P127" s="427"/>
      <c r="Q127" s="843"/>
      <c r="R127" s="402"/>
      <c r="S127" s="843"/>
      <c r="T127" s="402"/>
      <c r="U127" s="843"/>
      <c r="V127" s="402"/>
      <c r="W127" s="843"/>
      <c r="X127" s="402"/>
      <c r="Y127" s="843"/>
      <c r="Z127" s="402"/>
      <c r="AA127" s="872"/>
      <c r="AB127" s="402"/>
      <c r="AC127" s="843"/>
      <c r="AD127" s="427"/>
      <c r="AE127" s="427"/>
      <c r="AF127" s="402"/>
      <c r="AG127" s="257"/>
      <c r="AH127" s="428"/>
      <c r="AI127" s="428"/>
      <c r="AJ127" s="267"/>
      <c r="AK127" s="4"/>
    </row>
    <row r="128" spans="1:37"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267"/>
      <c r="AK128" s="4"/>
    </row>
    <row r="129" spans="1:37" ht="15" thickBot="1" x14ac:dyDescent="0.4">
      <c r="A129" s="301"/>
      <c r="B129" s="457"/>
      <c r="C129" s="412"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303"/>
      <c r="AK129" s="4"/>
    </row>
    <row r="130" spans="1:37"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271"/>
      <c r="AK130" s="10"/>
    </row>
    <row r="131" spans="1:37"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271"/>
      <c r="AK131" s="10"/>
    </row>
    <row r="132" spans="1:37" s="258" customFormat="1" ht="15" thickBot="1" x14ac:dyDescent="0.4">
      <c r="A132" s="288"/>
      <c r="B132" s="888" t="s">
        <v>625</v>
      </c>
      <c r="C132" s="889"/>
      <c r="D132" s="889"/>
      <c r="E132" s="889"/>
      <c r="F132" s="889"/>
      <c r="G132" s="889"/>
      <c r="H132" s="889"/>
      <c r="I132" s="889"/>
      <c r="J132" s="889"/>
      <c r="K132" s="889"/>
      <c r="L132" s="889"/>
      <c r="M132" s="889"/>
      <c r="N132" s="889"/>
      <c r="O132" s="889"/>
      <c r="P132" s="889"/>
      <c r="Q132" s="889"/>
      <c r="R132" s="889"/>
      <c r="S132" s="889"/>
      <c r="T132" s="889"/>
      <c r="U132" s="889"/>
      <c r="V132" s="889"/>
      <c r="W132" s="889"/>
      <c r="X132" s="889"/>
      <c r="Y132" s="889"/>
      <c r="Z132" s="889"/>
      <c r="AA132" s="889"/>
      <c r="AB132" s="889"/>
      <c r="AC132" s="890"/>
      <c r="AD132" s="283"/>
      <c r="AE132" s="283"/>
      <c r="AF132" s="274"/>
      <c r="AG132" s="275"/>
      <c r="AH132" s="276"/>
      <c r="AI132" s="276"/>
      <c r="AJ132" s="277"/>
      <c r="AK132" s="10"/>
    </row>
    <row r="133" spans="1:37" s="258" customFormat="1" ht="15" thickBot="1" x14ac:dyDescent="0.4">
      <c r="A133" s="305"/>
      <c r="B133" s="305"/>
      <c r="C133" s="342"/>
      <c r="D133" s="342"/>
      <c r="E133" s="342"/>
      <c r="F133" s="295"/>
      <c r="G133" s="910" t="s">
        <v>653</v>
      </c>
      <c r="H133" s="911"/>
      <c r="I133" s="911"/>
      <c r="J133" s="911"/>
      <c r="K133" s="912"/>
      <c r="L133" s="295"/>
      <c r="M133" s="293"/>
      <c r="N133" s="295"/>
      <c r="O133" s="293"/>
      <c r="P133" s="293"/>
      <c r="Q133" s="308"/>
      <c r="R133" s="295"/>
      <c r="S133" s="293"/>
      <c r="T133" s="295"/>
      <c r="U133" s="293"/>
      <c r="V133" s="295"/>
      <c r="W133" s="913" t="s">
        <v>653</v>
      </c>
      <c r="X133" s="914"/>
      <c r="Y133" s="915"/>
      <c r="Z133" s="295"/>
      <c r="AA133" s="293"/>
      <c r="AB133" s="295"/>
      <c r="AC133" s="307"/>
      <c r="AD133" s="307"/>
      <c r="AE133" s="307"/>
      <c r="AF133" s="295"/>
      <c r="AG133" s="262"/>
      <c r="AH133" s="263"/>
      <c r="AI133" s="263"/>
      <c r="AJ133" s="313"/>
      <c r="AK133" s="10"/>
    </row>
    <row r="134" spans="1:37"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303"/>
      <c r="AK134" s="4"/>
    </row>
    <row r="135" spans="1:37"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267"/>
      <c r="AK135" s="4"/>
    </row>
    <row r="136" spans="1:37"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267"/>
      <c r="AK136" s="4"/>
    </row>
    <row r="137" spans="1:37"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303"/>
      <c r="AK137" s="279"/>
    </row>
    <row r="138" spans="1:37" ht="15" thickBot="1" x14ac:dyDescent="0.4">
      <c r="A138" s="270"/>
      <c r="B138" s="360">
        <v>398.255</v>
      </c>
      <c r="C138" s="871"/>
      <c r="D138" s="415">
        <v>211.13499999999999</v>
      </c>
      <c r="E138" s="871"/>
      <c r="F138" s="415">
        <v>224</v>
      </c>
      <c r="G138" s="842" t="s">
        <v>223</v>
      </c>
      <c r="H138" s="415">
        <v>293.49299999999999</v>
      </c>
      <c r="I138" s="842" t="s">
        <v>223</v>
      </c>
      <c r="J138" s="415">
        <v>332.85599999999999</v>
      </c>
      <c r="K138" s="842" t="s">
        <v>223</v>
      </c>
      <c r="L138" s="415">
        <v>412.34500000000003</v>
      </c>
      <c r="M138" s="871"/>
      <c r="N138" s="415">
        <v>429.00299999999999</v>
      </c>
      <c r="O138" s="842" t="s">
        <v>12</v>
      </c>
      <c r="P138" s="415">
        <v>389</v>
      </c>
      <c r="Q138" s="871"/>
      <c r="R138" s="415">
        <v>418</v>
      </c>
      <c r="S138" s="842" t="s">
        <v>12</v>
      </c>
      <c r="T138" s="415">
        <v>365.834</v>
      </c>
      <c r="U138" s="871"/>
      <c r="V138" s="415">
        <v>236.06100000000001</v>
      </c>
      <c r="W138" s="842" t="s">
        <v>223</v>
      </c>
      <c r="X138" s="415">
        <v>424.99799999999999</v>
      </c>
      <c r="Y138" s="842" t="s">
        <v>223</v>
      </c>
      <c r="Z138" s="415">
        <v>413.45</v>
      </c>
      <c r="AA138" s="871"/>
      <c r="AB138" s="415">
        <v>458</v>
      </c>
      <c r="AC138" s="842" t="s">
        <v>12</v>
      </c>
      <c r="AD138" s="427"/>
      <c r="AE138" s="427"/>
      <c r="AF138" s="402"/>
      <c r="AG138" s="256">
        <v>9</v>
      </c>
      <c r="AH138" s="243">
        <v>1</v>
      </c>
      <c r="AI138" s="243">
        <v>4</v>
      </c>
      <c r="AJ138" s="320"/>
      <c r="AK138" s="4"/>
    </row>
    <row r="139" spans="1:37" x14ac:dyDescent="0.35">
      <c r="A139" s="270"/>
      <c r="B139" s="265"/>
      <c r="C139" s="872"/>
      <c r="D139" s="402"/>
      <c r="E139" s="872"/>
      <c r="F139" s="402"/>
      <c r="G139" s="843"/>
      <c r="H139" s="402"/>
      <c r="I139" s="843"/>
      <c r="J139" s="402"/>
      <c r="K139" s="843"/>
      <c r="L139" s="402"/>
      <c r="M139" s="872"/>
      <c r="N139" s="402"/>
      <c r="O139" s="843"/>
      <c r="P139" s="427"/>
      <c r="Q139" s="872"/>
      <c r="R139" s="402"/>
      <c r="S139" s="843"/>
      <c r="T139" s="402"/>
      <c r="U139" s="872"/>
      <c r="V139" s="402"/>
      <c r="W139" s="843"/>
      <c r="X139" s="402"/>
      <c r="Y139" s="843"/>
      <c r="Z139" s="402"/>
      <c r="AA139" s="872"/>
      <c r="AB139" s="402"/>
      <c r="AC139" s="843"/>
      <c r="AD139" s="427"/>
      <c r="AE139" s="427"/>
      <c r="AF139" s="402"/>
      <c r="AG139" s="257"/>
      <c r="AH139" s="428"/>
      <c r="AI139" s="428"/>
      <c r="AJ139" s="267"/>
      <c r="AK139" s="4"/>
    </row>
    <row r="140" spans="1:37"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267"/>
      <c r="AK140" s="4"/>
    </row>
    <row r="141" spans="1:37" ht="15" thickBot="1" x14ac:dyDescent="0.4">
      <c r="A141" s="301"/>
      <c r="B141" s="301"/>
      <c r="C141" s="412" t="s">
        <v>181</v>
      </c>
      <c r="D141" s="402"/>
      <c r="E141" s="412" t="s">
        <v>231</v>
      </c>
      <c r="F141" s="402"/>
      <c r="G141" s="323" t="s">
        <v>79</v>
      </c>
      <c r="H141" s="250"/>
      <c r="I141" s="331" t="s">
        <v>181</v>
      </c>
      <c r="J141" s="250"/>
      <c r="K141" s="324" t="s">
        <v>132</v>
      </c>
      <c r="L141" s="402"/>
      <c r="M141" s="412" t="s">
        <v>287</v>
      </c>
      <c r="N141" s="402"/>
      <c r="O141" s="412" t="s">
        <v>65</v>
      </c>
      <c r="P141" s="412"/>
      <c r="Q141" s="421" t="s">
        <v>77</v>
      </c>
      <c r="R141" s="402"/>
      <c r="S141" s="412" t="s">
        <v>206</v>
      </c>
      <c r="T141" s="402"/>
      <c r="U141" s="412" t="s">
        <v>200</v>
      </c>
      <c r="V141" s="402"/>
      <c r="W141" s="345" t="s">
        <v>200</v>
      </c>
      <c r="X141" s="250"/>
      <c r="Y141" s="324" t="s">
        <v>57</v>
      </c>
      <c r="Z141" s="402"/>
      <c r="AA141" s="412" t="s">
        <v>399</v>
      </c>
      <c r="AB141" s="402"/>
      <c r="AC141" s="412" t="s">
        <v>57</v>
      </c>
      <c r="AD141" s="412"/>
      <c r="AE141" s="412"/>
      <c r="AG141" s="281"/>
      <c r="AH141" s="443"/>
      <c r="AI141" s="443"/>
      <c r="AJ141" s="303"/>
      <c r="AK141" s="4"/>
    </row>
    <row r="142" spans="1:37" s="258" customFormat="1" x14ac:dyDescent="0.35">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282"/>
      <c r="AK142" s="10"/>
    </row>
    <row r="143" spans="1:37" s="258" customFormat="1" ht="15" thickBot="1" x14ac:dyDescent="0.4">
      <c r="A143" s="272"/>
      <c r="B143" s="272"/>
      <c r="C143" s="430"/>
      <c r="E143" s="430"/>
      <c r="G143" s="430"/>
      <c r="I143" s="430"/>
      <c r="K143" s="430"/>
      <c r="M143" s="10"/>
      <c r="N143" s="9"/>
      <c r="O143" s="430"/>
      <c r="P143" s="430"/>
      <c r="Q143" s="431"/>
      <c r="R143" s="9"/>
      <c r="S143" s="430"/>
      <c r="T143" s="9"/>
      <c r="U143" s="9"/>
      <c r="V143" s="9"/>
      <c r="W143" s="9"/>
      <c r="X143" s="9"/>
      <c r="Y143" s="9"/>
      <c r="Z143" s="9"/>
      <c r="AA143" s="10"/>
      <c r="AC143" s="430"/>
      <c r="AD143" s="430"/>
      <c r="AE143" s="430"/>
      <c r="AG143" s="281"/>
      <c r="AH143" s="443"/>
      <c r="AI143" s="443"/>
      <c r="AJ143" s="282"/>
      <c r="AK143" s="10"/>
    </row>
    <row r="144" spans="1:37" s="258" customFormat="1" ht="15" thickBot="1" x14ac:dyDescent="0.4">
      <c r="A144" s="273"/>
      <c r="B144" s="888" t="s">
        <v>625</v>
      </c>
      <c r="C144" s="889"/>
      <c r="D144" s="889"/>
      <c r="E144" s="889"/>
      <c r="F144" s="889"/>
      <c r="G144" s="889"/>
      <c r="H144" s="889"/>
      <c r="I144" s="889"/>
      <c r="J144" s="889"/>
      <c r="K144" s="889"/>
      <c r="L144" s="889"/>
      <c r="M144" s="889"/>
      <c r="N144" s="889"/>
      <c r="O144" s="889"/>
      <c r="P144" s="889"/>
      <c r="Q144" s="889"/>
      <c r="R144" s="889"/>
      <c r="S144" s="889"/>
      <c r="T144" s="889"/>
      <c r="U144" s="889"/>
      <c r="V144" s="889"/>
      <c r="W144" s="889"/>
      <c r="X144" s="889"/>
      <c r="Y144" s="889"/>
      <c r="Z144" s="889"/>
      <c r="AA144" s="889"/>
      <c r="AB144" s="889"/>
      <c r="AC144" s="890"/>
      <c r="AD144" s="283"/>
      <c r="AE144" s="283"/>
      <c r="AF144" s="304"/>
      <c r="AG144" s="346"/>
      <c r="AH144" s="347"/>
      <c r="AI144" s="347"/>
      <c r="AJ144" s="348"/>
      <c r="AK144" s="10"/>
    </row>
    <row r="145" spans="1:37"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10" t="s">
        <v>653</v>
      </c>
      <c r="X145" s="911"/>
      <c r="Y145" s="911"/>
      <c r="Z145" s="911"/>
      <c r="AA145" s="912"/>
      <c r="AB145" s="892" t="s">
        <v>682</v>
      </c>
      <c r="AC145" s="893"/>
      <c r="AD145" s="352"/>
      <c r="AE145" s="352"/>
      <c r="AF145" s="295"/>
      <c r="AG145" s="353"/>
      <c r="AH145" s="354"/>
      <c r="AI145" s="354"/>
      <c r="AJ145" s="355"/>
      <c r="AK145" s="10"/>
    </row>
    <row r="146" spans="1:37"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267"/>
      <c r="AK146" s="4"/>
    </row>
    <row r="147" spans="1:37"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267"/>
      <c r="AK147" s="4"/>
    </row>
    <row r="148" spans="1:37"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267"/>
      <c r="AK148" s="4"/>
    </row>
    <row r="149" spans="1:37"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303"/>
      <c r="AK149" s="279"/>
    </row>
    <row r="150" spans="1:37" ht="15" thickBot="1" x14ac:dyDescent="0.4">
      <c r="A150" s="270"/>
      <c r="B150" s="360">
        <v>378.05200000000002</v>
      </c>
      <c r="C150" s="871"/>
      <c r="D150" s="415">
        <v>319</v>
      </c>
      <c r="E150" s="842" t="s">
        <v>12</v>
      </c>
      <c r="F150" s="415">
        <v>365</v>
      </c>
      <c r="G150" s="842" t="s">
        <v>12</v>
      </c>
      <c r="H150" s="415">
        <v>441</v>
      </c>
      <c r="I150" s="871"/>
      <c r="J150" s="415">
        <v>394</v>
      </c>
      <c r="K150" s="842" t="s">
        <v>12</v>
      </c>
      <c r="L150" s="415">
        <v>314</v>
      </c>
      <c r="M150" s="842" t="s">
        <v>12</v>
      </c>
      <c r="N150" s="415">
        <v>473.22</v>
      </c>
      <c r="O150" s="842" t="s">
        <v>12</v>
      </c>
      <c r="P150" s="415">
        <v>337</v>
      </c>
      <c r="Q150" s="871"/>
      <c r="R150" s="415">
        <v>337.57400000000001</v>
      </c>
      <c r="S150" s="842" t="s">
        <v>12</v>
      </c>
      <c r="T150" s="415">
        <v>402.80799999999999</v>
      </c>
      <c r="U150" s="842" t="s">
        <v>15</v>
      </c>
      <c r="V150" s="415">
        <v>344</v>
      </c>
      <c r="W150" s="842" t="s">
        <v>223</v>
      </c>
      <c r="X150" s="415">
        <v>383</v>
      </c>
      <c r="Y150" s="842" t="s">
        <v>223</v>
      </c>
      <c r="Z150" s="415">
        <v>376.82600000000002</v>
      </c>
      <c r="AA150" s="842" t="s">
        <v>223</v>
      </c>
      <c r="AB150" s="415">
        <v>481.108</v>
      </c>
      <c r="AC150" s="842" t="s">
        <v>223</v>
      </c>
      <c r="AD150" s="427"/>
      <c r="AE150" s="427"/>
      <c r="AF150" s="402"/>
      <c r="AG150" s="256">
        <v>9</v>
      </c>
      <c r="AH150" s="243">
        <v>1</v>
      </c>
      <c r="AI150" s="243">
        <v>8</v>
      </c>
      <c r="AJ150" s="320"/>
      <c r="AK150" s="4"/>
    </row>
    <row r="151" spans="1:37" ht="15" thickBot="1" x14ac:dyDescent="0.4">
      <c r="A151" s="270"/>
      <c r="B151" s="265"/>
      <c r="C151" s="884"/>
      <c r="D151" s="402"/>
      <c r="E151" s="887"/>
      <c r="F151" s="402"/>
      <c r="G151" s="887"/>
      <c r="H151" s="402"/>
      <c r="I151" s="884"/>
      <c r="J151" s="402"/>
      <c r="K151" s="887"/>
      <c r="L151" s="402"/>
      <c r="M151" s="887"/>
      <c r="N151" s="402"/>
      <c r="O151" s="887"/>
      <c r="P151" s="427"/>
      <c r="Q151" s="884"/>
      <c r="R151" s="402"/>
      <c r="S151" s="887"/>
      <c r="T151" s="402"/>
      <c r="U151" s="887"/>
      <c r="V151" s="402"/>
      <c r="W151" s="887"/>
      <c r="X151" s="402"/>
      <c r="Y151" s="887"/>
      <c r="Z151" s="402"/>
      <c r="AA151" s="887"/>
      <c r="AB151" s="402"/>
      <c r="AC151" s="887"/>
      <c r="AD151" s="427"/>
      <c r="AE151" s="427"/>
      <c r="AF151" s="402"/>
      <c r="AG151" s="257"/>
      <c r="AH151" s="428"/>
      <c r="AI151" s="428"/>
      <c r="AJ151" s="267"/>
      <c r="AK151" s="4"/>
    </row>
    <row r="152" spans="1:37"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267"/>
      <c r="AK152" s="4"/>
    </row>
    <row r="153" spans="1:37"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303"/>
      <c r="AK153" s="4"/>
    </row>
    <row r="154" spans="1:37"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282"/>
      <c r="AK154" s="10"/>
    </row>
    <row r="155" spans="1:37"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282"/>
      <c r="AK155" s="10"/>
    </row>
    <row r="156" spans="1:37" s="258" customFormat="1" ht="15" thickBot="1" x14ac:dyDescent="0.4">
      <c r="A156" s="273"/>
      <c r="B156" s="888" t="s">
        <v>625</v>
      </c>
      <c r="C156" s="889"/>
      <c r="D156" s="889"/>
      <c r="E156" s="889"/>
      <c r="F156" s="889"/>
      <c r="G156" s="889"/>
      <c r="H156" s="889"/>
      <c r="I156" s="889"/>
      <c r="J156" s="889"/>
      <c r="K156" s="889"/>
      <c r="L156" s="889"/>
      <c r="M156" s="889"/>
      <c r="N156" s="889"/>
      <c r="O156" s="889"/>
      <c r="P156" s="889"/>
      <c r="Q156" s="889"/>
      <c r="R156" s="889"/>
      <c r="S156" s="889"/>
      <c r="T156" s="889"/>
      <c r="U156" s="889"/>
      <c r="V156" s="889"/>
      <c r="W156" s="889"/>
      <c r="X156" s="889"/>
      <c r="Y156" s="889"/>
      <c r="Z156" s="889"/>
      <c r="AA156" s="890"/>
      <c r="AB156" s="907" t="s">
        <v>688</v>
      </c>
      <c r="AC156" s="909"/>
      <c r="AD156" s="283"/>
      <c r="AE156" s="283"/>
      <c r="AF156" s="274"/>
      <c r="AG156" s="346"/>
      <c r="AH156" s="347"/>
      <c r="AI156" s="347"/>
      <c r="AJ156" s="348"/>
      <c r="AK156" s="10"/>
    </row>
    <row r="157" spans="1:37" ht="15" thickBot="1" x14ac:dyDescent="0.4">
      <c r="A157" s="278"/>
      <c r="B157" s="891" t="s">
        <v>682</v>
      </c>
      <c r="C157" s="892"/>
      <c r="D157" s="892"/>
      <c r="E157" s="892"/>
      <c r="F157" s="892"/>
      <c r="G157" s="893"/>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4"/>
      <c r="AK157" s="4"/>
    </row>
    <row r="158" spans="1:37"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267"/>
      <c r="AK158" s="4"/>
    </row>
    <row r="159" spans="1:37"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267"/>
      <c r="AK159" s="4"/>
    </row>
    <row r="160" spans="1:37"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267"/>
      <c r="AK160" s="279"/>
    </row>
    <row r="161" spans="1:37" ht="15" thickBot="1" x14ac:dyDescent="0.4">
      <c r="A161" s="270"/>
      <c r="B161" s="360">
        <v>317</v>
      </c>
      <c r="C161" s="842" t="s">
        <v>223</v>
      </c>
      <c r="D161" s="415">
        <v>341</v>
      </c>
      <c r="E161" s="842" t="s">
        <v>223</v>
      </c>
      <c r="F161" s="415">
        <v>329.47</v>
      </c>
      <c r="G161" s="842" t="s">
        <v>223</v>
      </c>
      <c r="H161" s="415">
        <v>523.19299999999998</v>
      </c>
      <c r="I161" s="842" t="s">
        <v>15</v>
      </c>
      <c r="J161" s="415">
        <v>328</v>
      </c>
      <c r="K161" s="871"/>
      <c r="L161" s="415">
        <v>389</v>
      </c>
      <c r="M161" s="871"/>
      <c r="N161" s="415">
        <v>396</v>
      </c>
      <c r="O161" s="871"/>
      <c r="P161" s="415">
        <v>350</v>
      </c>
      <c r="Q161" s="871"/>
      <c r="R161" s="415">
        <v>397.48</v>
      </c>
      <c r="S161" s="871"/>
      <c r="T161" s="415">
        <v>323.99799999999999</v>
      </c>
      <c r="U161" s="842" t="s">
        <v>12</v>
      </c>
      <c r="V161" s="415">
        <v>426</v>
      </c>
      <c r="W161" s="842" t="s">
        <v>12</v>
      </c>
      <c r="X161" s="415">
        <v>374</v>
      </c>
      <c r="Y161" s="842" t="s">
        <v>12</v>
      </c>
      <c r="Z161" s="415">
        <v>461</v>
      </c>
      <c r="AA161" s="842" t="s">
        <v>12</v>
      </c>
      <c r="AB161" s="415">
        <v>372</v>
      </c>
      <c r="AC161" s="842" t="s">
        <v>12</v>
      </c>
      <c r="AD161" s="427"/>
      <c r="AE161" s="427"/>
      <c r="AF161" s="402"/>
      <c r="AG161" s="256">
        <v>10</v>
      </c>
      <c r="AH161" s="243">
        <v>0</v>
      </c>
      <c r="AI161" s="243">
        <v>7</v>
      </c>
      <c r="AJ161" s="320"/>
      <c r="AK161" s="4"/>
    </row>
    <row r="162" spans="1:37" ht="15" thickBot="1" x14ac:dyDescent="0.4">
      <c r="A162" s="270"/>
      <c r="B162" s="265"/>
      <c r="C162" s="843"/>
      <c r="D162" s="402"/>
      <c r="E162" s="843"/>
      <c r="F162" s="402"/>
      <c r="G162" s="843"/>
      <c r="H162" s="402"/>
      <c r="I162" s="843"/>
      <c r="J162" s="402"/>
      <c r="K162" s="872"/>
      <c r="L162" s="402"/>
      <c r="M162" s="872"/>
      <c r="N162" s="402"/>
      <c r="O162" s="872"/>
      <c r="P162" s="427"/>
      <c r="Q162" s="872"/>
      <c r="R162" s="402"/>
      <c r="S162" s="884"/>
      <c r="T162" s="402"/>
      <c r="U162" s="843"/>
      <c r="V162" s="402"/>
      <c r="W162" s="843"/>
      <c r="X162" s="402"/>
      <c r="Y162" s="887"/>
      <c r="Z162" s="402"/>
      <c r="AA162" s="887"/>
      <c r="AB162" s="402"/>
      <c r="AC162" s="887"/>
      <c r="AD162" s="427"/>
      <c r="AE162" s="427"/>
      <c r="AF162" s="402"/>
      <c r="AG162" s="257"/>
      <c r="AH162" s="428"/>
      <c r="AI162" s="428"/>
      <c r="AJ162" s="267"/>
      <c r="AK162" s="4"/>
    </row>
    <row r="163" spans="1:37"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267"/>
      <c r="AK163" s="4"/>
    </row>
    <row r="164" spans="1:37"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267"/>
      <c r="AK164" s="4"/>
    </row>
    <row r="165" spans="1:37"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271"/>
      <c r="AK165" s="10"/>
    </row>
    <row r="166" spans="1:37"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271"/>
      <c r="AK166" s="10"/>
    </row>
    <row r="167" spans="1:37" s="258" customFormat="1" ht="18" customHeight="1" thickBot="1" x14ac:dyDescent="0.4">
      <c r="A167" s="288"/>
      <c r="B167" s="907" t="s">
        <v>688</v>
      </c>
      <c r="C167" s="908"/>
      <c r="D167" s="908"/>
      <c r="E167" s="908"/>
      <c r="F167" s="908"/>
      <c r="G167" s="361"/>
      <c r="H167" s="888" t="s">
        <v>625</v>
      </c>
      <c r="I167" s="889"/>
      <c r="J167" s="889"/>
      <c r="K167" s="889"/>
      <c r="L167" s="889"/>
      <c r="M167" s="889"/>
      <c r="N167" s="889"/>
      <c r="O167" s="889"/>
      <c r="P167" s="889"/>
      <c r="Q167" s="889"/>
      <c r="R167" s="889"/>
      <c r="S167" s="889"/>
      <c r="T167" s="889"/>
      <c r="U167" s="889"/>
      <c r="V167" s="889"/>
      <c r="W167" s="889"/>
      <c r="X167" s="889"/>
      <c r="Y167" s="889"/>
      <c r="Z167" s="889"/>
      <c r="AA167" s="889"/>
      <c r="AB167" s="889"/>
      <c r="AC167" s="890"/>
      <c r="AD167" s="283"/>
      <c r="AE167" s="283"/>
      <c r="AF167" s="274"/>
      <c r="AG167" s="275"/>
      <c r="AH167" s="276"/>
      <c r="AI167" s="276"/>
      <c r="AJ167" s="277"/>
      <c r="AK167" s="10"/>
    </row>
    <row r="168" spans="1:37"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4"/>
      <c r="AK168" s="4"/>
    </row>
    <row r="169" spans="1:37"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267"/>
      <c r="AK169" s="4"/>
    </row>
    <row r="170" spans="1:37"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267"/>
      <c r="AK170" s="4"/>
    </row>
    <row r="171" spans="1:37" s="255" customFormat="1" ht="15" thickBot="1" x14ac:dyDescent="0.4">
      <c r="A171" s="270">
        <v>179</v>
      </c>
      <c r="B171" s="270"/>
      <c r="C171" s="401">
        <v>180</v>
      </c>
      <c r="D171" s="401"/>
      <c r="E171" s="401">
        <v>181</v>
      </c>
      <c r="F171" s="401"/>
      <c r="G171" s="401" t="s">
        <v>789</v>
      </c>
      <c r="H171" s="401"/>
      <c r="I171" s="401" t="s">
        <v>789</v>
      </c>
      <c r="J171" s="401"/>
      <c r="K171" s="401" t="s">
        <v>789</v>
      </c>
      <c r="L171" s="401"/>
      <c r="M171" s="401" t="s">
        <v>789</v>
      </c>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267"/>
      <c r="AK171" s="279"/>
    </row>
    <row r="172" spans="1:37" ht="15" thickBot="1" x14ac:dyDescent="0.4">
      <c r="A172" s="270"/>
      <c r="B172" s="360">
        <v>440.64499999999998</v>
      </c>
      <c r="C172" s="871"/>
      <c r="D172" s="415">
        <v>220.202</v>
      </c>
      <c r="E172" s="871"/>
      <c r="F172" s="415">
        <v>386.00099999999998</v>
      </c>
      <c r="G172" s="842" t="s">
        <v>12</v>
      </c>
      <c r="H172" s="415">
        <v>425</v>
      </c>
      <c r="I172" s="842" t="s">
        <v>12</v>
      </c>
      <c r="J172" s="415">
        <v>380</v>
      </c>
      <c r="K172" s="842" t="s">
        <v>12</v>
      </c>
      <c r="L172" s="415">
        <v>354.38799999999998</v>
      </c>
      <c r="M172" s="842" t="s">
        <v>12</v>
      </c>
      <c r="N172" s="415">
        <v>357.99599999999998</v>
      </c>
      <c r="O172" s="842" t="s">
        <v>12</v>
      </c>
      <c r="P172" s="415">
        <v>300</v>
      </c>
      <c r="Q172" s="842" t="s">
        <v>12</v>
      </c>
      <c r="R172" s="415">
        <v>407</v>
      </c>
      <c r="S172" s="842" t="s">
        <v>12</v>
      </c>
      <c r="T172" s="415">
        <v>373</v>
      </c>
      <c r="U172" s="842" t="s">
        <v>12</v>
      </c>
      <c r="V172" s="415">
        <v>414</v>
      </c>
      <c r="W172" s="842" t="s">
        <v>12</v>
      </c>
      <c r="X172" s="415">
        <v>357</v>
      </c>
      <c r="Y172" s="842" t="s">
        <v>12</v>
      </c>
      <c r="Z172" s="415">
        <v>423</v>
      </c>
      <c r="AA172" s="842" t="s">
        <v>12</v>
      </c>
      <c r="AB172" s="415">
        <v>381</v>
      </c>
      <c r="AC172" s="842" t="s">
        <v>12</v>
      </c>
      <c r="AD172" s="427"/>
      <c r="AE172" s="427"/>
      <c r="AF172" s="402"/>
      <c r="AG172" s="256">
        <v>14</v>
      </c>
      <c r="AH172" s="243">
        <v>12</v>
      </c>
      <c r="AI172" s="243">
        <v>6</v>
      </c>
      <c r="AJ172" s="244"/>
      <c r="AK172" s="4"/>
    </row>
    <row r="173" spans="1:37" ht="15" thickBot="1" x14ac:dyDescent="0.4">
      <c r="A173" s="270"/>
      <c r="B173" s="265"/>
      <c r="C173" s="872"/>
      <c r="D173" s="402"/>
      <c r="E173" s="872"/>
      <c r="F173" s="402"/>
      <c r="G173" s="887"/>
      <c r="H173" s="402"/>
      <c r="I173" s="887"/>
      <c r="J173" s="402"/>
      <c r="K173" s="887"/>
      <c r="L173" s="402"/>
      <c r="M173" s="887"/>
      <c r="N173" s="402"/>
      <c r="O173" s="887"/>
      <c r="P173" s="427"/>
      <c r="Q173" s="887"/>
      <c r="R173" s="402"/>
      <c r="S173" s="887"/>
      <c r="T173" s="402"/>
      <c r="U173" s="887"/>
      <c r="V173" s="402"/>
      <c r="W173" s="887"/>
      <c r="X173" s="402"/>
      <c r="Y173" s="887"/>
      <c r="Z173" s="402"/>
      <c r="AA173" s="887"/>
      <c r="AB173" s="402"/>
      <c r="AC173" s="843"/>
      <c r="AD173" s="427"/>
      <c r="AE173" s="427"/>
      <c r="AF173" s="402"/>
      <c r="AG173" s="257"/>
      <c r="AH173" s="428"/>
      <c r="AI173" s="428"/>
      <c r="AJ173" s="267"/>
      <c r="AK173" s="4"/>
    </row>
    <row r="174" spans="1:37"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267"/>
      <c r="AK174" s="4"/>
    </row>
    <row r="175" spans="1:37"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267"/>
      <c r="AK175" s="4"/>
    </row>
    <row r="176" spans="1:37"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282"/>
      <c r="AK176" s="10"/>
    </row>
    <row r="177" spans="1:37"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282"/>
      <c r="AK177" s="10"/>
    </row>
    <row r="178" spans="1:37" s="258" customFormat="1" ht="15" thickBot="1" x14ac:dyDescent="0.4">
      <c r="A178" s="273"/>
      <c r="B178" s="888" t="s">
        <v>625</v>
      </c>
      <c r="C178" s="889"/>
      <c r="D178" s="889"/>
      <c r="E178" s="889"/>
      <c r="F178" s="889"/>
      <c r="G178" s="889"/>
      <c r="H178" s="889"/>
      <c r="I178" s="889"/>
      <c r="J178" s="889"/>
      <c r="K178" s="889"/>
      <c r="L178" s="889"/>
      <c r="M178" s="889"/>
      <c r="N178" s="889"/>
      <c r="O178" s="889"/>
      <c r="P178" s="889"/>
      <c r="Q178" s="889"/>
      <c r="R178" s="889"/>
      <c r="S178" s="889"/>
      <c r="T178" s="889"/>
      <c r="U178" s="889"/>
      <c r="V178" s="889"/>
      <c r="W178" s="889"/>
      <c r="X178" s="889"/>
      <c r="Y178" s="889"/>
      <c r="Z178" s="889"/>
      <c r="AA178" s="889"/>
      <c r="AB178" s="889"/>
      <c r="AC178" s="890"/>
      <c r="AD178" s="283"/>
      <c r="AE178" s="283"/>
      <c r="AF178" s="304"/>
      <c r="AG178" s="346"/>
      <c r="AH178" s="347"/>
      <c r="AI178" s="347"/>
      <c r="AJ178" s="348"/>
      <c r="AK178" s="10"/>
    </row>
    <row r="179" spans="1:37"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4"/>
      <c r="AK179" s="4"/>
    </row>
    <row r="180" spans="1:37"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267"/>
      <c r="AK180" s="4"/>
    </row>
    <row r="181" spans="1:37"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365"/>
      <c r="AK181" s="4"/>
    </row>
    <row r="182" spans="1:37" s="255" customFormat="1" ht="15" thickBot="1" x14ac:dyDescent="0.4">
      <c r="A182" s="270">
        <v>193</v>
      </c>
      <c r="B182" s="270"/>
      <c r="C182" s="401">
        <v>194</v>
      </c>
      <c r="D182" s="401"/>
      <c r="E182" s="401" t="s">
        <v>789</v>
      </c>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365"/>
      <c r="AK182" s="279"/>
    </row>
    <row r="183" spans="1:37" ht="15" thickBot="1" x14ac:dyDescent="0.4">
      <c r="A183" s="270"/>
      <c r="B183" s="360">
        <v>456</v>
      </c>
      <c r="C183" s="842" t="s">
        <v>12</v>
      </c>
      <c r="D183" s="415">
        <v>381</v>
      </c>
      <c r="E183" s="842" t="s">
        <v>12</v>
      </c>
      <c r="F183" s="415">
        <v>382</v>
      </c>
      <c r="G183" s="904" t="s">
        <v>12</v>
      </c>
      <c r="H183" s="415">
        <v>341</v>
      </c>
      <c r="I183" s="873"/>
      <c r="J183" s="415">
        <v>352.37400000000002</v>
      </c>
      <c r="K183" s="882" t="s">
        <v>15</v>
      </c>
      <c r="L183" s="415">
        <v>226.42</v>
      </c>
      <c r="M183" s="842" t="s">
        <v>15</v>
      </c>
      <c r="N183" s="415">
        <v>352</v>
      </c>
      <c r="O183" s="904" t="s">
        <v>12</v>
      </c>
      <c r="P183" s="415">
        <v>332</v>
      </c>
      <c r="Q183" s="904" t="s">
        <v>12</v>
      </c>
      <c r="R183" s="415">
        <v>255</v>
      </c>
      <c r="S183" s="904" t="s">
        <v>12</v>
      </c>
      <c r="T183" s="415">
        <v>377</v>
      </c>
      <c r="U183" s="873"/>
      <c r="V183" s="415">
        <v>325</v>
      </c>
      <c r="W183" s="904" t="s">
        <v>12</v>
      </c>
      <c r="X183" s="415">
        <v>368.88499999999999</v>
      </c>
      <c r="Y183" s="873"/>
      <c r="Z183" s="415">
        <v>351.00400000000002</v>
      </c>
      <c r="AA183" s="904" t="s">
        <v>12</v>
      </c>
      <c r="AB183" s="415">
        <v>409</v>
      </c>
      <c r="AC183" s="842" t="s">
        <v>12</v>
      </c>
      <c r="AD183" s="427"/>
      <c r="AE183" s="427"/>
      <c r="AF183" s="415"/>
      <c r="AG183" s="256">
        <v>12</v>
      </c>
      <c r="AH183" s="243">
        <v>4</v>
      </c>
      <c r="AI183" s="243">
        <v>5</v>
      </c>
      <c r="AJ183" s="366"/>
      <c r="AK183" s="4"/>
    </row>
    <row r="184" spans="1:37" ht="15" thickBot="1" x14ac:dyDescent="0.4">
      <c r="A184" s="270"/>
      <c r="B184" s="265"/>
      <c r="C184" s="843"/>
      <c r="D184" s="402"/>
      <c r="E184" s="843"/>
      <c r="F184" s="402"/>
      <c r="G184" s="905"/>
      <c r="H184" s="402"/>
      <c r="I184" s="906"/>
      <c r="J184" s="427"/>
      <c r="K184" s="883"/>
      <c r="L184" s="402"/>
      <c r="M184" s="843"/>
      <c r="N184" s="402"/>
      <c r="O184" s="905"/>
      <c r="P184" s="427"/>
      <c r="Q184" s="905"/>
      <c r="R184" s="402"/>
      <c r="S184" s="905"/>
      <c r="T184" s="402"/>
      <c r="U184" s="906"/>
      <c r="V184" s="402"/>
      <c r="W184" s="905"/>
      <c r="X184" s="402"/>
      <c r="Y184" s="906"/>
      <c r="Z184" s="402"/>
      <c r="AA184" s="905"/>
      <c r="AB184" s="402"/>
      <c r="AC184" s="843"/>
      <c r="AD184" s="427"/>
      <c r="AE184" s="427"/>
      <c r="AF184" s="402"/>
      <c r="AG184" s="257"/>
      <c r="AH184" s="464"/>
      <c r="AI184" s="464"/>
      <c r="AJ184" s="367"/>
      <c r="AK184" s="4"/>
    </row>
    <row r="185" spans="1:37" ht="6" customHeight="1" x14ac:dyDescent="0.35">
      <c r="A185" s="270"/>
      <c r="B185" s="265"/>
      <c r="C185" s="245">
        <v>0</v>
      </c>
      <c r="D185" s="401"/>
      <c r="E185" s="245" t="s">
        <v>12</v>
      </c>
      <c r="F185" s="401"/>
      <c r="G185" s="245" t="s">
        <v>12</v>
      </c>
      <c r="H185" s="401"/>
      <c r="I185" s="245">
        <v>0</v>
      </c>
      <c r="J185" s="401"/>
      <c r="K185" s="245">
        <v>0</v>
      </c>
      <c r="L185" s="401"/>
      <c r="M185" s="245">
        <v>0</v>
      </c>
      <c r="N185" s="401"/>
      <c r="O185" s="245">
        <v>0</v>
      </c>
      <c r="P185" s="427"/>
      <c r="Q185" s="245">
        <v>0</v>
      </c>
      <c r="R185" s="401"/>
      <c r="S185" s="245">
        <v>0</v>
      </c>
      <c r="T185" s="401"/>
      <c r="U185" s="513"/>
      <c r="V185" s="401"/>
      <c r="W185" s="245">
        <v>0</v>
      </c>
      <c r="X185" s="401"/>
      <c r="Y185" s="245">
        <v>0</v>
      </c>
      <c r="Z185" s="401"/>
      <c r="AA185" s="245" t="s">
        <v>12</v>
      </c>
      <c r="AB185" s="419"/>
      <c r="AC185" s="245" t="s">
        <v>12</v>
      </c>
      <c r="AD185" s="427"/>
      <c r="AE185" s="427"/>
      <c r="AF185" s="401"/>
      <c r="AG185" s="368"/>
      <c r="AH185" s="464"/>
      <c r="AI185" s="464"/>
      <c r="AJ185" s="369"/>
      <c r="AK185" s="4"/>
    </row>
    <row r="186" spans="1:37"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369"/>
      <c r="AK186" s="4"/>
    </row>
    <row r="187" spans="1:37"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282"/>
      <c r="AK187" s="10"/>
    </row>
    <row r="188" spans="1:37"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267"/>
      <c r="AK188" s="4"/>
    </row>
    <row r="189" spans="1:37" ht="15" thickBot="1" x14ac:dyDescent="0.4">
      <c r="A189" s="249"/>
      <c r="B189" s="888" t="s">
        <v>625</v>
      </c>
      <c r="C189" s="889"/>
      <c r="D189" s="889"/>
      <c r="E189" s="889"/>
      <c r="F189" s="889"/>
      <c r="G189" s="889"/>
      <c r="H189" s="889"/>
      <c r="I189" s="889"/>
      <c r="J189" s="889"/>
      <c r="K189" s="889"/>
      <c r="L189" s="889"/>
      <c r="M189" s="889"/>
      <c r="N189" s="889"/>
      <c r="O189" s="889"/>
      <c r="P189" s="889"/>
      <c r="Q189" s="889"/>
      <c r="R189" s="889"/>
      <c r="S189" s="889"/>
      <c r="T189" s="889"/>
      <c r="U189" s="889"/>
      <c r="V189" s="889"/>
      <c r="W189" s="889"/>
      <c r="X189" s="889"/>
      <c r="Y189" s="889"/>
      <c r="Z189" s="889"/>
      <c r="AA189" s="889"/>
      <c r="AB189" s="889"/>
      <c r="AC189" s="890"/>
      <c r="AD189" s="283"/>
      <c r="AE189" s="283"/>
      <c r="AF189" s="250"/>
      <c r="AG189" s="275"/>
      <c r="AH189" s="276"/>
      <c r="AI189" s="276"/>
      <c r="AJ189" s="284"/>
      <c r="AK189" s="4"/>
    </row>
    <row r="190" spans="1:37"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98" t="s">
        <v>653</v>
      </c>
      <c r="V190" s="899"/>
      <c r="W190" s="900"/>
      <c r="X190" s="259"/>
      <c r="Y190" s="901" t="s">
        <v>682</v>
      </c>
      <c r="Z190" s="902"/>
      <c r="AA190" s="903"/>
      <c r="AB190" s="259"/>
      <c r="AC190" s="260"/>
      <c r="AD190" s="260"/>
      <c r="AE190" s="260"/>
      <c r="AF190" s="259"/>
      <c r="AG190" s="262"/>
      <c r="AH190" s="263"/>
      <c r="AI190" s="263"/>
      <c r="AJ190" s="264"/>
      <c r="AK190" s="4"/>
    </row>
    <row r="191" spans="1:37"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267"/>
      <c r="AK191" s="4"/>
    </row>
    <row r="192" spans="1:37"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267"/>
      <c r="AK192" s="4"/>
    </row>
    <row r="193" spans="1:37" s="255" customFormat="1" ht="15" thickBot="1" x14ac:dyDescent="0.4">
      <c r="A193" s="301">
        <v>207</v>
      </c>
      <c r="B193" s="301"/>
      <c r="C193" s="255">
        <v>208</v>
      </c>
      <c r="E193" s="255">
        <v>209</v>
      </c>
      <c r="G193" s="255">
        <v>210</v>
      </c>
      <c r="I193" s="255">
        <v>211</v>
      </c>
      <c r="K193" s="255">
        <v>212</v>
      </c>
      <c r="M193" s="255">
        <v>213</v>
      </c>
      <c r="O193" s="401" t="s">
        <v>789</v>
      </c>
      <c r="Q193" s="446">
        <v>215</v>
      </c>
      <c r="S193" s="255">
        <v>216</v>
      </c>
      <c r="U193" s="301">
        <v>217</v>
      </c>
      <c r="W193" s="319">
        <v>218</v>
      </c>
      <c r="Y193" s="301">
        <v>219</v>
      </c>
      <c r="AA193" s="319">
        <v>220</v>
      </c>
      <c r="AC193" s="255">
        <v>221</v>
      </c>
      <c r="AG193" s="302"/>
      <c r="AH193" s="447"/>
      <c r="AI193" s="448"/>
      <c r="AJ193" s="303"/>
      <c r="AK193" s="279"/>
    </row>
    <row r="194" spans="1:37" ht="15" thickBot="1" x14ac:dyDescent="0.4">
      <c r="A194" s="270"/>
      <c r="B194" s="360">
        <v>405</v>
      </c>
      <c r="C194" s="842" t="s">
        <v>12</v>
      </c>
      <c r="D194" s="415">
        <v>376</v>
      </c>
      <c r="E194" s="842" t="s">
        <v>12</v>
      </c>
      <c r="F194" s="415">
        <v>439</v>
      </c>
      <c r="G194" s="842" t="s">
        <v>12</v>
      </c>
      <c r="H194" s="415">
        <v>326.84500000000003</v>
      </c>
      <c r="I194" s="871"/>
      <c r="J194" s="415">
        <v>382.99900000000002</v>
      </c>
      <c r="K194" s="842" t="s">
        <v>12</v>
      </c>
      <c r="L194" s="415">
        <v>416</v>
      </c>
      <c r="M194" s="904" t="s">
        <v>15</v>
      </c>
      <c r="N194" s="415">
        <v>410</v>
      </c>
      <c r="O194" s="842" t="s">
        <v>12</v>
      </c>
      <c r="P194" s="415">
        <v>336</v>
      </c>
      <c r="Q194" s="842" t="s">
        <v>12</v>
      </c>
      <c r="R194" s="415">
        <v>353</v>
      </c>
      <c r="S194" s="842"/>
      <c r="T194" s="415">
        <v>372</v>
      </c>
      <c r="U194" s="842" t="s">
        <v>223</v>
      </c>
      <c r="V194" s="415">
        <v>396.12799999999999</v>
      </c>
      <c r="W194" s="842" t="s">
        <v>710</v>
      </c>
      <c r="X194" s="415">
        <v>360.99799999999999</v>
      </c>
      <c r="Y194" s="842" t="s">
        <v>223</v>
      </c>
      <c r="Z194" s="415">
        <v>466</v>
      </c>
      <c r="AA194" s="842" t="s">
        <v>223</v>
      </c>
      <c r="AB194" s="415">
        <v>366</v>
      </c>
      <c r="AC194" s="871"/>
      <c r="AD194" s="467"/>
      <c r="AE194" s="467"/>
      <c r="AF194" s="402"/>
      <c r="AG194" s="256">
        <v>8</v>
      </c>
      <c r="AH194" s="243">
        <v>4</v>
      </c>
      <c r="AI194" s="243">
        <v>7</v>
      </c>
      <c r="AJ194" s="244"/>
      <c r="AK194" s="4"/>
    </row>
    <row r="195" spans="1:37" ht="15" thickBot="1" x14ac:dyDescent="0.4">
      <c r="A195" s="270"/>
      <c r="B195" s="265"/>
      <c r="C195" s="843"/>
      <c r="D195" s="402"/>
      <c r="E195" s="843"/>
      <c r="F195" s="402"/>
      <c r="G195" s="843"/>
      <c r="H195" s="402"/>
      <c r="I195" s="872"/>
      <c r="J195" s="402"/>
      <c r="K195" s="843"/>
      <c r="L195" s="402"/>
      <c r="M195" s="905"/>
      <c r="N195" s="402"/>
      <c r="O195" s="843"/>
      <c r="P195" s="427"/>
      <c r="Q195" s="843"/>
      <c r="R195" s="402"/>
      <c r="S195" s="843"/>
      <c r="T195" s="402"/>
      <c r="U195" s="843"/>
      <c r="V195" s="402"/>
      <c r="W195" s="843"/>
      <c r="X195" s="402"/>
      <c r="Y195" s="843"/>
      <c r="Z195" s="402"/>
      <c r="AA195" s="843"/>
      <c r="AB195" s="402"/>
      <c r="AC195" s="872"/>
      <c r="AD195" s="467"/>
      <c r="AE195" s="467"/>
      <c r="AF195" s="402"/>
      <c r="AG195" s="257"/>
      <c r="AH195" s="428"/>
      <c r="AI195" s="428"/>
      <c r="AJ195" s="267"/>
      <c r="AK195" s="4"/>
    </row>
    <row r="196" spans="1:37"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321">
        <v>0</v>
      </c>
      <c r="Z196" s="401"/>
      <c r="AA196" s="322">
        <v>0</v>
      </c>
      <c r="AB196" s="419"/>
      <c r="AC196" s="513"/>
      <c r="AD196" s="467"/>
      <c r="AE196" s="467"/>
      <c r="AF196" s="402"/>
      <c r="AG196" s="257"/>
      <c r="AH196" s="428"/>
      <c r="AI196" s="428"/>
      <c r="AJ196" s="267"/>
      <c r="AK196" s="4"/>
    </row>
    <row r="197" spans="1:37"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303"/>
      <c r="AK197" s="4"/>
    </row>
    <row r="198" spans="1:37"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282"/>
      <c r="AK198" s="10"/>
    </row>
    <row r="199" spans="1:37"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282"/>
      <c r="AK199" s="10"/>
    </row>
    <row r="200" spans="1:37" ht="15" thickBot="1" x14ac:dyDescent="0.4">
      <c r="A200" s="249"/>
      <c r="B200" s="888" t="s">
        <v>625</v>
      </c>
      <c r="C200" s="889"/>
      <c r="D200" s="889"/>
      <c r="E200" s="889"/>
      <c r="F200" s="889"/>
      <c r="G200" s="889"/>
      <c r="H200" s="889"/>
      <c r="I200" s="889"/>
      <c r="J200" s="889"/>
      <c r="K200" s="889"/>
      <c r="L200" s="889"/>
      <c r="M200" s="889"/>
      <c r="N200" s="889"/>
      <c r="O200" s="889"/>
      <c r="P200" s="889"/>
      <c r="Q200" s="889"/>
      <c r="R200" s="889"/>
      <c r="S200" s="889"/>
      <c r="T200" s="889"/>
      <c r="U200" s="889"/>
      <c r="V200" s="889"/>
      <c r="W200" s="889"/>
      <c r="X200" s="890"/>
      <c r="Y200" s="891" t="s">
        <v>688</v>
      </c>
      <c r="Z200" s="892"/>
      <c r="AA200" s="892"/>
      <c r="AB200" s="892"/>
      <c r="AC200" s="893"/>
      <c r="AD200" s="372"/>
      <c r="AE200" s="372"/>
      <c r="AF200" s="250"/>
      <c r="AG200" s="275"/>
      <c r="AH200" s="276"/>
      <c r="AI200" s="276"/>
      <c r="AJ200" s="284"/>
      <c r="AK200" s="4"/>
    </row>
    <row r="201" spans="1:37"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64"/>
      <c r="AK201" s="4"/>
    </row>
    <row r="202" spans="1:37"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267"/>
      <c r="AK202" s="4"/>
    </row>
    <row r="203" spans="1:37"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v>234</v>
      </c>
      <c r="AB203" s="401"/>
      <c r="AC203" s="401">
        <v>235</v>
      </c>
      <c r="AF203" s="401"/>
      <c r="AG203" s="269"/>
      <c r="AH203" s="437"/>
      <c r="AI203" s="439"/>
      <c r="AJ203" s="267"/>
      <c r="AK203" s="279"/>
    </row>
    <row r="204" spans="1:37" ht="15" thickBot="1" x14ac:dyDescent="0.4">
      <c r="A204" s="270"/>
      <c r="B204" s="360">
        <v>375</v>
      </c>
      <c r="C204" s="871"/>
      <c r="D204" s="415">
        <v>374.76100000000002</v>
      </c>
      <c r="E204" s="842" t="s">
        <v>12</v>
      </c>
      <c r="F204" s="415">
        <v>390.99900000000002</v>
      </c>
      <c r="G204" s="871"/>
      <c r="H204" s="415">
        <v>397</v>
      </c>
      <c r="I204" s="871"/>
      <c r="J204" s="415">
        <v>336</v>
      </c>
      <c r="K204" s="894" t="s">
        <v>12</v>
      </c>
      <c r="L204" s="415">
        <v>383.41899999999998</v>
      </c>
      <c r="M204" s="842" t="s">
        <v>12</v>
      </c>
      <c r="N204" s="415">
        <v>323.00099999999998</v>
      </c>
      <c r="O204" s="842" t="s">
        <v>12</v>
      </c>
      <c r="P204" s="415">
        <v>335</v>
      </c>
      <c r="Q204" s="842" t="s">
        <v>12</v>
      </c>
      <c r="R204" s="415">
        <v>337</v>
      </c>
      <c r="S204" s="842" t="s">
        <v>12</v>
      </c>
      <c r="T204" s="415">
        <v>339</v>
      </c>
      <c r="U204" s="871"/>
      <c r="V204" s="415">
        <v>351</v>
      </c>
      <c r="W204" s="871"/>
      <c r="X204" s="415">
        <v>377.05099999999999</v>
      </c>
      <c r="Y204" s="871"/>
      <c r="Z204" s="415">
        <v>413.99900000000002</v>
      </c>
      <c r="AA204" s="871"/>
      <c r="AB204" s="415">
        <v>418.00400000000002</v>
      </c>
      <c r="AC204" s="842" t="s">
        <v>12</v>
      </c>
      <c r="AD204" s="467"/>
      <c r="AE204" s="467"/>
      <c r="AF204" s="402"/>
      <c r="AG204" s="256">
        <v>14</v>
      </c>
      <c r="AH204" s="243">
        <v>3</v>
      </c>
      <c r="AI204" s="243">
        <v>12</v>
      </c>
      <c r="AJ204" s="244"/>
      <c r="AK204" s="4"/>
    </row>
    <row r="205" spans="1:37" ht="15" thickBot="1" x14ac:dyDescent="0.4">
      <c r="A205" s="270"/>
      <c r="B205" s="265"/>
      <c r="C205" s="872"/>
      <c r="D205" s="402"/>
      <c r="E205" s="887"/>
      <c r="F205" s="402"/>
      <c r="G205" s="872"/>
      <c r="H205" s="402"/>
      <c r="I205" s="884"/>
      <c r="J205" s="402"/>
      <c r="K205" s="895"/>
      <c r="L205" s="402"/>
      <c r="M205" s="887"/>
      <c r="N205" s="402"/>
      <c r="O205" s="887"/>
      <c r="P205" s="427"/>
      <c r="Q205" s="887"/>
      <c r="R205" s="402"/>
      <c r="S205" s="887"/>
      <c r="T205" s="402"/>
      <c r="U205" s="884"/>
      <c r="V205" s="402"/>
      <c r="W205" s="884"/>
      <c r="X205" s="402"/>
      <c r="Y205" s="884"/>
      <c r="Z205" s="402"/>
      <c r="AA205" s="884"/>
      <c r="AB205" s="402"/>
      <c r="AC205" s="887"/>
      <c r="AD205" s="467"/>
      <c r="AE205" s="467"/>
      <c r="AF205" s="402"/>
      <c r="AG205" s="257"/>
      <c r="AH205" s="428"/>
      <c r="AI205" s="428"/>
      <c r="AJ205" s="267"/>
      <c r="AK205" s="4"/>
    </row>
    <row r="206" spans="1:37"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267"/>
      <c r="AK206" s="4"/>
    </row>
    <row r="207" spans="1:37"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267"/>
      <c r="AK207" s="4"/>
    </row>
    <row r="208" spans="1:37"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271"/>
      <c r="AK208" s="10"/>
    </row>
    <row r="209" spans="1:37"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271"/>
      <c r="AK209" s="10"/>
    </row>
    <row r="210" spans="1:37" s="258" customFormat="1" ht="15" thickBot="1" x14ac:dyDescent="0.4">
      <c r="A210" s="288"/>
      <c r="B210" s="855" t="s">
        <v>688</v>
      </c>
      <c r="C210" s="856"/>
      <c r="D210" s="856"/>
      <c r="E210" s="856"/>
      <c r="F210" s="856"/>
      <c r="G210" s="856"/>
      <c r="H210" s="856"/>
      <c r="I210" s="856"/>
      <c r="J210" s="856"/>
      <c r="K210" s="856"/>
      <c r="L210" s="856"/>
      <c r="M210" s="856"/>
      <c r="N210" s="856"/>
      <c r="O210" s="856"/>
      <c r="P210" s="856"/>
      <c r="Q210" s="856"/>
      <c r="R210" s="856"/>
      <c r="S210" s="856"/>
      <c r="T210" s="856"/>
      <c r="U210" s="856"/>
      <c r="V210" s="856"/>
      <c r="W210" s="856"/>
      <c r="X210" s="856"/>
      <c r="Y210" s="856"/>
      <c r="Z210" s="856"/>
      <c r="AA210" s="856"/>
      <c r="AB210" s="856"/>
      <c r="AC210" s="857"/>
      <c r="AD210" s="304"/>
      <c r="AE210" s="304"/>
      <c r="AF210" s="375"/>
      <c r="AG210" s="275"/>
      <c r="AH210" s="276"/>
      <c r="AI210" s="276"/>
      <c r="AJ210" s="277"/>
      <c r="AK210" s="10"/>
    </row>
    <row r="211" spans="1:37"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4"/>
      <c r="AK211" s="4"/>
    </row>
    <row r="212" spans="1:37"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267"/>
      <c r="AK212" s="4"/>
    </row>
    <row r="213" spans="1:37"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267"/>
      <c r="AK213" s="4"/>
    </row>
    <row r="214" spans="1:37"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267"/>
      <c r="AK214" s="279"/>
    </row>
    <row r="215" spans="1:37" ht="15" thickBot="1" x14ac:dyDescent="0.4">
      <c r="A215" s="270"/>
      <c r="B215" s="360">
        <v>417</v>
      </c>
      <c r="C215" s="871"/>
      <c r="D215" s="415">
        <v>383</v>
      </c>
      <c r="E215" s="842" t="s">
        <v>12</v>
      </c>
      <c r="F215" s="415">
        <v>426</v>
      </c>
      <c r="G215" s="871"/>
      <c r="H215" s="415">
        <v>410.673</v>
      </c>
      <c r="I215" s="986" t="s">
        <v>235</v>
      </c>
      <c r="J215" s="415">
        <v>385.99700000000001</v>
      </c>
      <c r="K215" s="842" t="s">
        <v>235</v>
      </c>
      <c r="L215" s="415">
        <v>305</v>
      </c>
      <c r="M215" s="842" t="s">
        <v>235</v>
      </c>
      <c r="N215" s="415">
        <v>423</v>
      </c>
      <c r="O215" s="842" t="s">
        <v>235</v>
      </c>
      <c r="P215" s="415">
        <v>302.48899999999998</v>
      </c>
      <c r="Q215" s="842" t="s">
        <v>235</v>
      </c>
      <c r="R215" s="415">
        <v>361</v>
      </c>
      <c r="S215" s="842" t="s">
        <v>235</v>
      </c>
      <c r="T215" s="415">
        <v>370.99700000000001</v>
      </c>
      <c r="U215" s="871"/>
      <c r="V215" s="415">
        <v>402.00299999999999</v>
      </c>
      <c r="W215" s="871"/>
      <c r="X215" s="415">
        <v>398</v>
      </c>
      <c r="Y215" s="871"/>
      <c r="Z215" s="415">
        <v>420</v>
      </c>
      <c r="AA215" s="842" t="s">
        <v>12</v>
      </c>
      <c r="AB215" s="415">
        <v>400</v>
      </c>
      <c r="AC215" s="871"/>
      <c r="AD215" s="467"/>
      <c r="AE215" s="467"/>
      <c r="AF215" s="402"/>
      <c r="AG215" s="256">
        <v>8</v>
      </c>
      <c r="AH215" s="243">
        <v>1</v>
      </c>
      <c r="AI215" s="243">
        <v>2</v>
      </c>
      <c r="AJ215" s="244"/>
      <c r="AK215" s="4"/>
    </row>
    <row r="216" spans="1:37" ht="15" thickBot="1" x14ac:dyDescent="0.4">
      <c r="A216" s="270"/>
      <c r="B216" s="265"/>
      <c r="C216" s="884"/>
      <c r="D216" s="402"/>
      <c r="E216" s="843"/>
      <c r="F216" s="402"/>
      <c r="G216" s="872"/>
      <c r="H216" s="402"/>
      <c r="I216" s="987"/>
      <c r="J216" s="402"/>
      <c r="K216" s="843"/>
      <c r="L216" s="402"/>
      <c r="M216" s="843"/>
      <c r="N216" s="402"/>
      <c r="O216" s="843"/>
      <c r="P216" s="427"/>
      <c r="Q216" s="843"/>
      <c r="R216" s="402"/>
      <c r="S216" s="843"/>
      <c r="T216" s="402"/>
      <c r="U216" s="872"/>
      <c r="V216" s="402"/>
      <c r="W216" s="872"/>
      <c r="X216" s="402"/>
      <c r="Y216" s="872"/>
      <c r="Z216" s="402"/>
      <c r="AA216" s="843"/>
      <c r="AB216" s="402"/>
      <c r="AC216" s="872"/>
      <c r="AD216" s="467"/>
      <c r="AE216" s="467"/>
      <c r="AF216" s="402"/>
      <c r="AG216" s="257"/>
      <c r="AH216" s="428"/>
      <c r="AI216" s="428"/>
      <c r="AJ216" s="267"/>
      <c r="AK216" s="4"/>
    </row>
    <row r="217" spans="1:37" ht="6" customHeight="1" x14ac:dyDescent="0.35">
      <c r="A217" s="270"/>
      <c r="B217" s="265"/>
      <c r="C217" s="513"/>
      <c r="D217" s="401"/>
      <c r="E217" s="245" t="s">
        <v>12</v>
      </c>
      <c r="F217" s="401"/>
      <c r="G217" s="513"/>
      <c r="H217" s="401"/>
      <c r="I217" s="245">
        <v>0</v>
      </c>
      <c r="J217" s="401"/>
      <c r="K217" s="245">
        <v>0</v>
      </c>
      <c r="L217" s="401"/>
      <c r="M217" s="245">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267"/>
      <c r="AK217" s="4"/>
    </row>
    <row r="218" spans="1:37"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267"/>
      <c r="AK218" s="4"/>
    </row>
    <row r="219" spans="1:37"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271"/>
      <c r="AK219" s="10"/>
    </row>
    <row r="220" spans="1:37" s="258" customFormat="1" ht="15" thickBot="1" x14ac:dyDescent="0.4">
      <c r="A220" s="280"/>
      <c r="B220" s="280"/>
      <c r="C220" s="374"/>
      <c r="E220" s="374"/>
      <c r="G220" s="374"/>
      <c r="H220" s="429"/>
      <c r="I220" s="528"/>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271"/>
      <c r="AK220" s="10"/>
    </row>
    <row r="221" spans="1:37" s="258" customFormat="1" ht="15" thickBot="1" x14ac:dyDescent="0.4">
      <c r="A221" s="378"/>
      <c r="B221" s="855" t="s">
        <v>688</v>
      </c>
      <c r="C221" s="856"/>
      <c r="D221" s="856"/>
      <c r="E221" s="856"/>
      <c r="F221" s="856"/>
      <c r="G221" s="856"/>
      <c r="H221" s="856"/>
      <c r="I221" s="856"/>
      <c r="J221" s="856"/>
      <c r="K221" s="856"/>
      <c r="L221" s="856"/>
      <c r="M221" s="856"/>
      <c r="N221" s="856"/>
      <c r="O221" s="856"/>
      <c r="P221" s="856"/>
      <c r="Q221" s="856"/>
      <c r="R221" s="856"/>
      <c r="S221" s="856"/>
      <c r="T221" s="856"/>
      <c r="U221" s="856"/>
      <c r="V221" s="856"/>
      <c r="W221" s="856"/>
      <c r="X221" s="856"/>
      <c r="Y221" s="856"/>
      <c r="Z221" s="856"/>
      <c r="AA221" s="856"/>
      <c r="AB221" s="856"/>
      <c r="AC221" s="857"/>
      <c r="AD221" s="304"/>
      <c r="AE221" s="304"/>
      <c r="AF221" s="375"/>
      <c r="AG221" s="275"/>
      <c r="AH221" s="276"/>
      <c r="AI221" s="276"/>
      <c r="AJ221" s="277"/>
      <c r="AK221" s="10"/>
    </row>
    <row r="222" spans="1:37"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4"/>
      <c r="AK222" s="4"/>
    </row>
    <row r="223" spans="1:37"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267"/>
      <c r="AK223" s="4"/>
    </row>
    <row r="224" spans="1:37"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267"/>
      <c r="AK224" s="4"/>
    </row>
    <row r="225" spans="1:37" s="255" customFormat="1" ht="15" thickBot="1" x14ac:dyDescent="0.4">
      <c r="A225" s="270">
        <v>249</v>
      </c>
      <c r="B225" s="270"/>
      <c r="C225" s="401">
        <v>250</v>
      </c>
      <c r="D225" s="401"/>
      <c r="E225" s="401">
        <v>251</v>
      </c>
      <c r="F225" s="401"/>
      <c r="G225" s="401">
        <v>252</v>
      </c>
      <c r="H225" s="401"/>
      <c r="I225" s="401">
        <v>253</v>
      </c>
      <c r="J225" s="401"/>
      <c r="K225" s="401">
        <v>254</v>
      </c>
      <c r="L225" s="401"/>
      <c r="M225" s="401">
        <v>255</v>
      </c>
      <c r="N225" s="401"/>
      <c r="O225" s="401">
        <v>256</v>
      </c>
      <c r="P225" s="401"/>
      <c r="Q225" s="423">
        <v>257</v>
      </c>
      <c r="R225" s="401"/>
      <c r="S225" s="401">
        <v>258</v>
      </c>
      <c r="T225" s="401"/>
      <c r="U225" s="401">
        <v>259</v>
      </c>
      <c r="V225" s="401"/>
      <c r="W225" s="401">
        <v>260</v>
      </c>
      <c r="X225" s="401"/>
      <c r="Y225" s="401">
        <v>261</v>
      </c>
      <c r="Z225" s="401"/>
      <c r="AA225" s="401">
        <v>262</v>
      </c>
      <c r="AB225" s="401"/>
      <c r="AC225" s="401">
        <v>263</v>
      </c>
      <c r="AF225" s="401"/>
      <c r="AG225" s="269"/>
      <c r="AH225" s="437"/>
      <c r="AI225" s="439"/>
      <c r="AJ225" s="267"/>
      <c r="AK225" s="279"/>
    </row>
    <row r="226" spans="1:37" ht="15" thickBot="1" x14ac:dyDescent="0.4">
      <c r="A226" s="270"/>
      <c r="B226" s="360">
        <v>419.99700000000001</v>
      </c>
      <c r="C226" s="871"/>
      <c r="D226" s="415">
        <v>417.00299999999999</v>
      </c>
      <c r="E226" s="871"/>
      <c r="F226" s="415">
        <v>422.12</v>
      </c>
      <c r="G226" s="871"/>
      <c r="H226" s="415">
        <v>277.7</v>
      </c>
      <c r="I226" s="871"/>
      <c r="J226" s="415">
        <v>384.58</v>
      </c>
      <c r="K226" s="871"/>
      <c r="L226" s="415">
        <v>413.93</v>
      </c>
      <c r="M226" s="871"/>
      <c r="N226" s="415">
        <v>387.12</v>
      </c>
      <c r="O226" s="871"/>
      <c r="P226" s="415">
        <v>341.06</v>
      </c>
      <c r="Q226" s="871"/>
      <c r="R226" s="415">
        <v>320.95</v>
      </c>
      <c r="S226" s="871"/>
      <c r="T226" s="415">
        <v>330.56</v>
      </c>
      <c r="U226" s="871"/>
      <c r="V226" s="415">
        <v>314</v>
      </c>
      <c r="W226" s="871"/>
      <c r="X226" s="415">
        <v>341.99900000000002</v>
      </c>
      <c r="Y226" s="871"/>
      <c r="Z226" s="415">
        <v>374.00099999999998</v>
      </c>
      <c r="AA226" s="871"/>
      <c r="AB226" s="415">
        <v>344</v>
      </c>
      <c r="AC226" s="871"/>
      <c r="AD226" s="467"/>
      <c r="AE226" s="467"/>
      <c r="AF226" s="402"/>
      <c r="AG226" s="256">
        <v>14</v>
      </c>
      <c r="AH226" s="243">
        <v>0</v>
      </c>
      <c r="AI226" s="243">
        <v>3</v>
      </c>
      <c r="AJ226" s="244"/>
      <c r="AK226" s="4"/>
    </row>
    <row r="227" spans="1:37" x14ac:dyDescent="0.35">
      <c r="A227" s="270"/>
      <c r="B227" s="265"/>
      <c r="C227" s="872"/>
      <c r="D227" s="402"/>
      <c r="E227" s="872"/>
      <c r="F227" s="402"/>
      <c r="G227" s="872"/>
      <c r="H227" s="402"/>
      <c r="I227" s="872"/>
      <c r="J227" s="402"/>
      <c r="K227" s="872"/>
      <c r="L227" s="402"/>
      <c r="M227" s="872"/>
      <c r="N227" s="402"/>
      <c r="O227" s="872"/>
      <c r="P227" s="427"/>
      <c r="Q227" s="872"/>
      <c r="R227" s="402"/>
      <c r="S227" s="872"/>
      <c r="T227" s="402"/>
      <c r="U227" s="872"/>
      <c r="V227" s="402"/>
      <c r="W227" s="872"/>
      <c r="X227" s="402"/>
      <c r="Y227" s="872"/>
      <c r="Z227" s="402"/>
      <c r="AA227" s="872"/>
      <c r="AB227" s="402"/>
      <c r="AC227" s="872"/>
      <c r="AD227" s="467"/>
      <c r="AE227" s="467"/>
      <c r="AF227" s="402"/>
      <c r="AG227" s="257"/>
      <c r="AH227" s="428"/>
      <c r="AI227" s="428"/>
      <c r="AJ227" s="267"/>
      <c r="AK227" s="4"/>
    </row>
    <row r="228" spans="1:37" ht="6" customHeight="1" x14ac:dyDescent="0.35">
      <c r="A228" s="270"/>
      <c r="B228" s="265"/>
      <c r="C228" s="513"/>
      <c r="D228" s="401"/>
      <c r="E228" s="513"/>
      <c r="F228" s="401"/>
      <c r="G228" s="245">
        <v>0</v>
      </c>
      <c r="H228" s="401"/>
      <c r="I228" s="513"/>
      <c r="J228" s="401"/>
      <c r="K228" s="245">
        <v>0</v>
      </c>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267"/>
      <c r="AK228" s="4"/>
    </row>
    <row r="229" spans="1:37"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267"/>
      <c r="AK229" s="4"/>
    </row>
    <row r="230" spans="1:37"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271"/>
      <c r="AK230" s="10"/>
    </row>
    <row r="231" spans="1:37"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271"/>
      <c r="AK231" s="10"/>
    </row>
    <row r="232" spans="1:37" s="258" customFormat="1" ht="15.75" customHeight="1" thickBot="1" x14ac:dyDescent="0.4">
      <c r="A232" s="378"/>
      <c r="B232" s="855" t="s">
        <v>688</v>
      </c>
      <c r="C232" s="856"/>
      <c r="D232" s="856"/>
      <c r="E232" s="856"/>
      <c r="F232" s="856"/>
      <c r="G232" s="856"/>
      <c r="H232" s="856"/>
      <c r="I232" s="856"/>
      <c r="J232" s="856"/>
      <c r="K232" s="856"/>
      <c r="L232" s="856"/>
      <c r="M232" s="856"/>
      <c r="N232" s="856"/>
      <c r="O232" s="856"/>
      <c r="P232" s="856"/>
      <c r="Q232" s="856"/>
      <c r="R232" s="856"/>
      <c r="S232" s="856"/>
      <c r="T232" s="856"/>
      <c r="U232" s="856"/>
      <c r="V232" s="856"/>
      <c r="W232" s="856"/>
      <c r="X232" s="856"/>
      <c r="Y232" s="856"/>
      <c r="Z232" s="856"/>
      <c r="AA232" s="856"/>
      <c r="AB232" s="856"/>
      <c r="AC232" s="857"/>
      <c r="AD232" s="304"/>
      <c r="AE232" s="304"/>
      <c r="AF232" s="274"/>
      <c r="AG232" s="275"/>
      <c r="AH232" s="276"/>
      <c r="AI232" s="276"/>
      <c r="AJ232" s="277"/>
      <c r="AK232" s="10"/>
    </row>
    <row r="233" spans="1:37"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4"/>
      <c r="AK233" s="4"/>
    </row>
    <row r="234" spans="1:37"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267"/>
      <c r="AK234" s="4"/>
    </row>
    <row r="235" spans="1:37"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267"/>
      <c r="AK235" s="4"/>
    </row>
    <row r="236" spans="1:37"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v>275</v>
      </c>
      <c r="Z236" s="401"/>
      <c r="AA236" s="401">
        <v>276</v>
      </c>
      <c r="AB236" s="401"/>
      <c r="AC236" s="401">
        <v>277</v>
      </c>
      <c r="AF236" s="401"/>
      <c r="AG236" s="269"/>
      <c r="AH236" s="437"/>
      <c r="AI236" s="439"/>
      <c r="AJ236" s="267"/>
      <c r="AK236" s="279"/>
    </row>
    <row r="237" spans="1:37" ht="15" thickBot="1" x14ac:dyDescent="0.4">
      <c r="A237" s="270"/>
      <c r="B237" s="360">
        <v>394</v>
      </c>
      <c r="C237" s="871"/>
      <c r="D237" s="415">
        <v>355</v>
      </c>
      <c r="E237" s="871"/>
      <c r="F237" s="415">
        <v>349</v>
      </c>
      <c r="G237" s="871"/>
      <c r="H237" s="415">
        <v>367</v>
      </c>
      <c r="I237" s="871"/>
      <c r="J237" s="415">
        <v>390</v>
      </c>
      <c r="K237" s="871"/>
      <c r="L237" s="415">
        <v>388.87400000000002</v>
      </c>
      <c r="M237" s="871"/>
      <c r="N237" s="415">
        <v>359.99599999999998</v>
      </c>
      <c r="O237" s="871"/>
      <c r="P237" s="415">
        <v>372</v>
      </c>
      <c r="Q237" s="871"/>
      <c r="R237" s="415">
        <v>388</v>
      </c>
      <c r="S237" s="871"/>
      <c r="T237" s="415">
        <v>378</v>
      </c>
      <c r="U237" s="871"/>
      <c r="V237" s="415">
        <v>284</v>
      </c>
      <c r="W237" s="871"/>
      <c r="X237" s="415">
        <v>304.53500000000003</v>
      </c>
      <c r="Y237" s="871"/>
      <c r="Z237" s="415">
        <v>212.96100000000001</v>
      </c>
      <c r="AA237" s="871"/>
      <c r="AB237" s="415">
        <v>368.00400000000002</v>
      </c>
      <c r="AC237" s="871"/>
      <c r="AD237" s="467"/>
      <c r="AE237" s="467"/>
      <c r="AF237" s="402"/>
      <c r="AG237" s="256">
        <v>14</v>
      </c>
      <c r="AH237" s="243">
        <v>0</v>
      </c>
      <c r="AI237" s="243">
        <v>9</v>
      </c>
      <c r="AJ237" s="244"/>
      <c r="AK237" s="4"/>
    </row>
    <row r="238" spans="1:37" ht="15" thickBot="1" x14ac:dyDescent="0.4">
      <c r="A238" s="270"/>
      <c r="B238" s="265"/>
      <c r="C238" s="872"/>
      <c r="D238" s="402"/>
      <c r="E238" s="872"/>
      <c r="F238" s="402"/>
      <c r="G238" s="872"/>
      <c r="H238" s="402"/>
      <c r="I238" s="872"/>
      <c r="J238" s="402"/>
      <c r="K238" s="872"/>
      <c r="L238" s="402"/>
      <c r="M238" s="872"/>
      <c r="N238" s="402"/>
      <c r="O238" s="872"/>
      <c r="P238" s="427"/>
      <c r="Q238" s="872"/>
      <c r="R238" s="402"/>
      <c r="S238" s="872"/>
      <c r="T238" s="402"/>
      <c r="U238" s="872"/>
      <c r="V238" s="402"/>
      <c r="W238" s="872"/>
      <c r="X238" s="402"/>
      <c r="Y238" s="872"/>
      <c r="Z238" s="402"/>
      <c r="AA238" s="872"/>
      <c r="AB238" s="402"/>
      <c r="AC238" s="872"/>
      <c r="AD238" s="467"/>
      <c r="AE238" s="467"/>
      <c r="AF238" s="402"/>
      <c r="AG238" s="257"/>
      <c r="AH238" s="428"/>
      <c r="AI238" s="428"/>
      <c r="AJ238" s="267"/>
      <c r="AK238" s="4"/>
    </row>
    <row r="239" spans="1:37"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245">
        <v>0</v>
      </c>
      <c r="Z239" s="401"/>
      <c r="AA239" s="245">
        <v>0</v>
      </c>
      <c r="AB239" s="419"/>
      <c r="AC239" s="513"/>
      <c r="AD239" s="467"/>
      <c r="AE239" s="467"/>
      <c r="AF239" s="402"/>
      <c r="AG239" s="257"/>
      <c r="AH239" s="428"/>
      <c r="AI239" s="428"/>
      <c r="AJ239" s="267"/>
      <c r="AK239" s="4"/>
    </row>
    <row r="240" spans="1:37"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267"/>
      <c r="AK240" s="4"/>
    </row>
    <row r="241" spans="1:37"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271"/>
      <c r="AK241" s="10"/>
    </row>
    <row r="242" spans="1:37"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271"/>
      <c r="AK242" s="10"/>
    </row>
    <row r="243" spans="1:37" ht="15" thickBot="1" x14ac:dyDescent="0.4">
      <c r="A243" s="249"/>
      <c r="B243" s="855" t="s">
        <v>688</v>
      </c>
      <c r="C243" s="856"/>
      <c r="D243" s="856"/>
      <c r="E243" s="856"/>
      <c r="F243" s="856"/>
      <c r="G243" s="856"/>
      <c r="H243" s="856"/>
      <c r="I243" s="856"/>
      <c r="J243" s="856"/>
      <c r="K243" s="856"/>
      <c r="L243" s="856"/>
      <c r="M243" s="856"/>
      <c r="N243" s="856"/>
      <c r="O243" s="856"/>
      <c r="P243" s="856"/>
      <c r="Q243" s="856"/>
      <c r="R243" s="856"/>
      <c r="S243" s="856"/>
      <c r="T243" s="856"/>
      <c r="U243" s="856"/>
      <c r="V243" s="856"/>
      <c r="W243" s="856"/>
      <c r="X243" s="856"/>
      <c r="Y243" s="856"/>
      <c r="Z243" s="856"/>
      <c r="AA243" s="856"/>
      <c r="AB243" s="856"/>
      <c r="AC243" s="857"/>
      <c r="AD243" s="304"/>
      <c r="AE243" s="304"/>
      <c r="AF243" s="250"/>
      <c r="AG243" s="275"/>
      <c r="AH243" s="276"/>
      <c r="AI243" s="276"/>
      <c r="AJ243" s="284"/>
      <c r="AK243" s="4"/>
    </row>
    <row r="244" spans="1:37"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64"/>
      <c r="AK244" s="4"/>
    </row>
    <row r="245" spans="1:37"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267"/>
      <c r="AK245" s="4"/>
    </row>
    <row r="246" spans="1:37"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v>289</v>
      </c>
      <c r="Z246" s="401"/>
      <c r="AA246" s="401">
        <v>290</v>
      </c>
      <c r="AB246" s="401"/>
      <c r="AC246" s="401">
        <v>291</v>
      </c>
      <c r="AF246" s="401"/>
      <c r="AG246" s="269"/>
      <c r="AH246" s="437"/>
      <c r="AI246" s="439"/>
      <c r="AJ246" s="267"/>
      <c r="AK246" s="279"/>
    </row>
    <row r="247" spans="1:37" ht="15" thickBot="1" x14ac:dyDescent="0.4">
      <c r="A247" s="270"/>
      <c r="B247" s="360">
        <v>378</v>
      </c>
      <c r="C247" s="871"/>
      <c r="D247" s="415">
        <v>386</v>
      </c>
      <c r="E247" s="871"/>
      <c r="F247" s="415">
        <v>377</v>
      </c>
      <c r="G247" s="871"/>
      <c r="H247" s="415">
        <v>343</v>
      </c>
      <c r="I247" s="871"/>
      <c r="J247" s="415">
        <v>384</v>
      </c>
      <c r="K247" s="871"/>
      <c r="L247" s="415">
        <v>351</v>
      </c>
      <c r="M247" s="871"/>
      <c r="N247" s="415">
        <v>348</v>
      </c>
      <c r="O247" s="882" t="s">
        <v>235</v>
      </c>
      <c r="P247" s="415">
        <v>327</v>
      </c>
      <c r="Q247" s="882" t="s">
        <v>15</v>
      </c>
      <c r="R247" s="415">
        <v>326.87400000000002</v>
      </c>
      <c r="S247" s="871"/>
      <c r="T247" s="415">
        <v>380.00200000000001</v>
      </c>
      <c r="U247" s="871"/>
      <c r="V247" s="415">
        <v>383</v>
      </c>
      <c r="W247" s="871"/>
      <c r="X247" s="415">
        <v>370</v>
      </c>
      <c r="Y247" s="880"/>
      <c r="Z247" s="415">
        <v>355</v>
      </c>
      <c r="AA247" s="871"/>
      <c r="AB247" s="415">
        <v>350</v>
      </c>
      <c r="AC247" s="871"/>
      <c r="AD247" s="467"/>
      <c r="AE247" s="467"/>
      <c r="AF247" s="402"/>
      <c r="AG247" s="256">
        <v>12</v>
      </c>
      <c r="AH247" s="243">
        <v>0</v>
      </c>
      <c r="AI247" s="243">
        <v>6</v>
      </c>
      <c r="AJ247" s="244"/>
      <c r="AK247" s="4"/>
    </row>
    <row r="248" spans="1:37" x14ac:dyDescent="0.35">
      <c r="A248" s="270"/>
      <c r="B248" s="265"/>
      <c r="C248" s="872"/>
      <c r="D248" s="402"/>
      <c r="E248" s="872"/>
      <c r="F248" s="402"/>
      <c r="G248" s="872"/>
      <c r="H248" s="402"/>
      <c r="I248" s="872"/>
      <c r="J248" s="402"/>
      <c r="K248" s="872"/>
      <c r="L248" s="402"/>
      <c r="M248" s="872"/>
      <c r="N248" s="402"/>
      <c r="O248" s="883"/>
      <c r="P248" s="427"/>
      <c r="Q248" s="883"/>
      <c r="R248" s="402"/>
      <c r="S248" s="872"/>
      <c r="T248" s="402"/>
      <c r="U248" s="872"/>
      <c r="V248" s="402"/>
      <c r="W248" s="872"/>
      <c r="X248" s="402"/>
      <c r="Y248" s="881"/>
      <c r="Z248" s="402"/>
      <c r="AA248" s="872"/>
      <c r="AB248" s="402"/>
      <c r="AC248" s="872"/>
      <c r="AD248" s="467"/>
      <c r="AE248" s="467"/>
      <c r="AF248" s="402"/>
      <c r="AG248" s="257"/>
      <c r="AH248" s="428"/>
      <c r="AI248" s="428"/>
      <c r="AJ248" s="267"/>
      <c r="AK248" s="4"/>
    </row>
    <row r="249" spans="1:37" ht="5.5" customHeight="1" x14ac:dyDescent="0.35">
      <c r="A249" s="270"/>
      <c r="B249" s="265"/>
      <c r="C249" s="513"/>
      <c r="D249" s="401"/>
      <c r="E249" s="513"/>
      <c r="F249" s="401"/>
      <c r="G249" s="513"/>
      <c r="H249" s="401"/>
      <c r="I249" s="513"/>
      <c r="J249" s="401"/>
      <c r="K249" s="513"/>
      <c r="L249" s="401"/>
      <c r="M249" s="245">
        <v>0</v>
      </c>
      <c r="N249" s="401"/>
      <c r="O249" s="245">
        <v>0</v>
      </c>
      <c r="P249" s="427"/>
      <c r="Q249" s="245">
        <v>0</v>
      </c>
      <c r="R249" s="401"/>
      <c r="S249" s="513"/>
      <c r="T249" s="401"/>
      <c r="U249" s="513"/>
      <c r="V249" s="401"/>
      <c r="W249" s="513"/>
      <c r="X249" s="401"/>
      <c r="Y249" s="513"/>
      <c r="Z249" s="401"/>
      <c r="AA249" s="513"/>
      <c r="AB249" s="419"/>
      <c r="AC249" s="513"/>
      <c r="AD249" s="467"/>
      <c r="AE249" s="467"/>
      <c r="AF249" s="402"/>
      <c r="AG249" s="257"/>
      <c r="AH249" s="428"/>
      <c r="AI249" s="428"/>
      <c r="AJ249" s="267"/>
      <c r="AK249" s="4"/>
    </row>
    <row r="250" spans="1:37"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267"/>
      <c r="AK250" s="4"/>
    </row>
    <row r="251" spans="1:37" s="258" customFormat="1" x14ac:dyDescent="0.35">
      <c r="A251" s="268"/>
      <c r="B251" s="272"/>
      <c r="C251" s="430"/>
      <c r="D251" s="469"/>
      <c r="E251" s="430"/>
      <c r="G251" s="430"/>
      <c r="I251" s="430"/>
      <c r="K251" s="430"/>
      <c r="M251" s="430"/>
      <c r="O251" s="430"/>
      <c r="P251" s="430"/>
      <c r="Q251" s="431"/>
      <c r="S251" s="430"/>
      <c r="U251" s="430"/>
      <c r="W251" s="430"/>
      <c r="Y251" s="430"/>
      <c r="AA251" s="430"/>
      <c r="AC251" s="430"/>
      <c r="AD251" s="430"/>
      <c r="AE251" s="430"/>
      <c r="AF251" s="403"/>
      <c r="AG251" s="257"/>
      <c r="AH251" s="428"/>
      <c r="AI251" s="428"/>
      <c r="AJ251" s="271"/>
      <c r="AK251" s="10"/>
    </row>
    <row r="252" spans="1:37"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271"/>
      <c r="AK252" s="10"/>
    </row>
    <row r="253" spans="1:37" ht="15" thickBot="1" x14ac:dyDescent="0.4">
      <c r="A253" s="249"/>
      <c r="B253" s="855" t="s">
        <v>688</v>
      </c>
      <c r="C253" s="856"/>
      <c r="D253" s="856"/>
      <c r="E253" s="856"/>
      <c r="F253" s="856"/>
      <c r="G253" s="856"/>
      <c r="H253" s="856"/>
      <c r="I253" s="856"/>
      <c r="J253" s="856"/>
      <c r="K253" s="856"/>
      <c r="L253" s="856"/>
      <c r="M253" s="856"/>
      <c r="N253" s="856"/>
      <c r="O253" s="856"/>
      <c r="P253" s="856"/>
      <c r="Q253" s="856"/>
      <c r="R253" s="856"/>
      <c r="S253" s="856"/>
      <c r="T253" s="856"/>
      <c r="U253" s="856"/>
      <c r="V253" s="856"/>
      <c r="W253" s="856"/>
      <c r="X253" s="856"/>
      <c r="Y253" s="856"/>
      <c r="Z253" s="856"/>
      <c r="AA253" s="856"/>
      <c r="AB253" s="856"/>
      <c r="AC253" s="857"/>
      <c r="AD253" s="304"/>
      <c r="AE253" s="304"/>
      <c r="AF253" s="250"/>
      <c r="AG253" s="275"/>
      <c r="AH253" s="276"/>
      <c r="AI253" s="276"/>
      <c r="AJ253" s="284"/>
      <c r="AK253" s="4"/>
    </row>
    <row r="254" spans="1:37"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64"/>
      <c r="AK254" s="4"/>
    </row>
    <row r="255" spans="1:37"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267"/>
      <c r="AK255" s="4"/>
    </row>
    <row r="256" spans="1:37" s="255" customFormat="1" ht="15" thickBot="1" x14ac:dyDescent="0.4">
      <c r="A256" s="270">
        <v>291</v>
      </c>
      <c r="B256" s="270"/>
      <c r="C256" s="401">
        <v>292</v>
      </c>
      <c r="D256" s="401"/>
      <c r="E256" s="401">
        <v>293</v>
      </c>
      <c r="F256" s="401"/>
      <c r="G256" s="401">
        <v>294</v>
      </c>
      <c r="H256" s="401"/>
      <c r="I256" s="401">
        <v>295</v>
      </c>
      <c r="J256" s="401"/>
      <c r="K256" s="401">
        <v>296</v>
      </c>
      <c r="L256" s="401"/>
      <c r="M256" s="401">
        <v>297</v>
      </c>
      <c r="N256" s="401"/>
      <c r="O256" s="401">
        <v>298</v>
      </c>
      <c r="P256" s="401"/>
      <c r="Q256" s="423">
        <v>299</v>
      </c>
      <c r="R256" s="401"/>
      <c r="S256" s="401">
        <v>300</v>
      </c>
      <c r="T256" s="401"/>
      <c r="U256" s="401">
        <v>301</v>
      </c>
      <c r="V256" s="401"/>
      <c r="W256" s="401">
        <v>302</v>
      </c>
      <c r="X256" s="401"/>
      <c r="Y256" s="401">
        <v>303</v>
      </c>
      <c r="Z256" s="401"/>
      <c r="AA256" s="401">
        <v>304</v>
      </c>
      <c r="AB256" s="471"/>
      <c r="AC256" s="401">
        <v>305</v>
      </c>
      <c r="AF256" s="471"/>
      <c r="AG256" s="269"/>
      <c r="AH256" s="437"/>
      <c r="AI256" s="439"/>
      <c r="AJ256" s="267"/>
      <c r="AK256" s="279"/>
    </row>
    <row r="257" spans="1:38" ht="15" thickBot="1" x14ac:dyDescent="0.4">
      <c r="A257" s="270"/>
      <c r="B257" s="360">
        <v>352</v>
      </c>
      <c r="C257" s="871"/>
      <c r="D257" s="415">
        <v>352</v>
      </c>
      <c r="E257" s="871"/>
      <c r="F257" s="415">
        <v>344</v>
      </c>
      <c r="G257" s="871"/>
      <c r="H257" s="415">
        <v>377</v>
      </c>
      <c r="I257" s="871"/>
      <c r="J257" s="415">
        <v>353</v>
      </c>
      <c r="K257" s="871"/>
      <c r="L257" s="415">
        <v>395.45400000000001</v>
      </c>
      <c r="M257" s="871"/>
      <c r="N257" s="415">
        <v>344.99599999999998</v>
      </c>
      <c r="O257" s="871"/>
      <c r="P257" s="415">
        <v>364</v>
      </c>
      <c r="Q257" s="871"/>
      <c r="R257" s="415">
        <v>366</v>
      </c>
      <c r="S257" s="871"/>
      <c r="T257" s="415">
        <v>367</v>
      </c>
      <c r="U257" s="871"/>
      <c r="V257" s="415">
        <v>364</v>
      </c>
      <c r="W257" s="842">
        <v>0</v>
      </c>
      <c r="X257" s="415">
        <v>353</v>
      </c>
      <c r="Y257" s="871"/>
      <c r="Z257" s="415">
        <v>366</v>
      </c>
      <c r="AA257" s="871"/>
      <c r="AB257" s="415">
        <v>344</v>
      </c>
      <c r="AC257" s="871"/>
      <c r="AD257" s="467"/>
      <c r="AE257" s="467"/>
      <c r="AF257" s="419"/>
      <c r="AG257" s="256">
        <v>13</v>
      </c>
      <c r="AH257" s="243">
        <v>0</v>
      </c>
      <c r="AI257" s="243">
        <v>2</v>
      </c>
      <c r="AJ257" s="244"/>
      <c r="AK257" s="4"/>
      <c r="AL257" s="248">
        <v>1</v>
      </c>
    </row>
    <row r="258" spans="1:38" x14ac:dyDescent="0.35">
      <c r="A258" s="270"/>
      <c r="B258" s="265"/>
      <c r="C258" s="872"/>
      <c r="D258" s="402"/>
      <c r="E258" s="872"/>
      <c r="F258" s="402"/>
      <c r="G258" s="872"/>
      <c r="H258" s="402"/>
      <c r="I258" s="872"/>
      <c r="J258" s="402"/>
      <c r="K258" s="872"/>
      <c r="L258" s="402"/>
      <c r="M258" s="872"/>
      <c r="N258" s="402"/>
      <c r="O258" s="872"/>
      <c r="P258" s="427"/>
      <c r="Q258" s="872"/>
      <c r="R258" s="402"/>
      <c r="S258" s="872"/>
      <c r="T258" s="402"/>
      <c r="U258" s="872"/>
      <c r="V258" s="402"/>
      <c r="W258" s="843"/>
      <c r="X258" s="402"/>
      <c r="Y258" s="872"/>
      <c r="Z258" s="402"/>
      <c r="AA258" s="872"/>
      <c r="AB258" s="419"/>
      <c r="AC258" s="872"/>
      <c r="AD258" s="467"/>
      <c r="AE258" s="467"/>
      <c r="AF258" s="419"/>
      <c r="AG258" s="257"/>
      <c r="AH258" s="428"/>
      <c r="AI258" s="428"/>
      <c r="AJ258" s="267"/>
      <c r="AK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267"/>
      <c r="AK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267"/>
      <c r="AK260" s="4"/>
    </row>
    <row r="261" spans="1:38" ht="14.25" customHeight="1" x14ac:dyDescent="0.35">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267"/>
      <c r="AK261" s="4"/>
    </row>
    <row r="262" spans="1:38" ht="14.25" customHeight="1" thickBot="1" x14ac:dyDescent="0.4">
      <c r="A262" s="270"/>
      <c r="B262" s="265"/>
      <c r="C262" s="412"/>
      <c r="D262" s="402"/>
      <c r="E262" s="412"/>
      <c r="F262" s="402"/>
      <c r="G262" s="412"/>
      <c r="H262" s="402"/>
      <c r="I262" s="412"/>
      <c r="J262" s="402"/>
      <c r="K262" s="412"/>
      <c r="L262" s="402"/>
      <c r="M262" s="412"/>
      <c r="N262" s="402"/>
      <c r="O262" s="412"/>
      <c r="P262" s="412"/>
      <c r="Q262" s="421"/>
      <c r="R262" s="402"/>
      <c r="S262" s="412"/>
      <c r="T262" s="402"/>
      <c r="U262" s="412"/>
      <c r="V262" s="402"/>
      <c r="W262" s="412"/>
      <c r="X262" s="402"/>
      <c r="Y262" s="473"/>
      <c r="Z262" s="402"/>
      <c r="AA262" s="473"/>
      <c r="AB262" s="419"/>
      <c r="AC262" s="473"/>
      <c r="AD262" s="472"/>
      <c r="AE262" s="472"/>
      <c r="AF262" s="419"/>
      <c r="AG262" s="257"/>
      <c r="AH262" s="428"/>
      <c r="AI262" s="428"/>
      <c r="AJ262" s="267"/>
      <c r="AK262" s="4"/>
    </row>
    <row r="263" spans="1:38" ht="14.25" customHeight="1" thickBot="1" x14ac:dyDescent="0.4">
      <c r="A263" s="270"/>
      <c r="B263" s="877" t="s">
        <v>688</v>
      </c>
      <c r="C263" s="878"/>
      <c r="D263" s="878"/>
      <c r="E263" s="878"/>
      <c r="F263" s="878"/>
      <c r="G263" s="878"/>
      <c r="H263" s="878"/>
      <c r="I263" s="878"/>
      <c r="J263" s="878"/>
      <c r="K263" s="878"/>
      <c r="L263" s="878"/>
      <c r="M263" s="878"/>
      <c r="N263" s="878"/>
      <c r="O263" s="878"/>
      <c r="P263" s="878"/>
      <c r="Q263" s="878"/>
      <c r="R263" s="878"/>
      <c r="S263" s="878"/>
      <c r="T263" s="878"/>
      <c r="U263" s="878"/>
      <c r="V263" s="878"/>
      <c r="W263" s="878"/>
      <c r="X263" s="878"/>
      <c r="Y263" s="878"/>
      <c r="Z263" s="878"/>
      <c r="AA263" s="878"/>
      <c r="AB263" s="878"/>
      <c r="AC263" s="879"/>
      <c r="AD263" s="258"/>
      <c r="AE263" s="258"/>
      <c r="AF263" s="419"/>
      <c r="AG263" s="257"/>
      <c r="AH263" s="428"/>
      <c r="AI263" s="428"/>
      <c r="AJ263" s="267"/>
      <c r="AK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64"/>
      <c r="AK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267"/>
      <c r="AK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v>313</v>
      </c>
      <c r="R266" s="401"/>
      <c r="S266" s="401">
        <v>314</v>
      </c>
      <c r="T266" s="401"/>
      <c r="U266" s="401">
        <v>315</v>
      </c>
      <c r="V266" s="401"/>
      <c r="W266" s="401">
        <v>316</v>
      </c>
      <c r="X266" s="401"/>
      <c r="Y266" s="401">
        <v>317</v>
      </c>
      <c r="Z266" s="401"/>
      <c r="AA266" s="401">
        <v>318</v>
      </c>
      <c r="AB266" s="471"/>
      <c r="AC266" s="401">
        <v>319</v>
      </c>
      <c r="AF266" s="471"/>
      <c r="AG266" s="269"/>
      <c r="AH266" s="437"/>
      <c r="AI266" s="439"/>
      <c r="AJ266" s="267"/>
      <c r="AK266" s="279"/>
    </row>
    <row r="267" spans="1:38" ht="15" thickBot="1" x14ac:dyDescent="0.4">
      <c r="A267" s="270"/>
      <c r="B267" s="360">
        <v>356</v>
      </c>
      <c r="C267" s="871"/>
      <c r="D267" s="415">
        <v>375</v>
      </c>
      <c r="E267" s="882" t="s">
        <v>15</v>
      </c>
      <c r="F267" s="415">
        <v>376.62</v>
      </c>
      <c r="G267" s="871"/>
      <c r="H267" s="415">
        <v>353</v>
      </c>
      <c r="I267" s="871"/>
      <c r="J267" s="415">
        <v>352</v>
      </c>
      <c r="K267" s="871"/>
      <c r="L267" s="415">
        <v>349</v>
      </c>
      <c r="M267" s="871"/>
      <c r="N267" s="415">
        <v>356</v>
      </c>
      <c r="O267" s="871"/>
      <c r="P267" s="415">
        <v>345</v>
      </c>
      <c r="Q267" s="871"/>
      <c r="R267" s="415">
        <v>400</v>
      </c>
      <c r="S267" s="871"/>
      <c r="T267" s="415">
        <v>319.37900000000002</v>
      </c>
      <c r="U267" s="871"/>
      <c r="V267" s="415">
        <v>343.76</v>
      </c>
      <c r="W267" s="871"/>
      <c r="X267" s="415">
        <v>322.5</v>
      </c>
      <c r="Y267" s="871"/>
      <c r="Z267" s="415">
        <v>453.99</v>
      </c>
      <c r="AA267" s="871"/>
      <c r="AB267" s="415">
        <v>359.96</v>
      </c>
      <c r="AC267" s="871"/>
      <c r="AD267" s="467"/>
      <c r="AE267" s="467"/>
      <c r="AF267" s="419"/>
      <c r="AG267" s="256">
        <v>13</v>
      </c>
      <c r="AH267" s="243">
        <v>0</v>
      </c>
      <c r="AI267" s="243">
        <v>1</v>
      </c>
      <c r="AJ267" s="244"/>
      <c r="AK267" s="4"/>
    </row>
    <row r="268" spans="1:38" x14ac:dyDescent="0.35">
      <c r="A268" s="270"/>
      <c r="B268" s="265"/>
      <c r="C268" s="872"/>
      <c r="D268" s="402"/>
      <c r="E268" s="883"/>
      <c r="F268" s="402"/>
      <c r="G268" s="872"/>
      <c r="H268" s="402"/>
      <c r="I268" s="872"/>
      <c r="J268" s="402"/>
      <c r="K268" s="872"/>
      <c r="L268" s="402"/>
      <c r="M268" s="872"/>
      <c r="N268" s="402"/>
      <c r="O268" s="872"/>
      <c r="P268" s="427"/>
      <c r="Q268" s="872"/>
      <c r="R268" s="402"/>
      <c r="S268" s="872"/>
      <c r="T268" s="402"/>
      <c r="U268" s="872"/>
      <c r="V268" s="402"/>
      <c r="W268" s="872"/>
      <c r="X268" s="402"/>
      <c r="Y268" s="872"/>
      <c r="Z268" s="402"/>
      <c r="AA268" s="872"/>
      <c r="AB268" s="419"/>
      <c r="AC268" s="872"/>
      <c r="AD268" s="467"/>
      <c r="AE268" s="467"/>
      <c r="AF268" s="419"/>
      <c r="AG268" s="257"/>
      <c r="AH268" s="428"/>
      <c r="AI268" s="428"/>
      <c r="AJ268" s="267"/>
      <c r="AK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267"/>
      <c r="AK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267"/>
      <c r="AK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267"/>
      <c r="AK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267"/>
      <c r="AK272" s="4"/>
    </row>
    <row r="273" spans="1:37" ht="14.25" customHeight="1" thickBot="1" x14ac:dyDescent="0.4">
      <c r="A273" s="379"/>
      <c r="B273" s="855" t="s">
        <v>688</v>
      </c>
      <c r="C273" s="856"/>
      <c r="D273" s="856"/>
      <c r="E273" s="856"/>
      <c r="F273" s="856"/>
      <c r="G273" s="856"/>
      <c r="H273" s="856"/>
      <c r="I273" s="856"/>
      <c r="J273" s="856"/>
      <c r="K273" s="856"/>
      <c r="L273" s="856"/>
      <c r="M273" s="856"/>
      <c r="N273" s="856"/>
      <c r="O273" s="856"/>
      <c r="P273" s="856"/>
      <c r="Q273" s="856"/>
      <c r="R273" s="856"/>
      <c r="S273" s="856"/>
      <c r="T273" s="856"/>
      <c r="U273" s="856"/>
      <c r="V273" s="856"/>
      <c r="W273" s="856"/>
      <c r="X273" s="856"/>
      <c r="Y273" s="856"/>
      <c r="Z273" s="856"/>
      <c r="AA273" s="856"/>
      <c r="AB273" s="856"/>
      <c r="AC273" s="857"/>
      <c r="AD273" s="304"/>
      <c r="AE273" s="304"/>
      <c r="AF273" s="380"/>
      <c r="AG273" s="275"/>
      <c r="AH273" s="276"/>
      <c r="AI273" s="276"/>
      <c r="AJ273" s="284"/>
      <c r="AK273" s="4"/>
    </row>
    <row r="274" spans="1:37"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4"/>
      <c r="AK274" s="4"/>
    </row>
    <row r="275" spans="1:37"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267"/>
      <c r="AK275" s="4"/>
    </row>
    <row r="276" spans="1:37"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267"/>
      <c r="AK276" s="4"/>
    </row>
    <row r="277" spans="1:37"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v>332</v>
      </c>
      <c r="AB277" s="471"/>
      <c r="AC277" s="401">
        <v>333</v>
      </c>
      <c r="AF277" s="471"/>
      <c r="AG277" s="269"/>
      <c r="AH277" s="437"/>
      <c r="AI277" s="439"/>
      <c r="AJ277" s="267"/>
      <c r="AK277" s="279"/>
    </row>
    <row r="278" spans="1:37" ht="15" thickBot="1" x14ac:dyDescent="0.4">
      <c r="A278" s="270"/>
      <c r="B278" s="360">
        <v>447.53</v>
      </c>
      <c r="C278" s="871"/>
      <c r="D278" s="415">
        <v>399</v>
      </c>
      <c r="E278" s="871"/>
      <c r="F278" s="415">
        <v>353</v>
      </c>
      <c r="G278" s="871"/>
      <c r="H278" s="415">
        <v>355</v>
      </c>
      <c r="I278" s="871"/>
      <c r="J278" s="415">
        <v>331</v>
      </c>
      <c r="K278" s="871"/>
      <c r="L278" s="415">
        <v>335</v>
      </c>
      <c r="M278" s="871"/>
      <c r="N278" s="415">
        <v>336</v>
      </c>
      <c r="O278" s="842" t="s">
        <v>710</v>
      </c>
      <c r="P278" s="415">
        <v>244</v>
      </c>
      <c r="Q278" s="842" t="s">
        <v>710</v>
      </c>
      <c r="R278" s="415">
        <v>354</v>
      </c>
      <c r="S278" s="842"/>
      <c r="T278" s="415">
        <v>341</v>
      </c>
      <c r="U278" s="842" t="s">
        <v>15</v>
      </c>
      <c r="V278" s="415">
        <v>323</v>
      </c>
      <c r="W278" s="871"/>
      <c r="X278" s="415">
        <v>333</v>
      </c>
      <c r="Y278" s="871"/>
      <c r="Z278" s="415">
        <v>323.56400000000002</v>
      </c>
      <c r="AA278" s="871"/>
      <c r="AB278" s="415">
        <v>414.99599999999998</v>
      </c>
      <c r="AC278" s="871"/>
      <c r="AD278" s="467"/>
      <c r="AE278" s="467"/>
      <c r="AF278" s="419"/>
      <c r="AG278" s="256">
        <v>10</v>
      </c>
      <c r="AH278" s="243">
        <v>0</v>
      </c>
      <c r="AI278" s="243">
        <v>0</v>
      </c>
      <c r="AJ278" s="244"/>
      <c r="AK278" s="4"/>
    </row>
    <row r="279" spans="1:37" x14ac:dyDescent="0.35">
      <c r="A279" s="270"/>
      <c r="B279" s="265"/>
      <c r="C279" s="872"/>
      <c r="D279" s="402"/>
      <c r="E279" s="872"/>
      <c r="F279" s="402"/>
      <c r="G279" s="872"/>
      <c r="H279" s="402"/>
      <c r="I279" s="872"/>
      <c r="J279" s="402"/>
      <c r="K279" s="872"/>
      <c r="L279" s="402"/>
      <c r="M279" s="872"/>
      <c r="N279" s="402"/>
      <c r="O279" s="843"/>
      <c r="P279" s="427"/>
      <c r="Q279" s="843"/>
      <c r="R279" s="402"/>
      <c r="S279" s="843"/>
      <c r="T279" s="402"/>
      <c r="U279" s="843"/>
      <c r="V279" s="402"/>
      <c r="W279" s="872"/>
      <c r="X279" s="402"/>
      <c r="Y279" s="872"/>
      <c r="Z279" s="402"/>
      <c r="AA279" s="872"/>
      <c r="AB279" s="419"/>
      <c r="AC279" s="872"/>
      <c r="AD279" s="467"/>
      <c r="AE279" s="467"/>
      <c r="AF279" s="419"/>
      <c r="AG279" s="257"/>
      <c r="AH279" s="428"/>
      <c r="AI279" s="428"/>
      <c r="AJ279" s="267"/>
      <c r="AK279" s="4"/>
    </row>
    <row r="280" spans="1:37" ht="6" customHeight="1" x14ac:dyDescent="0.35">
      <c r="A280" s="270"/>
      <c r="B280" s="265"/>
      <c r="C280" s="245">
        <v>0</v>
      </c>
      <c r="D280" s="401"/>
      <c r="E280" s="513"/>
      <c r="F280" s="401"/>
      <c r="G280" s="513"/>
      <c r="H280" s="401"/>
      <c r="I280" s="513"/>
      <c r="J280" s="401"/>
      <c r="K280" s="513"/>
      <c r="L280" s="401"/>
      <c r="M280" s="513"/>
      <c r="N280" s="401"/>
      <c r="O280" s="245">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267"/>
      <c r="AK280" s="4"/>
    </row>
    <row r="281" spans="1:37"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267"/>
      <c r="AK281" s="4"/>
    </row>
    <row r="282" spans="1:37"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267"/>
      <c r="AK282" s="4"/>
    </row>
    <row r="283" spans="1:37"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267"/>
      <c r="AK283" s="4"/>
    </row>
    <row r="284" spans="1:37" ht="14.25" customHeight="1" thickBot="1" x14ac:dyDescent="0.4">
      <c r="A284" s="379"/>
      <c r="B284" s="855" t="s">
        <v>688</v>
      </c>
      <c r="C284" s="856"/>
      <c r="D284" s="856"/>
      <c r="E284" s="856"/>
      <c r="F284" s="856"/>
      <c r="G284" s="856"/>
      <c r="H284" s="856"/>
      <c r="I284" s="856"/>
      <c r="J284" s="856"/>
      <c r="K284" s="856"/>
      <c r="L284" s="856"/>
      <c r="M284" s="856"/>
      <c r="N284" s="856"/>
      <c r="O284" s="856"/>
      <c r="P284" s="856"/>
      <c r="Q284" s="856"/>
      <c r="R284" s="856"/>
      <c r="S284" s="856"/>
      <c r="T284" s="856"/>
      <c r="U284" s="856"/>
      <c r="V284" s="856"/>
      <c r="W284" s="856"/>
      <c r="X284" s="856"/>
      <c r="Y284" s="856"/>
      <c r="Z284" s="856"/>
      <c r="AA284" s="856"/>
      <c r="AB284" s="856"/>
      <c r="AC284" s="857"/>
      <c r="AD284" s="304"/>
      <c r="AE284" s="304"/>
      <c r="AF284" s="380"/>
      <c r="AG284" s="275"/>
      <c r="AH284" s="276"/>
      <c r="AI284" s="276"/>
      <c r="AJ284" s="284"/>
      <c r="AK284" s="4"/>
    </row>
    <row r="285" spans="1:37"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4"/>
      <c r="AK285" s="4"/>
    </row>
    <row r="286" spans="1:37"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267"/>
      <c r="AK286" s="4"/>
    </row>
    <row r="287" spans="1:37"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267"/>
      <c r="AK287" s="4"/>
    </row>
    <row r="288" spans="1:37"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267"/>
      <c r="AK288" s="279"/>
    </row>
    <row r="289" spans="1:37" ht="15" thickBot="1" x14ac:dyDescent="0.4">
      <c r="A289" s="270"/>
      <c r="B289" s="360">
        <v>423.00400000000002</v>
      </c>
      <c r="C289" s="871"/>
      <c r="D289" s="415">
        <v>345</v>
      </c>
      <c r="E289" s="871"/>
      <c r="F289" s="415">
        <v>381.40300000000002</v>
      </c>
      <c r="G289" s="871"/>
      <c r="H289" s="415">
        <v>396.00200000000001</v>
      </c>
      <c r="I289" s="871"/>
      <c r="J289" s="415">
        <v>371</v>
      </c>
      <c r="K289" s="871"/>
      <c r="L289" s="415">
        <v>329</v>
      </c>
      <c r="M289" s="871"/>
      <c r="N289" s="415">
        <v>366</v>
      </c>
      <c r="O289" s="871"/>
      <c r="P289" s="415">
        <v>340</v>
      </c>
      <c r="Q289" s="871"/>
      <c r="R289" s="415">
        <v>347</v>
      </c>
      <c r="S289" s="871"/>
      <c r="T289" s="415">
        <v>352</v>
      </c>
      <c r="U289" s="871"/>
      <c r="V289" s="415">
        <v>381</v>
      </c>
      <c r="W289" s="871"/>
      <c r="X289" s="415">
        <v>389.73399999999998</v>
      </c>
      <c r="Y289" s="871"/>
      <c r="Z289" s="415">
        <v>374.99799999999999</v>
      </c>
      <c r="AA289" s="871"/>
      <c r="AB289" s="415">
        <v>365.99799999999999</v>
      </c>
      <c r="AC289" s="871"/>
      <c r="AD289" s="467"/>
      <c r="AE289" s="467"/>
      <c r="AF289" s="419"/>
      <c r="AG289" s="256">
        <v>14</v>
      </c>
      <c r="AH289" s="243">
        <v>0</v>
      </c>
      <c r="AI289" s="243">
        <v>0</v>
      </c>
      <c r="AJ289" s="244"/>
      <c r="AK289" s="4"/>
    </row>
    <row r="290" spans="1:37" x14ac:dyDescent="0.35">
      <c r="A290" s="270"/>
      <c r="B290" s="265"/>
      <c r="C290" s="872"/>
      <c r="D290" s="402"/>
      <c r="E290" s="872"/>
      <c r="F290" s="402"/>
      <c r="G290" s="872"/>
      <c r="H290" s="402"/>
      <c r="I290" s="872"/>
      <c r="J290" s="402"/>
      <c r="K290" s="872"/>
      <c r="L290" s="402"/>
      <c r="M290" s="872"/>
      <c r="N290" s="402"/>
      <c r="O290" s="872"/>
      <c r="P290" s="427"/>
      <c r="Q290" s="872"/>
      <c r="R290" s="402"/>
      <c r="S290" s="872"/>
      <c r="T290" s="402"/>
      <c r="U290" s="872"/>
      <c r="V290" s="402"/>
      <c r="W290" s="872"/>
      <c r="X290" s="402"/>
      <c r="Y290" s="872"/>
      <c r="Z290" s="402"/>
      <c r="AA290" s="872"/>
      <c r="AB290" s="419"/>
      <c r="AC290" s="872"/>
      <c r="AD290" s="467"/>
      <c r="AE290" s="467"/>
      <c r="AF290" s="419"/>
      <c r="AG290" s="257"/>
      <c r="AH290" s="428"/>
      <c r="AI290" s="428"/>
      <c r="AJ290" s="267"/>
      <c r="AK290" s="4"/>
    </row>
    <row r="291" spans="1:37"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245">
        <v>0</v>
      </c>
      <c r="AD291" s="467"/>
      <c r="AE291" s="467"/>
      <c r="AF291" s="419"/>
      <c r="AG291" s="257"/>
      <c r="AH291" s="428"/>
      <c r="AI291" s="428"/>
      <c r="AJ291" s="267"/>
      <c r="AK291" s="4"/>
    </row>
    <row r="292" spans="1:37"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267"/>
      <c r="AK292" s="4"/>
    </row>
    <row r="293" spans="1:37"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267"/>
      <c r="AK293" s="4"/>
    </row>
    <row r="294" spans="1:37"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267"/>
      <c r="AK294" s="4"/>
    </row>
    <row r="295" spans="1:37" ht="14.25" customHeight="1" thickBot="1" x14ac:dyDescent="0.4">
      <c r="A295" s="379"/>
      <c r="B295" s="855" t="s">
        <v>688</v>
      </c>
      <c r="C295" s="856"/>
      <c r="D295" s="856"/>
      <c r="E295" s="856"/>
      <c r="F295" s="856"/>
      <c r="G295" s="856"/>
      <c r="H295" s="856"/>
      <c r="I295" s="856"/>
      <c r="J295" s="856"/>
      <c r="K295" s="856"/>
      <c r="L295" s="856"/>
      <c r="M295" s="856"/>
      <c r="N295" s="856"/>
      <c r="O295" s="856"/>
      <c r="P295" s="856"/>
      <c r="Q295" s="856"/>
      <c r="R295" s="856"/>
      <c r="S295" s="856"/>
      <c r="T295" s="856"/>
      <c r="U295" s="856"/>
      <c r="V295" s="856"/>
      <c r="W295" s="856"/>
      <c r="X295" s="856"/>
      <c r="Y295" s="856"/>
      <c r="Z295" s="856"/>
      <c r="AA295" s="856"/>
      <c r="AB295" s="856"/>
      <c r="AC295" s="857"/>
      <c r="AD295" s="304"/>
      <c r="AE295" s="304"/>
      <c r="AF295" s="380"/>
      <c r="AG295" s="275"/>
      <c r="AH295" s="276"/>
      <c r="AI295" s="276"/>
      <c r="AJ295" s="284"/>
      <c r="AK295" s="4"/>
    </row>
    <row r="296" spans="1:37"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7"/>
      <c r="AK296" s="4"/>
    </row>
    <row r="297" spans="1:37"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267"/>
      <c r="AK297" s="4"/>
    </row>
    <row r="298" spans="1:37"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267"/>
      <c r="AK298" s="4"/>
    </row>
    <row r="299" spans="1:37"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267"/>
      <c r="AK299" s="279"/>
    </row>
    <row r="300" spans="1:37" ht="15" thickBot="1" x14ac:dyDescent="0.4">
      <c r="A300" s="270"/>
      <c r="B300" s="360">
        <v>464</v>
      </c>
      <c r="C300" s="871"/>
      <c r="D300" s="415">
        <v>352.00400000000002</v>
      </c>
      <c r="E300" s="871"/>
      <c r="F300" s="415">
        <v>330</v>
      </c>
      <c r="G300" s="871"/>
      <c r="H300" s="415">
        <v>378.94</v>
      </c>
      <c r="I300" s="842" t="s">
        <v>235</v>
      </c>
      <c r="J300" s="415">
        <v>365</v>
      </c>
      <c r="K300" s="871"/>
      <c r="L300" s="415">
        <v>406</v>
      </c>
      <c r="M300" s="871"/>
      <c r="N300" s="415">
        <v>408.99900000000002</v>
      </c>
      <c r="O300" s="842" t="s">
        <v>235</v>
      </c>
      <c r="P300" s="415">
        <v>383.00099999999998</v>
      </c>
      <c r="Q300" s="871"/>
      <c r="R300" s="415">
        <v>311</v>
      </c>
      <c r="S300" s="842" t="s">
        <v>235</v>
      </c>
      <c r="T300" s="415">
        <v>360</v>
      </c>
      <c r="U300" s="871"/>
      <c r="V300" s="415">
        <v>378</v>
      </c>
      <c r="W300" s="871"/>
      <c r="X300" s="415">
        <v>339</v>
      </c>
      <c r="Y300" s="842" t="s">
        <v>235</v>
      </c>
      <c r="Z300" s="415">
        <v>329</v>
      </c>
      <c r="AA300" s="882" t="s">
        <v>15</v>
      </c>
      <c r="AB300" s="415">
        <v>340.12099999999998</v>
      </c>
      <c r="AC300" s="871"/>
      <c r="AD300" s="467"/>
      <c r="AE300" s="467"/>
      <c r="AF300" s="419"/>
      <c r="AG300" s="256">
        <v>9</v>
      </c>
      <c r="AH300" s="243">
        <v>0</v>
      </c>
      <c r="AI300" s="243">
        <v>0</v>
      </c>
      <c r="AJ300" s="244"/>
      <c r="AK300" s="4"/>
    </row>
    <row r="301" spans="1:37" x14ac:dyDescent="0.35">
      <c r="A301" s="270"/>
      <c r="B301" s="265"/>
      <c r="C301" s="872"/>
      <c r="D301" s="402"/>
      <c r="E301" s="872"/>
      <c r="F301" s="402"/>
      <c r="G301" s="872"/>
      <c r="H301" s="402"/>
      <c r="I301" s="843"/>
      <c r="J301" s="402"/>
      <c r="K301" s="872"/>
      <c r="L301" s="402"/>
      <c r="M301" s="872"/>
      <c r="N301" s="402"/>
      <c r="O301" s="843"/>
      <c r="P301" s="427"/>
      <c r="Q301" s="872"/>
      <c r="R301" s="402"/>
      <c r="S301" s="843"/>
      <c r="T301" s="402"/>
      <c r="U301" s="872"/>
      <c r="V301" s="402"/>
      <c r="W301" s="872"/>
      <c r="X301" s="402"/>
      <c r="Y301" s="843"/>
      <c r="Z301" s="402"/>
      <c r="AA301" s="883"/>
      <c r="AB301" s="419"/>
      <c r="AC301" s="872"/>
      <c r="AD301" s="467"/>
      <c r="AE301" s="467"/>
      <c r="AF301" s="419"/>
      <c r="AG301" s="257"/>
      <c r="AH301" s="428"/>
      <c r="AI301" s="428"/>
      <c r="AJ301" s="267"/>
      <c r="AK301" s="4"/>
    </row>
    <row r="302" spans="1:37" ht="6" customHeight="1" x14ac:dyDescent="0.35">
      <c r="A302" s="270"/>
      <c r="B302" s="265"/>
      <c r="C302" s="513"/>
      <c r="D302" s="401"/>
      <c r="E302" s="245">
        <v>0</v>
      </c>
      <c r="F302" s="401"/>
      <c r="G302" s="245">
        <v>0</v>
      </c>
      <c r="H302" s="401"/>
      <c r="I302" s="245">
        <v>0</v>
      </c>
      <c r="J302" s="401"/>
      <c r="K302" s="245">
        <v>0</v>
      </c>
      <c r="L302" s="401"/>
      <c r="M302" s="245">
        <v>0</v>
      </c>
      <c r="N302" s="401"/>
      <c r="O302" s="245">
        <v>0</v>
      </c>
      <c r="P302" s="427"/>
      <c r="Q302" s="245">
        <v>0</v>
      </c>
      <c r="R302" s="401"/>
      <c r="S302" s="245">
        <v>0</v>
      </c>
      <c r="T302" s="401"/>
      <c r="U302" s="245">
        <v>0</v>
      </c>
      <c r="V302" s="401"/>
      <c r="W302" s="245">
        <v>0</v>
      </c>
      <c r="X302" s="401"/>
      <c r="Y302" s="245">
        <v>0</v>
      </c>
      <c r="Z302" s="401"/>
      <c r="AA302" s="245">
        <v>0</v>
      </c>
      <c r="AB302" s="419"/>
      <c r="AC302" s="245">
        <v>0</v>
      </c>
      <c r="AD302" s="467"/>
      <c r="AE302" s="467"/>
      <c r="AF302" s="419"/>
      <c r="AG302" s="257"/>
      <c r="AH302" s="428"/>
      <c r="AI302" s="428"/>
      <c r="AJ302" s="267"/>
      <c r="AK302" s="4"/>
    </row>
    <row r="303" spans="1:37"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267"/>
      <c r="AK303" s="4"/>
    </row>
    <row r="304" spans="1:37"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267"/>
      <c r="AK304" s="4"/>
    </row>
    <row r="305" spans="1:37"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267"/>
      <c r="AK305" s="4"/>
    </row>
    <row r="306" spans="1:37" ht="14.25" customHeight="1" thickBot="1" x14ac:dyDescent="0.4">
      <c r="A306" s="379"/>
      <c r="B306" s="855" t="s">
        <v>688</v>
      </c>
      <c r="C306" s="856"/>
      <c r="D306" s="856"/>
      <c r="E306" s="856"/>
      <c r="F306" s="856"/>
      <c r="G306" s="856"/>
      <c r="H306" s="856"/>
      <c r="I306" s="856"/>
      <c r="J306" s="856"/>
      <c r="K306" s="856"/>
      <c r="L306" s="856"/>
      <c r="M306" s="856"/>
      <c r="N306" s="856"/>
      <c r="O306" s="856"/>
      <c r="P306" s="856"/>
      <c r="Q306" s="856"/>
      <c r="R306" s="856"/>
      <c r="S306" s="856"/>
      <c r="T306" s="856"/>
      <c r="U306" s="856"/>
      <c r="V306" s="856"/>
      <c r="W306" s="856"/>
      <c r="X306" s="856"/>
      <c r="Y306" s="856"/>
      <c r="Z306" s="856"/>
      <c r="AA306" s="856"/>
      <c r="AB306" s="856"/>
      <c r="AC306" s="857"/>
      <c r="AD306" s="304"/>
      <c r="AE306" s="304"/>
      <c r="AF306" s="380"/>
      <c r="AG306" s="983"/>
      <c r="AH306" s="984"/>
      <c r="AI306" s="984"/>
      <c r="AJ306" s="985"/>
      <c r="AK306" s="4"/>
    </row>
    <row r="307" spans="1:37"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c r="Y307" s="412"/>
      <c r="Z307" s="402"/>
      <c r="AA307" s="412"/>
      <c r="AB307" s="419"/>
      <c r="AC307" s="412"/>
      <c r="AD307" s="468"/>
      <c r="AE307" s="468"/>
      <c r="AF307" s="419"/>
      <c r="AG307" s="257"/>
      <c r="AH307" s="428"/>
      <c r="AI307" s="428"/>
      <c r="AJ307" s="267"/>
      <c r="AK307" s="4"/>
    </row>
    <row r="308" spans="1:37"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267"/>
      <c r="AK308" s="4"/>
    </row>
    <row r="309" spans="1:37"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267"/>
      <c r="AK309" s="4"/>
    </row>
    <row r="310" spans="1:37"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267"/>
      <c r="AK310" s="279"/>
    </row>
    <row r="311" spans="1:37" ht="15" thickBot="1" x14ac:dyDescent="0.4">
      <c r="A311" s="401"/>
      <c r="B311" s="360">
        <v>209.655</v>
      </c>
      <c r="C311" s="842" t="s">
        <v>235</v>
      </c>
      <c r="D311" s="415">
        <v>363</v>
      </c>
      <c r="E311" s="873"/>
      <c r="F311" s="415">
        <v>346</v>
      </c>
      <c r="G311" s="875" t="s">
        <v>786</v>
      </c>
      <c r="H311" s="415">
        <v>307</v>
      </c>
      <c r="I311" s="842" t="s">
        <v>235</v>
      </c>
      <c r="J311" s="415">
        <v>301</v>
      </c>
      <c r="K311" s="842" t="s">
        <v>15</v>
      </c>
      <c r="L311" s="415">
        <v>320</v>
      </c>
      <c r="M311" s="882" t="s">
        <v>235</v>
      </c>
      <c r="N311" s="415">
        <v>325</v>
      </c>
      <c r="O311" s="871"/>
      <c r="P311" s="415">
        <v>320</v>
      </c>
      <c r="Q311" s="842"/>
      <c r="R311" s="415">
        <v>300</v>
      </c>
      <c r="S311" s="842"/>
      <c r="T311" s="415">
        <v>94</v>
      </c>
      <c r="U311" s="390" t="s">
        <v>750</v>
      </c>
      <c r="V311" s="415"/>
      <c r="W311" s="844"/>
      <c r="X311" s="415"/>
      <c r="Y311" s="844"/>
      <c r="Z311" s="415"/>
      <c r="AA311" s="844"/>
      <c r="AB311" s="415"/>
      <c r="AC311" s="844"/>
      <c r="AD311" s="427"/>
      <c r="AE311" s="427"/>
      <c r="AF311" s="419"/>
      <c r="AG311" s="256">
        <v>2</v>
      </c>
      <c r="AH311" s="243">
        <v>0</v>
      </c>
      <c r="AI311" s="243">
        <v>0</v>
      </c>
      <c r="AJ311" s="244"/>
      <c r="AK311" s="4"/>
    </row>
    <row r="312" spans="1:37" x14ac:dyDescent="0.35">
      <c r="A312" s="401"/>
      <c r="B312" s="265"/>
      <c r="C312" s="843"/>
      <c r="D312" s="402"/>
      <c r="E312" s="874"/>
      <c r="F312" s="402"/>
      <c r="G312" s="876"/>
      <c r="H312" s="402"/>
      <c r="I312" s="843"/>
      <c r="J312" s="402"/>
      <c r="K312" s="843"/>
      <c r="L312" s="402"/>
      <c r="M312" s="883"/>
      <c r="N312" s="402"/>
      <c r="O312" s="872"/>
      <c r="P312" s="427"/>
      <c r="Q312" s="843"/>
      <c r="R312" s="402"/>
      <c r="S312" s="843"/>
      <c r="T312" s="402"/>
      <c r="U312" s="390"/>
      <c r="V312" s="402"/>
      <c r="W312" s="844"/>
      <c r="X312" s="402"/>
      <c r="Y312" s="844"/>
      <c r="Z312" s="402"/>
      <c r="AA312" s="844"/>
      <c r="AB312" s="419"/>
      <c r="AC312" s="844"/>
      <c r="AD312" s="427"/>
      <c r="AE312" s="427"/>
      <c r="AF312" s="419"/>
      <c r="AG312" s="257"/>
      <c r="AH312" s="428"/>
      <c r="AI312" s="428"/>
      <c r="AJ312" s="267"/>
      <c r="AK312" s="4"/>
    </row>
    <row r="313" spans="1:37" ht="6" customHeight="1" thickBot="1" x14ac:dyDescent="0.4">
      <c r="A313" s="401"/>
      <c r="B313" s="265"/>
      <c r="C313" s="245">
        <v>0</v>
      </c>
      <c r="D313" s="401"/>
      <c r="E313" s="245">
        <v>0</v>
      </c>
      <c r="F313" s="401"/>
      <c r="G313" s="245">
        <v>0</v>
      </c>
      <c r="H313" s="401"/>
      <c r="I313" s="245">
        <v>0</v>
      </c>
      <c r="J313" s="401"/>
      <c r="K313" s="245">
        <v>0</v>
      </c>
      <c r="L313" s="401"/>
      <c r="M313" s="245">
        <v>0</v>
      </c>
      <c r="N313" s="401"/>
      <c r="O313" s="245">
        <v>0</v>
      </c>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267"/>
      <c r="AK313" s="4"/>
    </row>
    <row r="314" spans="1:37" ht="14.25" customHeight="1" thickBot="1" x14ac:dyDescent="0.4">
      <c r="A314" s="401"/>
      <c r="B314" s="265"/>
      <c r="C314" s="412"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267"/>
      <c r="AK314" s="4"/>
    </row>
    <row r="315" spans="1:37" ht="14.25" customHeight="1" thickBot="1" x14ac:dyDescent="0.4">
      <c r="A315" s="401"/>
      <c r="B315" s="855" t="s">
        <v>688</v>
      </c>
      <c r="C315" s="856"/>
      <c r="D315" s="856"/>
      <c r="E315" s="856"/>
      <c r="F315" s="856"/>
      <c r="G315" s="856"/>
      <c r="H315" s="856"/>
      <c r="I315" s="856"/>
      <c r="J315" s="856"/>
      <c r="K315" s="856"/>
      <c r="L315" s="856"/>
      <c r="M315" s="856"/>
      <c r="N315" s="856"/>
      <c r="O315" s="856"/>
      <c r="P315" s="856"/>
      <c r="Q315" s="856"/>
      <c r="R315" s="856"/>
      <c r="S315" s="856"/>
      <c r="T315" s="856"/>
      <c r="U315" s="856"/>
      <c r="V315" s="856"/>
      <c r="W315" s="857"/>
      <c r="X315" s="452"/>
      <c r="Y315" s="452"/>
      <c r="Z315" s="452"/>
      <c r="AA315" s="452"/>
      <c r="AB315" s="452"/>
      <c r="AC315" s="452"/>
      <c r="AD315" s="452"/>
      <c r="AE315" s="452"/>
      <c r="AF315" s="419"/>
      <c r="AG315" s="257"/>
      <c r="AH315" s="428"/>
      <c r="AI315" s="428"/>
      <c r="AJ315" s="267"/>
      <c r="AK315" s="4"/>
    </row>
    <row r="316" spans="1:37"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267"/>
      <c r="AK316" s="4"/>
    </row>
    <row r="317" spans="1:37"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267"/>
      <c r="AK317" s="4"/>
    </row>
    <row r="318" spans="1:37"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58" t="s">
        <v>753</v>
      </c>
      <c r="AD318" s="858"/>
      <c r="AE318" s="858"/>
      <c r="AF318" s="858"/>
      <c r="AG318" s="392">
        <f>SUM(AG11:AG311)</f>
        <v>306</v>
      </c>
      <c r="AH318" s="392"/>
      <c r="AI318" s="392">
        <f>SUM(AI25:AI311)</f>
        <v>172</v>
      </c>
      <c r="AJ318" s="477">
        <f>SUM(AJ25:AJ311)</f>
        <v>0</v>
      </c>
      <c r="AK318" s="4"/>
    </row>
    <row r="319" spans="1:37"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59" t="s">
        <v>755</v>
      </c>
      <c r="T319" s="859"/>
      <c r="U319" s="859"/>
      <c r="V319" s="859"/>
      <c r="W319" s="859"/>
      <c r="X319" s="859"/>
      <c r="Y319" s="859"/>
      <c r="Z319" s="859"/>
      <c r="AA319" s="428"/>
      <c r="AB319" s="428"/>
      <c r="AC319" s="428"/>
      <c r="AD319" s="428"/>
      <c r="AE319" s="428"/>
      <c r="AF319" s="428"/>
      <c r="AG319" s="428"/>
      <c r="AH319" s="428"/>
      <c r="AI319" s="428"/>
      <c r="AJ319" s="369"/>
      <c r="AK319" s="4"/>
    </row>
    <row r="320" spans="1:37"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369"/>
      <c r="AK320" s="4"/>
    </row>
    <row r="321" spans="2:37" ht="15" customHeight="1" x14ac:dyDescent="0.35">
      <c r="B321" s="481"/>
      <c r="C321" s="393"/>
      <c r="D321" s="393"/>
      <c r="E321" s="393"/>
      <c r="F321" s="393"/>
      <c r="G321" s="977" t="s">
        <v>756</v>
      </c>
      <c r="H321" s="977"/>
      <c r="I321" s="978" t="s">
        <v>757</v>
      </c>
      <c r="J321" s="978"/>
      <c r="K321" s="978"/>
      <c r="L321" s="978"/>
      <c r="M321" s="979" t="s">
        <v>758</v>
      </c>
      <c r="N321" s="979"/>
      <c r="O321" s="980" t="s">
        <v>759</v>
      </c>
      <c r="P321" s="980"/>
      <c r="Q321" s="394"/>
      <c r="R321" s="395"/>
      <c r="S321" s="981" t="s">
        <v>760</v>
      </c>
      <c r="T321" s="972"/>
      <c r="U321" s="971" t="s">
        <v>761</v>
      </c>
      <c r="V321" s="979"/>
      <c r="W321" s="972"/>
      <c r="X321" s="970" t="s">
        <v>762</v>
      </c>
      <c r="Y321" s="971" t="s">
        <v>753</v>
      </c>
      <c r="Z321" s="972"/>
      <c r="AA321" s="973" t="s">
        <v>763</v>
      </c>
      <c r="AB321" s="973"/>
      <c r="AC321" s="973" t="s">
        <v>764</v>
      </c>
      <c r="AD321" s="974"/>
      <c r="AE321" s="974"/>
      <c r="AF321" s="975"/>
      <c r="AG321" s="968" t="s">
        <v>681</v>
      </c>
      <c r="AH321" s="828"/>
      <c r="AI321" s="828"/>
      <c r="AJ321" s="829"/>
      <c r="AK321" s="4"/>
    </row>
    <row r="322" spans="2:37" ht="22.75" customHeight="1" thickBot="1" x14ac:dyDescent="0.4">
      <c r="B322" s="482"/>
      <c r="C322" s="448"/>
      <c r="D322" s="448"/>
      <c r="E322" s="448"/>
      <c r="G322" s="861"/>
      <c r="H322" s="861"/>
      <c r="I322" s="863"/>
      <c r="J322" s="863"/>
      <c r="K322" s="863"/>
      <c r="L322" s="863"/>
      <c r="M322" s="865"/>
      <c r="N322" s="865"/>
      <c r="O322" s="867"/>
      <c r="P322" s="867"/>
      <c r="Q322" s="483"/>
      <c r="R322" s="396"/>
      <c r="S322" s="982"/>
      <c r="T322" s="850"/>
      <c r="U322" s="849"/>
      <c r="V322" s="870"/>
      <c r="W322" s="850"/>
      <c r="X322" s="846"/>
      <c r="Y322" s="849"/>
      <c r="Z322" s="850"/>
      <c r="AA322" s="823"/>
      <c r="AB322" s="823"/>
      <c r="AC322" s="823"/>
      <c r="AD322" s="795"/>
      <c r="AE322" s="795"/>
      <c r="AF322" s="976"/>
      <c r="AG322" s="968"/>
      <c r="AH322" s="828"/>
      <c r="AI322" s="828"/>
      <c r="AJ322" s="829"/>
      <c r="AK322" s="4"/>
    </row>
    <row r="323" spans="2:37" x14ac:dyDescent="0.35">
      <c r="B323" s="482"/>
      <c r="C323" s="448"/>
      <c r="D323" s="448"/>
      <c r="E323" s="448"/>
      <c r="F323" s="448"/>
      <c r="G323" s="448"/>
      <c r="H323" s="448"/>
      <c r="I323" s="448"/>
      <c r="J323" s="448"/>
      <c r="K323" s="448"/>
      <c r="L323" s="448"/>
      <c r="M323" s="448"/>
      <c r="N323" s="448"/>
      <c r="O323" s="483"/>
      <c r="P323" s="483"/>
      <c r="Q323" s="483"/>
      <c r="R323" s="396"/>
      <c r="S323" s="982"/>
      <c r="T323" s="850"/>
      <c r="U323" s="849"/>
      <c r="V323" s="870"/>
      <c r="W323" s="850"/>
      <c r="X323" s="846"/>
      <c r="Y323" s="849"/>
      <c r="Z323" s="850"/>
      <c r="AA323" s="823"/>
      <c r="AB323" s="823"/>
      <c r="AC323" s="823"/>
      <c r="AD323" s="795"/>
      <c r="AE323" s="795"/>
      <c r="AF323" s="976"/>
      <c r="AG323" s="968"/>
      <c r="AH323" s="828"/>
      <c r="AI323" s="828"/>
      <c r="AJ323" s="829"/>
      <c r="AK323" s="4"/>
    </row>
    <row r="324" spans="2:37" x14ac:dyDescent="0.35">
      <c r="B324" s="482"/>
      <c r="C324" s="448"/>
      <c r="D324" s="448"/>
      <c r="E324" s="448"/>
      <c r="F324" s="448"/>
      <c r="G324" s="448"/>
      <c r="H324" s="448"/>
      <c r="I324" s="448"/>
      <c r="J324" s="448"/>
      <c r="K324" s="448"/>
      <c r="L324" s="448"/>
      <c r="M324" s="448"/>
      <c r="N324" s="448"/>
      <c r="O324" s="448"/>
      <c r="P324" s="448"/>
      <c r="Q324" s="448"/>
      <c r="R324" s="398"/>
      <c r="S324" s="982"/>
      <c r="T324" s="850"/>
      <c r="U324" s="849"/>
      <c r="V324" s="870"/>
      <c r="W324" s="850"/>
      <c r="X324" s="846"/>
      <c r="Y324" s="849"/>
      <c r="Z324" s="850"/>
      <c r="AA324" s="823"/>
      <c r="AB324" s="823"/>
      <c r="AC324" s="823"/>
      <c r="AD324" s="795"/>
      <c r="AE324" s="795"/>
      <c r="AF324" s="976"/>
      <c r="AG324" s="968"/>
      <c r="AH324" s="828"/>
      <c r="AI324" s="828"/>
      <c r="AJ324" s="829"/>
      <c r="AK324" s="4"/>
    </row>
    <row r="325" spans="2:37" x14ac:dyDescent="0.35">
      <c r="B325" s="482"/>
      <c r="C325" s="448"/>
      <c r="D325" s="448"/>
      <c r="E325" s="443" t="s">
        <v>765</v>
      </c>
      <c r="F325" s="448"/>
      <c r="G325" s="448"/>
      <c r="H325" s="448"/>
      <c r="I325" s="484"/>
      <c r="J325" s="448"/>
      <c r="K325" s="448"/>
      <c r="L325" s="448"/>
      <c r="M325" s="448"/>
      <c r="N325" s="443" t="s">
        <v>766</v>
      </c>
      <c r="O325" s="448"/>
      <c r="P325" s="448"/>
      <c r="Q325" s="448"/>
      <c r="R325" s="398"/>
      <c r="S325" s="965"/>
      <c r="T325" s="811"/>
      <c r="U325" s="814"/>
      <c r="V325" s="815"/>
      <c r="W325" s="811"/>
      <c r="X325" s="817"/>
      <c r="Y325" s="814"/>
      <c r="Z325" s="811"/>
      <c r="AA325" s="823"/>
      <c r="AB325" s="823"/>
      <c r="AC325" s="823"/>
      <c r="AD325" s="795"/>
      <c r="AE325" s="795"/>
      <c r="AF325" s="976"/>
      <c r="AG325" s="968"/>
      <c r="AH325" s="828"/>
      <c r="AI325" s="828"/>
      <c r="AJ325" s="829"/>
      <c r="AK325" s="4"/>
    </row>
    <row r="326" spans="2:37" x14ac:dyDescent="0.35">
      <c r="B326" s="482"/>
      <c r="C326" s="448"/>
      <c r="D326" s="448"/>
      <c r="E326" s="443" t="s">
        <v>767</v>
      </c>
      <c r="F326" s="448"/>
      <c r="G326" s="448"/>
      <c r="H326" s="826"/>
      <c r="I326" s="443" t="s">
        <v>768</v>
      </c>
      <c r="J326" s="826"/>
      <c r="K326" s="443" t="s">
        <v>768</v>
      </c>
      <c r="L326" s="827"/>
      <c r="M326" s="448"/>
      <c r="N326" s="443" t="s">
        <v>769</v>
      </c>
      <c r="O326" s="448"/>
      <c r="P326" s="448"/>
      <c r="Q326" s="448"/>
      <c r="R326" s="398"/>
      <c r="S326" s="961">
        <v>1</v>
      </c>
      <c r="T326" s="809"/>
      <c r="U326" s="812" t="s">
        <v>21</v>
      </c>
      <c r="V326" s="813"/>
      <c r="W326" s="809"/>
      <c r="X326" s="816" t="s">
        <v>770</v>
      </c>
      <c r="Y326" s="818">
        <v>379</v>
      </c>
      <c r="Z326" s="819"/>
      <c r="AA326" s="800">
        <f>AG318</f>
        <v>306</v>
      </c>
      <c r="AB326" s="800"/>
      <c r="AC326" s="800">
        <f>+Y326-AA326</f>
        <v>73</v>
      </c>
      <c r="AD326" s="798"/>
      <c r="AE326" s="798"/>
      <c r="AF326" s="964"/>
      <c r="AG326" s="968"/>
      <c r="AH326" s="828"/>
      <c r="AI326" s="828"/>
      <c r="AJ326" s="829"/>
      <c r="AK326" s="802"/>
    </row>
    <row r="327" spans="2:37" x14ac:dyDescent="0.35">
      <c r="B327" s="482"/>
      <c r="C327" s="448"/>
      <c r="D327" s="448"/>
      <c r="E327" s="967" t="s">
        <v>771</v>
      </c>
      <c r="F327" s="967"/>
      <c r="G327" s="448"/>
      <c r="H327" s="826"/>
      <c r="I327" s="448"/>
      <c r="J327" s="826"/>
      <c r="K327" s="448"/>
      <c r="L327" s="827"/>
      <c r="M327" s="448"/>
      <c r="N327" s="448"/>
      <c r="O327" s="443" t="s">
        <v>772</v>
      </c>
      <c r="P327" s="448"/>
      <c r="Q327" s="448"/>
      <c r="R327" s="398"/>
      <c r="S327" s="965"/>
      <c r="T327" s="811"/>
      <c r="U327" s="814"/>
      <c r="V327" s="815"/>
      <c r="W327" s="811"/>
      <c r="X327" s="817"/>
      <c r="Y327" s="820"/>
      <c r="Z327" s="821"/>
      <c r="AA327" s="800"/>
      <c r="AB327" s="800"/>
      <c r="AC327" s="800"/>
      <c r="AD327" s="798"/>
      <c r="AE327" s="798"/>
      <c r="AF327" s="964"/>
      <c r="AG327" s="968"/>
      <c r="AH327" s="828"/>
      <c r="AI327" s="828"/>
      <c r="AJ327" s="829"/>
      <c r="AK327" s="802"/>
    </row>
    <row r="328" spans="2:37" ht="12.65" customHeight="1" x14ac:dyDescent="0.35">
      <c r="B328" s="482"/>
      <c r="C328" s="448"/>
      <c r="D328" s="443"/>
      <c r="E328" s="967"/>
      <c r="F328" s="967"/>
      <c r="G328" s="485"/>
      <c r="H328" s="486"/>
      <c r="I328" s="485"/>
      <c r="J328" s="486"/>
      <c r="K328" s="485"/>
      <c r="L328" s="485"/>
      <c r="M328" s="485"/>
      <c r="N328" s="443"/>
      <c r="O328" s="448"/>
      <c r="P328" s="448"/>
      <c r="Q328" s="448"/>
      <c r="R328" s="398"/>
      <c r="S328" s="961">
        <v>2</v>
      </c>
      <c r="T328" s="809"/>
      <c r="U328" s="812" t="s">
        <v>25</v>
      </c>
      <c r="V328" s="813"/>
      <c r="W328" s="809"/>
      <c r="X328" s="816" t="s">
        <v>770</v>
      </c>
      <c r="Y328" s="818">
        <f>+Y326</f>
        <v>379</v>
      </c>
      <c r="Z328" s="819"/>
      <c r="AA328" s="800">
        <f>AI318</f>
        <v>172</v>
      </c>
      <c r="AB328" s="800"/>
      <c r="AC328" s="800">
        <f>+Y328-AA328</f>
        <v>207</v>
      </c>
      <c r="AD328" s="798"/>
      <c r="AE328" s="798"/>
      <c r="AF328" s="964"/>
      <c r="AG328" s="968"/>
      <c r="AH328" s="828"/>
      <c r="AI328" s="828"/>
      <c r="AJ328" s="829"/>
      <c r="AK328" s="802"/>
    </row>
    <row r="329" spans="2:37" x14ac:dyDescent="0.35">
      <c r="B329" s="482"/>
      <c r="C329" s="448"/>
      <c r="D329" s="448"/>
      <c r="E329" s="448"/>
      <c r="G329" s="448"/>
      <c r="H329" s="448"/>
      <c r="I329" s="448"/>
      <c r="J329" s="448"/>
      <c r="K329" s="443"/>
      <c r="L329" s="448"/>
      <c r="M329" s="448"/>
      <c r="N329" s="448"/>
      <c r="O329" s="448"/>
      <c r="P329" s="448"/>
      <c r="Q329" s="448"/>
      <c r="R329" s="398"/>
      <c r="S329" s="965"/>
      <c r="T329" s="811"/>
      <c r="U329" s="814"/>
      <c r="V329" s="815"/>
      <c r="W329" s="811"/>
      <c r="X329" s="817"/>
      <c r="Y329" s="820"/>
      <c r="Z329" s="821"/>
      <c r="AA329" s="800"/>
      <c r="AB329" s="800"/>
      <c r="AC329" s="800"/>
      <c r="AD329" s="798"/>
      <c r="AE329" s="798"/>
      <c r="AF329" s="964"/>
      <c r="AG329" s="968"/>
      <c r="AH329" s="828"/>
      <c r="AI329" s="828"/>
      <c r="AJ329" s="829"/>
      <c r="AK329" s="802"/>
    </row>
    <row r="330" spans="2:37" x14ac:dyDescent="0.35">
      <c r="B330" s="482"/>
      <c r="C330" s="448"/>
      <c r="D330" s="448"/>
      <c r="E330" s="448"/>
      <c r="F330" s="487"/>
      <c r="G330" s="448"/>
      <c r="H330" s="448"/>
      <c r="I330" s="483"/>
      <c r="J330" s="483"/>
      <c r="K330" s="448"/>
      <c r="M330" s="448"/>
      <c r="N330" s="448"/>
      <c r="O330" s="448"/>
      <c r="P330" s="448"/>
      <c r="Q330" s="448"/>
      <c r="R330" s="398"/>
      <c r="S330" s="961">
        <v>3</v>
      </c>
      <c r="T330" s="809"/>
      <c r="U330" s="812" t="s">
        <v>773</v>
      </c>
      <c r="V330" s="813"/>
      <c r="W330" s="809"/>
      <c r="X330" s="816" t="s">
        <v>774</v>
      </c>
      <c r="Y330" s="832">
        <v>139.6</v>
      </c>
      <c r="Z330" s="833"/>
      <c r="AA330" s="839">
        <f>AJ318</f>
        <v>0</v>
      </c>
      <c r="AB330" s="839"/>
      <c r="AC330" s="839">
        <f>+Y330-AA330</f>
        <v>139.6</v>
      </c>
      <c r="AD330" s="840"/>
      <c r="AE330" s="840"/>
      <c r="AF330" s="966"/>
      <c r="AG330" s="968"/>
      <c r="AH330" s="828"/>
      <c r="AI330" s="828"/>
      <c r="AJ330" s="829"/>
      <c r="AK330" s="802"/>
    </row>
    <row r="331" spans="2:37" x14ac:dyDescent="0.35">
      <c r="B331" s="482"/>
      <c r="C331" s="448"/>
      <c r="D331" s="448"/>
      <c r="E331" s="448"/>
      <c r="F331" s="487"/>
      <c r="G331" s="448"/>
      <c r="H331" s="448"/>
      <c r="I331" s="483"/>
      <c r="J331" s="483"/>
      <c r="K331" s="448"/>
      <c r="L331" s="448"/>
      <c r="M331" s="448"/>
      <c r="N331" s="448"/>
      <c r="O331" s="448"/>
      <c r="P331" s="448"/>
      <c r="Q331" s="448"/>
      <c r="R331" s="398"/>
      <c r="S331" s="965"/>
      <c r="T331" s="811"/>
      <c r="U331" s="814"/>
      <c r="V331" s="815"/>
      <c r="W331" s="811"/>
      <c r="X331" s="817"/>
      <c r="Y331" s="834"/>
      <c r="Z331" s="835"/>
      <c r="AA331" s="839"/>
      <c r="AB331" s="839"/>
      <c r="AC331" s="839"/>
      <c r="AD331" s="840"/>
      <c r="AE331" s="840"/>
      <c r="AF331" s="966"/>
      <c r="AG331" s="968"/>
      <c r="AH331" s="828"/>
      <c r="AI331" s="828"/>
      <c r="AJ331" s="829"/>
      <c r="AK331" s="802"/>
    </row>
    <row r="332" spans="2:37" x14ac:dyDescent="0.35">
      <c r="B332" s="482"/>
      <c r="C332" s="448"/>
      <c r="D332" s="448"/>
      <c r="E332" s="448"/>
      <c r="F332" s="487"/>
      <c r="G332" s="448"/>
      <c r="H332" s="448"/>
      <c r="I332" s="448"/>
      <c r="J332" s="448"/>
      <c r="K332" s="448"/>
      <c r="L332" s="448"/>
      <c r="M332" s="448"/>
      <c r="N332" s="448"/>
      <c r="O332" s="448"/>
      <c r="P332" s="448"/>
      <c r="Q332" s="448"/>
      <c r="R332" s="398"/>
      <c r="S332" s="961">
        <v>4</v>
      </c>
      <c r="T332" s="809"/>
      <c r="U332" s="812" t="s">
        <v>24</v>
      </c>
      <c r="V332" s="813"/>
      <c r="W332" s="809"/>
      <c r="X332" s="816" t="s">
        <v>770</v>
      </c>
      <c r="Y332" s="818">
        <f>+Y326</f>
        <v>379</v>
      </c>
      <c r="Z332" s="819"/>
      <c r="AA332" s="800">
        <v>218</v>
      </c>
      <c r="AB332" s="800"/>
      <c r="AC332" s="800">
        <f>+Y332-AA332</f>
        <v>161</v>
      </c>
      <c r="AD332" s="798"/>
      <c r="AE332" s="798"/>
      <c r="AF332" s="964"/>
      <c r="AG332" s="968"/>
      <c r="AH332" s="828"/>
      <c r="AI332" s="828"/>
      <c r="AJ332" s="829"/>
      <c r="AK332" s="802"/>
    </row>
    <row r="333" spans="2:37" x14ac:dyDescent="0.35">
      <c r="B333" s="793" t="s">
        <v>775</v>
      </c>
      <c r="C333" s="794"/>
      <c r="D333" s="794" t="s">
        <v>776</v>
      </c>
      <c r="E333" s="794"/>
      <c r="F333" s="489"/>
      <c r="G333" s="489" t="s">
        <v>777</v>
      </c>
      <c r="H333" s="489"/>
      <c r="I333" s="489"/>
      <c r="J333" s="489"/>
      <c r="K333" s="489"/>
      <c r="L333" s="489"/>
      <c r="M333" s="489" t="s">
        <v>778</v>
      </c>
      <c r="N333" s="489"/>
      <c r="O333" s="489"/>
      <c r="P333" s="489" t="s">
        <v>779</v>
      </c>
      <c r="Q333" s="448"/>
      <c r="R333" s="399"/>
      <c r="S333" s="965"/>
      <c r="T333" s="811"/>
      <c r="U333" s="814"/>
      <c r="V333" s="815"/>
      <c r="W333" s="811"/>
      <c r="X333" s="817"/>
      <c r="Y333" s="820"/>
      <c r="Z333" s="821"/>
      <c r="AA333" s="800"/>
      <c r="AB333" s="800"/>
      <c r="AC333" s="800"/>
      <c r="AD333" s="798"/>
      <c r="AE333" s="798"/>
      <c r="AF333" s="964"/>
      <c r="AG333" s="968"/>
      <c r="AH333" s="828"/>
      <c r="AI333" s="828"/>
      <c r="AJ333" s="829"/>
      <c r="AK333" s="802"/>
    </row>
    <row r="334" spans="2:37" ht="24" customHeight="1" x14ac:dyDescent="0.35">
      <c r="B334" s="488"/>
      <c r="C334" s="489"/>
      <c r="D334" s="489"/>
      <c r="E334" s="489"/>
      <c r="F334" s="489"/>
      <c r="G334" s="489"/>
      <c r="H334" s="489"/>
      <c r="I334" s="489"/>
      <c r="J334" s="489" t="s">
        <v>780</v>
      </c>
      <c r="K334" s="489"/>
      <c r="L334" s="489"/>
      <c r="M334" s="489"/>
      <c r="N334" s="489"/>
      <c r="O334" s="489"/>
      <c r="P334" s="489"/>
      <c r="Q334" s="448"/>
      <c r="R334" s="399"/>
      <c r="S334" s="961">
        <v>5</v>
      </c>
      <c r="T334" s="809"/>
      <c r="U334" s="795" t="s">
        <v>634</v>
      </c>
      <c r="V334" s="796"/>
      <c r="W334" s="797"/>
      <c r="X334" s="397" t="s">
        <v>770</v>
      </c>
      <c r="Y334" s="798"/>
      <c r="Z334" s="799"/>
      <c r="AA334" s="800"/>
      <c r="AB334" s="800"/>
      <c r="AC334" s="800">
        <f>+Y334-AA334</f>
        <v>0</v>
      </c>
      <c r="AD334" s="798"/>
      <c r="AE334" s="798"/>
      <c r="AF334" s="964"/>
      <c r="AG334" s="968"/>
      <c r="AH334" s="828"/>
      <c r="AI334" s="828"/>
      <c r="AJ334" s="829"/>
      <c r="AK334" s="802"/>
    </row>
    <row r="335" spans="2:37" ht="22.5" customHeight="1" thickBot="1" x14ac:dyDescent="0.4">
      <c r="B335" s="490"/>
      <c r="C335" s="491"/>
      <c r="D335" s="491"/>
      <c r="E335" s="491"/>
      <c r="F335" s="491"/>
      <c r="G335" s="491"/>
      <c r="H335" s="491"/>
      <c r="I335" s="491"/>
      <c r="J335" s="491"/>
      <c r="K335" s="491"/>
      <c r="L335" s="491"/>
      <c r="M335" s="491"/>
      <c r="N335" s="492"/>
      <c r="O335" s="492"/>
      <c r="P335" s="492"/>
      <c r="Q335" s="492"/>
      <c r="R335" s="493"/>
      <c r="S335" s="962"/>
      <c r="T335" s="963"/>
      <c r="U335" s="803" t="s">
        <v>307</v>
      </c>
      <c r="V335" s="804"/>
      <c r="W335" s="805"/>
      <c r="X335" s="494" t="s">
        <v>770</v>
      </c>
      <c r="Y335" s="806"/>
      <c r="Z335" s="807"/>
      <c r="AA335" s="837"/>
      <c r="AB335" s="837"/>
      <c r="AC335" s="837">
        <f>+Y335-AA335</f>
        <v>0</v>
      </c>
      <c r="AD335" s="806"/>
      <c r="AE335" s="806"/>
      <c r="AF335" s="960"/>
      <c r="AG335" s="969"/>
      <c r="AH335" s="830"/>
      <c r="AI335" s="830"/>
      <c r="AJ335" s="831"/>
      <c r="AK335" s="80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0" t="s">
        <v>826</v>
      </c>
      <c r="B1" s="531" t="s">
        <v>791</v>
      </c>
      <c r="C1" s="538" t="s">
        <v>795</v>
      </c>
      <c r="D1" s="530" t="s">
        <v>826</v>
      </c>
      <c r="E1" s="531" t="s">
        <v>791</v>
      </c>
      <c r="F1" s="532" t="s">
        <v>795</v>
      </c>
      <c r="H1" s="530" t="s">
        <v>826</v>
      </c>
      <c r="I1" s="531" t="s">
        <v>791</v>
      </c>
      <c r="J1" s="532" t="s">
        <v>795</v>
      </c>
    </row>
    <row r="2" spans="1:10" ht="15.5" x14ac:dyDescent="0.35">
      <c r="A2" s="533">
        <v>1</v>
      </c>
      <c r="B2" s="48" t="s">
        <v>222</v>
      </c>
      <c r="C2" s="529" t="s">
        <v>65</v>
      </c>
      <c r="D2" s="533">
        <v>1</v>
      </c>
      <c r="E2" s="48" t="s">
        <v>557</v>
      </c>
      <c r="F2" s="534" t="s">
        <v>558</v>
      </c>
      <c r="H2" s="533">
        <v>1</v>
      </c>
      <c r="I2" s="48" t="s">
        <v>733</v>
      </c>
      <c r="J2" s="534" t="s">
        <v>63</v>
      </c>
    </row>
    <row r="3" spans="1:10" ht="15.5" x14ac:dyDescent="0.35">
      <c r="A3" s="533">
        <v>2</v>
      </c>
      <c r="B3" s="48" t="s">
        <v>623</v>
      </c>
      <c r="C3" s="529" t="s">
        <v>65</v>
      </c>
      <c r="D3" s="533">
        <v>2</v>
      </c>
      <c r="E3" s="48" t="s">
        <v>693</v>
      </c>
      <c r="F3" s="534" t="s">
        <v>698</v>
      </c>
      <c r="H3" s="533">
        <v>2</v>
      </c>
      <c r="I3" s="48" t="s">
        <v>718</v>
      </c>
      <c r="J3" s="534" t="s">
        <v>170</v>
      </c>
    </row>
    <row r="4" spans="1:10" ht="15.5" x14ac:dyDescent="0.35">
      <c r="A4" s="533">
        <v>3</v>
      </c>
      <c r="B4" s="48" t="s">
        <v>626</v>
      </c>
      <c r="C4" s="529" t="s">
        <v>65</v>
      </c>
      <c r="D4" s="533">
        <v>3</v>
      </c>
      <c r="E4" s="48" t="s">
        <v>694</v>
      </c>
      <c r="F4" s="534" t="s">
        <v>63</v>
      </c>
      <c r="H4" s="533">
        <v>3</v>
      </c>
      <c r="I4" s="48" t="s">
        <v>720</v>
      </c>
      <c r="J4" s="534" t="s">
        <v>150</v>
      </c>
    </row>
    <row r="5" spans="1:10" ht="15.5" x14ac:dyDescent="0.35">
      <c r="A5" s="533">
        <v>4</v>
      </c>
      <c r="B5" s="48" t="s">
        <v>622</v>
      </c>
      <c r="C5" s="529" t="s">
        <v>65</v>
      </c>
      <c r="D5" s="533">
        <v>4</v>
      </c>
      <c r="E5" s="48" t="s">
        <v>630</v>
      </c>
      <c r="F5" s="534" t="s">
        <v>181</v>
      </c>
      <c r="H5" s="533">
        <v>4</v>
      </c>
      <c r="I5" s="48" t="s">
        <v>739</v>
      </c>
      <c r="J5" s="534" t="s">
        <v>740</v>
      </c>
    </row>
    <row r="6" spans="1:10" ht="15.5" x14ac:dyDescent="0.35">
      <c r="A6" s="533">
        <v>5</v>
      </c>
      <c r="B6" s="48" t="s">
        <v>621</v>
      </c>
      <c r="C6" s="529" t="s">
        <v>63</v>
      </c>
      <c r="D6" s="533">
        <v>5</v>
      </c>
      <c r="E6" s="48" t="s">
        <v>702</v>
      </c>
      <c r="F6" s="534" t="s">
        <v>150</v>
      </c>
      <c r="H6" s="533">
        <v>5</v>
      </c>
      <c r="I6" s="48" t="s">
        <v>532</v>
      </c>
      <c r="J6" s="534" t="s">
        <v>79</v>
      </c>
    </row>
    <row r="7" spans="1:10" ht="15.5" x14ac:dyDescent="0.35">
      <c r="A7" s="533">
        <v>6</v>
      </c>
      <c r="B7" s="48" t="s">
        <v>620</v>
      </c>
      <c r="C7" s="529" t="s">
        <v>63</v>
      </c>
      <c r="D7" s="533">
        <v>6</v>
      </c>
      <c r="E7" s="48" t="s">
        <v>629</v>
      </c>
      <c r="F7" s="534" t="s">
        <v>63</v>
      </c>
      <c r="H7" s="533">
        <v>6</v>
      </c>
      <c r="I7" s="48" t="s">
        <v>541</v>
      </c>
      <c r="J7" s="534" t="s">
        <v>65</v>
      </c>
    </row>
    <row r="8" spans="1:10" ht="15.5" x14ac:dyDescent="0.35">
      <c r="A8" s="533">
        <v>7</v>
      </c>
      <c r="B8" s="48" t="s">
        <v>628</v>
      </c>
      <c r="C8" s="529" t="s">
        <v>65</v>
      </c>
      <c r="D8" s="533">
        <v>7</v>
      </c>
      <c r="E8" s="48" t="s">
        <v>695</v>
      </c>
      <c r="F8" s="534" t="s">
        <v>785</v>
      </c>
      <c r="H8" s="533">
        <v>7</v>
      </c>
      <c r="I8" s="48" t="s">
        <v>542</v>
      </c>
      <c r="J8" s="534" t="s">
        <v>77</v>
      </c>
    </row>
    <row r="9" spans="1:10" ht="16" thickBot="1" x14ac:dyDescent="0.4">
      <c r="A9" s="533">
        <v>8</v>
      </c>
      <c r="B9" s="48" t="s">
        <v>632</v>
      </c>
      <c r="C9" s="529" t="s">
        <v>77</v>
      </c>
      <c r="D9" s="535">
        <v>8</v>
      </c>
      <c r="E9" s="536" t="s">
        <v>627</v>
      </c>
      <c r="F9" s="537" t="s">
        <v>65</v>
      </c>
      <c r="H9" s="533">
        <v>8</v>
      </c>
      <c r="I9" s="48" t="s">
        <v>543</v>
      </c>
      <c r="J9" s="534" t="s">
        <v>65</v>
      </c>
    </row>
    <row r="10" spans="1:10" ht="15.5" x14ac:dyDescent="0.35">
      <c r="A10" s="533">
        <v>9</v>
      </c>
      <c r="B10" s="48" t="s">
        <v>721</v>
      </c>
      <c r="C10" s="534" t="s">
        <v>475</v>
      </c>
      <c r="H10" s="533">
        <v>9</v>
      </c>
      <c r="I10" s="48" t="s">
        <v>544</v>
      </c>
      <c r="J10" s="534" t="s">
        <v>200</v>
      </c>
    </row>
    <row r="11" spans="1:10" ht="15.5" x14ac:dyDescent="0.35">
      <c r="A11" s="533">
        <v>10</v>
      </c>
      <c r="B11" s="48" t="s">
        <v>824</v>
      </c>
      <c r="C11" s="534" t="s">
        <v>79</v>
      </c>
      <c r="H11" s="533">
        <v>10</v>
      </c>
      <c r="I11" s="48" t="s">
        <v>549</v>
      </c>
      <c r="J11" s="534" t="s">
        <v>77</v>
      </c>
    </row>
    <row r="12" spans="1:10" ht="15.5" x14ac:dyDescent="0.35">
      <c r="A12" s="533">
        <v>11</v>
      </c>
      <c r="B12" s="48" t="s">
        <v>730</v>
      </c>
      <c r="C12" s="534" t="s">
        <v>65</v>
      </c>
      <c r="H12" s="533">
        <v>11</v>
      </c>
      <c r="I12" s="48" t="s">
        <v>551</v>
      </c>
      <c r="J12" s="534" t="s">
        <v>79</v>
      </c>
    </row>
    <row r="13" spans="1:10" ht="15.5" x14ac:dyDescent="0.35">
      <c r="A13" s="533">
        <v>12</v>
      </c>
      <c r="B13" s="48" t="s">
        <v>668</v>
      </c>
      <c r="C13" s="534" t="s">
        <v>206</v>
      </c>
      <c r="H13" s="533">
        <v>12</v>
      </c>
      <c r="I13" s="48" t="s">
        <v>552</v>
      </c>
      <c r="J13" s="534" t="s">
        <v>555</v>
      </c>
    </row>
    <row r="14" spans="1:10" ht="15.5" x14ac:dyDescent="0.35">
      <c r="A14" s="533">
        <v>13</v>
      </c>
      <c r="B14" s="48" t="s">
        <v>692</v>
      </c>
      <c r="C14" s="534" t="s">
        <v>697</v>
      </c>
      <c r="H14" s="533">
        <v>13</v>
      </c>
      <c r="I14" s="48" t="s">
        <v>553</v>
      </c>
      <c r="J14" s="534" t="s">
        <v>77</v>
      </c>
    </row>
    <row r="15" spans="1:10" ht="16" thickBot="1" x14ac:dyDescent="0.4">
      <c r="A15" s="533">
        <v>14</v>
      </c>
      <c r="B15" s="48" t="s">
        <v>645</v>
      </c>
      <c r="C15" s="534" t="s">
        <v>391</v>
      </c>
      <c r="H15" s="535">
        <v>14</v>
      </c>
      <c r="I15" s="536" t="s">
        <v>554</v>
      </c>
      <c r="J15" s="537" t="s">
        <v>77</v>
      </c>
    </row>
    <row r="16" spans="1:10" ht="15.5" x14ac:dyDescent="0.35">
      <c r="A16" s="533">
        <v>15</v>
      </c>
      <c r="B16" s="48" t="s">
        <v>646</v>
      </c>
      <c r="C16" s="534" t="s">
        <v>197</v>
      </c>
    </row>
    <row r="17" spans="1:3" ht="15.5" x14ac:dyDescent="0.35">
      <c r="A17" s="533">
        <v>16</v>
      </c>
      <c r="B17" s="48" t="s">
        <v>743</v>
      </c>
      <c r="C17" s="534" t="s">
        <v>79</v>
      </c>
    </row>
    <row r="18" spans="1:3" ht="15.5" x14ac:dyDescent="0.35">
      <c r="A18" s="533">
        <v>17</v>
      </c>
      <c r="B18" s="48" t="s">
        <v>825</v>
      </c>
      <c r="C18" s="534" t="s">
        <v>77</v>
      </c>
    </row>
    <row r="19" spans="1:3" ht="15.5" x14ac:dyDescent="0.35">
      <c r="A19" s="533">
        <v>18</v>
      </c>
      <c r="B19" s="48" t="s">
        <v>746</v>
      </c>
      <c r="C19" s="534" t="s">
        <v>79</v>
      </c>
    </row>
    <row r="20" spans="1:3" ht="15.5" x14ac:dyDescent="0.35">
      <c r="A20" s="533">
        <v>19</v>
      </c>
      <c r="B20" s="48" t="s">
        <v>745</v>
      </c>
      <c r="C20" s="534" t="s">
        <v>79</v>
      </c>
    </row>
    <row r="21" spans="1:3" ht="15.5" x14ac:dyDescent="0.35">
      <c r="A21" s="533">
        <v>20</v>
      </c>
      <c r="B21" s="48" t="s">
        <v>700</v>
      </c>
      <c r="C21" s="534" t="s">
        <v>170</v>
      </c>
    </row>
    <row r="22" spans="1:3" ht="15.5" x14ac:dyDescent="0.35">
      <c r="A22" s="533">
        <v>21</v>
      </c>
      <c r="B22" s="48" t="s">
        <v>701</v>
      </c>
      <c r="C22" s="534" t="s">
        <v>703</v>
      </c>
    </row>
    <row r="23" spans="1:3" ht="16" thickBot="1" x14ac:dyDescent="0.4">
      <c r="A23" s="535">
        <v>22</v>
      </c>
      <c r="B23" s="536" t="s">
        <v>704</v>
      </c>
      <c r="C23" s="537" t="s">
        <v>77</v>
      </c>
    </row>
  </sheetData>
  <conditionalFormatting sqref="B2">
    <cfRule type="duplicateValues" dxfId="3855" priority="25"/>
    <cfRule type="duplicateValues" dxfId="3854" priority="26"/>
    <cfRule type="duplicateValues" dxfId="3853" priority="27"/>
    <cfRule type="duplicateValues" dxfId="3852" priority="28"/>
    <cfRule type="duplicateValues" dxfId="3851" priority="29"/>
  </conditionalFormatting>
  <conditionalFormatting sqref="B2:B23">
    <cfRule type="duplicateValues" dxfId="3850" priority="24"/>
  </conditionalFormatting>
  <conditionalFormatting sqref="B3:B23">
    <cfRule type="duplicateValues" dxfId="3849" priority="19"/>
    <cfRule type="duplicateValues" dxfId="3848" priority="20"/>
    <cfRule type="duplicateValues" dxfId="3847" priority="21"/>
    <cfRule type="duplicateValues" dxfId="3846" priority="22"/>
    <cfRule type="duplicateValues" dxfId="3845" priority="23"/>
  </conditionalFormatting>
  <conditionalFormatting sqref="E2:E9">
    <cfRule type="duplicateValues" dxfId="3844" priority="13"/>
    <cfRule type="duplicateValues" dxfId="3843" priority="14"/>
    <cfRule type="duplicateValues" dxfId="3842" priority="15"/>
    <cfRule type="duplicateValues" dxfId="3841" priority="16"/>
    <cfRule type="duplicateValues" dxfId="3840" priority="17"/>
    <cfRule type="duplicateValues" dxfId="3839" priority="18"/>
  </conditionalFormatting>
  <conditionalFormatting sqref="I2:I5">
    <cfRule type="duplicateValues" dxfId="3838" priority="7"/>
    <cfRule type="duplicateValues" dxfId="3837" priority="8"/>
    <cfRule type="duplicateValues" dxfId="3836" priority="9"/>
    <cfRule type="duplicateValues" dxfId="3835" priority="10"/>
    <cfRule type="duplicateValues" dxfId="3834" priority="11"/>
    <cfRule type="duplicateValues" dxfId="3833" priority="12"/>
  </conditionalFormatting>
  <conditionalFormatting sqref="I6:I15">
    <cfRule type="duplicateValues" dxfId="3832" priority="1"/>
    <cfRule type="duplicateValues" dxfId="3831" priority="2"/>
    <cfRule type="duplicateValues" dxfId="3830" priority="3"/>
    <cfRule type="duplicateValues" dxfId="3829" priority="4"/>
    <cfRule type="duplicateValues" dxfId="3828" priority="5"/>
    <cfRule type="duplicateValues" dxfId="3827" priority="6"/>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2026-02-16T04:32:13Z</cp:lastPrinted>
  <dcterms:created xsi:type="dcterms:W3CDTF">2025-03-06T16:33:15Z</dcterms:created>
  <dcterms:modified xsi:type="dcterms:W3CDTF">2026-02-24T04:12:18Z</dcterms:modified>
</cp:coreProperties>
</file>