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736" documentId="13_ncr:1_{44F540F7-7C6B-49D0-9B9F-2BBA3E7B2EC4}" xr6:coauthVersionLast="47" xr6:coauthVersionMax="47" xr10:uidLastSave="{F5CDEAA3-7614-4049-AA26-44E63EC774CA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94" l="1"/>
  <c r="A13" i="94"/>
  <c r="A12" i="94"/>
  <c r="D279" i="92"/>
  <c r="A280" i="92"/>
  <c r="A279" i="92"/>
  <c r="D288" i="92" l="1"/>
  <c r="D287" i="92"/>
  <c r="D286" i="92" l="1"/>
  <c r="D285" i="92"/>
  <c r="N2" i="80" l="1"/>
  <c r="D284" i="92" l="1"/>
  <c r="D277" i="92"/>
  <c r="D275" i="92"/>
  <c r="D283" i="92"/>
  <c r="D276" i="92"/>
  <c r="F64" i="94"/>
  <c r="J14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15" i="94"/>
  <c r="J16" i="94"/>
  <c r="J17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2" i="94"/>
  <c r="J24" i="94"/>
  <c r="J23" i="94"/>
  <c r="J22" i="94"/>
  <c r="J21" i="94"/>
  <c r="J20" i="94"/>
  <c r="J19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4" i="94"/>
  <c r="J4" i="94"/>
  <c r="D282" i="92" l="1"/>
  <c r="D273" i="92"/>
  <c r="D281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81" i="92" s="1"/>
  <c r="A282" i="92" s="1"/>
  <c r="A283" i="92" s="1"/>
  <c r="A284" i="92" s="1"/>
  <c r="A285" i="92" s="1"/>
  <c r="A286" i="92" s="1"/>
  <c r="A287" i="92" s="1"/>
  <c r="A288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<sst xmlns="http://schemas.openxmlformats.org/spreadsheetml/2006/main" count="4394" uniqueCount="744">
  <si>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</si>
  <si>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</si>
  <si>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</si>
  <si>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</si>
  <si>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</si>
  <si>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</si>
  <si>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</si>
  <si>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</si>
  <si>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</si>
  <si>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</si>
  <si>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</si>
  <si>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</si>
  <si>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</si>
  <si>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</si>
  <si>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</si>
  <si>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</si>
  <si>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</si>
  <si>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</si>
  <si>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</si>
  <si>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</si>
  <si>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</si>
  <si>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</si>
  <si>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</si>
  <si>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</si>
  <si>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</si>
  <si>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</si>
  <si>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</si>
  <si>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</si>
  <si>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</si>
  <si>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</si>
  <si>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</si>
  <si>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</si>
  <si>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</si>
  <si>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</si>
  <si>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</si>
  <si>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</si>
  <si>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</si>
  <si>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</si>
  <si>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</si>
  <si>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</si>
  <si>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</si>
  <si>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</si>
  <si>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</si>
  <si>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</si>
  <si>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</si>
  <si>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</si>
  <si>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</si>
  <si>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</si>
  <si>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</si>
  <si>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</si>
  <si>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</si>
  <si>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</si>
  <si>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</si>
  <si>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</si>
  <si>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</si>
  <si>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</si>
  <si>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</si>
  <si>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</si>
  <si>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</si>
  <si>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</si>
  <si>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</si>
  <si>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</si>
  <si>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</si>
  <si>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</si>
  <si>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</si>
  <si>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</si>
  <si>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</si>
  <si>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</si>
  <si>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</si>
  <si>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</si>
  <si>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</si>
  <si>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</si>
  <si>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</si>
  <si>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</si>
  <si>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</si>
  <si>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</si>
  <si>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</si>
  <si>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</si>
  <si>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</si>
  <si>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</si>
  <si>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</si>
  <si>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</si>
  <si>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</si>
  <si>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</si>
  <si>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</si>
  <si>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</si>
  <si>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</si>
  <si>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</si>
  <si>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</si>
  <si>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</si>
  <si>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</si>
  <si>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</si>
  <si>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</si>
  <si>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</si>
  <si>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</si>
  <si>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</si>
  <si>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</si>
  <si>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</si>
  <si>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</si>
  <si>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</si>
  <si>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</si>
  <si>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</si>
  <si>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</si>
  <si>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</si>
  <si>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</si>
  <si>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</si>
  <si>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</si>
  <si>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</si>
  <si>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</si>
  <si>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</si>
  <si>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</si>
  <si>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</si>
  <si>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</si>
  <si>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</si>
  <si>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</si>
  <si>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</si>
  <si>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</si>
  <si>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</si>
  <si>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</si>
  <si>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</si>
  <si>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</si>
  <si>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</si>
  <si>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</si>
  <si>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</si>
  <si>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</si>
  <si>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</si>
  <si>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</si>
  <si>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</si>
  <si>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</si>
  <si>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</si>
  <si>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</si>
  <si>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</si>
  <si>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</si>
  <si>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</si>
  <si>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</si>
  <si>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</si>
  <si>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</si>
  <si>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</si>
  <si>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</si>
  <si>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</si>
  <si>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</si>
  <si>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</si>
  <si>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</si>
  <si>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</si>
  <si>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</si>
  <si>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</si>
  <si>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</si>
  <si>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</si>
  <si>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</si>
  <si>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</si>
  <si>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</si>
  <si>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</si>
  <si>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</si>
  <si>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</si>
  <si>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</si>
  <si>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</si>
  <si>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</si>
  <si>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</si>
  <si>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</si>
  <si>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</si>
  <si>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</si>
  <si>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</si>
  <si>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</si>
  <si>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</si>
  <si>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</si>
  <si>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</si>
  <si>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</si>
  <si>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</si>
  <si>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</si>
  <si>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</si>
  <si>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</si>
  <si>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</si>
  <si>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</si>
  <si>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</si>
  <si>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</si>
  <si>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</si>
  <si>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</si>
  <si>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</si>
  <si>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</si>
  <si>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</si>
  <si>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</si>
  <si>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</si>
  <si>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</si>
  <si>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</si>
  <si>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</si>
  <si>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</si>
  <si>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</si>
  <si>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</si>
  <si>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</si>
  <si>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</si>
  <si>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</si>
  <si>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</si>
  <si>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</si>
  <si>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</si>
  <si>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</si>
  <si>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</si>
  <si>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</si>
  <si>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</si>
  <si>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</si>
  <si>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</si>
  <si>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</si>
  <si>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</si>
  <si>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</si>
  <si>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</si>
  <si>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</si>
  <si>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</si>
  <si>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</si>
  <si>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</si>
  <si>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</si>
  <si>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</si>
  <si>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</si>
  <si>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</si>
  <si>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</si>
  <si>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</si>
  <si>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</si>
  <si>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</si>
  <si>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</si>
  <si>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</si>
  <si>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</si>
  <si>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</si>
  <si>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</si>
  <si>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</si>
  <si>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</si>
  <si>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</si>
  <si>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</si>
  <si>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</si>
  <si>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</si>
  <si>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</si>
  <si>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</si>
  <si>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</si>
  <si>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</si>
  <si>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</si>
  <si>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</si>
  <si>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</si>
  <si>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</si>
  <si>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</si>
  <si>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</si>
  <si>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</si>
  <si>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</si>
  <si>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</si>
  <si>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</si>
  <si>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</si>
  <si>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</si>
  <si>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</si>
  <si>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</si>
  <si>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</si>
  <si>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</si>
  <si>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</si>
  <si>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</si>
  <si>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</si>
  <si>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</si>
  <si>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</si>
  <si>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</si>
  <si>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</si>
  <si>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</si>
  <si>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</si>
  <si>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</si>
  <si>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</si>
  <si>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</si>
  <si>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</si>
  <si>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</si>
  <si>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</si>
  <si>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</si>
  <si>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</si>
  <si>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</si>
  <si>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</si>
  <si>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</si>
  <si>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</si>
  <si>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</si>
  <si>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</si>
  <si>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</si>
  <si>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</si>
  <si>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</si>
  <si>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</si>
  <si>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</si>
  <si>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</si>
  <si>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</si>
  <si>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</si>
  <si>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</si>
  <si>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</si>
  <si>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</si>
  <si>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</si>
  <si>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</si>
  <si>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</si>
  <si>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</si>
  <si>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</si>
  <si>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</si>
  <si>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</si>
  <si>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</si>
  <si>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</si>
  <si>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</si>
  <si>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</si>
  <si>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</si>
  <si>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</si>
  <si>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</si>
  <si>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</si>
  <si>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</si>
  <si>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</si>
  <si>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</si>
  <si>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</si>
  <si>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</si>
  <si>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</si>
  <si>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</si>
  <si>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</si>
  <si>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</si>
  <si>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</si>
  <si>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</si>
  <si>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</si>
  <si>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</si>
  <si>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</si>
  <si>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</si>
  <si>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</si>
  <si>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</si>
  <si>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</si>
  <si>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</si>
  <si>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</si>
  <si>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</si>
  <si>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</si>
  <si>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</si>
  <si>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</si>
  <si>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</si>
  <si>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</si>
  <si>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</si>
  <si>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</si>
  <si>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</si>
  <si>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</si>
  <si>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</si>
  <si>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</si>
  <si>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</si>
  <si>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</si>
  <si>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</si>
  <si>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</si>
  <si>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</si>
  <si>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</si>
  <si>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</si>
  <si>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</si>
  <si>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</si>
  <si>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</si>
  <si>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</si>
  <si>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</si>
  <si>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</si>
  <si>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</si>
  <si>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</si>
  <si>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</si>
  <si>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</si>
  <si>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</si>
  <si>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</si>
  <si>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</si>
  <si>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</si>
  <si>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</si>
  <si>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</si>
  <si>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</si>
  <si>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</si>
  <si>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</si>
  <si>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</si>
  <si>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</si>
  <si>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</si>
  <si>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</si>
  <si>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</si>
  <si>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</si>
  <si>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</si>
  <si>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</si>
  <si>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</si>
  <si>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</si>
  <si>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</si>
  <si>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</si>
  <si>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</si>
  <si>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</si>
  <si>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</si>
  <si>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</si>
  <si>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</si>
  <si>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</si>
  <si>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</si>
  <si>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</si>
  <si>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</si>
  <si>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</si>
  <si>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</si>
  <si>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</si>
  <si>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</si>
  <si>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</si>
  <si>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</si>
  <si>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</si>
  <si>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</si>
  <si>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</si>
  <si>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</si>
  <si>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</si>
  <si>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</si>
  <si>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</si>
  <si>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</si>
  <si>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</si>
  <si>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</si>
  <si>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</si>
  <si>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</si>
  <si>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</si>
  <si>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</si>
  <si>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</si>
  <si>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</si>
  <si>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</si>
  <si>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</si>
  <si>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</si>
  <si>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</si>
  <si>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</si>
  <si>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</si>
  <si>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</si>
  <si>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</si>
  <si>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</si>
  <si>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</si>
  <si>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</si>
  <si>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</si>
  <si>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</si>
  <si>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</si>
  <si>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</si>
  <si>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</si>
  <si>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</si>
  <si>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</si>
  <si>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</si>
  <si>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</si>
  <si>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</si>
  <si>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</si>
  <si>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</si>
  <si>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</si>
  <si>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</si>
  <si>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</si>
  <si>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</si>
  <si>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</si>
  <si>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</si>
  <si>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</si>
  <si>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</si>
  <si>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</si>
  <si>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</si>
  <si>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</si>
  <si>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</si>
  <si>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</si>
  <si>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</si>
  <si>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</si>
  <si>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</si>
  <si>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</si>
  <si>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</si>
  <si>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</si>
  <si>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</si>
  <si>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</si>
  <si>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</si>
  <si>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</si>
  <si>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</si>
  <si>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</si>
  <si>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</si>
  <si>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</si>
  <si>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</si>
  <si>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</si>
  <si>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</si>
  <si>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</si>
  <si>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</si>
  <si>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</si>
  <si>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</si>
  <si>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</si>
  <si>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</si>
  <si>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</si>
  <si>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</si>
  <si>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</si>
  <si>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</si>
  <si>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</si>
  <si>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</si>
  <si>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</si>
  <si>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</si>
  <si>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</si>
  <si>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</si>
  <si>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</si>
  <si>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</si>
  <si>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</si>
  <si>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</si>
  <si>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</si>
  <si>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</si>
  <si>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</si>
  <si>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</si>
  <si>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</si>
  <si>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</si>
  <si>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</si>
  <si>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</si>
  <si>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</si>
  <si>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</si>
  <si>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</si>
  <si>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</si>
  <si>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</si>
  <si>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</si>
  <si>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</si>
  <si>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</si>
  <si>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</si>
  <si>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</si>
  <si>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</si>
  <si>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</si>
  <si>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</si>
  <si>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</si>
  <si>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</si>
  <si>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</si>
  <si>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</si>
  <si>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</si>
  <si>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</si>
  <si>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</si>
  <si>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</si>
  <si>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</si>
  <si>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</si>
  <si>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</si>
  <si>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</si>
  <si>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</si>
  <si>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</si>
  <si>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</si>
  <si>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</si>
  <si>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</si>
  <si>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</si>
  <si>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</si>
  <si>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</si>
  <si>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</si>
  <si>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</si>
  <si>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</si>
  <si>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</si>
  <si>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</si>
  <si>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</si>
  <si>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</si>
  <si>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</si>
  <si>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</si>
  <si>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</si>
  <si>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</si>
  <si>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</si>
  <si>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</si>
  <si>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</si>
  <si>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</si>
  <si>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</si>
  <si>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</si>
  <si>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</si>
  <si>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</si>
  <si>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</si>
  <si>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</si>
  <si>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</si>
  <si>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</si>
  <si>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</si>
  <si>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</si>
  <si>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</si>
  <si>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</si>
  <si>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</si>
  <si>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</si>
  <si>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</si>
  <si>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</si>
  <si>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</si>
  <si>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</si>
  <si>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</si>
  <si>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</si>
  <si>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</si>
  <si>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</si>
  <si>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</si>
  <si>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</si>
  <si>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</si>
  <si>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</si>
  <si>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</si>
  <si>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</si>
  <si>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</si>
  <si>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</si>
  <si>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</si>
  <si>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</si>
  <si>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</si>
  <si>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</si>
  <si>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</si>
  <si>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</si>
  <si>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</si>
  <si>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</si>
  <si>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</si>
  <si>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</si>
  <si>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</si>
  <si>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</si>
  <si>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</si>
  <si>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</si>
  <si>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</si>
  <si>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</si>
  <si>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</si>
  <si>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</si>
  <si>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</si>
  <si>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</si>
  <si>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</si>
  <si>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</si>
  <si>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</si>
  <si>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</si>
  <si>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</si>
  <si>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</si>
  <si>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</si>
  <si>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</si>
  <si>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</si>
  <si>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</si>
  <si>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</si>
  <si>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</si>
  <si>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</si>
  <si>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</si>
  <si>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</si>
  <si>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</si>
  <si>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</si>
  <si>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</si>
  <si>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</si>
  <si>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</si>
  <si>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</si>
  <si>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</si>
  <si>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</si>
  <si>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</si>
  <si>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</si>
  <si>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</si>
  <si>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</si>
  <si>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</si>
  <si>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</si>
  <si>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</si>
  <si>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</si>
  <si>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</si>
  <si>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</si>
  <si>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</si>
  <si>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</si>
  <si>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</si>
  <si>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</si>
  <si>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</si>
  <si>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</si>
  <si>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</si>
  <si>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</si>
  <si>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</si>
  <si>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</si>
  <si>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</si>
  <si>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</si>
  <si>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</si>
  <si>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</si>
  <si>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</si>
  <si>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</si>
  <si>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</si>
  <si>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</si>
  <si>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</si>
  <si>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</si>
  <si>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</si>
  <si>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</si>
  <si>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</si>
  <si>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</si>
  <si>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</si>
  <si>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</si>
  <si>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</si>
  <si>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</si>
  <si>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</si>
  <si>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</si>
  <si>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</si>
  <si>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</si>
  <si>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</si>
  <si>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</si>
  <si>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</si>
  <si>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</si>
  <si>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</si>
  <si>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</si>
  <si>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</si>
  <si>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</si>
  <si>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</si>
  <si>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</si>
  <si>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</si>
  <si>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</si>
  <si>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</si>
  <si>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</si>
  <si>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</si>
  <si>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</si>
  <si>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</si>
  <si>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</si>
  <si>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</si>
  <si>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</si>
  <si>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</si>
  <si>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</si>
  <si>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</si>
  <si>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</si>
  <si>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</si>
  <si>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</si>
  <si>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</si>
  <si>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</si>
  <si>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</si>
  <si>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</si>
  <si>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</si>
  <si>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</si>
  <si>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</si>
  <si>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</si>
  <si>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</si>
  <si>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</si>
  <si>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</si>
  <si>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</si>
  <si>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</si>
  <si>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</si>
  <si>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</si>
  <si>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</si>
  <si>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</si>
  <si>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</si>
  <si>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</si>
  <si>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</si>
  <si>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</si>
  <si>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</si>
  <si>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</si>
  <si>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</si>
  <si>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</si>
  <si>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</si>
  <si>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</si>
  <si>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</si>
  <si>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</si>
  <si>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</si>
  <si>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</si>
  <si>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</si>
  <si>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</si>
  <si>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</si>
  <si>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</si>
  <si>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</si>
  <si>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</si>
  <si>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</si>
  <si>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</si>
  <si>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</si>
  <si>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</si>
  <si>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</si>
  <si>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</si>
  <si>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</si>
  <si>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</si>
  <si>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</si>
  <si>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</si>
  <si>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</si>
  <si>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</si>
  <si>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</si>
  <si>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</si>
  <si>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</si>
  <si>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</si>
  <si>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</si>
  <si>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</si>
  <si>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</si>
  <si>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</si>
  <si>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</si>
  <si>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</si>
  <si>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</si>
  <si>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</si>
  <si>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</si>
  <si>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</si>
  <si>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</si>
  <si>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</si>
  <si>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</si>
  <si>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</si>
  <si>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 xml:space="preserve">Loc no 33/5 Insulator hoisting pending ROW </t>
  </si>
  <si>
    <t>Loc no 32A/1 Insulator hoisting pending due to ROW</t>
  </si>
  <si>
    <t xml:space="preserve">2 Gang shifted to TA 512 </t>
  </si>
  <si>
    <t>Loc NO Insulator Hoisting pending  32/0,32/1,32/2</t>
  </si>
  <si>
    <t xml:space="preserve">Akil </t>
  </si>
  <si>
    <t>Akil Hussain</t>
  </si>
  <si>
    <t xml:space="preserve">Section AP6 to AP7: All Phase  Conductor paying out &amp; Rough sag completed </t>
  </si>
  <si>
    <t xml:space="preserve">All phase Conductor paying out &amp; Rough sag completed </t>
  </si>
  <si>
    <t>Insulator Hoisting wip - 5/10</t>
  </si>
  <si>
    <t>Date :-23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</si>
</sst>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48" fillId="23" borderId="1" xfId="0" applyFon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center" vertical="center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6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1" fontId="19" fillId="2" borderId="9" xfId="97" applyNumberFormat="1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0" xfId="33" applyFont="1" applyFill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0" fillId="0" borderId="24" xfId="97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213830</xdr:colOff>
      <xdr:row>85</xdr:row>
      <xdr:rowOff>68033</xdr:rowOff>
    </xdr:from>
    <xdr:to>
      <xdr:col>8</xdr:col>
      <xdr:colOff>182944</xdr:colOff>
      <xdr:row>86</xdr:row>
      <xdr:rowOff>57450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DE4833BB-AFA6-4714-854C-F513A75E8AC4}"/>
            </a:ext>
          </a:extLst>
        </xdr:cNvPr>
        <xdr:cNvSpPr>
          <a:spLocks/>
        </xdr:cNvSpPr>
      </xdr:nvSpPr>
      <xdr:spPr bwMode="auto">
        <a:xfrm>
          <a:off x="2060514" y="17232472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58317</xdr:rowOff>
    </xdr:from>
    <xdr:to>
      <xdr:col>10</xdr:col>
      <xdr:colOff>184668</xdr:colOff>
      <xdr:row>86</xdr:row>
      <xdr:rowOff>28296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11086895-2978-4AFA-BF7C-D02B97E64803}"/>
            </a:ext>
          </a:extLst>
        </xdr:cNvPr>
        <xdr:cNvSpPr>
          <a:spLocks/>
        </xdr:cNvSpPr>
      </xdr:nvSpPr>
      <xdr:spPr bwMode="auto">
        <a:xfrm>
          <a:off x="2701990" y="17222756"/>
          <a:ext cx="699795" cy="16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223548</xdr:colOff>
      <xdr:row>85</xdr:row>
      <xdr:rowOff>77754</xdr:rowOff>
    </xdr:from>
    <xdr:to>
      <xdr:col>12</xdr:col>
      <xdr:colOff>202381</xdr:colOff>
      <xdr:row>86</xdr:row>
      <xdr:rowOff>67171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24219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29158</xdr:rowOff>
    </xdr:from>
    <xdr:to>
      <xdr:col>14</xdr:col>
      <xdr:colOff>213826</xdr:colOff>
      <xdr:row>86</xdr:row>
      <xdr:rowOff>8851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193597"/>
          <a:ext cx="670634" cy="1740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38014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154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48596</xdr:rowOff>
    </xdr:from>
    <xdr:to>
      <xdr:col>18</xdr:col>
      <xdr:colOff>233266</xdr:colOff>
      <xdr:row>86</xdr:row>
      <xdr:rowOff>38014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5"/>
          <a:ext cx="738672" cy="1838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38014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28294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1740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38014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47733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85</xdr:row>
      <xdr:rowOff>77750</xdr:rowOff>
    </xdr:from>
    <xdr:to>
      <xdr:col>28</xdr:col>
      <xdr:colOff>192660</xdr:colOff>
      <xdr:row>86</xdr:row>
      <xdr:rowOff>67167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43342" y="17242189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155511</xdr:colOff>
      <xdr:row>85</xdr:row>
      <xdr:rowOff>58315</xdr:rowOff>
    </xdr:from>
    <xdr:to>
      <xdr:col>30</xdr:col>
      <xdr:colOff>153783</xdr:colOff>
      <xdr:row>86</xdr:row>
      <xdr:rowOff>47732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26506" y="17222754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8" customWidth="1"/>
    <col min="2" max="2" width="31.42578125" style="198" customWidth="1"/>
    <col min="3" max="3" width="9.140625" style="198"/>
    <col min="4" max="4" width="15.5703125" style="198" customWidth="1"/>
    <col min="5" max="5" width="12" style="198" customWidth="1"/>
    <col min="6" max="6" width="14.140625" style="198" customWidth="1"/>
    <col min="7" max="7" width="7.85546875" style="198" customWidth="1"/>
    <col min="8" max="8" width="7.140625" style="198" customWidth="1"/>
    <col min="9" max="9" width="7.85546875" style="198" customWidth="1"/>
    <col min="10" max="10" width="13" style="198" customWidth="1"/>
    <col min="11" max="11" width="9.85546875" style="198" customWidth="1"/>
    <col min="12" max="12" width="9.140625" style="198" customWidth="1"/>
    <col min="13" max="13" width="32.28515625" style="198" customWidth="1"/>
    <col min="14" max="16384" width="9.140625" style="198"/>
  </cols>
  <sheetData>
    <row r="1" spans="2:16" ht="3" customHeight="1" x14ac:dyDescent="0.25">
      <c r="B1" s="270"/>
    </row>
    <row r="2" spans="2:16" x14ac:dyDescent="0.25">
      <c r="B2" s="376" t="s">
        <v>526</v>
      </c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</row>
    <row r="3" spans="2:16" x14ac:dyDescent="0.25">
      <c r="B3" s="376" t="s">
        <v>527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</row>
    <row r="4" spans="2:16" x14ac:dyDescent="0.25">
      <c r="B4" s="376" t="s">
        <v>528</v>
      </c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</row>
    <row r="5" spans="2:16" x14ac:dyDescent="0.25">
      <c r="B5" s="375" t="s">
        <v>530</v>
      </c>
      <c r="C5" s="375"/>
      <c r="D5" s="375"/>
      <c r="E5" s="375"/>
      <c r="F5" s="376" t="s">
        <v>529</v>
      </c>
      <c r="G5" s="376"/>
      <c r="H5" s="376"/>
      <c r="I5" s="376"/>
      <c r="J5" s="376"/>
      <c r="K5" s="380" t="s">
        <v>743</v>
      </c>
      <c r="L5" s="381"/>
      <c r="M5" s="382"/>
    </row>
    <row r="6" spans="2:16" x14ac:dyDescent="0.25">
      <c r="B6" s="375" t="s">
        <v>538</v>
      </c>
      <c r="C6" s="375"/>
      <c r="D6" s="375"/>
      <c r="E6" s="375"/>
      <c r="F6" s="376" t="s">
        <v>537</v>
      </c>
      <c r="G6" s="376"/>
      <c r="H6" s="376"/>
      <c r="I6" s="376"/>
      <c r="J6" s="376"/>
      <c r="K6" s="377" t="s">
        <v>539</v>
      </c>
      <c r="L6" s="377"/>
      <c r="M6" s="377"/>
    </row>
    <row r="7" spans="2:16" x14ac:dyDescent="0.25">
      <c r="B7" s="378" t="s">
        <v>511</v>
      </c>
      <c r="C7" s="378" t="s">
        <v>140</v>
      </c>
      <c r="D7" s="271" t="s">
        <v>49</v>
      </c>
      <c r="E7" s="271" t="s">
        <v>512</v>
      </c>
      <c r="F7" s="271" t="s">
        <v>0</v>
      </c>
      <c r="G7" s="379">
        <v>45962</v>
      </c>
      <c r="H7" s="378"/>
      <c r="I7" s="378" t="s">
        <v>151</v>
      </c>
      <c r="J7" s="378" t="s">
        <v>513</v>
      </c>
      <c r="K7" s="272">
        <v>45992</v>
      </c>
      <c r="L7" s="272">
        <f>K7+31</f>
        <v>46023</v>
      </c>
      <c r="M7" s="378" t="s">
        <v>1</v>
      </c>
    </row>
    <row r="8" spans="2:16" x14ac:dyDescent="0.25">
      <c r="B8" s="378"/>
      <c r="C8" s="378"/>
      <c r="D8" s="271" t="s">
        <v>150</v>
      </c>
      <c r="E8" s="271" t="s">
        <v>514</v>
      </c>
      <c r="F8" s="271" t="s">
        <v>515</v>
      </c>
      <c r="G8" s="378" t="s">
        <v>510</v>
      </c>
      <c r="H8" s="378" t="s">
        <v>516</v>
      </c>
      <c r="I8" s="378"/>
      <c r="J8" s="378"/>
      <c r="K8" s="378" t="s">
        <v>510</v>
      </c>
      <c r="L8" s="378" t="s">
        <v>510</v>
      </c>
      <c r="M8" s="378"/>
    </row>
    <row r="9" spans="2:16" x14ac:dyDescent="0.25">
      <c r="B9" s="378"/>
      <c r="C9" s="378"/>
      <c r="D9" s="273"/>
      <c r="E9" s="272">
        <v>45931</v>
      </c>
      <c r="F9" s="272" t="s">
        <v>674</v>
      </c>
      <c r="G9" s="378"/>
      <c r="H9" s="378"/>
      <c r="I9" s="378"/>
      <c r="J9" s="378"/>
      <c r="K9" s="378"/>
      <c r="L9" s="378"/>
      <c r="M9" s="378"/>
    </row>
    <row r="10" spans="2:16" x14ac:dyDescent="0.25">
      <c r="B10" s="274" t="s">
        <v>517</v>
      </c>
      <c r="C10" s="275" t="s">
        <v>61</v>
      </c>
      <c r="D10" s="276">
        <v>117.85085099999999</v>
      </c>
      <c r="E10" s="276">
        <v>117.85085099999999</v>
      </c>
      <c r="F10" s="276">
        <f>D10-E10</f>
        <v>0</v>
      </c>
      <c r="G10" s="277"/>
      <c r="H10" s="277"/>
      <c r="I10" s="277"/>
      <c r="J10" s="276">
        <f>E10+H10</f>
        <v>117.85085099999999</v>
      </c>
      <c r="K10" s="277"/>
      <c r="L10" s="277"/>
      <c r="M10" s="275"/>
    </row>
    <row r="11" spans="2:16" x14ac:dyDescent="0.25">
      <c r="B11" s="278" t="s">
        <v>156</v>
      </c>
      <c r="C11" s="279" t="s">
        <v>61</v>
      </c>
      <c r="D11" s="280">
        <v>117.85085099999999</v>
      </c>
      <c r="E11" s="280">
        <v>117.85085099999999</v>
      </c>
      <c r="F11" s="280">
        <f>D11-E11</f>
        <v>0</v>
      </c>
      <c r="G11" s="279"/>
      <c r="H11" s="279"/>
      <c r="I11" s="281"/>
      <c r="J11" s="280">
        <f t="shared" ref="J11:J26" si="0">E11+H11</f>
        <v>117.85085099999999</v>
      </c>
      <c r="K11" s="281"/>
      <c r="L11" s="281"/>
      <c r="M11" s="279"/>
    </row>
    <row r="12" spans="2:16" x14ac:dyDescent="0.25">
      <c r="B12" s="282" t="s">
        <v>518</v>
      </c>
      <c r="C12" s="283" t="s">
        <v>62</v>
      </c>
      <c r="D12" s="284">
        <v>313</v>
      </c>
      <c r="E12" s="284">
        <v>313</v>
      </c>
      <c r="F12" s="283">
        <f>D12-E12</f>
        <v>0</v>
      </c>
      <c r="G12" s="283"/>
      <c r="H12" s="283"/>
      <c r="I12" s="283"/>
      <c r="J12" s="283">
        <f t="shared" si="0"/>
        <v>313</v>
      </c>
      <c r="K12" s="283"/>
      <c r="L12" s="283"/>
      <c r="M12" s="283"/>
    </row>
    <row r="13" spans="2:16" x14ac:dyDescent="0.25">
      <c r="B13" s="285" t="s">
        <v>519</v>
      </c>
      <c r="C13" s="283" t="s">
        <v>520</v>
      </c>
      <c r="D13" s="284">
        <v>313</v>
      </c>
      <c r="E13" s="284">
        <v>313</v>
      </c>
      <c r="F13" s="283">
        <f>D13-E13</f>
        <v>0</v>
      </c>
      <c r="G13" s="283"/>
      <c r="H13" s="283"/>
      <c r="I13" s="283"/>
      <c r="J13" s="283">
        <f t="shared" si="0"/>
        <v>313</v>
      </c>
      <c r="K13" s="286"/>
      <c r="L13" s="286"/>
      <c r="M13" s="286"/>
    </row>
    <row r="14" spans="2:16" x14ac:dyDescent="0.25">
      <c r="B14" s="287" t="s">
        <v>14</v>
      </c>
      <c r="C14" s="288"/>
      <c r="D14" s="289"/>
      <c r="E14" s="289"/>
      <c r="F14" s="290"/>
      <c r="G14" s="290"/>
      <c r="H14" s="290"/>
      <c r="I14" s="290"/>
      <c r="J14" s="290">
        <f t="shared" si="0"/>
        <v>0</v>
      </c>
      <c r="K14" s="290"/>
      <c r="L14" s="290"/>
      <c r="M14" s="290"/>
    </row>
    <row r="15" spans="2:16" x14ac:dyDescent="0.25">
      <c r="B15" s="291" t="s">
        <v>521</v>
      </c>
      <c r="C15" s="292" t="s">
        <v>522</v>
      </c>
      <c r="D15" s="292">
        <v>306</v>
      </c>
      <c r="E15" s="292">
        <v>306</v>
      </c>
      <c r="F15" s="292">
        <f>D15-E15</f>
        <v>0</v>
      </c>
      <c r="G15" s="292"/>
      <c r="H15" s="292"/>
      <c r="I15" s="292"/>
      <c r="J15" s="292">
        <f t="shared" si="0"/>
        <v>306</v>
      </c>
      <c r="K15" s="292"/>
      <c r="L15" s="292"/>
      <c r="M15" s="292"/>
    </row>
    <row r="16" spans="2:16" x14ac:dyDescent="0.25">
      <c r="B16" s="293" t="s">
        <v>523</v>
      </c>
      <c r="C16" s="292" t="s">
        <v>520</v>
      </c>
      <c r="D16" s="292">
        <v>306</v>
      </c>
      <c r="E16" s="292">
        <f>221+36</f>
        <v>257</v>
      </c>
      <c r="F16" s="292">
        <f>D16-E16</f>
        <v>49</v>
      </c>
      <c r="G16" s="292">
        <v>49</v>
      </c>
      <c r="H16" s="292">
        <v>16</v>
      </c>
      <c r="I16" s="292">
        <v>12</v>
      </c>
      <c r="J16" s="292">
        <f>E16+H16</f>
        <v>273</v>
      </c>
      <c r="K16" s="292"/>
      <c r="L16" s="294"/>
      <c r="M16" s="373" t="s">
        <v>736</v>
      </c>
      <c r="O16" s="198">
        <f>D16-J16</f>
        <v>33</v>
      </c>
      <c r="P16" s="198">
        <f>O16-10</f>
        <v>23</v>
      </c>
    </row>
    <row r="17" spans="2:14" x14ac:dyDescent="0.25">
      <c r="B17" s="302" t="s">
        <v>14</v>
      </c>
      <c r="C17" s="303"/>
      <c r="D17" s="304"/>
      <c r="E17" s="304"/>
      <c r="F17" s="304"/>
      <c r="G17" s="304">
        <v>15</v>
      </c>
      <c r="H17" s="304">
        <v>11</v>
      </c>
      <c r="I17" s="304">
        <v>11</v>
      </c>
      <c r="J17" s="304">
        <f t="shared" si="0"/>
        <v>11</v>
      </c>
      <c r="K17" s="304"/>
      <c r="L17" s="304"/>
      <c r="M17" s="374"/>
    </row>
    <row r="18" spans="2:14" ht="17.25" customHeight="1" x14ac:dyDescent="0.25">
      <c r="B18" s="295" t="s">
        <v>531</v>
      </c>
      <c r="C18" s="296" t="s">
        <v>61</v>
      </c>
      <c r="D18" s="297">
        <v>4285.0559999999996</v>
      </c>
      <c r="E18" s="297">
        <v>4094.9850000000001</v>
      </c>
      <c r="F18" s="297">
        <f t="shared" ref="F18:F24" si="1">D18-E18</f>
        <v>190.07099999999946</v>
      </c>
      <c r="G18" s="296"/>
      <c r="H18" s="296"/>
      <c r="I18" s="296"/>
      <c r="J18" s="297">
        <f t="shared" si="0"/>
        <v>4094.9850000000001</v>
      </c>
      <c r="K18" s="296"/>
      <c r="L18" s="296"/>
      <c r="M18" s="296"/>
    </row>
    <row r="19" spans="2:14" x14ac:dyDescent="0.25">
      <c r="B19" s="295" t="s">
        <v>54</v>
      </c>
      <c r="C19" s="296" t="s">
        <v>61</v>
      </c>
      <c r="D19" s="297">
        <v>121.471</v>
      </c>
      <c r="E19" s="297">
        <v>113.92</v>
      </c>
      <c r="F19" s="297">
        <f t="shared" si="1"/>
        <v>7.5510000000000019</v>
      </c>
      <c r="G19" s="296"/>
      <c r="H19" s="296"/>
      <c r="I19" s="296"/>
      <c r="J19" s="297">
        <f t="shared" si="0"/>
        <v>113.92</v>
      </c>
      <c r="K19" s="296"/>
      <c r="L19" s="296"/>
      <c r="M19" s="312" t="s">
        <v>676</v>
      </c>
    </row>
    <row r="20" spans="2:14" ht="31.5" x14ac:dyDescent="0.25">
      <c r="B20" s="295" t="s">
        <v>524</v>
      </c>
      <c r="C20" s="296" t="s">
        <v>55</v>
      </c>
      <c r="D20" s="297">
        <v>11844</v>
      </c>
      <c r="E20" s="297">
        <v>10480</v>
      </c>
      <c r="F20" s="296">
        <f t="shared" si="1"/>
        <v>1364</v>
      </c>
      <c r="G20" s="296"/>
      <c r="H20" s="296"/>
      <c r="I20" s="296"/>
      <c r="J20" s="297">
        <f t="shared" si="0"/>
        <v>10480</v>
      </c>
      <c r="K20" s="296"/>
      <c r="L20" s="296"/>
      <c r="M20" s="312" t="s">
        <v>675</v>
      </c>
      <c r="N20" s="311"/>
    </row>
    <row r="21" spans="2:14" x14ac:dyDescent="0.25">
      <c r="B21" s="295" t="s">
        <v>525</v>
      </c>
      <c r="C21" s="296" t="s">
        <v>411</v>
      </c>
      <c r="D21" s="299">
        <v>1</v>
      </c>
      <c r="E21" s="299">
        <v>1</v>
      </c>
      <c r="F21" s="300">
        <f t="shared" si="1"/>
        <v>0</v>
      </c>
      <c r="G21" s="296"/>
      <c r="H21" s="296"/>
      <c r="I21" s="296"/>
      <c r="J21" s="299">
        <f t="shared" si="0"/>
        <v>1</v>
      </c>
      <c r="K21" s="296"/>
      <c r="L21" s="296"/>
      <c r="M21" s="296"/>
    </row>
    <row r="22" spans="2:14" ht="45" x14ac:dyDescent="0.25">
      <c r="B22" s="295" t="s">
        <v>504</v>
      </c>
      <c r="C22" s="296" t="s">
        <v>61</v>
      </c>
      <c r="D22" s="297">
        <v>117.85085099999999</v>
      </c>
      <c r="E22" s="297">
        <f>21.495+4.922</f>
        <v>26.417000000000002</v>
      </c>
      <c r="F22" s="297">
        <f t="shared" si="1"/>
        <v>91.43385099999999</v>
      </c>
      <c r="G22" s="297">
        <v>20</v>
      </c>
      <c r="H22" s="297"/>
      <c r="I22" s="297">
        <v>5.3209999999999997</v>
      </c>
      <c r="J22" s="297">
        <f t="shared" si="0"/>
        <v>26.417000000000002</v>
      </c>
      <c r="K22" s="297">
        <v>35</v>
      </c>
      <c r="L22" s="297">
        <v>36.432566999999992</v>
      </c>
      <c r="M22" s="371" t="s">
        <v>740</v>
      </c>
    </row>
    <row r="23" spans="2:14" x14ac:dyDescent="0.25">
      <c r="B23" s="295" t="s">
        <v>532</v>
      </c>
      <c r="C23" s="296" t="s">
        <v>534</v>
      </c>
      <c r="D23" s="296">
        <v>37</v>
      </c>
      <c r="E23" s="296">
        <v>7</v>
      </c>
      <c r="F23" s="296">
        <f t="shared" si="1"/>
        <v>30</v>
      </c>
      <c r="G23" s="296">
        <v>7</v>
      </c>
      <c r="H23" s="296"/>
      <c r="I23" s="296">
        <v>1</v>
      </c>
      <c r="J23" s="296">
        <f t="shared" si="0"/>
        <v>7</v>
      </c>
      <c r="K23" s="296">
        <v>12</v>
      </c>
      <c r="L23" s="296">
        <v>11</v>
      </c>
      <c r="M23" s="305"/>
    </row>
    <row r="24" spans="2:14" x14ac:dyDescent="0.25">
      <c r="B24" s="295" t="s">
        <v>533</v>
      </c>
      <c r="C24" s="296" t="s">
        <v>534</v>
      </c>
      <c r="D24" s="296">
        <v>23</v>
      </c>
      <c r="E24" s="296">
        <v>1</v>
      </c>
      <c r="F24" s="296">
        <f t="shared" si="1"/>
        <v>22</v>
      </c>
      <c r="G24" s="296">
        <v>3</v>
      </c>
      <c r="H24" s="296"/>
      <c r="I24" s="297">
        <v>1</v>
      </c>
      <c r="J24" s="296">
        <f t="shared" si="0"/>
        <v>1</v>
      </c>
      <c r="K24" s="296">
        <v>15</v>
      </c>
      <c r="L24" s="296">
        <v>4</v>
      </c>
      <c r="M24" s="301"/>
    </row>
    <row r="25" spans="2:14" x14ac:dyDescent="0.25">
      <c r="B25" s="302" t="s">
        <v>14</v>
      </c>
      <c r="C25" s="303"/>
      <c r="D25" s="304"/>
      <c r="E25" s="304"/>
      <c r="F25" s="304"/>
      <c r="G25" s="304">
        <v>2</v>
      </c>
      <c r="H25" s="304"/>
      <c r="I25" s="304">
        <v>1</v>
      </c>
      <c r="J25" s="304">
        <v>2</v>
      </c>
      <c r="K25" s="304">
        <v>4</v>
      </c>
      <c r="L25" s="304">
        <v>5</v>
      </c>
      <c r="M25" s="304"/>
    </row>
    <row r="26" spans="2:14" x14ac:dyDescent="0.25">
      <c r="B26" s="295" t="s">
        <v>535</v>
      </c>
      <c r="C26" s="296" t="s">
        <v>61</v>
      </c>
      <c r="D26" s="297">
        <v>117.85085099999999</v>
      </c>
      <c r="E26" s="297">
        <f>13.612+4.6</f>
        <v>18.212</v>
      </c>
      <c r="F26" s="298">
        <f t="shared" ref="F26" si="2">D26-E26</f>
        <v>99.638850999999988</v>
      </c>
      <c r="G26" s="296">
        <v>30</v>
      </c>
      <c r="H26" s="296"/>
      <c r="I26" s="296"/>
      <c r="J26" s="297">
        <f t="shared" si="0"/>
        <v>18.212</v>
      </c>
      <c r="K26" s="296">
        <v>30</v>
      </c>
      <c r="L26" s="296">
        <v>40</v>
      </c>
      <c r="M26" s="305"/>
    </row>
    <row r="27" spans="2:14" x14ac:dyDescent="0.25">
      <c r="B27" s="302" t="s">
        <v>14</v>
      </c>
      <c r="C27" s="303"/>
      <c r="D27" s="304"/>
      <c r="E27" s="304"/>
      <c r="F27" s="304"/>
      <c r="G27" s="304">
        <v>2</v>
      </c>
      <c r="H27" s="304"/>
      <c r="I27" s="304"/>
      <c r="J27" s="304">
        <v>1</v>
      </c>
      <c r="K27" s="304">
        <v>2</v>
      </c>
      <c r="L27" s="304">
        <v>3</v>
      </c>
      <c r="M27" s="304"/>
    </row>
  </sheetData>
  <mergeCells count="20">
    <mergeCell ref="B2:M2"/>
    <mergeCell ref="B3:M3"/>
    <mergeCell ref="B4:M4"/>
    <mergeCell ref="B5:E5"/>
    <mergeCell ref="F5:J5"/>
    <mergeCell ref="K5:M5"/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21" zoomScale="98" zoomScaleNormal="98" zoomScaleSheetLayoutView="73" workbookViewId="0">
      <selection activeCell="A27" sqref="A27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5" t="s">
        <v>90</v>
      </c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7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8">
        <v>45976</v>
      </c>
      <c r="AR2" s="449"/>
      <c r="AS2" s="449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32" t="s">
        <v>51</v>
      </c>
      <c r="D4" s="432"/>
      <c r="E4" s="432" t="s">
        <v>56</v>
      </c>
      <c r="F4" s="432"/>
      <c r="G4" s="432"/>
      <c r="H4" s="432"/>
      <c r="I4" s="428" t="s">
        <v>140</v>
      </c>
      <c r="J4" s="428"/>
      <c r="K4" s="428" t="s">
        <v>141</v>
      </c>
      <c r="L4" s="428"/>
      <c r="M4" s="428" t="s">
        <v>126</v>
      </c>
      <c r="N4" s="428"/>
      <c r="O4" s="428"/>
      <c r="P4" s="428" t="s">
        <v>0</v>
      </c>
      <c r="Q4" s="42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28" t="s">
        <v>91</v>
      </c>
      <c r="AD4" s="428"/>
      <c r="AE4" s="428"/>
      <c r="AF4" s="428"/>
      <c r="AI4" s="15"/>
      <c r="AJ4" s="16"/>
      <c r="AL4" s="428" t="s">
        <v>99</v>
      </c>
      <c r="AM4" s="428"/>
      <c r="AN4" s="428"/>
      <c r="AO4" s="428"/>
      <c r="AP4" s="428"/>
      <c r="AQ4" s="428"/>
      <c r="AR4" s="10"/>
      <c r="AS4" s="10"/>
      <c r="AT4" s="2"/>
    </row>
    <row r="5" spans="2:54" ht="15" customHeight="1" x14ac:dyDescent="0.2">
      <c r="B5" s="1"/>
      <c r="C5" s="432">
        <v>1</v>
      </c>
      <c r="D5" s="432"/>
      <c r="E5" s="428" t="s">
        <v>52</v>
      </c>
      <c r="F5" s="428"/>
      <c r="G5" s="428"/>
      <c r="H5" s="428"/>
      <c r="I5" s="428" t="s">
        <v>53</v>
      </c>
      <c r="J5" s="428"/>
      <c r="K5" s="433">
        <v>313</v>
      </c>
      <c r="L5" s="433"/>
      <c r="M5" s="429">
        <v>313</v>
      </c>
      <c r="N5" s="429"/>
      <c r="O5" s="429"/>
      <c r="P5" s="430">
        <f>K5-M5</f>
        <v>0</v>
      </c>
      <c r="Q5" s="430"/>
      <c r="R5" s="10"/>
      <c r="S5" s="10"/>
      <c r="T5" s="10"/>
      <c r="U5" s="10"/>
      <c r="V5" s="10"/>
      <c r="W5" s="10"/>
      <c r="X5" s="10"/>
      <c r="Z5" s="15"/>
      <c r="AA5" s="15"/>
      <c r="AC5" s="428" t="s">
        <v>92</v>
      </c>
      <c r="AD5" s="428"/>
      <c r="AE5" s="428"/>
      <c r="AF5" s="428"/>
      <c r="AI5" s="15"/>
      <c r="AJ5" s="15"/>
      <c r="AL5" s="428" t="s">
        <v>100</v>
      </c>
      <c r="AM5" s="428"/>
      <c r="AN5" s="428"/>
      <c r="AO5" s="428"/>
      <c r="AP5" s="428"/>
      <c r="AQ5" s="428"/>
      <c r="AR5" s="10"/>
      <c r="AS5" s="10"/>
      <c r="AT5" s="2"/>
    </row>
    <row r="6" spans="2:54" x14ac:dyDescent="0.2">
      <c r="B6" s="1"/>
      <c r="C6" s="432">
        <v>2</v>
      </c>
      <c r="D6" s="432"/>
      <c r="E6" s="428" t="s">
        <v>17</v>
      </c>
      <c r="F6" s="428"/>
      <c r="G6" s="428"/>
      <c r="H6" s="428"/>
      <c r="I6" s="428" t="s">
        <v>53</v>
      </c>
      <c r="J6" s="428"/>
      <c r="K6" s="433">
        <v>306</v>
      </c>
      <c r="L6" s="433"/>
      <c r="M6" s="429">
        <v>292</v>
      </c>
      <c r="N6" s="429"/>
      <c r="O6" s="429"/>
      <c r="P6" s="430">
        <f>K6-M6</f>
        <v>14</v>
      </c>
      <c r="Q6" s="430"/>
      <c r="R6" s="10"/>
      <c r="S6" s="10"/>
      <c r="T6" s="10" t="s">
        <v>262</v>
      </c>
      <c r="U6" s="10"/>
      <c r="V6" s="10"/>
      <c r="W6" s="10"/>
      <c r="X6" s="10"/>
      <c r="Z6" s="431"/>
      <c r="AA6" s="15"/>
      <c r="AB6" s="431"/>
      <c r="AC6" s="428" t="s">
        <v>95</v>
      </c>
      <c r="AD6" s="428"/>
      <c r="AE6" s="428"/>
      <c r="AF6" s="428"/>
      <c r="AI6" s="431"/>
      <c r="AJ6" s="15">
        <v>4</v>
      </c>
      <c r="AK6" s="431"/>
      <c r="AL6" s="428" t="s">
        <v>101</v>
      </c>
      <c r="AM6" s="428"/>
      <c r="AN6" s="428"/>
      <c r="AO6" s="428"/>
      <c r="AP6" s="428"/>
      <c r="AQ6" s="428"/>
      <c r="AR6" s="10"/>
      <c r="AS6" s="10"/>
      <c r="AT6" s="2"/>
    </row>
    <row r="7" spans="2:54" x14ac:dyDescent="0.2">
      <c r="B7" s="1"/>
      <c r="C7" s="432">
        <v>3</v>
      </c>
      <c r="D7" s="432"/>
      <c r="E7" s="428" t="s">
        <v>142</v>
      </c>
      <c r="F7" s="428"/>
      <c r="G7" s="428"/>
      <c r="H7" s="428"/>
      <c r="I7" s="428" t="s">
        <v>53</v>
      </c>
      <c r="J7" s="428"/>
      <c r="K7" s="433">
        <v>306</v>
      </c>
      <c r="L7" s="433"/>
      <c r="M7" s="429">
        <f>'DPR_TA-413 '!J16</f>
        <v>273</v>
      </c>
      <c r="N7" s="429"/>
      <c r="O7" s="429"/>
      <c r="P7" s="430">
        <f>K7-M7</f>
        <v>33</v>
      </c>
      <c r="Q7" s="430"/>
      <c r="R7" s="10"/>
      <c r="S7" s="10"/>
      <c r="T7" s="10"/>
      <c r="U7" s="10"/>
      <c r="V7" s="10"/>
      <c r="W7" s="10"/>
      <c r="X7" s="10"/>
      <c r="Z7" s="431"/>
      <c r="AA7" s="437">
        <v>1</v>
      </c>
      <c r="AB7" s="431"/>
      <c r="AC7" s="428" t="s">
        <v>96</v>
      </c>
      <c r="AD7" s="428"/>
      <c r="AE7" s="428"/>
      <c r="AF7" s="428"/>
      <c r="AI7" s="431"/>
      <c r="AJ7" s="17"/>
      <c r="AK7" s="431"/>
      <c r="AL7" s="473" t="s">
        <v>102</v>
      </c>
      <c r="AM7" s="474"/>
      <c r="AN7" s="474"/>
      <c r="AO7" s="474"/>
      <c r="AP7" s="474"/>
      <c r="AQ7" s="475"/>
      <c r="AR7" s="10"/>
      <c r="AS7" s="10"/>
      <c r="AT7" s="2"/>
    </row>
    <row r="8" spans="2:54" ht="15" customHeight="1" x14ac:dyDescent="0.2">
      <c r="B8" s="1"/>
      <c r="C8" s="432">
        <v>4</v>
      </c>
      <c r="D8" s="432"/>
      <c r="E8" s="440" t="s">
        <v>143</v>
      </c>
      <c r="F8" s="463"/>
      <c r="G8" s="463"/>
      <c r="H8" s="441"/>
      <c r="I8" s="440" t="s">
        <v>61</v>
      </c>
      <c r="J8" s="441"/>
      <c r="K8" s="442">
        <v>117.85085099999999</v>
      </c>
      <c r="L8" s="443"/>
      <c r="M8" s="434">
        <f>'DPR_TA-413 '!J22</f>
        <v>26.417000000000002</v>
      </c>
      <c r="N8" s="436"/>
      <c r="O8" s="435"/>
      <c r="P8" s="434">
        <f>K8-M8</f>
        <v>91.43385099999999</v>
      </c>
      <c r="Q8" s="435"/>
      <c r="R8" s="10"/>
      <c r="S8" s="10"/>
      <c r="T8" s="10" t="s">
        <v>261</v>
      </c>
      <c r="U8" s="10"/>
      <c r="V8" s="10"/>
      <c r="W8" s="10"/>
      <c r="X8" s="10"/>
      <c r="Z8" s="431"/>
      <c r="AA8" s="438"/>
      <c r="AB8" s="431"/>
      <c r="AC8" s="428"/>
      <c r="AD8" s="428"/>
      <c r="AE8" s="428"/>
      <c r="AF8" s="428"/>
      <c r="AI8" s="431"/>
      <c r="AJ8" s="18">
        <v>3</v>
      </c>
      <c r="AK8" s="431"/>
      <c r="AL8" s="476"/>
      <c r="AM8" s="477"/>
      <c r="AN8" s="477"/>
      <c r="AO8" s="477"/>
      <c r="AP8" s="477"/>
      <c r="AQ8" s="478"/>
      <c r="AR8" s="10"/>
      <c r="AS8" s="10"/>
      <c r="AT8" s="2"/>
    </row>
    <row r="9" spans="2:54" ht="15" customHeight="1" x14ac:dyDescent="0.2">
      <c r="B9" s="1"/>
      <c r="C9" s="479">
        <v>5</v>
      </c>
      <c r="D9" s="480"/>
      <c r="E9" s="440" t="s">
        <v>144</v>
      </c>
      <c r="F9" s="463"/>
      <c r="G9" s="463"/>
      <c r="H9" s="441"/>
      <c r="I9" s="440" t="s">
        <v>61</v>
      </c>
      <c r="J9" s="441"/>
      <c r="K9" s="442">
        <v>117.85085099999999</v>
      </c>
      <c r="L9" s="443"/>
      <c r="M9" s="434">
        <f>M8</f>
        <v>26.417000000000002</v>
      </c>
      <c r="N9" s="436"/>
      <c r="O9" s="435"/>
      <c r="P9" s="434">
        <f>K9-M9</f>
        <v>91.43385099999999</v>
      </c>
      <c r="Q9" s="435"/>
      <c r="R9" s="10"/>
      <c r="S9" s="10"/>
      <c r="T9" s="10"/>
      <c r="U9" s="10"/>
      <c r="V9" s="10"/>
      <c r="W9" s="10"/>
      <c r="X9" s="10"/>
      <c r="Z9" s="431"/>
      <c r="AA9" s="19">
        <v>1</v>
      </c>
      <c r="AB9" s="431"/>
      <c r="AC9" s="428" t="s">
        <v>97</v>
      </c>
      <c r="AD9" s="428"/>
      <c r="AE9" s="428"/>
      <c r="AF9" s="428"/>
      <c r="AI9" s="431"/>
      <c r="AJ9" s="20">
        <v>2</v>
      </c>
      <c r="AK9" s="431"/>
      <c r="AL9" s="428" t="s">
        <v>103</v>
      </c>
      <c r="AM9" s="428"/>
      <c r="AN9" s="428"/>
      <c r="AO9" s="428"/>
      <c r="AP9" s="428"/>
      <c r="AQ9" s="428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32"/>
      <c r="AD10" s="432"/>
      <c r="AE10" s="432"/>
      <c r="AF10" s="432"/>
      <c r="AI10" s="15"/>
      <c r="AJ10" s="15"/>
      <c r="AL10" s="428" t="s">
        <v>104</v>
      </c>
      <c r="AM10" s="428"/>
      <c r="AN10" s="428"/>
      <c r="AO10" s="428"/>
      <c r="AP10" s="428"/>
      <c r="AQ10" s="428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4"/>
      <c r="Q11" s="444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39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39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39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7"/>
      <c r="AT23" s="27"/>
    </row>
    <row r="24" spans="2:53" ht="20.25" customHeight="1" x14ac:dyDescent="0.2">
      <c r="B24" s="427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7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388" t="s">
        <v>397</v>
      </c>
      <c r="AD51" s="388"/>
      <c r="AE51" s="388"/>
      <c r="AF51" s="73"/>
      <c r="AG51" s="73"/>
      <c r="AH51" s="73"/>
      <c r="AI51" s="74"/>
      <c r="AJ51" s="401" t="s">
        <v>464</v>
      </c>
      <c r="AK51" s="401"/>
      <c r="AL51" s="401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387" t="s">
        <v>259</v>
      </c>
      <c r="L59" s="387"/>
      <c r="M59" s="387"/>
      <c r="O59" s="367"/>
      <c r="P59" s="367"/>
      <c r="Q59" s="472" t="s">
        <v>540</v>
      </c>
      <c r="R59" s="472"/>
      <c r="S59" s="472"/>
      <c r="T59" s="472"/>
      <c r="U59" s="472"/>
      <c r="V59" s="472"/>
      <c r="W59" s="472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87" t="s">
        <v>149</v>
      </c>
      <c r="AO59" s="387"/>
      <c r="AP59" s="387"/>
      <c r="AQ59" s="387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64" t="s">
        <v>540</v>
      </c>
      <c r="AN67" s="15"/>
      <c r="AO67" s="15"/>
      <c r="AP67" s="15"/>
      <c r="AQ67" s="64" t="s">
        <v>540</v>
      </c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383" t="s">
        <v>398</v>
      </c>
      <c r="H75" s="383"/>
      <c r="I75" s="383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64" t="s">
        <v>509</v>
      </c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66"/>
      <c r="Q99" s="466"/>
      <c r="R99" s="466"/>
      <c r="S99" s="365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02" t="s">
        <v>509</v>
      </c>
      <c r="AG99" s="402"/>
      <c r="AH99" s="402"/>
      <c r="AI99" s="73"/>
      <c r="AK99" s="365" t="s">
        <v>509</v>
      </c>
      <c r="AL99" s="73"/>
      <c r="AM99" s="73"/>
      <c r="AN99" s="73"/>
      <c r="AO99" s="73"/>
      <c r="AP99" s="73"/>
      <c r="AQ99" s="400" t="s">
        <v>507</v>
      </c>
      <c r="AR99" s="400"/>
      <c r="AS99" s="400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399" t="s">
        <v>540</v>
      </c>
      <c r="X123" s="399"/>
      <c r="Y123" s="399"/>
      <c r="Z123" s="43"/>
      <c r="AA123" s="15"/>
      <c r="AB123" s="43"/>
      <c r="AC123" s="15"/>
      <c r="AD123" s="43"/>
      <c r="AE123" s="15"/>
      <c r="AF123" s="403" t="s">
        <v>503</v>
      </c>
      <c r="AG123" s="403"/>
      <c r="AH123" s="403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50" t="s">
        <v>434</v>
      </c>
      <c r="D132" s="450"/>
      <c r="E132" s="450"/>
      <c r="F132" s="450"/>
      <c r="G132" s="450"/>
      <c r="H132" s="450"/>
      <c r="I132" s="450"/>
      <c r="J132" s="450"/>
      <c r="K132" s="450"/>
      <c r="L132" s="450"/>
      <c r="M132" s="450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51" t="s">
        <v>435</v>
      </c>
      <c r="D133" s="452"/>
      <c r="E133" s="455" t="s">
        <v>436</v>
      </c>
      <c r="F133" s="456"/>
      <c r="G133" s="389" t="s">
        <v>437</v>
      </c>
      <c r="H133" s="390"/>
      <c r="I133" s="391"/>
      <c r="J133" s="389" t="s">
        <v>147</v>
      </c>
      <c r="K133" s="390"/>
      <c r="L133" s="390"/>
      <c r="M133" s="391"/>
      <c r="O133" s="147"/>
    </row>
    <row r="134" spans="2:48" ht="15.75" customHeight="1" x14ac:dyDescent="0.3">
      <c r="C134" s="453"/>
      <c r="D134" s="454"/>
      <c r="E134" s="457"/>
      <c r="F134" s="458"/>
      <c r="G134" s="384" t="s">
        <v>438</v>
      </c>
      <c r="H134" s="385"/>
      <c r="I134" s="95" t="s">
        <v>454</v>
      </c>
      <c r="J134" s="384" t="s">
        <v>438</v>
      </c>
      <c r="K134" s="385"/>
      <c r="L134" s="384" t="s">
        <v>0</v>
      </c>
      <c r="M134" s="385"/>
      <c r="P134" s="470" t="s">
        <v>500</v>
      </c>
      <c r="Q134" s="470"/>
      <c r="R134" s="470"/>
      <c r="S134" s="470"/>
      <c r="T134" s="470"/>
      <c r="U134" s="470"/>
      <c r="V134" s="470"/>
      <c r="W134" s="470"/>
      <c r="X134" s="470"/>
      <c r="Y134" s="470"/>
      <c r="Z134" s="470"/>
      <c r="AA134" s="470"/>
      <c r="AB134" s="470"/>
      <c r="AC134" s="470"/>
      <c r="AD134" s="470"/>
      <c r="AE134" s="470"/>
    </row>
    <row r="135" spans="2:48" x14ac:dyDescent="0.2">
      <c r="C135" s="464" t="s">
        <v>4</v>
      </c>
      <c r="D135" s="465"/>
      <c r="E135" s="461">
        <f>+COUNTIF('Location Summary'!$D$4:$D$616,'Visual Chart'!C135)</f>
        <v>12</v>
      </c>
      <c r="F135" s="462"/>
      <c r="G135" s="407">
        <f>+COUNTIFS('Location Summary'!$D$4:$D$616,'Visual Chart'!C135,'Location Summary'!$K$4:$K$616,"Completed")</f>
        <v>12</v>
      </c>
      <c r="H135" s="408"/>
      <c r="I135" s="180">
        <f>E135-G135</f>
        <v>0</v>
      </c>
      <c r="J135" s="409">
        <f>+COUNTIFS('Location Summary'!$D$4:$D$616,'Visual Chart'!C135,'Location Summary'!$M$4:$M$616,"Completed")</f>
        <v>10</v>
      </c>
      <c r="K135" s="408"/>
      <c r="L135" s="409">
        <f>G135-J135</f>
        <v>2</v>
      </c>
      <c r="M135" s="408"/>
    </row>
    <row r="136" spans="2:48" ht="15.75" x14ac:dyDescent="0.25">
      <c r="C136" s="412" t="s">
        <v>58</v>
      </c>
      <c r="D136" s="413"/>
      <c r="E136" s="410">
        <f>+COUNTIF('Location Summary'!$D$4:$D$616,'Visual Chart'!C136)</f>
        <v>12</v>
      </c>
      <c r="F136" s="411"/>
      <c r="G136" s="459">
        <f>+COUNTIFS('Location Summary'!$D$4:$D$616,'Visual Chart'!C136,'Location Summary'!$K$4:$K$616,"Completed")</f>
        <v>12</v>
      </c>
      <c r="H136" s="460"/>
      <c r="I136" s="96">
        <f t="shared" ref="I136:I164" si="8">E136-G136</f>
        <v>0</v>
      </c>
      <c r="J136" s="404">
        <f>+COUNTIFS('Location Summary'!$D$4:$D$616,'Visual Chart'!C136,'Location Summary'!$M$4:$M$616,"Completed")</f>
        <v>8</v>
      </c>
      <c r="K136" s="405"/>
      <c r="L136" s="404">
        <f t="shared" ref="L136:L164" si="9">G136-J136</f>
        <v>4</v>
      </c>
      <c r="M136" s="405"/>
      <c r="P136" s="467" t="s">
        <v>467</v>
      </c>
      <c r="Q136" s="468"/>
      <c r="R136" s="468"/>
      <c r="S136" s="468"/>
      <c r="T136" s="468"/>
      <c r="U136" s="468"/>
      <c r="V136" s="469"/>
      <c r="W136" s="160"/>
      <c r="X136" s="471" t="s">
        <v>468</v>
      </c>
      <c r="Y136" s="471"/>
      <c r="Z136" s="471"/>
      <c r="AA136" s="471"/>
      <c r="AB136" s="471"/>
      <c r="AC136" s="471"/>
      <c r="AD136" s="471"/>
      <c r="AE136" s="471"/>
    </row>
    <row r="137" spans="2:48" ht="14.25" customHeight="1" x14ac:dyDescent="0.25">
      <c r="C137" s="412" t="s">
        <v>3</v>
      </c>
      <c r="D137" s="413"/>
      <c r="E137" s="410">
        <f>+COUNTIF('Location Summary'!$D$4:$D$616,'Visual Chart'!C137)</f>
        <v>33</v>
      </c>
      <c r="F137" s="411"/>
      <c r="G137" s="406">
        <f>+COUNTIFS('Location Summary'!$D$4:$D$616,'Visual Chart'!C137,'Location Summary'!$K$4:$K$616,"Completed")</f>
        <v>33</v>
      </c>
      <c r="H137" s="405"/>
      <c r="I137" s="96">
        <f t="shared" si="8"/>
        <v>0</v>
      </c>
      <c r="J137" s="404">
        <f>+COUNTIFS('Location Summary'!$D$4:$D$616,'Visual Chart'!C137,'Location Summary'!$M$4:$M$616,"Completed")</f>
        <v>27</v>
      </c>
      <c r="K137" s="405"/>
      <c r="L137" s="404">
        <f t="shared" si="9"/>
        <v>6</v>
      </c>
      <c r="M137" s="405"/>
      <c r="P137" s="393" t="s">
        <v>465</v>
      </c>
      <c r="Q137" s="394"/>
      <c r="R137" s="394"/>
      <c r="S137" s="394"/>
      <c r="T137" s="394"/>
      <c r="U137" s="394">
        <v>15</v>
      </c>
      <c r="V137" s="395"/>
      <c r="W137" s="160"/>
      <c r="X137" s="392" t="s">
        <v>465</v>
      </c>
      <c r="Y137" s="392"/>
      <c r="Z137" s="392"/>
      <c r="AA137" s="392"/>
      <c r="AB137" s="392"/>
      <c r="AC137" s="392"/>
      <c r="AD137" s="392">
        <v>15</v>
      </c>
      <c r="AE137" s="392"/>
    </row>
    <row r="138" spans="2:48" ht="14.25" customHeight="1" x14ac:dyDescent="0.25">
      <c r="C138" s="412" t="s">
        <v>71</v>
      </c>
      <c r="D138" s="413"/>
      <c r="E138" s="410">
        <f>+COUNTIF('Location Summary'!$D$4:$D$616,'Visual Chart'!C138)</f>
        <v>24</v>
      </c>
      <c r="F138" s="411"/>
      <c r="G138" s="406">
        <f>+COUNTIFS('Location Summary'!$D$4:$D$616,'Visual Chart'!C138,'Location Summary'!$K$4:$K$616,"Completed")</f>
        <v>24</v>
      </c>
      <c r="H138" s="405"/>
      <c r="I138" s="96">
        <f t="shared" si="8"/>
        <v>0</v>
      </c>
      <c r="J138" s="404">
        <f>+COUNTIFS('Location Summary'!$D$4:$D$616,'Visual Chart'!C138,'Location Summary'!$M$4:$M$616,"Completed")</f>
        <v>23</v>
      </c>
      <c r="K138" s="405"/>
      <c r="L138" s="404">
        <f t="shared" si="9"/>
        <v>1</v>
      </c>
      <c r="M138" s="405"/>
      <c r="P138" s="393" t="s">
        <v>159</v>
      </c>
      <c r="Q138" s="394"/>
      <c r="R138" s="394"/>
      <c r="S138" s="394"/>
      <c r="T138" s="394"/>
      <c r="U138" s="394">
        <v>1</v>
      </c>
      <c r="V138" s="395"/>
      <c r="W138" s="160"/>
      <c r="X138" s="392" t="s">
        <v>159</v>
      </c>
      <c r="Y138" s="392"/>
      <c r="Z138" s="392"/>
      <c r="AA138" s="392"/>
      <c r="AB138" s="392"/>
      <c r="AC138" s="392"/>
      <c r="AD138" s="392">
        <v>1</v>
      </c>
      <c r="AE138" s="392"/>
    </row>
    <row r="139" spans="2:48" ht="14.25" customHeight="1" x14ac:dyDescent="0.25">
      <c r="C139" s="412" t="s">
        <v>2</v>
      </c>
      <c r="D139" s="413"/>
      <c r="E139" s="410">
        <f>+COUNTIF('Location Summary'!$D$4:$D$616,'Visual Chart'!C139)</f>
        <v>70</v>
      </c>
      <c r="F139" s="411"/>
      <c r="G139" s="406">
        <f>+COUNTIFS('Location Summary'!$D$4:$D$616,'Visual Chart'!C139,'Location Summary'!$K$4:$K$616,"Completed")</f>
        <v>70</v>
      </c>
      <c r="H139" s="405"/>
      <c r="I139" s="96">
        <f t="shared" si="8"/>
        <v>0</v>
      </c>
      <c r="J139" s="404">
        <f>+COUNTIFS('Location Summary'!$D$4:$D$616,'Visual Chart'!C139,'Location Summary'!$M$4:$M$616,"Completed")</f>
        <v>67</v>
      </c>
      <c r="K139" s="405"/>
      <c r="L139" s="404">
        <f t="shared" si="9"/>
        <v>3</v>
      </c>
      <c r="M139" s="405"/>
      <c r="P139" s="393" t="s">
        <v>158</v>
      </c>
      <c r="Q139" s="394"/>
      <c r="R139" s="394"/>
      <c r="S139" s="394"/>
      <c r="T139" s="394"/>
      <c r="U139" s="394">
        <v>1</v>
      </c>
      <c r="V139" s="395"/>
      <c r="W139" s="160"/>
      <c r="X139" s="392" t="s">
        <v>158</v>
      </c>
      <c r="Y139" s="392"/>
      <c r="Z139" s="392"/>
      <c r="AA139" s="392"/>
      <c r="AB139" s="392"/>
      <c r="AC139" s="392"/>
      <c r="AD139" s="392">
        <v>1</v>
      </c>
      <c r="AE139" s="392"/>
    </row>
    <row r="140" spans="2:48" ht="14.25" customHeight="1" x14ac:dyDescent="0.25">
      <c r="C140" s="412" t="s">
        <v>455</v>
      </c>
      <c r="D140" s="413"/>
      <c r="E140" s="410">
        <f>+COUNTIF('Location Summary'!$D$4:$D$616,'Visual Chart'!C140)</f>
        <v>1</v>
      </c>
      <c r="F140" s="411"/>
      <c r="G140" s="406">
        <f>+COUNTIFS('Location Summary'!$D$4:$D$616,'Visual Chart'!C140,'Location Summary'!$K$4:$K$616,"Completed")</f>
        <v>1</v>
      </c>
      <c r="H140" s="405"/>
      <c r="I140" s="96">
        <f t="shared" si="8"/>
        <v>0</v>
      </c>
      <c r="J140" s="404">
        <f>+COUNTIFS('Location Summary'!$D$4:$D$616,'Visual Chart'!C140,'Location Summary'!$M$4:$M$616,"Completed")</f>
        <v>1</v>
      </c>
      <c r="K140" s="405"/>
      <c r="L140" s="404">
        <f t="shared" si="9"/>
        <v>0</v>
      </c>
      <c r="M140" s="405"/>
      <c r="P140" s="393" t="s">
        <v>466</v>
      </c>
      <c r="Q140" s="394"/>
      <c r="R140" s="394"/>
      <c r="S140" s="394"/>
      <c r="T140" s="394"/>
      <c r="U140" s="394">
        <v>0</v>
      </c>
      <c r="V140" s="395"/>
      <c r="W140" s="160"/>
      <c r="X140" s="392" t="s">
        <v>466</v>
      </c>
      <c r="Y140" s="392"/>
      <c r="Z140" s="392"/>
      <c r="AA140" s="392"/>
      <c r="AB140" s="392"/>
      <c r="AC140" s="392"/>
      <c r="AD140" s="392">
        <v>0</v>
      </c>
      <c r="AE140" s="392"/>
    </row>
    <row r="141" spans="2:48" ht="14.25" customHeight="1" x14ac:dyDescent="0.25">
      <c r="C141" s="412" t="s">
        <v>48</v>
      </c>
      <c r="D141" s="413"/>
      <c r="E141" s="410">
        <f>+COUNTIF('Location Summary'!$D$4:$D$616,'Visual Chart'!C141)</f>
        <v>47</v>
      </c>
      <c r="F141" s="411"/>
      <c r="G141" s="406">
        <f>+COUNTIFS('Location Summary'!$D$4:$D$616,'Visual Chart'!C141,'Location Summary'!$K$4:$K$616,"Completed")</f>
        <v>47</v>
      </c>
      <c r="H141" s="405"/>
      <c r="I141" s="96">
        <f t="shared" si="8"/>
        <v>0</v>
      </c>
      <c r="J141" s="404">
        <f>+COUNTIFS('Location Summary'!$D$4:$D$616,'Visual Chart'!C141,'Location Summary'!$M$4:$M$616,"Completed")</f>
        <v>43</v>
      </c>
      <c r="K141" s="405"/>
      <c r="L141" s="404">
        <f t="shared" si="9"/>
        <v>4</v>
      </c>
      <c r="M141" s="405"/>
      <c r="P141" s="393" t="s">
        <v>257</v>
      </c>
      <c r="Q141" s="394"/>
      <c r="R141" s="394"/>
      <c r="S141" s="394"/>
      <c r="T141" s="394"/>
      <c r="U141" s="394">
        <v>0</v>
      </c>
      <c r="V141" s="395"/>
      <c r="W141" s="160"/>
      <c r="X141" s="392" t="s">
        <v>257</v>
      </c>
      <c r="Y141" s="392"/>
      <c r="Z141" s="392"/>
      <c r="AA141" s="392"/>
      <c r="AB141" s="392"/>
      <c r="AC141" s="392"/>
      <c r="AD141" s="392">
        <v>0</v>
      </c>
      <c r="AE141" s="392"/>
    </row>
    <row r="142" spans="2:48" ht="14.25" customHeight="1" x14ac:dyDescent="0.25">
      <c r="C142" s="412" t="s">
        <v>18</v>
      </c>
      <c r="D142" s="413"/>
      <c r="E142" s="410">
        <f>+COUNTIF('Location Summary'!$D$4:$D$616,'Visual Chart'!C142)</f>
        <v>47</v>
      </c>
      <c r="F142" s="411"/>
      <c r="G142" s="406">
        <f>+COUNTIFS('Location Summary'!$D$4:$D$616,'Visual Chart'!C142,'Location Summary'!$K$4:$K$616,"Completed")</f>
        <v>47</v>
      </c>
      <c r="H142" s="405"/>
      <c r="I142" s="96">
        <f t="shared" si="8"/>
        <v>0</v>
      </c>
      <c r="J142" s="404">
        <f>+COUNTIFS('Location Summary'!$D$4:$D$616,'Visual Chart'!C142,'Location Summary'!$M$4:$M$616,"Completed")</f>
        <v>46</v>
      </c>
      <c r="K142" s="405"/>
      <c r="L142" s="404">
        <f t="shared" si="9"/>
        <v>1</v>
      </c>
      <c r="M142" s="405"/>
      <c r="P142" s="393" t="s">
        <v>258</v>
      </c>
      <c r="Q142" s="394"/>
      <c r="R142" s="394"/>
      <c r="S142" s="394"/>
      <c r="T142" s="394"/>
      <c r="U142" s="394">
        <v>1</v>
      </c>
      <c r="V142" s="395"/>
      <c r="W142" s="160"/>
      <c r="X142" s="392" t="s">
        <v>258</v>
      </c>
      <c r="Y142" s="392"/>
      <c r="Z142" s="392"/>
      <c r="AA142" s="392"/>
      <c r="AB142" s="392"/>
      <c r="AC142" s="392"/>
      <c r="AD142" s="392">
        <v>2</v>
      </c>
      <c r="AE142" s="392"/>
    </row>
    <row r="143" spans="2:48" ht="14.25" customHeight="1" x14ac:dyDescent="0.25">
      <c r="C143" s="412" t="s">
        <v>98</v>
      </c>
      <c r="D143" s="413"/>
      <c r="E143" s="410">
        <f>+COUNTIF('Location Summary'!$D$4:$D$616,'Visual Chart'!C143)</f>
        <v>7</v>
      </c>
      <c r="F143" s="411"/>
      <c r="G143" s="406">
        <f>+COUNTIFS('Location Summary'!$D$4:$D$616,'Visual Chart'!C143,'Location Summary'!$K$4:$K$616,"Completed")</f>
        <v>7</v>
      </c>
      <c r="H143" s="405"/>
      <c r="I143" s="96">
        <f t="shared" si="8"/>
        <v>0</v>
      </c>
      <c r="J143" s="404">
        <f>+COUNTIFS('Location Summary'!$D$4:$D$616,'Visual Chart'!C143,'Location Summary'!$M$4:$M$616,"Completed")</f>
        <v>6</v>
      </c>
      <c r="K143" s="405"/>
      <c r="L143" s="404">
        <f t="shared" si="9"/>
        <v>1</v>
      </c>
      <c r="M143" s="405"/>
      <c r="P143" s="393" t="s">
        <v>157</v>
      </c>
      <c r="Q143" s="394"/>
      <c r="R143" s="394"/>
      <c r="S143" s="394"/>
      <c r="T143" s="394"/>
      <c r="U143" s="394">
        <v>1</v>
      </c>
      <c r="V143" s="395"/>
      <c r="W143" s="160"/>
      <c r="X143" s="392" t="s">
        <v>157</v>
      </c>
      <c r="Y143" s="392"/>
      <c r="Z143" s="392"/>
      <c r="AA143" s="392"/>
      <c r="AB143" s="392"/>
      <c r="AC143" s="392"/>
      <c r="AD143" s="392">
        <v>1</v>
      </c>
      <c r="AE143" s="392"/>
    </row>
    <row r="144" spans="2:48" ht="17.25" customHeight="1" x14ac:dyDescent="0.3">
      <c r="C144" s="412" t="s">
        <v>113</v>
      </c>
      <c r="D144" s="413"/>
      <c r="E144" s="410">
        <f>+COUNTIF('Location Summary'!$D$4:$D$616,'Visual Chart'!C144)</f>
        <v>2</v>
      </c>
      <c r="F144" s="411"/>
      <c r="G144" s="406">
        <f>+COUNTIFS('Location Summary'!$D$4:$D$616,'Visual Chart'!C144,'Location Summary'!$K$4:$K$616,"Completed")</f>
        <v>2</v>
      </c>
      <c r="H144" s="405"/>
      <c r="I144" s="96">
        <f t="shared" si="8"/>
        <v>0</v>
      </c>
      <c r="J144" s="404">
        <f>+COUNTIFS('Location Summary'!$D$4:$D$616,'Visual Chart'!C144,'Location Summary'!$M$4:$M$616,"Completed")</f>
        <v>2</v>
      </c>
      <c r="K144" s="405"/>
      <c r="L144" s="404">
        <f t="shared" si="9"/>
        <v>0</v>
      </c>
      <c r="M144" s="405"/>
      <c r="P144" s="396" t="s">
        <v>49</v>
      </c>
      <c r="Q144" s="397"/>
      <c r="R144" s="397"/>
      <c r="S144" s="397"/>
      <c r="T144" s="397"/>
      <c r="U144" s="397">
        <f>SUM(U137:V143)</f>
        <v>19</v>
      </c>
      <c r="V144" s="398"/>
      <c r="W144" s="161"/>
      <c r="X144" s="386" t="s">
        <v>49</v>
      </c>
      <c r="Y144" s="386"/>
      <c r="Z144" s="386"/>
      <c r="AA144" s="386"/>
      <c r="AB144" s="386"/>
      <c r="AC144" s="386"/>
      <c r="AD144" s="386">
        <f>SUM(AD137:AE143)</f>
        <v>20</v>
      </c>
      <c r="AE144" s="386"/>
    </row>
    <row r="145" spans="3:28" x14ac:dyDescent="0.2">
      <c r="C145" s="412" t="s">
        <v>114</v>
      </c>
      <c r="D145" s="413"/>
      <c r="E145" s="410">
        <f>+COUNTIF('Location Summary'!$D$4:$D$616,'Visual Chart'!C145)</f>
        <v>6</v>
      </c>
      <c r="F145" s="411"/>
      <c r="G145" s="406">
        <f>+COUNTIFS('Location Summary'!$D$4:$D$616,'Visual Chart'!C145,'Location Summary'!$K$4:$K$616,"Completed")</f>
        <v>6</v>
      </c>
      <c r="H145" s="405"/>
      <c r="I145" s="96">
        <f t="shared" si="8"/>
        <v>0</v>
      </c>
      <c r="J145" s="404">
        <f>+COUNTIFS('Location Summary'!$D$4:$D$616,'Visual Chart'!C145,'Location Summary'!$M$4:$M$616,"Completed")</f>
        <v>6</v>
      </c>
      <c r="K145" s="405"/>
      <c r="L145" s="404">
        <f t="shared" si="9"/>
        <v>0</v>
      </c>
      <c r="M145" s="405"/>
    </row>
    <row r="146" spans="3:28" ht="15.75" x14ac:dyDescent="0.25">
      <c r="C146" s="412" t="s">
        <v>108</v>
      </c>
      <c r="D146" s="413"/>
      <c r="E146" s="410">
        <f>+COUNTIF('Location Summary'!$D$4:$D$616,'Visual Chart'!C146)</f>
        <v>12</v>
      </c>
      <c r="F146" s="411"/>
      <c r="G146" s="406">
        <f>+COUNTIFS('Location Summary'!$D$4:$D$616,'Visual Chart'!C146,'Location Summary'!$K$4:$K$616,"Completed")</f>
        <v>12</v>
      </c>
      <c r="H146" s="405"/>
      <c r="I146" s="96">
        <f t="shared" si="8"/>
        <v>0</v>
      </c>
      <c r="J146" s="404">
        <f>+COUNTIFS('Location Summary'!$D$4:$D$616,'Visual Chart'!C146,'Location Summary'!$M$4:$M$616,"Completed")</f>
        <v>10</v>
      </c>
      <c r="K146" s="405"/>
      <c r="L146" s="404">
        <f>G146-J146</f>
        <v>2</v>
      </c>
      <c r="M146" s="405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2" t="s">
        <v>171</v>
      </c>
      <c r="D147" s="413"/>
      <c r="E147" s="410">
        <f>+COUNTIF('Location Summary'!$D$4:$D$616,'Visual Chart'!C147)</f>
        <v>4</v>
      </c>
      <c r="F147" s="411"/>
      <c r="G147" s="406">
        <f>+COUNTIFS('Location Summary'!$D$4:$D$616,'Visual Chart'!C147,'Location Summary'!$K$4:$K$616,"Completed")</f>
        <v>4</v>
      </c>
      <c r="H147" s="405"/>
      <c r="I147" s="96">
        <f t="shared" si="8"/>
        <v>0</v>
      </c>
      <c r="J147" s="404">
        <f>+COUNTIFS('Location Summary'!$D$4:$D$616,'Visual Chart'!C147,'Location Summary'!$M$4:$M$616,"Completed")</f>
        <v>4</v>
      </c>
      <c r="K147" s="405"/>
      <c r="L147" s="404">
        <f t="shared" si="9"/>
        <v>0</v>
      </c>
      <c r="M147" s="405"/>
      <c r="R147" s="173"/>
      <c r="S147" s="173"/>
      <c r="T147" s="173"/>
      <c r="U147" s="173"/>
      <c r="V147" s="173"/>
    </row>
    <row r="148" spans="3:28" x14ac:dyDescent="0.2">
      <c r="C148" s="412" t="s">
        <v>85</v>
      </c>
      <c r="D148" s="413"/>
      <c r="E148" s="410">
        <f>+COUNTIF('Location Summary'!$D$4:$D$616,'Visual Chart'!C148)</f>
        <v>5</v>
      </c>
      <c r="F148" s="411"/>
      <c r="G148" s="406">
        <f>+COUNTIFS('Location Summary'!$D$4:$D$616,'Visual Chart'!C148,'Location Summary'!$K$4:$K$616,"Completed")</f>
        <v>5</v>
      </c>
      <c r="H148" s="405"/>
      <c r="I148" s="96">
        <f t="shared" si="8"/>
        <v>0</v>
      </c>
      <c r="J148" s="404">
        <f>+COUNTIFS('Location Summary'!$D$4:$D$616,'Visual Chart'!C148,'Location Summary'!$M$4:$M$616,"Completed")</f>
        <v>5</v>
      </c>
      <c r="K148" s="405"/>
      <c r="L148" s="404">
        <f t="shared" si="9"/>
        <v>0</v>
      </c>
      <c r="M148" s="405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2" t="s">
        <v>115</v>
      </c>
      <c r="D149" s="413"/>
      <c r="E149" s="410">
        <f>+COUNTIF('Location Summary'!$D$4:$D$616,'Visual Chart'!C149)</f>
        <v>2</v>
      </c>
      <c r="F149" s="411"/>
      <c r="G149" s="406">
        <f>+COUNTIFS('Location Summary'!$D$4:$D$616,'Visual Chart'!C149,'Location Summary'!$K$4:$K$616,"Completed")</f>
        <v>2</v>
      </c>
      <c r="H149" s="405"/>
      <c r="I149" s="96">
        <f t="shared" si="8"/>
        <v>0</v>
      </c>
      <c r="J149" s="404">
        <f>+COUNTIFS('Location Summary'!$D$4:$D$616,'Visual Chart'!C149,'Location Summary'!$M$4:$M$616,"Completed")</f>
        <v>0</v>
      </c>
      <c r="K149" s="405"/>
      <c r="L149" s="404">
        <f t="shared" si="9"/>
        <v>2</v>
      </c>
      <c r="M149" s="405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2" t="s">
        <v>116</v>
      </c>
      <c r="D150" s="413"/>
      <c r="E150" s="410">
        <f>+COUNTIF('Location Summary'!$D$4:$D$616,'Visual Chart'!C150)</f>
        <v>1</v>
      </c>
      <c r="F150" s="411"/>
      <c r="G150" s="406">
        <f>+COUNTIFS('Location Summary'!$D$4:$D$616,'Visual Chart'!C150,'Location Summary'!$K$4:$K$616,"Completed")</f>
        <v>1</v>
      </c>
      <c r="H150" s="405"/>
      <c r="I150" s="96">
        <f t="shared" si="8"/>
        <v>0</v>
      </c>
      <c r="J150" s="404">
        <f>+COUNTIFS('Location Summary'!$D$4:$D$616,'Visual Chart'!C150,'Location Summary'!$M$4:$M$616,"Completed")</f>
        <v>1</v>
      </c>
      <c r="K150" s="405"/>
      <c r="L150" s="404">
        <f t="shared" si="9"/>
        <v>0</v>
      </c>
      <c r="M150" s="405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2" t="s">
        <v>110</v>
      </c>
      <c r="D151" s="413"/>
      <c r="E151" s="410">
        <f>+COUNTIF('Location Summary'!$D$4:$D$616,'Visual Chart'!C151)</f>
        <v>2</v>
      </c>
      <c r="F151" s="411"/>
      <c r="G151" s="406">
        <f>+COUNTIFS('Location Summary'!$D$4:$D$616,'Visual Chart'!C151,'Location Summary'!$K$4:$K$616,"Completed")</f>
        <v>2</v>
      </c>
      <c r="H151" s="405"/>
      <c r="I151" s="96">
        <f t="shared" si="8"/>
        <v>0</v>
      </c>
      <c r="J151" s="404">
        <f>+COUNTIFS('Location Summary'!$D$4:$D$616,'Visual Chart'!C151,'Location Summary'!$M$4:$M$616,"Completed")</f>
        <v>2</v>
      </c>
      <c r="K151" s="405"/>
      <c r="L151" s="404">
        <f t="shared" si="9"/>
        <v>0</v>
      </c>
      <c r="M151" s="405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2" t="s">
        <v>86</v>
      </c>
      <c r="D152" s="413"/>
      <c r="E152" s="410">
        <f>+COUNTIF('Location Summary'!$D$4:$D$616,'Visual Chart'!C152)</f>
        <v>1</v>
      </c>
      <c r="F152" s="411"/>
      <c r="G152" s="406">
        <f>+COUNTIFS('Location Summary'!$D$4:$D$616,'Visual Chart'!C152,'Location Summary'!$K$4:$K$616,"Completed")</f>
        <v>1</v>
      </c>
      <c r="H152" s="405"/>
      <c r="I152" s="96">
        <f t="shared" si="8"/>
        <v>0</v>
      </c>
      <c r="J152" s="404">
        <f>+COUNTIFS('Location Summary'!$D$4:$D$616,'Visual Chart'!C152,'Location Summary'!$M$4:$M$616,"Completed")</f>
        <v>1</v>
      </c>
      <c r="K152" s="405"/>
      <c r="L152" s="404">
        <f t="shared" si="9"/>
        <v>0</v>
      </c>
      <c r="M152" s="405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2" t="s">
        <v>111</v>
      </c>
      <c r="D153" s="413"/>
      <c r="E153" s="410">
        <f>+COUNTIF('Location Summary'!$D$4:$D$616,'Visual Chart'!C153)</f>
        <v>1</v>
      </c>
      <c r="F153" s="411"/>
      <c r="G153" s="406">
        <f>+COUNTIFS('Location Summary'!$D$4:$D$616,'Visual Chart'!C153,'Location Summary'!$K$4:$K$616,"Completed")</f>
        <v>1</v>
      </c>
      <c r="H153" s="405"/>
      <c r="I153" s="96">
        <f t="shared" si="8"/>
        <v>0</v>
      </c>
      <c r="J153" s="404">
        <f>+COUNTIFS('Location Summary'!$D$4:$D$616,'Visual Chart'!C153,'Location Summary'!$M$4:$M$616,"Completed")</f>
        <v>0</v>
      </c>
      <c r="K153" s="405"/>
      <c r="L153" s="404">
        <f t="shared" si="9"/>
        <v>1</v>
      </c>
      <c r="M153" s="405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2" t="s">
        <v>74</v>
      </c>
      <c r="D154" s="413"/>
      <c r="E154" s="410">
        <f>+COUNTIF('Location Summary'!$D$4:$D$616,'Visual Chart'!C154)</f>
        <v>2</v>
      </c>
      <c r="F154" s="411"/>
      <c r="G154" s="406">
        <f>+COUNTIFS('Location Summary'!$D$4:$D$616,'Visual Chart'!C154,'Location Summary'!$K$4:$K$616,"Completed")</f>
        <v>2</v>
      </c>
      <c r="H154" s="405"/>
      <c r="I154" s="96">
        <f t="shared" si="8"/>
        <v>0</v>
      </c>
      <c r="J154" s="404">
        <f>+COUNTIFS('Location Summary'!$D$4:$D$616,'Visual Chart'!C154,'Location Summary'!$M$4:$M$616,"Completed")</f>
        <v>0</v>
      </c>
      <c r="K154" s="405"/>
      <c r="L154" s="404">
        <f t="shared" si="9"/>
        <v>2</v>
      </c>
      <c r="M154" s="405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10">
        <f>+COUNTIF('Location Summary'!$D$4:$D$616,'Visual Chart'!C155)</f>
        <v>1</v>
      </c>
      <c r="F155" s="411"/>
      <c r="G155" s="406">
        <f>+COUNTIFS('Location Summary'!$D$4:$D$616,'Visual Chart'!C155,'Location Summary'!$K$4:$K$616,"Completed")</f>
        <v>1</v>
      </c>
      <c r="H155" s="405"/>
      <c r="I155" s="96">
        <f t="shared" si="8"/>
        <v>0</v>
      </c>
      <c r="J155" s="404">
        <f>+COUNTIFS('Location Summary'!$D$4:$D$616,'Visual Chart'!C155,'Location Summary'!$M$4:$M$616,"Completed")</f>
        <v>1</v>
      </c>
      <c r="K155" s="405"/>
      <c r="L155" s="404">
        <f t="shared" si="9"/>
        <v>0</v>
      </c>
      <c r="M155" s="405"/>
    </row>
    <row r="156" spans="3:28" x14ac:dyDescent="0.2">
      <c r="C156" s="412" t="s">
        <v>197</v>
      </c>
      <c r="D156" s="413"/>
      <c r="E156" s="410">
        <f>+COUNTIF('Location Summary'!$D$4:$D$616,'Visual Chart'!C156)</f>
        <v>1</v>
      </c>
      <c r="F156" s="411"/>
      <c r="G156" s="406">
        <f>+COUNTIFS('Location Summary'!$D$4:$D$616,'Visual Chart'!C156,'Location Summary'!$K$4:$K$616,"Completed")</f>
        <v>1</v>
      </c>
      <c r="H156" s="405"/>
      <c r="I156" s="96">
        <f t="shared" si="8"/>
        <v>0</v>
      </c>
      <c r="J156" s="404">
        <f>+COUNTIFS('Location Summary'!$D$4:$D$616,'Visual Chart'!C156,'Location Summary'!$M$4:$M$616,"Completed")</f>
        <v>1</v>
      </c>
      <c r="K156" s="405"/>
      <c r="L156" s="404">
        <f t="shared" si="9"/>
        <v>0</v>
      </c>
      <c r="M156" s="405"/>
    </row>
    <row r="157" spans="3:28" x14ac:dyDescent="0.2">
      <c r="C157" s="412" t="s">
        <v>79</v>
      </c>
      <c r="D157" s="413"/>
      <c r="E157" s="410">
        <f>+COUNTIF('Location Summary'!$D$4:$D$616,'Visual Chart'!C157)</f>
        <v>2</v>
      </c>
      <c r="F157" s="411"/>
      <c r="G157" s="406">
        <f>+COUNTIFS('Location Summary'!$D$4:$D$616,'Visual Chart'!C157,'Location Summary'!$K$4:$K$616,"Completed")</f>
        <v>2</v>
      </c>
      <c r="H157" s="405"/>
      <c r="I157" s="96">
        <f t="shared" si="8"/>
        <v>0</v>
      </c>
      <c r="J157" s="404">
        <f>+COUNTIFS('Location Summary'!$D$4:$D$616,'Visual Chart'!C157,'Location Summary'!$M$4:$M$616,"Completed")</f>
        <v>0</v>
      </c>
      <c r="K157" s="405"/>
      <c r="L157" s="404">
        <f t="shared" si="9"/>
        <v>2</v>
      </c>
      <c r="M157" s="405"/>
    </row>
    <row r="158" spans="3:28" ht="15" customHeight="1" x14ac:dyDescent="0.2">
      <c r="C158" s="136" t="s">
        <v>84</v>
      </c>
      <c r="D158" s="179"/>
      <c r="E158" s="410">
        <f>+COUNTIF('Location Summary'!$D$4:$D$616,'Visual Chart'!C158)</f>
        <v>1</v>
      </c>
      <c r="F158" s="411"/>
      <c r="G158" s="406">
        <f>+COUNTIFS('Location Summary'!$D$4:$D$616,'Visual Chart'!C158,'Location Summary'!$K$4:$K$616,"Completed")</f>
        <v>1</v>
      </c>
      <c r="H158" s="405"/>
      <c r="I158" s="96">
        <f t="shared" si="8"/>
        <v>0</v>
      </c>
      <c r="J158" s="404">
        <f>+COUNTIFS('Location Summary'!$D$4:$D$616,'Visual Chart'!C158,'Location Summary'!$M$4:$M$616,"Completed")</f>
        <v>1</v>
      </c>
      <c r="K158" s="405"/>
      <c r="L158" s="404">
        <f t="shared" ref="L158" si="10">G158-J158</f>
        <v>0</v>
      </c>
      <c r="M158" s="405"/>
    </row>
    <row r="159" spans="3:28" x14ac:dyDescent="0.2">
      <c r="C159" s="412" t="s">
        <v>89</v>
      </c>
      <c r="D159" s="413"/>
      <c r="E159" s="410">
        <f>+COUNTIF('Location Summary'!$D$4:$D$616,'Visual Chart'!C159)</f>
        <v>1</v>
      </c>
      <c r="F159" s="411"/>
      <c r="G159" s="406">
        <f>+COUNTIFS('Location Summary'!$D$4:$D$616,'Visual Chart'!C159,'Location Summary'!$K$4:$K$616,"Completed")</f>
        <v>1</v>
      </c>
      <c r="H159" s="405"/>
      <c r="I159" s="96">
        <f t="shared" si="8"/>
        <v>0</v>
      </c>
      <c r="J159" s="404">
        <f>+COUNTIFS('Location Summary'!$D$4:$D$616,'Visual Chart'!C159,'Location Summary'!$M$4:$M$616,"Completed")</f>
        <v>1</v>
      </c>
      <c r="K159" s="405"/>
      <c r="L159" s="404">
        <f t="shared" si="9"/>
        <v>0</v>
      </c>
      <c r="M159" s="405"/>
    </row>
    <row r="160" spans="3:28" x14ac:dyDescent="0.2">
      <c r="C160" s="412" t="s">
        <v>109</v>
      </c>
      <c r="D160" s="413"/>
      <c r="E160" s="410">
        <f>+COUNTIF('Location Summary'!$D$4:$D$616,'Visual Chart'!C160)</f>
        <v>2</v>
      </c>
      <c r="F160" s="411"/>
      <c r="G160" s="406">
        <f>+COUNTIFS('Location Summary'!$D$4:$D$616,'Visual Chart'!C160,'Location Summary'!$K$4:$K$616,"Completed")</f>
        <v>2</v>
      </c>
      <c r="H160" s="405"/>
      <c r="I160" s="96">
        <f t="shared" si="8"/>
        <v>0</v>
      </c>
      <c r="J160" s="404">
        <f>+COUNTIFS('Location Summary'!$D$4:$D$616,'Visual Chart'!C160,'Location Summary'!$M$4:$M$616,"Completed")</f>
        <v>2</v>
      </c>
      <c r="K160" s="405"/>
      <c r="L160" s="404">
        <f t="shared" si="9"/>
        <v>0</v>
      </c>
      <c r="M160" s="405"/>
    </row>
    <row r="161" spans="3:41" x14ac:dyDescent="0.2">
      <c r="C161" s="412" t="s">
        <v>107</v>
      </c>
      <c r="D161" s="413"/>
      <c r="E161" s="410">
        <f>+COUNTIF('Location Summary'!$D$4:$D$616,'Visual Chart'!C161)</f>
        <v>1</v>
      </c>
      <c r="F161" s="411"/>
      <c r="G161" s="406">
        <f>+COUNTIFS('Location Summary'!$D$4:$D$616,'Visual Chart'!C161,'Location Summary'!$K$4:$K$616,"Completed")</f>
        <v>1</v>
      </c>
      <c r="H161" s="405"/>
      <c r="I161" s="96">
        <f t="shared" si="8"/>
        <v>0</v>
      </c>
      <c r="J161" s="404">
        <f>+COUNTIFS('Location Summary'!$D$4:$D$616,'Visual Chart'!C161,'Location Summary'!$M$4:$M$616,"Completed")</f>
        <v>0</v>
      </c>
      <c r="K161" s="405"/>
      <c r="L161" s="404">
        <f t="shared" si="9"/>
        <v>1</v>
      </c>
      <c r="M161" s="405"/>
    </row>
    <row r="162" spans="3:41" x14ac:dyDescent="0.2">
      <c r="C162" s="412" t="s">
        <v>87</v>
      </c>
      <c r="D162" s="413"/>
      <c r="E162" s="410">
        <f>+COUNTIF('Location Summary'!$D$4:$D$616,'Visual Chart'!C162)</f>
        <v>3</v>
      </c>
      <c r="F162" s="411"/>
      <c r="G162" s="406">
        <f>+COUNTIFS('Location Summary'!$D$4:$D$616,'Visual Chart'!C162,'Location Summary'!$K$4:$K$616,"Completed")</f>
        <v>3</v>
      </c>
      <c r="H162" s="405"/>
      <c r="I162" s="96">
        <f t="shared" si="8"/>
        <v>0</v>
      </c>
      <c r="J162" s="404">
        <f>+COUNTIFS('Location Summary'!$D$4:$D$616,'Visual Chart'!C162,'Location Summary'!$M$4:$M$616,"Completed")</f>
        <v>0</v>
      </c>
      <c r="K162" s="405"/>
      <c r="L162" s="404">
        <f t="shared" si="9"/>
        <v>3</v>
      </c>
      <c r="M162" s="405"/>
    </row>
    <row r="163" spans="3:41" x14ac:dyDescent="0.2">
      <c r="C163" s="412" t="s">
        <v>112</v>
      </c>
      <c r="D163" s="413"/>
      <c r="E163" s="410">
        <f>+COUNTIF('Location Summary'!$D$4:$D$616,'Visual Chart'!C163)</f>
        <v>1</v>
      </c>
      <c r="F163" s="411"/>
      <c r="G163" s="406">
        <f>+COUNTIFS('Location Summary'!$D$4:$D$616,'Visual Chart'!C163,'Location Summary'!$K$4:$K$616,"Completed")</f>
        <v>1</v>
      </c>
      <c r="H163" s="405"/>
      <c r="I163" s="96">
        <f t="shared" si="8"/>
        <v>0</v>
      </c>
      <c r="J163" s="404">
        <f>+COUNTIFS('Location Summary'!$D$4:$D$616,'Visual Chart'!C163,'Location Summary'!$M$4:$M$616,"Completed")</f>
        <v>1</v>
      </c>
      <c r="K163" s="405"/>
      <c r="L163" s="404">
        <f t="shared" si="9"/>
        <v>0</v>
      </c>
      <c r="M163" s="405"/>
    </row>
    <row r="164" spans="3:41" x14ac:dyDescent="0.2">
      <c r="C164" s="425" t="s">
        <v>198</v>
      </c>
      <c r="D164" s="426"/>
      <c r="E164" s="418">
        <f>+COUNTIF('Location Summary'!$D$4:$D$616,'Visual Chart'!C164)</f>
        <v>2</v>
      </c>
      <c r="F164" s="419"/>
      <c r="G164" s="420">
        <f>+COUNTIFS('Location Summary'!$D$4:$D$616,'Visual Chart'!C164,'Location Summary'!$K$4:$K$616,"Completed")</f>
        <v>2</v>
      </c>
      <c r="H164" s="421"/>
      <c r="I164" s="181">
        <f t="shared" si="8"/>
        <v>0</v>
      </c>
      <c r="J164" s="422">
        <f>+COUNTIFS('Location Summary'!$D$4:$D$616,'Visual Chart'!C164,'Location Summary'!$M$4:$M$616,"Completed")</f>
        <v>1</v>
      </c>
      <c r="K164" s="421"/>
      <c r="L164" s="423">
        <f t="shared" si="9"/>
        <v>1</v>
      </c>
      <c r="M164" s="424"/>
      <c r="AO164" s="114"/>
    </row>
    <row r="165" spans="3:41" s="52" customFormat="1" x14ac:dyDescent="0.2">
      <c r="C165" s="414" t="s">
        <v>49</v>
      </c>
      <c r="D165" s="415"/>
      <c r="E165" s="414">
        <f>SUM(E135:E164)</f>
        <v>306</v>
      </c>
      <c r="F165" s="415"/>
      <c r="G165" s="416">
        <f>SUM(G135:G164)</f>
        <v>306</v>
      </c>
      <c r="H165" s="417"/>
      <c r="I165" s="97">
        <f>SUM(I135:I164)</f>
        <v>0</v>
      </c>
      <c r="J165" s="416">
        <f>SUM(J135:J164)</f>
        <v>270</v>
      </c>
      <c r="K165" s="417"/>
      <c r="L165" s="416">
        <f>SUM(L135:L164)</f>
        <v>36</v>
      </c>
      <c r="M165" s="417"/>
    </row>
  </sheetData>
  <mergeCells count="265"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Q59:W59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</mergeCells>
  <conditionalFormatting sqref="A14:XFD18 A19:Q19 V19:XFD19 A20:XFD20 A21:W21 Y21:XFD21 A22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C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I131">
    <cfRule type="cellIs" dxfId="52" priority="13" operator="equal">
      <formula>5</formula>
    </cfRule>
    <cfRule type="cellIs" dxfId="51" priority="14" operator="equal">
      <formula>3</formula>
    </cfRule>
    <cfRule type="cellIs" dxfId="50" priority="15" operator="equal">
      <formula>2</formula>
    </cfRule>
    <cfRule type="cellIs" dxfId="49" priority="16" operator="equal">
      <formula>1</formula>
    </cfRule>
  </conditionalFormatting>
  <conditionalFormatting sqref="S1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5" operator="equal">
      <formula>5</formula>
    </cfRule>
    <cfRule type="cellIs" dxfId="43" priority="6" operator="equal">
      <formula>3</formula>
    </cfRule>
    <cfRule type="cellIs" dxfId="42" priority="7" operator="equal">
      <formula>2</formula>
    </cfRule>
    <cfRule type="cellIs" dxfId="41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8"/>
  <sheetViews>
    <sheetView showGridLines="0" topLeftCell="A272" workbookViewId="0">
      <selection activeCell="A288" sqref="A288"/>
    </sheetView>
  </sheetViews>
  <sheetFormatPr defaultColWidth="9.140625" defaultRowHeight="15" x14ac:dyDescent="0.25"/>
  <cols>
    <col min="1" max="1" width="7.7109375" style="199" customWidth="1"/>
    <col min="2" max="2" width="9.140625" style="199"/>
    <col min="3" max="3" width="11.7109375" style="199" customWidth="1"/>
    <col min="4" max="4" width="14" style="199" customWidth="1"/>
    <col min="5" max="5" width="13.5703125" style="199" customWidth="1"/>
    <col min="6" max="6" width="15.42578125" style="237" customWidth="1"/>
    <col min="7" max="7" width="21.42578125" style="237" bestFit="1" customWidth="1"/>
    <col min="8" max="8" width="10.42578125" style="237" customWidth="1"/>
    <col min="9" max="9" width="11.42578125" style="199" customWidth="1"/>
    <col min="10" max="10" width="23.140625" style="199" bestFit="1" customWidth="1"/>
    <col min="11" max="11" width="18.5703125" style="199" customWidth="1"/>
    <col min="12" max="12" width="22" customWidth="1"/>
    <col min="13" max="16384" width="9.140625" style="199"/>
  </cols>
  <sheetData>
    <row r="1" spans="1:12" ht="15.75" x14ac:dyDescent="0.25">
      <c r="A1" s="481" t="str">
        <f>[79]Earthing!A1</f>
        <v>KEC International Limited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</row>
    <row r="2" spans="1:12" ht="15.75" x14ac:dyDescent="0.25">
      <c r="A2" s="481" t="str">
        <f>[79]Earthing!A2</f>
        <v xml:space="preserve"> TA413 : 765 KV D/C Bikaner III - Neemrana II TL02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</row>
    <row r="3" spans="1:12" ht="15.75" x14ac:dyDescent="0.25">
      <c r="A3" s="200" t="s">
        <v>541</v>
      </c>
      <c r="B3" s="200"/>
      <c r="C3" s="200"/>
      <c r="D3" s="200"/>
      <c r="E3" s="200"/>
      <c r="F3" s="200"/>
      <c r="G3" s="200"/>
      <c r="H3" s="307">
        <f>SUBTOTAL(9,H5:H261)</f>
        <v>11483.700358999988</v>
      </c>
      <c r="I3" s="307">
        <f>SUBTOTAL(9,I5:I261)</f>
        <v>1069.9179885274548</v>
      </c>
      <c r="J3" s="200"/>
      <c r="K3" s="201">
        <v>45965</v>
      </c>
      <c r="L3" s="202"/>
    </row>
    <row r="4" spans="1:12" ht="36" customHeight="1" x14ac:dyDescent="0.25">
      <c r="A4" s="203" t="s">
        <v>542</v>
      </c>
      <c r="B4" s="203" t="s">
        <v>543</v>
      </c>
      <c r="C4" s="204" t="s">
        <v>544</v>
      </c>
      <c r="D4" s="204" t="s">
        <v>545</v>
      </c>
      <c r="E4" s="205" t="s">
        <v>546</v>
      </c>
      <c r="F4" s="206" t="s">
        <v>547</v>
      </c>
      <c r="G4" s="207" t="s">
        <v>548</v>
      </c>
      <c r="H4" s="207" t="s">
        <v>549</v>
      </c>
      <c r="I4" s="208" t="s">
        <v>550</v>
      </c>
      <c r="J4" s="203" t="s">
        <v>551</v>
      </c>
      <c r="K4" s="203" t="s">
        <v>552</v>
      </c>
      <c r="L4" s="209" t="s">
        <v>553</v>
      </c>
    </row>
    <row r="5" spans="1:12" s="219" customFormat="1" ht="15.75" x14ac:dyDescent="0.25">
      <c r="A5" s="210">
        <v>1</v>
      </c>
      <c r="B5" s="210">
        <v>1</v>
      </c>
      <c r="C5" s="211" t="s">
        <v>428</v>
      </c>
      <c r="D5" s="210" t="s">
        <v>48</v>
      </c>
      <c r="E5" s="212">
        <v>45547</v>
      </c>
      <c r="F5" s="212">
        <v>45556</v>
      </c>
      <c r="G5" s="213" t="s">
        <v>554</v>
      </c>
      <c r="H5" s="214">
        <v>43.804423999999997</v>
      </c>
      <c r="I5" s="215">
        <v>4.0811880970015997</v>
      </c>
      <c r="J5" s="216" t="s">
        <v>555</v>
      </c>
      <c r="K5" s="217" t="s">
        <v>126</v>
      </c>
      <c r="L5" s="218"/>
    </row>
    <row r="6" spans="1:12" s="219" customFormat="1" ht="15.75" x14ac:dyDescent="0.25">
      <c r="A6" s="210">
        <f t="shared" ref="A6:A69" si="0">A5+1</f>
        <v>2</v>
      </c>
      <c r="B6" s="210">
        <v>2</v>
      </c>
      <c r="C6" s="220" t="s">
        <v>203</v>
      </c>
      <c r="D6" s="210" t="s">
        <v>3</v>
      </c>
      <c r="E6" s="212">
        <v>45556</v>
      </c>
      <c r="F6" s="212">
        <v>45562</v>
      </c>
      <c r="G6" s="213" t="s">
        <v>554</v>
      </c>
      <c r="H6" s="214">
        <v>36.159755999999994</v>
      </c>
      <c r="I6" s="215">
        <v>3.3689466109103994</v>
      </c>
      <c r="J6" s="216" t="s">
        <v>555</v>
      </c>
      <c r="K6" s="217" t="s">
        <v>126</v>
      </c>
      <c r="L6" s="218"/>
    </row>
    <row r="7" spans="1:12" s="219" customFormat="1" ht="15.75" x14ac:dyDescent="0.25">
      <c r="A7" s="210">
        <f t="shared" si="0"/>
        <v>3</v>
      </c>
      <c r="B7" s="210">
        <v>1</v>
      </c>
      <c r="C7" s="211" t="s">
        <v>201</v>
      </c>
      <c r="D7" s="210" t="s">
        <v>3</v>
      </c>
      <c r="E7" s="212">
        <v>45563</v>
      </c>
      <c r="F7" s="212">
        <v>45568</v>
      </c>
      <c r="G7" s="213" t="s">
        <v>554</v>
      </c>
      <c r="H7" s="214">
        <v>36.159755999999994</v>
      </c>
      <c r="I7" s="215">
        <v>3.3689466109103994</v>
      </c>
      <c r="J7" s="216" t="s">
        <v>555</v>
      </c>
      <c r="K7" s="217" t="s">
        <v>126</v>
      </c>
      <c r="L7" s="218"/>
    </row>
    <row r="8" spans="1:12" s="219" customFormat="1" ht="15.75" x14ac:dyDescent="0.25">
      <c r="A8" s="210">
        <f t="shared" si="0"/>
        <v>4</v>
      </c>
      <c r="B8" s="210">
        <v>2</v>
      </c>
      <c r="C8" s="220" t="s">
        <v>202</v>
      </c>
      <c r="D8" s="210" t="s">
        <v>2</v>
      </c>
      <c r="E8" s="212">
        <v>45568</v>
      </c>
      <c r="F8" s="212">
        <v>45573</v>
      </c>
      <c r="G8" s="213" t="s">
        <v>554</v>
      </c>
      <c r="H8" s="214">
        <v>37.931087999999995</v>
      </c>
      <c r="I8" s="215">
        <v>3.5339787792191997</v>
      </c>
      <c r="J8" s="216" t="s">
        <v>555</v>
      </c>
      <c r="K8" s="217" t="s">
        <v>126</v>
      </c>
      <c r="L8" s="218"/>
    </row>
    <row r="9" spans="1:12" s="219" customFormat="1" ht="15.75" x14ac:dyDescent="0.25">
      <c r="A9" s="210">
        <f t="shared" si="0"/>
        <v>5</v>
      </c>
      <c r="B9" s="210">
        <v>3</v>
      </c>
      <c r="C9" s="220" t="s">
        <v>432</v>
      </c>
      <c r="D9" s="210" t="s">
        <v>18</v>
      </c>
      <c r="E9" s="212">
        <v>45568</v>
      </c>
      <c r="F9" s="212">
        <v>45579</v>
      </c>
      <c r="G9" s="213" t="s">
        <v>554</v>
      </c>
      <c r="H9" s="214">
        <v>45.697022000000004</v>
      </c>
      <c r="I9" s="215">
        <v>4.2575184245048003</v>
      </c>
      <c r="J9" s="216" t="s">
        <v>555</v>
      </c>
      <c r="K9" s="217" t="s">
        <v>126</v>
      </c>
      <c r="L9" s="218"/>
    </row>
    <row r="10" spans="1:12" s="219" customFormat="1" ht="15.75" x14ac:dyDescent="0.25">
      <c r="A10" s="210">
        <f t="shared" si="0"/>
        <v>6</v>
      </c>
      <c r="B10" s="210">
        <v>4</v>
      </c>
      <c r="C10" s="220" t="s">
        <v>15</v>
      </c>
      <c r="D10" s="210" t="s">
        <v>3</v>
      </c>
      <c r="E10" s="212">
        <v>45574</v>
      </c>
      <c r="F10" s="212">
        <v>45582</v>
      </c>
      <c r="G10" s="213" t="s">
        <v>554</v>
      </c>
      <c r="H10" s="214">
        <v>36.159755999999994</v>
      </c>
      <c r="I10" s="215">
        <v>3.3689466109103994</v>
      </c>
      <c r="J10" s="216" t="s">
        <v>556</v>
      </c>
      <c r="K10" s="217" t="s">
        <v>126</v>
      </c>
      <c r="L10" s="218"/>
    </row>
    <row r="11" spans="1:12" s="219" customFormat="1" ht="15.75" x14ac:dyDescent="0.25">
      <c r="A11" s="210">
        <f t="shared" si="0"/>
        <v>7</v>
      </c>
      <c r="B11" s="210">
        <v>5</v>
      </c>
      <c r="C11" s="220" t="s">
        <v>427</v>
      </c>
      <c r="D11" s="210" t="s">
        <v>48</v>
      </c>
      <c r="E11" s="212">
        <v>45579</v>
      </c>
      <c r="F11" s="212">
        <v>45590</v>
      </c>
      <c r="G11" s="213" t="s">
        <v>554</v>
      </c>
      <c r="H11" s="214">
        <v>43.804423999999997</v>
      </c>
      <c r="I11" s="215">
        <v>4.0811880970015997</v>
      </c>
      <c r="J11" s="216" t="s">
        <v>555</v>
      </c>
      <c r="K11" s="217" t="s">
        <v>126</v>
      </c>
      <c r="L11" s="218"/>
    </row>
    <row r="12" spans="1:12" s="223" customFormat="1" ht="15.75" x14ac:dyDescent="0.25">
      <c r="A12" s="210">
        <f t="shared" si="0"/>
        <v>8</v>
      </c>
      <c r="B12" s="210">
        <v>1</v>
      </c>
      <c r="C12" s="220" t="s">
        <v>318</v>
      </c>
      <c r="D12" s="221" t="s">
        <v>3</v>
      </c>
      <c r="E12" s="212">
        <v>45608</v>
      </c>
      <c r="F12" s="212">
        <v>45620</v>
      </c>
      <c r="G12" s="213" t="s">
        <v>557</v>
      </c>
      <c r="H12" s="214">
        <v>36.159755999999994</v>
      </c>
      <c r="I12" s="215">
        <v>3.3689466109103994</v>
      </c>
      <c r="J12" s="213" t="s">
        <v>558</v>
      </c>
      <c r="K12" s="217" t="s">
        <v>126</v>
      </c>
      <c r="L12" s="222"/>
    </row>
    <row r="13" spans="1:12" s="219" customFormat="1" ht="15.75" x14ac:dyDescent="0.25">
      <c r="A13" s="210">
        <f t="shared" si="0"/>
        <v>9</v>
      </c>
      <c r="B13" s="210">
        <v>2</v>
      </c>
      <c r="C13" s="220" t="s">
        <v>322</v>
      </c>
      <c r="D13" s="221" t="s">
        <v>2</v>
      </c>
      <c r="E13" s="212">
        <v>45610</v>
      </c>
      <c r="F13" s="212">
        <v>45621</v>
      </c>
      <c r="G13" s="213" t="s">
        <v>559</v>
      </c>
      <c r="H13" s="214">
        <v>37.931087999999995</v>
      </c>
      <c r="I13" s="215">
        <v>3.5339787792191997</v>
      </c>
      <c r="J13" s="216" t="s">
        <v>560</v>
      </c>
      <c r="K13" s="217" t="s">
        <v>126</v>
      </c>
      <c r="L13" s="218"/>
    </row>
    <row r="14" spans="1:12" s="219" customFormat="1" ht="15.75" x14ac:dyDescent="0.25">
      <c r="A14" s="210">
        <f t="shared" si="0"/>
        <v>10</v>
      </c>
      <c r="B14" s="210">
        <v>1</v>
      </c>
      <c r="C14" s="220" t="s">
        <v>314</v>
      </c>
      <c r="D14" s="221" t="s">
        <v>48</v>
      </c>
      <c r="E14" s="212">
        <v>45621</v>
      </c>
      <c r="F14" s="212">
        <v>45630</v>
      </c>
      <c r="G14" s="213" t="s">
        <v>557</v>
      </c>
      <c r="H14" s="214">
        <v>43.804423999999997</v>
      </c>
      <c r="I14" s="215">
        <v>4.0811880970015997</v>
      </c>
      <c r="J14" s="216" t="s">
        <v>558</v>
      </c>
      <c r="K14" s="217" t="s">
        <v>126</v>
      </c>
      <c r="L14" s="218"/>
    </row>
    <row r="15" spans="1:12" s="219" customFormat="1" ht="15.75" x14ac:dyDescent="0.25">
      <c r="A15" s="210">
        <f t="shared" si="0"/>
        <v>11</v>
      </c>
      <c r="B15" s="210">
        <v>2</v>
      </c>
      <c r="C15" s="220" t="s">
        <v>317</v>
      </c>
      <c r="D15" s="221" t="s">
        <v>3</v>
      </c>
      <c r="E15" s="212">
        <v>45622</v>
      </c>
      <c r="F15" s="212">
        <v>45638</v>
      </c>
      <c r="G15" s="213" t="s">
        <v>559</v>
      </c>
      <c r="H15" s="214">
        <v>36.159755999999994</v>
      </c>
      <c r="I15" s="215">
        <v>3.3689466109103994</v>
      </c>
      <c r="J15" s="216" t="s">
        <v>558</v>
      </c>
      <c r="K15" s="217" t="s">
        <v>126</v>
      </c>
      <c r="L15" s="218"/>
    </row>
    <row r="16" spans="1:12" s="219" customFormat="1" ht="15.75" x14ac:dyDescent="0.25">
      <c r="A16" s="210">
        <f t="shared" si="0"/>
        <v>12</v>
      </c>
      <c r="B16" s="210">
        <v>3</v>
      </c>
      <c r="C16" s="220" t="s">
        <v>313</v>
      </c>
      <c r="D16" s="221" t="s">
        <v>71</v>
      </c>
      <c r="E16" s="212">
        <v>45631</v>
      </c>
      <c r="F16" s="212">
        <v>45642</v>
      </c>
      <c r="G16" s="213" t="s">
        <v>557</v>
      </c>
      <c r="H16" s="214">
        <v>37.138323999999997</v>
      </c>
      <c r="I16" s="215">
        <v>3.4601182257615997</v>
      </c>
      <c r="J16" s="216" t="s">
        <v>555</v>
      </c>
      <c r="K16" s="217" t="s">
        <v>126</v>
      </c>
      <c r="L16" s="218"/>
    </row>
    <row r="17" spans="1:12" s="219" customFormat="1" ht="15.75" x14ac:dyDescent="0.25">
      <c r="A17" s="210">
        <f t="shared" si="0"/>
        <v>13</v>
      </c>
      <c r="B17" s="210">
        <v>4</v>
      </c>
      <c r="C17" s="220" t="s">
        <v>160</v>
      </c>
      <c r="D17" s="221" t="s">
        <v>4</v>
      </c>
      <c r="E17" s="212">
        <v>45633</v>
      </c>
      <c r="F17" s="212">
        <v>45642</v>
      </c>
      <c r="G17" s="213" t="s">
        <v>561</v>
      </c>
      <c r="H17" s="214">
        <v>34.789810000000003</v>
      </c>
      <c r="I17" s="215">
        <v>3.2413109340040003</v>
      </c>
      <c r="J17" s="216" t="s">
        <v>562</v>
      </c>
      <c r="K17" s="217" t="s">
        <v>126</v>
      </c>
      <c r="L17" s="218"/>
    </row>
    <row r="18" spans="1:12" s="219" customFormat="1" ht="15.75" x14ac:dyDescent="0.25">
      <c r="A18" s="210">
        <f t="shared" si="0"/>
        <v>14</v>
      </c>
      <c r="B18" s="210">
        <v>5</v>
      </c>
      <c r="C18" s="220" t="s">
        <v>319</v>
      </c>
      <c r="D18" s="221" t="s">
        <v>71</v>
      </c>
      <c r="E18" s="212">
        <v>45639</v>
      </c>
      <c r="F18" s="212">
        <v>45647</v>
      </c>
      <c r="G18" s="213" t="s">
        <v>559</v>
      </c>
      <c r="H18" s="214">
        <v>37.138323999999997</v>
      </c>
      <c r="I18" s="215">
        <v>3.4601182257615997</v>
      </c>
      <c r="J18" s="216" t="s">
        <v>564</v>
      </c>
      <c r="K18" s="217" t="s">
        <v>126</v>
      </c>
      <c r="L18" s="218"/>
    </row>
    <row r="19" spans="1:12" s="219" customFormat="1" ht="15.75" x14ac:dyDescent="0.25">
      <c r="A19" s="210">
        <f t="shared" si="0"/>
        <v>15</v>
      </c>
      <c r="B19" s="210">
        <v>6</v>
      </c>
      <c r="C19" s="220" t="s">
        <v>330</v>
      </c>
      <c r="D19" s="221" t="s">
        <v>2</v>
      </c>
      <c r="E19" s="212">
        <v>45639</v>
      </c>
      <c r="F19" s="212">
        <v>45648</v>
      </c>
      <c r="G19" s="213" t="s">
        <v>561</v>
      </c>
      <c r="H19" s="214">
        <v>37.931087999999995</v>
      </c>
      <c r="I19" s="215">
        <v>3.5339787792191997</v>
      </c>
      <c r="J19" s="216" t="s">
        <v>556</v>
      </c>
      <c r="K19" s="217" t="s">
        <v>126</v>
      </c>
      <c r="L19" s="218"/>
    </row>
    <row r="20" spans="1:12" s="219" customFormat="1" ht="15.75" x14ac:dyDescent="0.25">
      <c r="A20" s="210">
        <f t="shared" si="0"/>
        <v>16</v>
      </c>
      <c r="B20" s="210">
        <v>7</v>
      </c>
      <c r="C20" s="220" t="s">
        <v>256</v>
      </c>
      <c r="D20" s="221" t="s">
        <v>2</v>
      </c>
      <c r="E20" s="212">
        <v>45643</v>
      </c>
      <c r="F20" s="212">
        <v>45650</v>
      </c>
      <c r="G20" s="213" t="s">
        <v>561</v>
      </c>
      <c r="H20" s="214">
        <v>37.931087999999995</v>
      </c>
      <c r="I20" s="215">
        <v>3.5339787792191997</v>
      </c>
      <c r="J20" s="216" t="s">
        <v>562</v>
      </c>
      <c r="K20" s="217" t="s">
        <v>126</v>
      </c>
      <c r="L20" s="218"/>
    </row>
    <row r="21" spans="1:12" s="219" customFormat="1" ht="15.75" x14ac:dyDescent="0.25">
      <c r="A21" s="210">
        <f t="shared" si="0"/>
        <v>17</v>
      </c>
      <c r="B21" s="210">
        <v>8</v>
      </c>
      <c r="C21" s="220" t="s">
        <v>458</v>
      </c>
      <c r="D21" s="221" t="s">
        <v>2</v>
      </c>
      <c r="E21" s="212">
        <v>45639</v>
      </c>
      <c r="F21" s="212">
        <v>45651</v>
      </c>
      <c r="G21" s="213" t="s">
        <v>565</v>
      </c>
      <c r="H21" s="214">
        <v>37.931087999999995</v>
      </c>
      <c r="I21" s="215">
        <v>3.5339787792191997</v>
      </c>
      <c r="J21" s="216" t="s">
        <v>566</v>
      </c>
      <c r="K21" s="217" t="s">
        <v>126</v>
      </c>
      <c r="L21" s="218" t="s">
        <v>567</v>
      </c>
    </row>
    <row r="22" spans="1:12" s="219" customFormat="1" ht="15.75" x14ac:dyDescent="0.25">
      <c r="A22" s="210">
        <f t="shared" si="0"/>
        <v>18</v>
      </c>
      <c r="B22" s="210">
        <v>9</v>
      </c>
      <c r="C22" s="220" t="s">
        <v>240</v>
      </c>
      <c r="D22" s="221" t="s">
        <v>4</v>
      </c>
      <c r="E22" s="212">
        <v>45641</v>
      </c>
      <c r="F22" s="212">
        <v>45652</v>
      </c>
      <c r="G22" s="213" t="s">
        <v>563</v>
      </c>
      <c r="H22" s="214">
        <v>34.789810000000003</v>
      </c>
      <c r="I22" s="215">
        <v>3.2413109340040003</v>
      </c>
      <c r="J22" s="216" t="s">
        <v>558</v>
      </c>
      <c r="K22" s="217" t="s">
        <v>126</v>
      </c>
      <c r="L22" s="218" t="s">
        <v>568</v>
      </c>
    </row>
    <row r="23" spans="1:12" s="219" customFormat="1" ht="15.75" x14ac:dyDescent="0.25">
      <c r="A23" s="210">
        <f t="shared" si="0"/>
        <v>19</v>
      </c>
      <c r="B23" s="210">
        <v>10</v>
      </c>
      <c r="C23" s="220" t="s">
        <v>331</v>
      </c>
      <c r="D23" s="221" t="s">
        <v>48</v>
      </c>
      <c r="E23" s="212">
        <v>45649</v>
      </c>
      <c r="F23" s="212">
        <v>45654</v>
      </c>
      <c r="G23" s="213" t="s">
        <v>561</v>
      </c>
      <c r="H23" s="214">
        <v>43.804423999999997</v>
      </c>
      <c r="I23" s="215">
        <v>4.0811880970015997</v>
      </c>
      <c r="J23" s="216" t="s">
        <v>556</v>
      </c>
      <c r="K23" s="217" t="s">
        <v>126</v>
      </c>
      <c r="L23" s="218" t="s">
        <v>569</v>
      </c>
    </row>
    <row r="24" spans="1:12" s="219" customFormat="1" ht="15.75" x14ac:dyDescent="0.25">
      <c r="A24" s="210">
        <f t="shared" si="0"/>
        <v>20</v>
      </c>
      <c r="B24" s="210">
        <v>11</v>
      </c>
      <c r="C24" s="220" t="s">
        <v>315</v>
      </c>
      <c r="D24" s="221" t="s">
        <v>18</v>
      </c>
      <c r="E24" s="212">
        <v>45643</v>
      </c>
      <c r="F24" s="212">
        <v>45655</v>
      </c>
      <c r="G24" s="213" t="s">
        <v>557</v>
      </c>
      <c r="H24" s="214">
        <v>45.697022000000004</v>
      </c>
      <c r="I24" s="215">
        <v>4.2575184245048003</v>
      </c>
      <c r="J24" s="216" t="s">
        <v>555</v>
      </c>
      <c r="K24" s="217" t="s">
        <v>126</v>
      </c>
      <c r="L24" s="218" t="s">
        <v>570</v>
      </c>
    </row>
    <row r="25" spans="1:12" s="219" customFormat="1" ht="15.75" x14ac:dyDescent="0.25">
      <c r="A25" s="210">
        <f t="shared" si="0"/>
        <v>21</v>
      </c>
      <c r="B25" s="210">
        <v>12</v>
      </c>
      <c r="C25" s="220" t="s">
        <v>320</v>
      </c>
      <c r="D25" s="221" t="s">
        <v>4</v>
      </c>
      <c r="E25" s="212">
        <v>45648</v>
      </c>
      <c r="F25" s="212">
        <v>45655</v>
      </c>
      <c r="G25" s="213" t="s">
        <v>559</v>
      </c>
      <c r="H25" s="214">
        <v>34.789810000000003</v>
      </c>
      <c r="I25" s="215">
        <v>3.2413109340040003</v>
      </c>
      <c r="J25" s="216" t="s">
        <v>564</v>
      </c>
      <c r="K25" s="217" t="s">
        <v>126</v>
      </c>
      <c r="L25" s="218" t="s">
        <v>571</v>
      </c>
    </row>
    <row r="26" spans="1:12" s="219" customFormat="1" ht="15.75" x14ac:dyDescent="0.25">
      <c r="A26" s="210">
        <f t="shared" si="0"/>
        <v>22</v>
      </c>
      <c r="B26" s="210">
        <v>13</v>
      </c>
      <c r="C26" s="220" t="s">
        <v>255</v>
      </c>
      <c r="D26" s="221" t="s">
        <v>2</v>
      </c>
      <c r="E26" s="212">
        <v>45650</v>
      </c>
      <c r="F26" s="212">
        <v>45657</v>
      </c>
      <c r="G26" s="213" t="s">
        <v>561</v>
      </c>
      <c r="H26" s="214">
        <v>37.931087999999995</v>
      </c>
      <c r="I26" s="215">
        <v>3.5339787792191997</v>
      </c>
      <c r="J26" s="216" t="s">
        <v>558</v>
      </c>
      <c r="K26" s="217" t="s">
        <v>126</v>
      </c>
      <c r="L26" s="218" t="s">
        <v>572</v>
      </c>
    </row>
    <row r="27" spans="1:12" s="219" customFormat="1" ht="15.75" x14ac:dyDescent="0.25">
      <c r="A27" s="210">
        <f t="shared" si="0"/>
        <v>23</v>
      </c>
      <c r="B27" s="210">
        <v>1</v>
      </c>
      <c r="C27" s="220" t="s">
        <v>241</v>
      </c>
      <c r="D27" s="221" t="s">
        <v>48</v>
      </c>
      <c r="E27" s="212">
        <v>45653</v>
      </c>
      <c r="F27" s="212">
        <v>45660</v>
      </c>
      <c r="G27" s="213" t="s">
        <v>563</v>
      </c>
      <c r="H27" s="214">
        <v>43.804423999999997</v>
      </c>
      <c r="I27" s="215">
        <v>4.0811880970015997</v>
      </c>
      <c r="J27" s="216" t="s">
        <v>573</v>
      </c>
      <c r="K27" s="217" t="s">
        <v>126</v>
      </c>
      <c r="L27" s="218" t="s">
        <v>568</v>
      </c>
    </row>
    <row r="28" spans="1:12" s="219" customFormat="1" ht="15.75" x14ac:dyDescent="0.25">
      <c r="A28" s="210">
        <f t="shared" si="0"/>
        <v>24</v>
      </c>
      <c r="B28" s="210">
        <v>2</v>
      </c>
      <c r="C28" s="220" t="s">
        <v>334</v>
      </c>
      <c r="D28" s="221" t="s">
        <v>2</v>
      </c>
      <c r="E28" s="212">
        <v>45650</v>
      </c>
      <c r="F28" s="212">
        <v>45660</v>
      </c>
      <c r="G28" s="213" t="s">
        <v>565</v>
      </c>
      <c r="H28" s="214">
        <v>37.931087999999995</v>
      </c>
      <c r="I28" s="215">
        <v>3.5339787792191997</v>
      </c>
      <c r="J28" s="216" t="s">
        <v>566</v>
      </c>
      <c r="K28" s="217" t="s">
        <v>126</v>
      </c>
      <c r="L28" s="218" t="s">
        <v>567</v>
      </c>
    </row>
    <row r="29" spans="1:12" s="219" customFormat="1" x14ac:dyDescent="0.25">
      <c r="A29" s="210">
        <f t="shared" si="0"/>
        <v>25</v>
      </c>
      <c r="B29" s="210">
        <v>3</v>
      </c>
      <c r="C29" s="224" t="s">
        <v>329</v>
      </c>
      <c r="D29" s="221" t="s">
        <v>48</v>
      </c>
      <c r="E29" s="212">
        <v>45655</v>
      </c>
      <c r="F29" s="212">
        <v>45662</v>
      </c>
      <c r="G29" s="225" t="s">
        <v>561</v>
      </c>
      <c r="H29" s="214">
        <v>43.804423999999997</v>
      </c>
      <c r="I29" s="215">
        <v>4.0811880970015997</v>
      </c>
      <c r="J29" s="225" t="s">
        <v>556</v>
      </c>
      <c r="K29" s="217" t="s">
        <v>126</v>
      </c>
      <c r="L29" s="226" t="s">
        <v>569</v>
      </c>
    </row>
    <row r="30" spans="1:12" s="219" customFormat="1" ht="15.75" x14ac:dyDescent="0.25">
      <c r="A30" s="210">
        <f t="shared" si="0"/>
        <v>26</v>
      </c>
      <c r="B30" s="210">
        <v>4</v>
      </c>
      <c r="C30" s="220" t="s">
        <v>321</v>
      </c>
      <c r="D30" s="221" t="s">
        <v>71</v>
      </c>
      <c r="E30" s="212">
        <v>45656</v>
      </c>
      <c r="F30" s="212">
        <v>45664</v>
      </c>
      <c r="G30" s="213" t="s">
        <v>559</v>
      </c>
      <c r="H30" s="214">
        <v>37.138323999999997</v>
      </c>
      <c r="I30" s="215">
        <v>3.4601182257615997</v>
      </c>
      <c r="J30" s="216" t="s">
        <v>564</v>
      </c>
      <c r="K30" s="217" t="s">
        <v>126</v>
      </c>
      <c r="L30" s="218" t="s">
        <v>571</v>
      </c>
    </row>
    <row r="31" spans="1:12" s="219" customFormat="1" x14ac:dyDescent="0.25">
      <c r="A31" s="210">
        <f t="shared" si="0"/>
        <v>27</v>
      </c>
      <c r="B31" s="210">
        <v>5</v>
      </c>
      <c r="C31" s="224" t="s">
        <v>254</v>
      </c>
      <c r="D31" s="221" t="s">
        <v>2</v>
      </c>
      <c r="E31" s="212">
        <v>45658</v>
      </c>
      <c r="F31" s="212">
        <v>45665</v>
      </c>
      <c r="G31" s="213" t="s">
        <v>561</v>
      </c>
      <c r="H31" s="214">
        <v>37.931087999999995</v>
      </c>
      <c r="I31" s="215">
        <v>3.5339787792191997</v>
      </c>
      <c r="J31" s="213" t="s">
        <v>558</v>
      </c>
      <c r="K31" s="217" t="s">
        <v>126</v>
      </c>
      <c r="L31" s="218" t="s">
        <v>572</v>
      </c>
    </row>
    <row r="32" spans="1:12" s="219" customFormat="1" ht="15.75" x14ac:dyDescent="0.25">
      <c r="A32" s="210">
        <f t="shared" si="0"/>
        <v>28</v>
      </c>
      <c r="B32" s="210">
        <v>6</v>
      </c>
      <c r="C32" s="220" t="s">
        <v>316</v>
      </c>
      <c r="D32" s="221" t="s">
        <v>2</v>
      </c>
      <c r="E32" s="212">
        <v>45656</v>
      </c>
      <c r="F32" s="212">
        <v>45666</v>
      </c>
      <c r="G32" s="213" t="s">
        <v>557</v>
      </c>
      <c r="H32" s="214">
        <v>37.931087999999995</v>
      </c>
      <c r="I32" s="215">
        <v>3.5339787792191997</v>
      </c>
      <c r="J32" s="216" t="s">
        <v>555</v>
      </c>
      <c r="K32" s="217" t="s">
        <v>126</v>
      </c>
      <c r="L32" s="218" t="s">
        <v>570</v>
      </c>
    </row>
    <row r="33" spans="1:12" s="219" customFormat="1" x14ac:dyDescent="0.25">
      <c r="A33" s="210">
        <f t="shared" si="0"/>
        <v>29</v>
      </c>
      <c r="B33" s="210">
        <v>7</v>
      </c>
      <c r="C33" s="224" t="s">
        <v>164</v>
      </c>
      <c r="D33" s="221" t="s">
        <v>18</v>
      </c>
      <c r="E33" s="212">
        <v>45661</v>
      </c>
      <c r="F33" s="212">
        <v>45666</v>
      </c>
      <c r="G33" s="213" t="s">
        <v>563</v>
      </c>
      <c r="H33" s="214">
        <v>45.697022000000004</v>
      </c>
      <c r="I33" s="215">
        <v>4.2575184245048003</v>
      </c>
      <c r="J33" s="216" t="s">
        <v>573</v>
      </c>
      <c r="K33" s="217" t="s">
        <v>126</v>
      </c>
      <c r="L33" s="218" t="s">
        <v>568</v>
      </c>
    </row>
    <row r="34" spans="1:12" s="219" customFormat="1" x14ac:dyDescent="0.25">
      <c r="A34" s="210">
        <f t="shared" si="0"/>
        <v>30</v>
      </c>
      <c r="B34" s="210">
        <v>8</v>
      </c>
      <c r="C34" s="224" t="s">
        <v>459</v>
      </c>
      <c r="D34" s="221" t="s">
        <v>18</v>
      </c>
      <c r="E34" s="212">
        <v>45661</v>
      </c>
      <c r="F34" s="212">
        <v>45668</v>
      </c>
      <c r="G34" s="213" t="s">
        <v>565</v>
      </c>
      <c r="H34" s="214">
        <v>45.697022000000004</v>
      </c>
      <c r="I34" s="215">
        <v>4.2575184245048003</v>
      </c>
      <c r="J34" s="216" t="s">
        <v>566</v>
      </c>
      <c r="K34" s="217" t="s">
        <v>126</v>
      </c>
      <c r="L34" s="218" t="s">
        <v>567</v>
      </c>
    </row>
    <row r="35" spans="1:12" s="219" customFormat="1" x14ac:dyDescent="0.25">
      <c r="A35" s="210">
        <f t="shared" si="0"/>
        <v>31</v>
      </c>
      <c r="B35" s="210">
        <v>9</v>
      </c>
      <c r="C35" s="227" t="s">
        <v>328</v>
      </c>
      <c r="D35" s="221" t="s">
        <v>18</v>
      </c>
      <c r="E35" s="212">
        <v>45663</v>
      </c>
      <c r="F35" s="212">
        <v>45670</v>
      </c>
      <c r="G35" s="225" t="s">
        <v>561</v>
      </c>
      <c r="H35" s="214">
        <v>45.697022000000004</v>
      </c>
      <c r="I35" s="215">
        <v>4.2575184245048003</v>
      </c>
      <c r="J35" s="225" t="s">
        <v>556</v>
      </c>
      <c r="K35" s="217" t="s">
        <v>126</v>
      </c>
      <c r="L35" s="226" t="s">
        <v>569</v>
      </c>
    </row>
    <row r="36" spans="1:12" s="219" customFormat="1" x14ac:dyDescent="0.25">
      <c r="A36" s="210">
        <f t="shared" si="0"/>
        <v>32</v>
      </c>
      <c r="B36" s="210">
        <v>10</v>
      </c>
      <c r="C36" s="227" t="s">
        <v>165</v>
      </c>
      <c r="D36" s="221" t="s">
        <v>2</v>
      </c>
      <c r="E36" s="212">
        <v>45667</v>
      </c>
      <c r="F36" s="212">
        <v>45672</v>
      </c>
      <c r="G36" s="213" t="s">
        <v>563</v>
      </c>
      <c r="H36" s="214">
        <v>37.931087999999995</v>
      </c>
      <c r="I36" s="215">
        <v>3.5339787792191997</v>
      </c>
      <c r="J36" s="213" t="s">
        <v>573</v>
      </c>
      <c r="K36" s="217" t="s">
        <v>126</v>
      </c>
      <c r="L36" s="218" t="s">
        <v>568</v>
      </c>
    </row>
    <row r="37" spans="1:12" s="219" customFormat="1" x14ac:dyDescent="0.25">
      <c r="A37" s="210">
        <f t="shared" si="0"/>
        <v>33</v>
      </c>
      <c r="B37" s="210">
        <v>11</v>
      </c>
      <c r="C37" s="227" t="s">
        <v>253</v>
      </c>
      <c r="D37" s="221" t="s">
        <v>2</v>
      </c>
      <c r="E37" s="212">
        <v>45665</v>
      </c>
      <c r="F37" s="212">
        <v>45673</v>
      </c>
      <c r="G37" s="213" t="s">
        <v>561</v>
      </c>
      <c r="H37" s="214">
        <v>37.931087999999995</v>
      </c>
      <c r="I37" s="215">
        <v>3.5339787792191997</v>
      </c>
      <c r="J37" s="213" t="s">
        <v>558</v>
      </c>
      <c r="K37" s="217" t="s">
        <v>126</v>
      </c>
      <c r="L37" s="218" t="s">
        <v>572</v>
      </c>
    </row>
    <row r="38" spans="1:12" s="219" customFormat="1" x14ac:dyDescent="0.25">
      <c r="A38" s="210">
        <f t="shared" si="0"/>
        <v>34</v>
      </c>
      <c r="B38" s="210">
        <v>12</v>
      </c>
      <c r="C38" s="227" t="s">
        <v>324</v>
      </c>
      <c r="D38" s="221" t="s">
        <v>48</v>
      </c>
      <c r="E38" s="212">
        <v>45664</v>
      </c>
      <c r="F38" s="212">
        <v>45676</v>
      </c>
      <c r="G38" s="213" t="s">
        <v>559</v>
      </c>
      <c r="H38" s="214">
        <v>43.804423999999997</v>
      </c>
      <c r="I38" s="215">
        <v>4.0811880970015997</v>
      </c>
      <c r="J38" s="213" t="s">
        <v>564</v>
      </c>
      <c r="K38" s="217" t="s">
        <v>126</v>
      </c>
      <c r="L38" s="218" t="s">
        <v>571</v>
      </c>
    </row>
    <row r="39" spans="1:12" s="219" customFormat="1" x14ac:dyDescent="0.25">
      <c r="A39" s="210">
        <f t="shared" si="0"/>
        <v>35</v>
      </c>
      <c r="B39" s="210">
        <v>13</v>
      </c>
      <c r="C39" s="227" t="s">
        <v>327</v>
      </c>
      <c r="D39" s="221" t="s">
        <v>18</v>
      </c>
      <c r="E39" s="212">
        <v>45671</v>
      </c>
      <c r="F39" s="212">
        <v>45676</v>
      </c>
      <c r="G39" s="213" t="s">
        <v>561</v>
      </c>
      <c r="H39" s="214">
        <v>45.697022000000004</v>
      </c>
      <c r="I39" s="215">
        <v>4.2575184245048003</v>
      </c>
      <c r="J39" s="213" t="s">
        <v>556</v>
      </c>
      <c r="K39" s="217" t="s">
        <v>126</v>
      </c>
      <c r="L39" s="218" t="s">
        <v>569</v>
      </c>
    </row>
    <row r="40" spans="1:12" s="219" customFormat="1" x14ac:dyDescent="0.25">
      <c r="A40" s="210">
        <f t="shared" si="0"/>
        <v>36</v>
      </c>
      <c r="B40" s="210">
        <v>14</v>
      </c>
      <c r="C40" s="227" t="s">
        <v>166</v>
      </c>
      <c r="D40" s="221" t="s">
        <v>2</v>
      </c>
      <c r="E40" s="212">
        <v>45673</v>
      </c>
      <c r="F40" s="212">
        <v>45677</v>
      </c>
      <c r="G40" s="213" t="s">
        <v>563</v>
      </c>
      <c r="H40" s="214">
        <v>37.931087999999995</v>
      </c>
      <c r="I40" s="215">
        <v>3.5339787792191997</v>
      </c>
      <c r="J40" s="213" t="s">
        <v>573</v>
      </c>
      <c r="K40" s="217" t="s">
        <v>126</v>
      </c>
      <c r="L40" s="218" t="s">
        <v>568</v>
      </c>
    </row>
    <row r="41" spans="1:12" s="219" customFormat="1" ht="15.75" x14ac:dyDescent="0.25">
      <c r="A41" s="210">
        <f t="shared" si="0"/>
        <v>37</v>
      </c>
      <c r="B41" s="210">
        <v>15</v>
      </c>
      <c r="C41" s="220" t="s">
        <v>312</v>
      </c>
      <c r="D41" s="221" t="s">
        <v>18</v>
      </c>
      <c r="E41" s="212">
        <v>45667</v>
      </c>
      <c r="F41" s="212">
        <v>45678</v>
      </c>
      <c r="G41" s="213" t="s">
        <v>557</v>
      </c>
      <c r="H41" s="214">
        <v>45.697022000000004</v>
      </c>
      <c r="I41" s="215">
        <v>4.2575184245048003</v>
      </c>
      <c r="J41" s="216" t="s">
        <v>555</v>
      </c>
      <c r="K41" s="217" t="s">
        <v>126</v>
      </c>
      <c r="L41" s="218" t="s">
        <v>570</v>
      </c>
    </row>
    <row r="42" spans="1:12" s="219" customFormat="1" x14ac:dyDescent="0.25">
      <c r="A42" s="210">
        <f t="shared" si="0"/>
        <v>38</v>
      </c>
      <c r="B42" s="210">
        <v>16</v>
      </c>
      <c r="C42" s="227" t="s">
        <v>340</v>
      </c>
      <c r="D42" s="221" t="s">
        <v>18</v>
      </c>
      <c r="E42" s="212">
        <v>45668</v>
      </c>
      <c r="F42" s="212">
        <v>45679</v>
      </c>
      <c r="G42" s="213" t="s">
        <v>565</v>
      </c>
      <c r="H42" s="214">
        <v>45.697022000000004</v>
      </c>
      <c r="I42" s="215">
        <v>4.2575184245048003</v>
      </c>
      <c r="J42" s="213" t="s">
        <v>566</v>
      </c>
      <c r="K42" s="217" t="s">
        <v>126</v>
      </c>
      <c r="L42" s="218" t="s">
        <v>567</v>
      </c>
    </row>
    <row r="43" spans="1:12" s="219" customFormat="1" x14ac:dyDescent="0.25">
      <c r="A43" s="210">
        <f t="shared" si="0"/>
        <v>39</v>
      </c>
      <c r="B43" s="210">
        <v>17</v>
      </c>
      <c r="C43" s="227" t="s">
        <v>252</v>
      </c>
      <c r="D43" s="221" t="s">
        <v>71</v>
      </c>
      <c r="E43" s="212">
        <v>45674</v>
      </c>
      <c r="F43" s="212">
        <v>45679</v>
      </c>
      <c r="G43" s="213" t="s">
        <v>561</v>
      </c>
      <c r="H43" s="214">
        <v>37.138323999999997</v>
      </c>
      <c r="I43" s="215">
        <v>3.4601182257615997</v>
      </c>
      <c r="J43" s="213" t="s">
        <v>558</v>
      </c>
      <c r="K43" s="217" t="s">
        <v>126</v>
      </c>
      <c r="L43" s="218" t="s">
        <v>572</v>
      </c>
    </row>
    <row r="44" spans="1:12" s="223" customFormat="1" x14ac:dyDescent="0.25">
      <c r="A44" s="221">
        <f t="shared" si="0"/>
        <v>40</v>
      </c>
      <c r="B44" s="221">
        <v>18</v>
      </c>
      <c r="C44" s="228" t="s">
        <v>332</v>
      </c>
      <c r="D44" s="221" t="s">
        <v>71</v>
      </c>
      <c r="E44" s="212">
        <v>45674</v>
      </c>
      <c r="F44" s="212">
        <v>45681</v>
      </c>
      <c r="G44" s="213" t="s">
        <v>561</v>
      </c>
      <c r="H44" s="214">
        <v>37.138323999999997</v>
      </c>
      <c r="I44" s="215">
        <v>3.4601182257615997</v>
      </c>
      <c r="J44" s="213" t="s">
        <v>556</v>
      </c>
      <c r="K44" s="217" t="s">
        <v>126</v>
      </c>
      <c r="L44" s="222" t="s">
        <v>569</v>
      </c>
    </row>
    <row r="45" spans="1:12" s="223" customFormat="1" x14ac:dyDescent="0.25">
      <c r="A45" s="221">
        <f t="shared" si="0"/>
        <v>41</v>
      </c>
      <c r="B45" s="221">
        <v>19</v>
      </c>
      <c r="C45" s="228" t="s">
        <v>167</v>
      </c>
      <c r="D45" s="221" t="s">
        <v>18</v>
      </c>
      <c r="E45" s="212">
        <v>45677</v>
      </c>
      <c r="F45" s="212">
        <v>45682</v>
      </c>
      <c r="G45" s="213" t="s">
        <v>563</v>
      </c>
      <c r="H45" s="214">
        <v>45.697022000000004</v>
      </c>
      <c r="I45" s="215">
        <v>4.2575184245048003</v>
      </c>
      <c r="J45" s="213" t="s">
        <v>573</v>
      </c>
      <c r="K45" s="217" t="s">
        <v>126</v>
      </c>
      <c r="L45" s="222" t="s">
        <v>568</v>
      </c>
    </row>
    <row r="46" spans="1:12" s="219" customFormat="1" ht="15.75" x14ac:dyDescent="0.25">
      <c r="A46" s="210">
        <f t="shared" si="0"/>
        <v>42</v>
      </c>
      <c r="B46" s="210">
        <v>20</v>
      </c>
      <c r="C46" s="220" t="s">
        <v>311</v>
      </c>
      <c r="D46" s="221" t="s">
        <v>18</v>
      </c>
      <c r="E46" s="212">
        <v>45678</v>
      </c>
      <c r="F46" s="212">
        <v>45686</v>
      </c>
      <c r="G46" s="213" t="s">
        <v>557</v>
      </c>
      <c r="H46" s="214">
        <v>45.697022000000004</v>
      </c>
      <c r="I46" s="215">
        <v>4.2575184245048003</v>
      </c>
      <c r="J46" s="216" t="s">
        <v>555</v>
      </c>
      <c r="K46" s="217" t="s">
        <v>126</v>
      </c>
      <c r="L46" s="218" t="s">
        <v>570</v>
      </c>
    </row>
    <row r="47" spans="1:12" s="219" customFormat="1" ht="15.75" x14ac:dyDescent="0.25">
      <c r="A47" s="210">
        <f t="shared" si="0"/>
        <v>43</v>
      </c>
      <c r="B47" s="210">
        <v>21</v>
      </c>
      <c r="C47" s="220" t="s">
        <v>345</v>
      </c>
      <c r="D47" s="221" t="s">
        <v>2</v>
      </c>
      <c r="E47" s="212">
        <v>45681</v>
      </c>
      <c r="F47" s="212">
        <v>45686</v>
      </c>
      <c r="G47" s="213" t="s">
        <v>561</v>
      </c>
      <c r="H47" s="214">
        <v>37.931087999999995</v>
      </c>
      <c r="I47" s="215">
        <v>3.5339787792191997</v>
      </c>
      <c r="J47" s="216" t="s">
        <v>556</v>
      </c>
      <c r="K47" s="217" t="s">
        <v>126</v>
      </c>
      <c r="L47" s="218" t="s">
        <v>569</v>
      </c>
    </row>
    <row r="48" spans="1:12" s="223" customFormat="1" x14ac:dyDescent="0.25">
      <c r="A48" s="221">
        <f t="shared" si="0"/>
        <v>44</v>
      </c>
      <c r="B48" s="221">
        <v>22</v>
      </c>
      <c r="C48" s="228" t="s">
        <v>168</v>
      </c>
      <c r="D48" s="221" t="s">
        <v>2</v>
      </c>
      <c r="E48" s="212">
        <v>45682</v>
      </c>
      <c r="F48" s="212">
        <v>45687</v>
      </c>
      <c r="G48" s="213" t="s">
        <v>574</v>
      </c>
      <c r="H48" s="214">
        <v>37.931087999999995</v>
      </c>
      <c r="I48" s="215">
        <v>3.5339787792191997</v>
      </c>
      <c r="J48" s="213" t="s">
        <v>573</v>
      </c>
      <c r="K48" s="217" t="s">
        <v>126</v>
      </c>
      <c r="L48" s="222" t="s">
        <v>568</v>
      </c>
    </row>
    <row r="49" spans="1:12" s="223" customFormat="1" x14ac:dyDescent="0.25">
      <c r="A49" s="221">
        <f t="shared" si="0"/>
        <v>45</v>
      </c>
      <c r="B49" s="221">
        <v>23</v>
      </c>
      <c r="C49" s="228" t="s">
        <v>341</v>
      </c>
      <c r="D49" s="221" t="s">
        <v>2</v>
      </c>
      <c r="E49" s="212">
        <v>45679</v>
      </c>
      <c r="F49" s="212">
        <v>45687</v>
      </c>
      <c r="G49" s="213" t="s">
        <v>565</v>
      </c>
      <c r="H49" s="214">
        <v>37.931087999999995</v>
      </c>
      <c r="I49" s="215">
        <v>3.5339787792191997</v>
      </c>
      <c r="J49" s="213" t="s">
        <v>566</v>
      </c>
      <c r="K49" s="217" t="s">
        <v>126</v>
      </c>
      <c r="L49" s="222" t="s">
        <v>567</v>
      </c>
    </row>
    <row r="50" spans="1:12" s="223" customFormat="1" x14ac:dyDescent="0.25">
      <c r="A50" s="221">
        <f t="shared" si="0"/>
        <v>46</v>
      </c>
      <c r="B50" s="221">
        <v>24</v>
      </c>
      <c r="C50" s="228" t="s">
        <v>251</v>
      </c>
      <c r="D50" s="221" t="s">
        <v>114</v>
      </c>
      <c r="E50" s="212">
        <v>45679</v>
      </c>
      <c r="F50" s="212">
        <v>45688</v>
      </c>
      <c r="G50" s="213" t="s">
        <v>561</v>
      </c>
      <c r="H50" s="214">
        <v>65.027778999999995</v>
      </c>
      <c r="I50" s="215">
        <v>6.0585341249835993</v>
      </c>
      <c r="J50" s="213" t="s">
        <v>558</v>
      </c>
      <c r="K50" s="217" t="s">
        <v>126</v>
      </c>
      <c r="L50" s="222" t="s">
        <v>575</v>
      </c>
    </row>
    <row r="51" spans="1:12" s="219" customFormat="1" ht="15.75" x14ac:dyDescent="0.25">
      <c r="A51" s="210">
        <f t="shared" si="0"/>
        <v>47</v>
      </c>
      <c r="B51" s="210">
        <v>25</v>
      </c>
      <c r="C51" s="220" t="s">
        <v>67</v>
      </c>
      <c r="D51" s="221" t="s">
        <v>114</v>
      </c>
      <c r="E51" s="212">
        <v>45674</v>
      </c>
      <c r="F51" s="212">
        <v>45688</v>
      </c>
      <c r="G51" s="213" t="s">
        <v>557</v>
      </c>
      <c r="H51" s="214">
        <v>65.027778999999995</v>
      </c>
      <c r="I51" s="215">
        <v>6.0585341249835993</v>
      </c>
      <c r="J51" s="216" t="s">
        <v>564</v>
      </c>
      <c r="K51" s="217" t="s">
        <v>126</v>
      </c>
      <c r="L51" s="218" t="s">
        <v>571</v>
      </c>
    </row>
    <row r="52" spans="1:12" s="223" customFormat="1" x14ac:dyDescent="0.25">
      <c r="A52" s="221">
        <f t="shared" si="0"/>
        <v>48</v>
      </c>
      <c r="B52" s="221">
        <v>1</v>
      </c>
      <c r="C52" s="228" t="s">
        <v>169</v>
      </c>
      <c r="D52" s="221" t="s">
        <v>3</v>
      </c>
      <c r="E52" s="212">
        <v>45687</v>
      </c>
      <c r="F52" s="212">
        <v>45691</v>
      </c>
      <c r="G52" s="213" t="s">
        <v>574</v>
      </c>
      <c r="H52" s="214">
        <v>36.159755999999994</v>
      </c>
      <c r="I52" s="229">
        <v>3.3689466109103994</v>
      </c>
      <c r="J52" s="213" t="s">
        <v>573</v>
      </c>
      <c r="K52" s="230" t="s">
        <v>126</v>
      </c>
      <c r="L52" s="222" t="s">
        <v>568</v>
      </c>
    </row>
    <row r="53" spans="1:12" s="219" customFormat="1" ht="15.75" x14ac:dyDescent="0.25">
      <c r="A53" s="210">
        <f t="shared" si="0"/>
        <v>49</v>
      </c>
      <c r="B53" s="210">
        <v>2</v>
      </c>
      <c r="C53" s="220" t="s">
        <v>348</v>
      </c>
      <c r="D53" s="221" t="s">
        <v>48</v>
      </c>
      <c r="E53" s="212">
        <v>45686</v>
      </c>
      <c r="F53" s="212">
        <v>45692</v>
      </c>
      <c r="G53" s="213" t="s">
        <v>563</v>
      </c>
      <c r="H53" s="214">
        <v>43.804423999999997</v>
      </c>
      <c r="I53" s="215">
        <v>4.0811880970015997</v>
      </c>
      <c r="J53" s="216" t="s">
        <v>556</v>
      </c>
      <c r="K53" s="217" t="s">
        <v>126</v>
      </c>
      <c r="L53" s="218" t="s">
        <v>576</v>
      </c>
    </row>
    <row r="54" spans="1:12" s="219" customFormat="1" ht="15.75" x14ac:dyDescent="0.25">
      <c r="A54" s="210">
        <f t="shared" si="0"/>
        <v>50</v>
      </c>
      <c r="B54" s="210">
        <v>3</v>
      </c>
      <c r="C54" s="220" t="s">
        <v>405</v>
      </c>
      <c r="D54" s="221" t="s">
        <v>71</v>
      </c>
      <c r="E54" s="212">
        <v>45686</v>
      </c>
      <c r="F54" s="212">
        <v>45695</v>
      </c>
      <c r="G54" s="213" t="s">
        <v>565</v>
      </c>
      <c r="H54" s="214">
        <v>37.138323999999997</v>
      </c>
      <c r="I54" s="215">
        <v>3.4601182257615997</v>
      </c>
      <c r="J54" s="216" t="s">
        <v>566</v>
      </c>
      <c r="K54" s="217" t="s">
        <v>126</v>
      </c>
      <c r="L54" s="218" t="s">
        <v>567</v>
      </c>
    </row>
    <row r="55" spans="1:12" s="223" customFormat="1" x14ac:dyDescent="0.25">
      <c r="A55" s="221">
        <f t="shared" si="0"/>
        <v>51</v>
      </c>
      <c r="B55" s="221">
        <v>4</v>
      </c>
      <c r="C55" s="228" t="s">
        <v>306</v>
      </c>
      <c r="D55" s="221" t="s">
        <v>48</v>
      </c>
      <c r="E55" s="212">
        <v>45686</v>
      </c>
      <c r="F55" s="212">
        <v>45696</v>
      </c>
      <c r="G55" s="213" t="s">
        <v>559</v>
      </c>
      <c r="H55" s="214">
        <v>43.804423999999997</v>
      </c>
      <c r="I55" s="229">
        <v>4.0811880970015997</v>
      </c>
      <c r="J55" s="213" t="s">
        <v>555</v>
      </c>
      <c r="K55" s="230" t="s">
        <v>126</v>
      </c>
      <c r="L55" s="222" t="s">
        <v>570</v>
      </c>
    </row>
    <row r="56" spans="1:12" s="223" customFormat="1" x14ac:dyDescent="0.25">
      <c r="A56" s="221">
        <f t="shared" si="0"/>
        <v>52</v>
      </c>
      <c r="B56" s="221">
        <v>5</v>
      </c>
      <c r="C56" s="228" t="s">
        <v>161</v>
      </c>
      <c r="D56" s="221" t="s">
        <v>48</v>
      </c>
      <c r="E56" s="212">
        <v>45691</v>
      </c>
      <c r="F56" s="212">
        <v>45696</v>
      </c>
      <c r="G56" s="213" t="s">
        <v>574</v>
      </c>
      <c r="H56" s="214">
        <v>43.804423999999997</v>
      </c>
      <c r="I56" s="229">
        <v>4.0811880970015997</v>
      </c>
      <c r="J56" s="213" t="s">
        <v>573</v>
      </c>
      <c r="K56" s="230" t="s">
        <v>126</v>
      </c>
      <c r="L56" s="222" t="s">
        <v>568</v>
      </c>
    </row>
    <row r="57" spans="1:12" s="223" customFormat="1" x14ac:dyDescent="0.25">
      <c r="A57" s="221">
        <f t="shared" si="0"/>
        <v>53</v>
      </c>
      <c r="B57" s="221">
        <v>6</v>
      </c>
      <c r="C57" s="228" t="s">
        <v>245</v>
      </c>
      <c r="D57" s="221" t="s">
        <v>58</v>
      </c>
      <c r="E57" s="212">
        <v>45688</v>
      </c>
      <c r="F57" s="212">
        <v>45698</v>
      </c>
      <c r="G57" s="213" t="s">
        <v>561</v>
      </c>
      <c r="H57" s="214">
        <v>35.601761999999994</v>
      </c>
      <c r="I57" s="229">
        <v>3.3169592027207995</v>
      </c>
      <c r="J57" s="213" t="s">
        <v>558</v>
      </c>
      <c r="K57" s="230" t="s">
        <v>126</v>
      </c>
      <c r="L57" s="222" t="s">
        <v>575</v>
      </c>
    </row>
    <row r="58" spans="1:12" s="219" customFormat="1" ht="15.75" x14ac:dyDescent="0.25">
      <c r="A58" s="210">
        <f t="shared" si="0"/>
        <v>54</v>
      </c>
      <c r="B58" s="210">
        <v>7</v>
      </c>
      <c r="C58" s="220" t="s">
        <v>346</v>
      </c>
      <c r="D58" s="221" t="s">
        <v>71</v>
      </c>
      <c r="E58" s="212">
        <v>45693</v>
      </c>
      <c r="F58" s="212">
        <v>45698</v>
      </c>
      <c r="G58" s="213" t="s">
        <v>563</v>
      </c>
      <c r="H58" s="214">
        <v>37.138323999999997</v>
      </c>
      <c r="I58" s="215">
        <v>3.4601182257615997</v>
      </c>
      <c r="J58" s="216" t="s">
        <v>556</v>
      </c>
      <c r="K58" s="217" t="s">
        <v>126</v>
      </c>
      <c r="L58" s="218" t="s">
        <v>576</v>
      </c>
    </row>
    <row r="59" spans="1:12" s="223" customFormat="1" x14ac:dyDescent="0.25">
      <c r="A59" s="221">
        <f t="shared" si="0"/>
        <v>55</v>
      </c>
      <c r="B59" s="221">
        <v>8</v>
      </c>
      <c r="C59" s="228" t="s">
        <v>133</v>
      </c>
      <c r="D59" s="221" t="s">
        <v>98</v>
      </c>
      <c r="E59" s="212">
        <v>45697</v>
      </c>
      <c r="F59" s="212">
        <v>45702</v>
      </c>
      <c r="G59" s="213" t="s">
        <v>574</v>
      </c>
      <c r="H59" s="214">
        <v>55.450851000000007</v>
      </c>
      <c r="I59" s="229">
        <v>5.1662670663084009</v>
      </c>
      <c r="J59" s="213" t="s">
        <v>573</v>
      </c>
      <c r="K59" s="230" t="s">
        <v>126</v>
      </c>
      <c r="L59" s="222" t="s">
        <v>568</v>
      </c>
    </row>
    <row r="60" spans="1:12" s="219" customFormat="1" ht="15.75" x14ac:dyDescent="0.25">
      <c r="A60" s="210">
        <f t="shared" si="0"/>
        <v>56</v>
      </c>
      <c r="B60" s="210">
        <v>9</v>
      </c>
      <c r="C60" s="220" t="s">
        <v>347</v>
      </c>
      <c r="D60" s="221" t="s">
        <v>2</v>
      </c>
      <c r="E60" s="212">
        <v>45699</v>
      </c>
      <c r="F60" s="212">
        <v>45703</v>
      </c>
      <c r="G60" s="213" t="s">
        <v>563</v>
      </c>
      <c r="H60" s="214">
        <v>37.931087999999995</v>
      </c>
      <c r="I60" s="215">
        <v>3.5339787792191997</v>
      </c>
      <c r="J60" s="216" t="s">
        <v>556</v>
      </c>
      <c r="K60" s="217" t="s">
        <v>126</v>
      </c>
      <c r="L60" s="218" t="s">
        <v>576</v>
      </c>
    </row>
    <row r="61" spans="1:12" s="219" customFormat="1" ht="15.75" x14ac:dyDescent="0.25">
      <c r="A61" s="210">
        <f t="shared" si="0"/>
        <v>57</v>
      </c>
      <c r="B61" s="210">
        <v>10</v>
      </c>
      <c r="C61" s="220" t="s">
        <v>404</v>
      </c>
      <c r="D61" s="221" t="s">
        <v>2</v>
      </c>
      <c r="E61" s="212">
        <v>45696</v>
      </c>
      <c r="F61" s="212">
        <v>45704</v>
      </c>
      <c r="G61" s="213" t="s">
        <v>565</v>
      </c>
      <c r="H61" s="214">
        <v>37.931087999999995</v>
      </c>
      <c r="I61" s="215">
        <v>3.5339787792191997</v>
      </c>
      <c r="J61" s="216" t="s">
        <v>566</v>
      </c>
      <c r="K61" s="217" t="s">
        <v>126</v>
      </c>
      <c r="L61" s="218" t="s">
        <v>567</v>
      </c>
    </row>
    <row r="62" spans="1:12" s="223" customFormat="1" x14ac:dyDescent="0.25">
      <c r="A62" s="221">
        <f t="shared" si="0"/>
        <v>58</v>
      </c>
      <c r="B62" s="221">
        <v>11</v>
      </c>
      <c r="C62" s="228" t="s">
        <v>305</v>
      </c>
      <c r="D62" s="221" t="s">
        <v>3</v>
      </c>
      <c r="E62" s="212">
        <v>45688</v>
      </c>
      <c r="F62" s="212">
        <v>45706</v>
      </c>
      <c r="G62" s="213" t="s">
        <v>557</v>
      </c>
      <c r="H62" s="214">
        <v>36.159755999999994</v>
      </c>
      <c r="I62" s="229">
        <v>3.3689466109103994</v>
      </c>
      <c r="J62" s="213" t="s">
        <v>564</v>
      </c>
      <c r="K62" s="230" t="s">
        <v>126</v>
      </c>
      <c r="L62" s="222" t="s">
        <v>571</v>
      </c>
    </row>
    <row r="63" spans="1:12" s="219" customFormat="1" ht="15.75" x14ac:dyDescent="0.25">
      <c r="A63" s="210">
        <f t="shared" si="0"/>
        <v>59</v>
      </c>
      <c r="B63" s="210">
        <v>12</v>
      </c>
      <c r="C63" s="220" t="s">
        <v>351</v>
      </c>
      <c r="D63" s="221" t="s">
        <v>3</v>
      </c>
      <c r="E63" s="212">
        <v>45703</v>
      </c>
      <c r="F63" s="212">
        <v>45706</v>
      </c>
      <c r="G63" s="213" t="s">
        <v>563</v>
      </c>
      <c r="H63" s="214">
        <v>36.159755999999994</v>
      </c>
      <c r="I63" s="215">
        <v>3.3689466109103994</v>
      </c>
      <c r="J63" s="216" t="s">
        <v>556</v>
      </c>
      <c r="K63" s="217" t="s">
        <v>126</v>
      </c>
      <c r="L63" s="218" t="s">
        <v>576</v>
      </c>
    </row>
    <row r="64" spans="1:12" s="223" customFormat="1" x14ac:dyDescent="0.25">
      <c r="A64" s="221">
        <f t="shared" si="0"/>
        <v>60</v>
      </c>
      <c r="B64" s="221">
        <v>13</v>
      </c>
      <c r="C64" s="228" t="s">
        <v>244</v>
      </c>
      <c r="D64" s="221" t="s">
        <v>48</v>
      </c>
      <c r="E64" s="212">
        <v>45699</v>
      </c>
      <c r="F64" s="212">
        <v>45707</v>
      </c>
      <c r="G64" s="213" t="s">
        <v>561</v>
      </c>
      <c r="H64" s="214">
        <v>43.804423999999997</v>
      </c>
      <c r="I64" s="229">
        <v>4.0811880970015997</v>
      </c>
      <c r="J64" s="213" t="s">
        <v>558</v>
      </c>
      <c r="K64" s="230" t="s">
        <v>126</v>
      </c>
      <c r="L64" s="222" t="s">
        <v>575</v>
      </c>
    </row>
    <row r="65" spans="1:12" s="223" customFormat="1" x14ac:dyDescent="0.25">
      <c r="A65" s="221">
        <f t="shared" si="0"/>
        <v>61</v>
      </c>
      <c r="B65" s="221">
        <v>14</v>
      </c>
      <c r="C65" s="228" t="s">
        <v>162</v>
      </c>
      <c r="D65" s="221" t="s">
        <v>18</v>
      </c>
      <c r="E65" s="212">
        <v>45702</v>
      </c>
      <c r="F65" s="212">
        <v>45707</v>
      </c>
      <c r="G65" s="213" t="s">
        <v>574</v>
      </c>
      <c r="H65" s="214">
        <v>45.697022000000004</v>
      </c>
      <c r="I65" s="229">
        <v>4.2575184245048003</v>
      </c>
      <c r="J65" s="213" t="s">
        <v>573</v>
      </c>
      <c r="K65" s="230" t="s">
        <v>126</v>
      </c>
      <c r="L65" s="222" t="s">
        <v>568</v>
      </c>
    </row>
    <row r="66" spans="1:12" s="219" customFormat="1" ht="15.75" x14ac:dyDescent="0.25">
      <c r="A66" s="210">
        <f t="shared" si="0"/>
        <v>62</v>
      </c>
      <c r="B66" s="210">
        <v>15</v>
      </c>
      <c r="C66" s="220" t="s">
        <v>40</v>
      </c>
      <c r="D66" s="221" t="s">
        <v>85</v>
      </c>
      <c r="E66" s="212">
        <v>45697</v>
      </c>
      <c r="F66" s="212">
        <v>45711</v>
      </c>
      <c r="G66" s="213" t="s">
        <v>559</v>
      </c>
      <c r="H66" s="214">
        <v>59.500627999999999</v>
      </c>
      <c r="I66" s="215">
        <v>5.5435783097551994</v>
      </c>
      <c r="J66" s="216" t="s">
        <v>555</v>
      </c>
      <c r="K66" s="217" t="s">
        <v>126</v>
      </c>
      <c r="L66" s="218" t="s">
        <v>570</v>
      </c>
    </row>
    <row r="67" spans="1:12" s="219" customFormat="1" ht="15.75" x14ac:dyDescent="0.25">
      <c r="A67" s="210">
        <f t="shared" si="0"/>
        <v>63</v>
      </c>
      <c r="B67" s="210">
        <v>16</v>
      </c>
      <c r="C67" s="220" t="s">
        <v>352</v>
      </c>
      <c r="D67" s="221" t="s">
        <v>2</v>
      </c>
      <c r="E67" s="212">
        <v>45706</v>
      </c>
      <c r="F67" s="212">
        <v>45712</v>
      </c>
      <c r="G67" s="213" t="s">
        <v>563</v>
      </c>
      <c r="H67" s="214">
        <v>37.931087999999995</v>
      </c>
      <c r="I67" s="215">
        <v>3.5339787792191997</v>
      </c>
      <c r="J67" s="216" t="s">
        <v>556</v>
      </c>
      <c r="K67" s="217" t="s">
        <v>126</v>
      </c>
      <c r="L67" s="218" t="s">
        <v>576</v>
      </c>
    </row>
    <row r="68" spans="1:12" s="223" customFormat="1" x14ac:dyDescent="0.25">
      <c r="A68" s="221">
        <f t="shared" si="0"/>
        <v>64</v>
      </c>
      <c r="B68" s="221">
        <v>17</v>
      </c>
      <c r="C68" s="228" t="s">
        <v>163</v>
      </c>
      <c r="D68" s="221" t="s">
        <v>48</v>
      </c>
      <c r="E68" s="212">
        <v>45708</v>
      </c>
      <c r="F68" s="212">
        <v>45712</v>
      </c>
      <c r="G68" s="213" t="s">
        <v>574</v>
      </c>
      <c r="H68" s="214">
        <v>43.804423999999997</v>
      </c>
      <c r="I68" s="229">
        <v>4.0811880970015997</v>
      </c>
      <c r="J68" s="213" t="s">
        <v>573</v>
      </c>
      <c r="K68" s="230" t="s">
        <v>126</v>
      </c>
      <c r="L68" s="222" t="s">
        <v>568</v>
      </c>
    </row>
    <row r="69" spans="1:12" s="219" customFormat="1" ht="15.75" x14ac:dyDescent="0.25">
      <c r="A69" s="210">
        <f t="shared" si="0"/>
        <v>65</v>
      </c>
      <c r="B69" s="210">
        <v>18</v>
      </c>
      <c r="C69" s="220" t="s">
        <v>406</v>
      </c>
      <c r="D69" s="221" t="s">
        <v>2</v>
      </c>
      <c r="E69" s="212">
        <v>45704</v>
      </c>
      <c r="F69" s="212">
        <v>45713</v>
      </c>
      <c r="G69" s="213" t="s">
        <v>565</v>
      </c>
      <c r="H69" s="214">
        <v>37.931087999999995</v>
      </c>
      <c r="I69" s="215">
        <v>3.5339787792191997</v>
      </c>
      <c r="J69" s="216" t="s">
        <v>566</v>
      </c>
      <c r="K69" s="217" t="s">
        <v>126</v>
      </c>
      <c r="L69" s="218" t="s">
        <v>567</v>
      </c>
    </row>
    <row r="70" spans="1:12" s="223" customFormat="1" ht="16.5" customHeight="1" x14ac:dyDescent="0.25">
      <c r="A70" s="221">
        <f t="shared" ref="A70:A105" si="1">A69+1</f>
        <v>66</v>
      </c>
      <c r="B70" s="221">
        <v>19</v>
      </c>
      <c r="C70" s="228" t="s">
        <v>243</v>
      </c>
      <c r="D70" s="221" t="s">
        <v>48</v>
      </c>
      <c r="E70" s="212">
        <v>45708</v>
      </c>
      <c r="F70" s="212">
        <v>45715</v>
      </c>
      <c r="G70" s="213" t="s">
        <v>561</v>
      </c>
      <c r="H70" s="214">
        <v>43.804423999999997</v>
      </c>
      <c r="I70" s="229">
        <v>4.0811880970015997</v>
      </c>
      <c r="J70" s="213" t="s">
        <v>558</v>
      </c>
      <c r="K70" s="230" t="s">
        <v>126</v>
      </c>
      <c r="L70" s="222" t="s">
        <v>575</v>
      </c>
    </row>
    <row r="71" spans="1:12" s="223" customFormat="1" x14ac:dyDescent="0.25">
      <c r="A71" s="221">
        <f t="shared" si="1"/>
        <v>67</v>
      </c>
      <c r="B71" s="221">
        <v>20</v>
      </c>
      <c r="C71" s="228" t="s">
        <v>172</v>
      </c>
      <c r="D71" s="221" t="s">
        <v>2</v>
      </c>
      <c r="E71" s="212">
        <v>45712</v>
      </c>
      <c r="F71" s="212">
        <v>45716</v>
      </c>
      <c r="G71" s="213" t="s">
        <v>574</v>
      </c>
      <c r="H71" s="214">
        <v>37.931087999999995</v>
      </c>
      <c r="I71" s="229">
        <v>3.5339787792191997</v>
      </c>
      <c r="J71" s="213" t="s">
        <v>558</v>
      </c>
      <c r="K71" s="230" t="s">
        <v>126</v>
      </c>
      <c r="L71" s="222" t="s">
        <v>568</v>
      </c>
    </row>
    <row r="72" spans="1:12" s="219" customFormat="1" ht="15.75" x14ac:dyDescent="0.25">
      <c r="A72" s="210">
        <f t="shared" si="1"/>
        <v>68</v>
      </c>
      <c r="B72" s="210">
        <v>21</v>
      </c>
      <c r="C72" s="220" t="s">
        <v>408</v>
      </c>
      <c r="D72" s="221" t="s">
        <v>2</v>
      </c>
      <c r="E72" s="212">
        <v>45712</v>
      </c>
      <c r="F72" s="212">
        <v>45716</v>
      </c>
      <c r="G72" s="213" t="s">
        <v>563</v>
      </c>
      <c r="H72" s="214">
        <v>37.931087999999995</v>
      </c>
      <c r="I72" s="215">
        <v>3.5339787792191997</v>
      </c>
      <c r="J72" s="216" t="s">
        <v>577</v>
      </c>
      <c r="K72" s="217" t="s">
        <v>126</v>
      </c>
      <c r="L72" s="218" t="s">
        <v>576</v>
      </c>
    </row>
    <row r="73" spans="1:12" s="223" customFormat="1" x14ac:dyDescent="0.25">
      <c r="A73" s="210">
        <f t="shared" si="1"/>
        <v>69</v>
      </c>
      <c r="B73" s="210">
        <v>1</v>
      </c>
      <c r="C73" s="227" t="s">
        <v>308</v>
      </c>
      <c r="D73" s="210" t="s">
        <v>2</v>
      </c>
      <c r="E73" s="212">
        <v>45706</v>
      </c>
      <c r="F73" s="212">
        <v>45720</v>
      </c>
      <c r="G73" s="213" t="s">
        <v>557</v>
      </c>
      <c r="H73" s="214">
        <v>37.931087999999995</v>
      </c>
      <c r="I73" s="215">
        <v>3.5339787792191997</v>
      </c>
      <c r="J73" s="216" t="s">
        <v>556</v>
      </c>
      <c r="K73" s="217" t="s">
        <v>126</v>
      </c>
      <c r="L73" s="218" t="s">
        <v>571</v>
      </c>
    </row>
    <row r="74" spans="1:12" s="223" customFormat="1" x14ac:dyDescent="0.25">
      <c r="A74" s="210">
        <f t="shared" si="1"/>
        <v>70</v>
      </c>
      <c r="B74" s="210">
        <v>2</v>
      </c>
      <c r="C74" s="227" t="s">
        <v>174</v>
      </c>
      <c r="D74" s="210" t="s">
        <v>3</v>
      </c>
      <c r="E74" s="212">
        <v>45717</v>
      </c>
      <c r="F74" s="212">
        <v>45720</v>
      </c>
      <c r="G74" s="213" t="s">
        <v>574</v>
      </c>
      <c r="H74" s="214">
        <v>36.159755999999994</v>
      </c>
      <c r="I74" s="215">
        <v>3.3689466109103994</v>
      </c>
      <c r="J74" s="216" t="s">
        <v>558</v>
      </c>
      <c r="K74" s="217" t="s">
        <v>126</v>
      </c>
      <c r="L74" s="218" t="s">
        <v>568</v>
      </c>
    </row>
    <row r="75" spans="1:12" s="219" customFormat="1" ht="15.75" x14ac:dyDescent="0.25">
      <c r="A75" s="210">
        <f t="shared" si="1"/>
        <v>71</v>
      </c>
      <c r="B75" s="210">
        <v>3</v>
      </c>
      <c r="C75" s="220" t="s">
        <v>343</v>
      </c>
      <c r="D75" s="221" t="s">
        <v>3</v>
      </c>
      <c r="E75" s="212">
        <v>45717</v>
      </c>
      <c r="F75" s="212">
        <v>45722</v>
      </c>
      <c r="G75" s="213" t="s">
        <v>563</v>
      </c>
      <c r="H75" s="214">
        <v>36.159755999999994</v>
      </c>
      <c r="I75" s="215">
        <v>3.3689466109103994</v>
      </c>
      <c r="J75" s="216" t="s">
        <v>577</v>
      </c>
      <c r="K75" s="217" t="s">
        <v>126</v>
      </c>
      <c r="L75" s="218" t="s">
        <v>576</v>
      </c>
    </row>
    <row r="76" spans="1:12" s="219" customFormat="1" ht="15.75" x14ac:dyDescent="0.25">
      <c r="A76" s="210">
        <f t="shared" si="1"/>
        <v>72</v>
      </c>
      <c r="B76" s="210">
        <v>4</v>
      </c>
      <c r="C76" s="220" t="s">
        <v>407</v>
      </c>
      <c r="D76" s="221" t="s">
        <v>18</v>
      </c>
      <c r="E76" s="212">
        <v>45713</v>
      </c>
      <c r="F76" s="212">
        <v>45722</v>
      </c>
      <c r="G76" s="213" t="s">
        <v>565</v>
      </c>
      <c r="H76" s="214">
        <v>45.697022000000004</v>
      </c>
      <c r="I76" s="215">
        <v>4.2575184245048003</v>
      </c>
      <c r="J76" s="216" t="s">
        <v>566</v>
      </c>
      <c r="K76" s="217" t="s">
        <v>126</v>
      </c>
      <c r="L76" s="218" t="s">
        <v>567</v>
      </c>
    </row>
    <row r="77" spans="1:12" s="219" customFormat="1" ht="15.75" x14ac:dyDescent="0.25">
      <c r="A77" s="210">
        <f t="shared" si="1"/>
        <v>73</v>
      </c>
      <c r="B77" s="210">
        <v>5</v>
      </c>
      <c r="C77" s="220" t="s">
        <v>409</v>
      </c>
      <c r="D77" s="221" t="s">
        <v>2</v>
      </c>
      <c r="E77" s="212">
        <v>45712</v>
      </c>
      <c r="F77" s="212">
        <v>45724</v>
      </c>
      <c r="G77" s="213" t="s">
        <v>559</v>
      </c>
      <c r="H77" s="214">
        <v>37.931087999999995</v>
      </c>
      <c r="I77" s="215">
        <v>3.5339787792191997</v>
      </c>
      <c r="J77" s="216" t="s">
        <v>577</v>
      </c>
      <c r="K77" s="217" t="s">
        <v>126</v>
      </c>
      <c r="L77" s="218" t="s">
        <v>570</v>
      </c>
    </row>
    <row r="78" spans="1:12" s="223" customFormat="1" x14ac:dyDescent="0.25">
      <c r="A78" s="210">
        <f t="shared" si="1"/>
        <v>74</v>
      </c>
      <c r="B78" s="210">
        <v>6</v>
      </c>
      <c r="C78" s="227" t="s">
        <v>153</v>
      </c>
      <c r="D78" s="210" t="s">
        <v>48</v>
      </c>
      <c r="E78" s="212">
        <v>45721</v>
      </c>
      <c r="F78" s="212">
        <v>45725</v>
      </c>
      <c r="G78" s="213" t="s">
        <v>574</v>
      </c>
      <c r="H78" s="214">
        <v>43.804423999999997</v>
      </c>
      <c r="I78" s="215">
        <v>4.0811880970015997</v>
      </c>
      <c r="J78" s="216" t="s">
        <v>573</v>
      </c>
      <c r="K78" s="217" t="s">
        <v>126</v>
      </c>
      <c r="L78" s="218" t="s">
        <v>568</v>
      </c>
    </row>
    <row r="79" spans="1:12" s="219" customFormat="1" ht="15.75" x14ac:dyDescent="0.25">
      <c r="A79" s="210">
        <f t="shared" si="1"/>
        <v>75</v>
      </c>
      <c r="B79" s="210">
        <v>7</v>
      </c>
      <c r="C79" s="220" t="s">
        <v>403</v>
      </c>
      <c r="D79" s="221" t="s">
        <v>98</v>
      </c>
      <c r="E79" s="212">
        <v>45716</v>
      </c>
      <c r="F79" s="212">
        <v>45727</v>
      </c>
      <c r="G79" s="213" t="s">
        <v>561</v>
      </c>
      <c r="H79" s="214">
        <v>55.450851000000007</v>
      </c>
      <c r="I79" s="215">
        <v>5.1662670663084009</v>
      </c>
      <c r="J79" s="216" t="s">
        <v>556</v>
      </c>
      <c r="K79" s="217" t="s">
        <v>126</v>
      </c>
      <c r="L79" s="218" t="s">
        <v>575</v>
      </c>
    </row>
    <row r="80" spans="1:12" s="219" customFormat="1" ht="15.75" x14ac:dyDescent="0.25">
      <c r="A80" s="210">
        <f t="shared" si="1"/>
        <v>76</v>
      </c>
      <c r="B80" s="210">
        <v>8</v>
      </c>
      <c r="C80" s="220" t="s">
        <v>344</v>
      </c>
      <c r="D80" s="221" t="s">
        <v>3</v>
      </c>
      <c r="E80" s="212">
        <v>45723</v>
      </c>
      <c r="F80" s="212">
        <v>45727</v>
      </c>
      <c r="G80" s="213" t="s">
        <v>563</v>
      </c>
      <c r="H80" s="214">
        <v>36.159755999999994</v>
      </c>
      <c r="I80" s="215">
        <v>3.3689466109103994</v>
      </c>
      <c r="J80" s="216" t="s">
        <v>555</v>
      </c>
      <c r="K80" s="217" t="s">
        <v>126</v>
      </c>
      <c r="L80" s="218" t="s">
        <v>576</v>
      </c>
    </row>
    <row r="81" spans="1:12" s="219" customFormat="1" ht="15.75" x14ac:dyDescent="0.25">
      <c r="A81" s="210">
        <f t="shared" si="1"/>
        <v>77</v>
      </c>
      <c r="B81" s="210">
        <v>9</v>
      </c>
      <c r="C81" s="220" t="s">
        <v>360</v>
      </c>
      <c r="D81" s="221" t="s">
        <v>2</v>
      </c>
      <c r="E81" s="212">
        <v>45723</v>
      </c>
      <c r="F81" s="212">
        <v>45729</v>
      </c>
      <c r="G81" s="213" t="s">
        <v>565</v>
      </c>
      <c r="H81" s="214">
        <v>37.931087999999995</v>
      </c>
      <c r="I81" s="215">
        <v>3.5339787792191997</v>
      </c>
      <c r="J81" s="216" t="s">
        <v>566</v>
      </c>
      <c r="K81" s="217" t="s">
        <v>126</v>
      </c>
      <c r="L81" s="218" t="s">
        <v>567</v>
      </c>
    </row>
    <row r="82" spans="1:12" s="223" customFormat="1" x14ac:dyDescent="0.25">
      <c r="A82" s="210">
        <f t="shared" si="1"/>
        <v>78</v>
      </c>
      <c r="B82" s="210">
        <v>10</v>
      </c>
      <c r="C82" s="227" t="s">
        <v>173</v>
      </c>
      <c r="D82" s="210" t="s">
        <v>2</v>
      </c>
      <c r="E82" s="212">
        <v>45726</v>
      </c>
      <c r="F82" s="212">
        <v>45729</v>
      </c>
      <c r="G82" s="213" t="s">
        <v>574</v>
      </c>
      <c r="H82" s="214">
        <v>37.931087999999995</v>
      </c>
      <c r="I82" s="215">
        <v>3.5339787792191997</v>
      </c>
      <c r="J82" s="216" t="s">
        <v>573</v>
      </c>
      <c r="K82" s="217" t="s">
        <v>126</v>
      </c>
      <c r="L82" s="218" t="s">
        <v>568</v>
      </c>
    </row>
    <row r="83" spans="1:12" s="223" customFormat="1" x14ac:dyDescent="0.25">
      <c r="A83" s="210">
        <f t="shared" si="1"/>
        <v>79</v>
      </c>
      <c r="B83" s="210">
        <v>11</v>
      </c>
      <c r="C83" s="227" t="s">
        <v>182</v>
      </c>
      <c r="D83" s="210" t="s">
        <v>2</v>
      </c>
      <c r="E83" s="212">
        <v>45730</v>
      </c>
      <c r="F83" s="212">
        <v>45734</v>
      </c>
      <c r="G83" s="213" t="s">
        <v>574</v>
      </c>
      <c r="H83" s="214">
        <v>37.931087999999995</v>
      </c>
      <c r="I83" s="215">
        <v>3.5339787792191997</v>
      </c>
      <c r="J83" s="216" t="s">
        <v>573</v>
      </c>
      <c r="K83" s="217" t="s">
        <v>126</v>
      </c>
      <c r="L83" s="218" t="s">
        <v>568</v>
      </c>
    </row>
    <row r="84" spans="1:12" s="219" customFormat="1" ht="15.75" x14ac:dyDescent="0.25">
      <c r="A84" s="210">
        <f t="shared" si="1"/>
        <v>80</v>
      </c>
      <c r="B84" s="210">
        <v>12</v>
      </c>
      <c r="C84" s="220" t="s">
        <v>349</v>
      </c>
      <c r="D84" s="221" t="s">
        <v>18</v>
      </c>
      <c r="E84" s="212">
        <v>45728</v>
      </c>
      <c r="F84" s="212">
        <v>45734</v>
      </c>
      <c r="G84" s="213" t="s">
        <v>563</v>
      </c>
      <c r="H84" s="214">
        <v>45.697022000000004</v>
      </c>
      <c r="I84" s="215">
        <v>4.2575184245048003</v>
      </c>
      <c r="J84" s="216" t="s">
        <v>555</v>
      </c>
      <c r="K84" s="217" t="s">
        <v>126</v>
      </c>
      <c r="L84" s="218" t="s">
        <v>576</v>
      </c>
    </row>
    <row r="85" spans="1:12" s="219" customFormat="1" ht="15.75" x14ac:dyDescent="0.25">
      <c r="A85" s="210">
        <f t="shared" si="1"/>
        <v>81</v>
      </c>
      <c r="B85" s="210">
        <v>13</v>
      </c>
      <c r="C85" s="220" t="s">
        <v>355</v>
      </c>
      <c r="D85" s="221" t="s">
        <v>2</v>
      </c>
      <c r="E85" s="212">
        <v>45728</v>
      </c>
      <c r="F85" s="212">
        <v>45735</v>
      </c>
      <c r="G85" s="213" t="s">
        <v>561</v>
      </c>
      <c r="H85" s="214">
        <v>37.931087999999995</v>
      </c>
      <c r="I85" s="215">
        <v>3.5339787792191997</v>
      </c>
      <c r="J85" s="216" t="s">
        <v>556</v>
      </c>
      <c r="K85" s="217" t="s">
        <v>126</v>
      </c>
      <c r="L85" s="218" t="s">
        <v>575</v>
      </c>
    </row>
    <row r="86" spans="1:12" s="219" customFormat="1" ht="15.75" x14ac:dyDescent="0.25">
      <c r="A86" s="210">
        <f t="shared" si="1"/>
        <v>82</v>
      </c>
      <c r="B86" s="210">
        <v>14</v>
      </c>
      <c r="C86" s="220" t="s">
        <v>358</v>
      </c>
      <c r="D86" s="221" t="s">
        <v>71</v>
      </c>
      <c r="E86" s="212">
        <v>45730</v>
      </c>
      <c r="F86" s="212">
        <v>45736</v>
      </c>
      <c r="G86" s="213" t="s">
        <v>565</v>
      </c>
      <c r="H86" s="214">
        <v>37.138323999999997</v>
      </c>
      <c r="I86" s="215">
        <v>3.4601182257615997</v>
      </c>
      <c r="J86" s="216" t="s">
        <v>566</v>
      </c>
      <c r="K86" s="217" t="s">
        <v>126</v>
      </c>
      <c r="L86" s="218" t="s">
        <v>569</v>
      </c>
    </row>
    <row r="87" spans="1:12" s="219" customFormat="1" ht="15.75" x14ac:dyDescent="0.25">
      <c r="A87" s="210">
        <f t="shared" si="1"/>
        <v>83</v>
      </c>
      <c r="B87" s="210">
        <v>15</v>
      </c>
      <c r="C87" s="220" t="s">
        <v>42</v>
      </c>
      <c r="D87" s="221" t="s">
        <v>85</v>
      </c>
      <c r="E87" s="212">
        <v>45725</v>
      </c>
      <c r="F87" s="212">
        <v>45737</v>
      </c>
      <c r="G87" s="213" t="s">
        <v>559</v>
      </c>
      <c r="H87" s="214">
        <v>59.500627999999999</v>
      </c>
      <c r="I87" s="215">
        <v>5.5435783097551994</v>
      </c>
      <c r="J87" s="216" t="s">
        <v>558</v>
      </c>
      <c r="K87" s="217" t="s">
        <v>126</v>
      </c>
      <c r="L87" s="218" t="s">
        <v>570</v>
      </c>
    </row>
    <row r="88" spans="1:12" s="223" customFormat="1" x14ac:dyDescent="0.25">
      <c r="A88" s="210">
        <f t="shared" si="1"/>
        <v>84</v>
      </c>
      <c r="B88" s="210">
        <v>16</v>
      </c>
      <c r="C88" s="227" t="s">
        <v>183</v>
      </c>
      <c r="D88" s="210" t="s">
        <v>2</v>
      </c>
      <c r="E88" s="212">
        <v>45735</v>
      </c>
      <c r="F88" s="212">
        <v>45738</v>
      </c>
      <c r="G88" s="213" t="s">
        <v>574</v>
      </c>
      <c r="H88" s="214">
        <v>37.931087999999995</v>
      </c>
      <c r="I88" s="215">
        <v>3.5339787792191997</v>
      </c>
      <c r="J88" s="216" t="s">
        <v>573</v>
      </c>
      <c r="K88" s="217" t="s">
        <v>126</v>
      </c>
      <c r="L88" s="218" t="s">
        <v>568</v>
      </c>
    </row>
    <row r="89" spans="1:12" s="219" customFormat="1" ht="15.75" x14ac:dyDescent="0.25">
      <c r="A89" s="210">
        <f t="shared" si="1"/>
        <v>85</v>
      </c>
      <c r="B89" s="210">
        <v>17</v>
      </c>
      <c r="C89" s="220" t="s">
        <v>350</v>
      </c>
      <c r="D89" s="221" t="s">
        <v>71</v>
      </c>
      <c r="E89" s="212">
        <v>45735</v>
      </c>
      <c r="F89" s="212">
        <v>45740</v>
      </c>
      <c r="G89" s="213" t="s">
        <v>563</v>
      </c>
      <c r="H89" s="214">
        <v>37.138323999999997</v>
      </c>
      <c r="I89" s="215">
        <v>3.4601182257615997</v>
      </c>
      <c r="J89" s="216" t="s">
        <v>555</v>
      </c>
      <c r="K89" s="217" t="s">
        <v>126</v>
      </c>
      <c r="L89" s="218" t="s">
        <v>576</v>
      </c>
    </row>
    <row r="90" spans="1:12" s="219" customFormat="1" ht="15.75" x14ac:dyDescent="0.25">
      <c r="A90" s="210">
        <f t="shared" si="1"/>
        <v>86</v>
      </c>
      <c r="B90" s="210">
        <v>18</v>
      </c>
      <c r="C90" s="220" t="s">
        <v>356</v>
      </c>
      <c r="D90" s="221" t="s">
        <v>71</v>
      </c>
      <c r="E90" s="212">
        <v>45736</v>
      </c>
      <c r="F90" s="212">
        <v>45741</v>
      </c>
      <c r="G90" s="213" t="s">
        <v>561</v>
      </c>
      <c r="H90" s="214">
        <v>37.138323999999997</v>
      </c>
      <c r="I90" s="215">
        <v>3.4601182257615997</v>
      </c>
      <c r="J90" s="216" t="s">
        <v>556</v>
      </c>
      <c r="K90" s="217" t="s">
        <v>126</v>
      </c>
      <c r="L90" s="218" t="s">
        <v>575</v>
      </c>
    </row>
    <row r="91" spans="1:12" s="219" customFormat="1" ht="15.75" x14ac:dyDescent="0.25">
      <c r="A91" s="210">
        <f t="shared" si="1"/>
        <v>87</v>
      </c>
      <c r="B91" s="210">
        <v>19</v>
      </c>
      <c r="C91" s="220" t="s">
        <v>357</v>
      </c>
      <c r="D91" s="221" t="s">
        <v>2</v>
      </c>
      <c r="E91" s="212">
        <v>45737</v>
      </c>
      <c r="F91" s="212">
        <v>45743</v>
      </c>
      <c r="G91" s="213" t="s">
        <v>565</v>
      </c>
      <c r="H91" s="214">
        <v>37.931087999999995</v>
      </c>
      <c r="I91" s="215">
        <v>3.5339787792191997</v>
      </c>
      <c r="J91" s="216" t="s">
        <v>566</v>
      </c>
      <c r="K91" s="217" t="s">
        <v>126</v>
      </c>
      <c r="L91" s="218" t="s">
        <v>569</v>
      </c>
    </row>
    <row r="92" spans="1:12" s="223" customFormat="1" x14ac:dyDescent="0.25">
      <c r="A92" s="210">
        <f t="shared" si="1"/>
        <v>88</v>
      </c>
      <c r="B92" s="210">
        <v>20</v>
      </c>
      <c r="C92" s="227" t="s">
        <v>184</v>
      </c>
      <c r="D92" s="210" t="s">
        <v>48</v>
      </c>
      <c r="E92" s="212">
        <v>45739</v>
      </c>
      <c r="F92" s="212">
        <v>45743</v>
      </c>
      <c r="G92" s="213" t="s">
        <v>574</v>
      </c>
      <c r="H92" s="214">
        <v>43.804423999999997</v>
      </c>
      <c r="I92" s="215">
        <v>4.0811880970015997</v>
      </c>
      <c r="J92" s="216" t="s">
        <v>573</v>
      </c>
      <c r="K92" s="217" t="s">
        <v>126</v>
      </c>
      <c r="L92" s="218" t="s">
        <v>568</v>
      </c>
    </row>
    <row r="93" spans="1:12" s="219" customFormat="1" ht="15.75" x14ac:dyDescent="0.25">
      <c r="A93" s="210">
        <f t="shared" si="1"/>
        <v>89</v>
      </c>
      <c r="B93" s="210">
        <v>21</v>
      </c>
      <c r="C93" s="220" t="s">
        <v>354</v>
      </c>
      <c r="D93" s="221" t="s">
        <v>58</v>
      </c>
      <c r="E93" s="212">
        <v>45738</v>
      </c>
      <c r="F93" s="212">
        <v>45745</v>
      </c>
      <c r="G93" s="213" t="s">
        <v>559</v>
      </c>
      <c r="H93" s="214">
        <v>35.601761999999994</v>
      </c>
      <c r="I93" s="215">
        <v>3.3169592027207995</v>
      </c>
      <c r="J93" s="216" t="s">
        <v>558</v>
      </c>
      <c r="K93" s="217" t="s">
        <v>126</v>
      </c>
      <c r="L93" s="218" t="s">
        <v>570</v>
      </c>
    </row>
    <row r="94" spans="1:12" s="219" customFormat="1" ht="15.75" x14ac:dyDescent="0.25">
      <c r="A94" s="210">
        <f t="shared" si="1"/>
        <v>90</v>
      </c>
      <c r="B94" s="210">
        <v>22</v>
      </c>
      <c r="C94" s="220" t="s">
        <v>362</v>
      </c>
      <c r="D94" s="221" t="s">
        <v>48</v>
      </c>
      <c r="E94" s="212">
        <v>45741</v>
      </c>
      <c r="F94" s="212">
        <v>45746</v>
      </c>
      <c r="G94" s="213" t="s">
        <v>563</v>
      </c>
      <c r="H94" s="214">
        <v>43.804423999999997</v>
      </c>
      <c r="I94" s="215">
        <v>4.0811880970015997</v>
      </c>
      <c r="J94" s="216" t="s">
        <v>555</v>
      </c>
      <c r="K94" s="217" t="s">
        <v>126</v>
      </c>
      <c r="L94" s="218" t="s">
        <v>569</v>
      </c>
    </row>
    <row r="95" spans="1:12" s="219" customFormat="1" x14ac:dyDescent="0.25">
      <c r="A95" s="210">
        <f t="shared" si="1"/>
        <v>91</v>
      </c>
      <c r="B95" s="210">
        <v>23</v>
      </c>
      <c r="C95" s="227" t="s">
        <v>106</v>
      </c>
      <c r="D95" s="210" t="s">
        <v>48</v>
      </c>
      <c r="E95" s="212">
        <v>45742</v>
      </c>
      <c r="F95" s="212">
        <v>45747</v>
      </c>
      <c r="G95" s="213" t="s">
        <v>561</v>
      </c>
      <c r="H95" s="214">
        <v>43.804423999999997</v>
      </c>
      <c r="I95" s="215">
        <v>4.0811880970015997</v>
      </c>
      <c r="J95" s="231" t="s">
        <v>556</v>
      </c>
      <c r="K95" s="217" t="s">
        <v>126</v>
      </c>
      <c r="L95" s="218" t="s">
        <v>575</v>
      </c>
    </row>
    <row r="96" spans="1:12" s="219" customFormat="1" x14ac:dyDescent="0.25">
      <c r="A96" s="210">
        <f t="shared" si="1"/>
        <v>92</v>
      </c>
      <c r="B96" s="210">
        <v>24</v>
      </c>
      <c r="C96" s="227" t="s">
        <v>185</v>
      </c>
      <c r="D96" s="210" t="s">
        <v>2</v>
      </c>
      <c r="E96" s="212">
        <v>45742</v>
      </c>
      <c r="F96" s="212">
        <v>45747</v>
      </c>
      <c r="G96" s="213" t="s">
        <v>574</v>
      </c>
      <c r="H96" s="214">
        <v>37.931087999999995</v>
      </c>
      <c r="I96" s="215">
        <v>3.5339787792191997</v>
      </c>
      <c r="J96" s="216" t="s">
        <v>573</v>
      </c>
      <c r="K96" s="217" t="s">
        <v>126</v>
      </c>
      <c r="L96" s="218" t="s">
        <v>568</v>
      </c>
    </row>
    <row r="97" spans="1:12" s="219" customFormat="1" ht="15.75" x14ac:dyDescent="0.25">
      <c r="A97" s="210">
        <f t="shared" si="1"/>
        <v>93</v>
      </c>
      <c r="B97" s="210">
        <v>25</v>
      </c>
      <c r="C97" s="220" t="s">
        <v>361</v>
      </c>
      <c r="D97" s="221" t="s">
        <v>71</v>
      </c>
      <c r="E97" s="212">
        <v>45377</v>
      </c>
      <c r="F97" s="212">
        <v>45747</v>
      </c>
      <c r="G97" s="213" t="s">
        <v>565</v>
      </c>
      <c r="H97" s="214">
        <v>37.138323999999997</v>
      </c>
      <c r="I97" s="215">
        <v>3.4601182257615997</v>
      </c>
      <c r="J97" s="216" t="s">
        <v>566</v>
      </c>
      <c r="K97" s="217" t="s">
        <v>126</v>
      </c>
      <c r="L97" s="218" t="s">
        <v>569</v>
      </c>
    </row>
    <row r="98" spans="1:12" s="219" customFormat="1" ht="15.75" x14ac:dyDescent="0.25">
      <c r="A98" s="210">
        <f t="shared" si="1"/>
        <v>94</v>
      </c>
      <c r="B98" s="210">
        <v>1</v>
      </c>
      <c r="C98" s="220" t="s">
        <v>363</v>
      </c>
      <c r="D98" s="221" t="s">
        <v>2</v>
      </c>
      <c r="E98" s="212">
        <v>45747</v>
      </c>
      <c r="F98" s="212">
        <v>45752</v>
      </c>
      <c r="G98" s="213" t="s">
        <v>565</v>
      </c>
      <c r="H98" s="214">
        <v>37.931087999999995</v>
      </c>
      <c r="I98" s="215">
        <v>3.5339787792191997</v>
      </c>
      <c r="J98" s="216" t="s">
        <v>566</v>
      </c>
      <c r="K98" s="217" t="s">
        <v>126</v>
      </c>
      <c r="L98" s="218" t="s">
        <v>576</v>
      </c>
    </row>
    <row r="99" spans="1:12" s="219" customFormat="1" x14ac:dyDescent="0.25">
      <c r="A99" s="221">
        <f t="shared" si="1"/>
        <v>95</v>
      </c>
      <c r="B99" s="210">
        <v>2</v>
      </c>
      <c r="C99" s="227" t="s">
        <v>186</v>
      </c>
      <c r="D99" s="210" t="s">
        <v>18</v>
      </c>
      <c r="E99" s="212">
        <v>45747</v>
      </c>
      <c r="F99" s="212">
        <v>45753</v>
      </c>
      <c r="G99" s="213" t="s">
        <v>574</v>
      </c>
      <c r="H99" s="214">
        <v>45.697022000000004</v>
      </c>
      <c r="I99" s="215">
        <v>4.2575184245048003</v>
      </c>
      <c r="J99" s="216" t="s">
        <v>573</v>
      </c>
      <c r="K99" s="217" t="s">
        <v>126</v>
      </c>
      <c r="L99" s="218" t="s">
        <v>568</v>
      </c>
    </row>
    <row r="100" spans="1:12" s="219" customFormat="1" ht="15.75" x14ac:dyDescent="0.25">
      <c r="A100" s="210">
        <f t="shared" si="1"/>
        <v>96</v>
      </c>
      <c r="B100" s="210">
        <v>3</v>
      </c>
      <c r="C100" s="220" t="s">
        <v>364</v>
      </c>
      <c r="D100" s="221" t="s">
        <v>48</v>
      </c>
      <c r="E100" s="212">
        <v>45746</v>
      </c>
      <c r="F100" s="212">
        <v>45756</v>
      </c>
      <c r="G100" s="213" t="s">
        <v>563</v>
      </c>
      <c r="H100" s="214">
        <v>43.804423999999997</v>
      </c>
      <c r="I100" s="215">
        <v>4.0811880970015997</v>
      </c>
      <c r="J100" s="216" t="s">
        <v>555</v>
      </c>
      <c r="K100" s="217" t="s">
        <v>126</v>
      </c>
      <c r="L100" s="218" t="s">
        <v>569</v>
      </c>
    </row>
    <row r="101" spans="1:12" s="219" customFormat="1" x14ac:dyDescent="0.25">
      <c r="A101" s="221">
        <f t="shared" si="1"/>
        <v>97</v>
      </c>
      <c r="B101" s="210">
        <v>4</v>
      </c>
      <c r="C101" s="227" t="s">
        <v>5</v>
      </c>
      <c r="D101" s="210" t="s">
        <v>2</v>
      </c>
      <c r="E101" s="212">
        <v>45747</v>
      </c>
      <c r="F101" s="212">
        <v>45756</v>
      </c>
      <c r="G101" s="213" t="s">
        <v>561</v>
      </c>
      <c r="H101" s="214">
        <v>37.931087999999995</v>
      </c>
      <c r="I101" s="215">
        <v>3.5339787792191997</v>
      </c>
      <c r="J101" s="216" t="s">
        <v>556</v>
      </c>
      <c r="K101" s="217" t="s">
        <v>126</v>
      </c>
      <c r="L101" s="218" t="s">
        <v>575</v>
      </c>
    </row>
    <row r="102" spans="1:12" s="219" customFormat="1" ht="15.75" x14ac:dyDescent="0.25">
      <c r="A102" s="210">
        <f t="shared" si="1"/>
        <v>98</v>
      </c>
      <c r="B102" s="210">
        <v>5</v>
      </c>
      <c r="C102" s="220" t="s">
        <v>41</v>
      </c>
      <c r="D102" s="221" t="s">
        <v>113</v>
      </c>
      <c r="E102" s="212">
        <v>45745</v>
      </c>
      <c r="F102" s="212">
        <v>45758</v>
      </c>
      <c r="G102" s="213" t="s">
        <v>559</v>
      </c>
      <c r="H102" s="214">
        <v>57.963171000000003</v>
      </c>
      <c r="I102" s="215">
        <v>5.4003359009964012</v>
      </c>
      <c r="J102" s="216" t="s">
        <v>578</v>
      </c>
      <c r="K102" s="217" t="s">
        <v>126</v>
      </c>
      <c r="L102" s="218" t="s">
        <v>570</v>
      </c>
    </row>
    <row r="103" spans="1:12" s="219" customFormat="1" x14ac:dyDescent="0.25">
      <c r="A103" s="221">
        <f t="shared" si="1"/>
        <v>99</v>
      </c>
      <c r="B103" s="210">
        <v>6</v>
      </c>
      <c r="C103" s="227" t="s">
        <v>366</v>
      </c>
      <c r="D103" s="210" t="s">
        <v>18</v>
      </c>
      <c r="E103" s="212">
        <v>45752</v>
      </c>
      <c r="F103" s="212">
        <v>45761</v>
      </c>
      <c r="G103" s="213" t="s">
        <v>565</v>
      </c>
      <c r="H103" s="214">
        <v>45.697022000000004</v>
      </c>
      <c r="I103" s="215">
        <v>4.2575184245048003</v>
      </c>
      <c r="J103" s="216" t="s">
        <v>566</v>
      </c>
      <c r="K103" s="217" t="s">
        <v>126</v>
      </c>
      <c r="L103" s="218" t="s">
        <v>576</v>
      </c>
    </row>
    <row r="104" spans="1:12" s="219" customFormat="1" x14ac:dyDescent="0.25">
      <c r="A104" s="221">
        <f t="shared" si="1"/>
        <v>100</v>
      </c>
      <c r="B104" s="210">
        <v>7</v>
      </c>
      <c r="C104" s="227" t="s">
        <v>6</v>
      </c>
      <c r="D104" s="210" t="s">
        <v>48</v>
      </c>
      <c r="E104" s="212">
        <v>45756</v>
      </c>
      <c r="F104" s="212">
        <v>45765</v>
      </c>
      <c r="G104" s="213" t="s">
        <v>561</v>
      </c>
      <c r="H104" s="214">
        <v>43.804423999999997</v>
      </c>
      <c r="I104" s="215">
        <v>4.0811880970015997</v>
      </c>
      <c r="J104" s="216" t="s">
        <v>558</v>
      </c>
      <c r="K104" s="217" t="s">
        <v>126</v>
      </c>
      <c r="L104" s="218" t="s">
        <v>575</v>
      </c>
    </row>
    <row r="105" spans="1:12" s="219" customFormat="1" ht="15.75" x14ac:dyDescent="0.25">
      <c r="A105" s="210">
        <f t="shared" si="1"/>
        <v>101</v>
      </c>
      <c r="B105" s="210">
        <v>8</v>
      </c>
      <c r="C105" s="220" t="s">
        <v>359</v>
      </c>
      <c r="D105" s="221" t="s">
        <v>71</v>
      </c>
      <c r="E105" s="212">
        <v>45756</v>
      </c>
      <c r="F105" s="212">
        <v>45765</v>
      </c>
      <c r="G105" s="213" t="s">
        <v>563</v>
      </c>
      <c r="H105" s="214">
        <v>37.138323999999997</v>
      </c>
      <c r="I105" s="215">
        <v>3.4601182257615997</v>
      </c>
      <c r="J105" s="216" t="s">
        <v>566</v>
      </c>
      <c r="K105" s="217" t="s">
        <v>126</v>
      </c>
      <c r="L105" s="218" t="s">
        <v>569</v>
      </c>
    </row>
    <row r="106" spans="1:12" s="219" customFormat="1" x14ac:dyDescent="0.25">
      <c r="A106" s="221">
        <v>102</v>
      </c>
      <c r="B106" s="210">
        <v>9</v>
      </c>
      <c r="C106" s="227" t="s">
        <v>367</v>
      </c>
      <c r="D106" s="210" t="s">
        <v>18</v>
      </c>
      <c r="E106" s="212">
        <v>45761</v>
      </c>
      <c r="F106" s="212">
        <v>45769</v>
      </c>
      <c r="G106" s="213" t="s">
        <v>565</v>
      </c>
      <c r="H106" s="214">
        <v>45.697022000000004</v>
      </c>
      <c r="I106" s="215">
        <v>4.2575184245048003</v>
      </c>
      <c r="J106" s="216" t="s">
        <v>566</v>
      </c>
      <c r="K106" s="217" t="s">
        <v>126</v>
      </c>
      <c r="L106" s="218" t="s">
        <v>576</v>
      </c>
    </row>
    <row r="107" spans="1:12" s="219" customFormat="1" x14ac:dyDescent="0.25">
      <c r="A107" s="221">
        <v>103</v>
      </c>
      <c r="B107" s="210">
        <v>10</v>
      </c>
      <c r="C107" s="227" t="s">
        <v>457</v>
      </c>
      <c r="D107" s="210" t="s">
        <v>108</v>
      </c>
      <c r="E107" s="212">
        <v>45765</v>
      </c>
      <c r="F107" s="212">
        <v>45777</v>
      </c>
      <c r="G107" s="213" t="s">
        <v>561</v>
      </c>
      <c r="H107" s="214">
        <v>66.780901</v>
      </c>
      <c r="I107" s="215">
        <v>6.2218696967283993</v>
      </c>
      <c r="J107" s="216" t="s">
        <v>558</v>
      </c>
      <c r="K107" s="217" t="s">
        <v>126</v>
      </c>
      <c r="L107" s="218" t="s">
        <v>575</v>
      </c>
    </row>
    <row r="108" spans="1:12" s="219" customFormat="1" ht="15.75" x14ac:dyDescent="0.25">
      <c r="A108" s="221">
        <v>104</v>
      </c>
      <c r="B108" s="210">
        <v>11</v>
      </c>
      <c r="C108" s="220" t="s">
        <v>43</v>
      </c>
      <c r="D108" s="221" t="s">
        <v>114</v>
      </c>
      <c r="E108" s="212">
        <v>45765</v>
      </c>
      <c r="F108" s="212">
        <v>45777</v>
      </c>
      <c r="G108" s="213" t="s">
        <v>563</v>
      </c>
      <c r="H108" s="214">
        <v>65.027778999999995</v>
      </c>
      <c r="I108" s="215">
        <v>6.0585341249835993</v>
      </c>
      <c r="J108" s="216" t="s">
        <v>566</v>
      </c>
      <c r="K108" s="217" t="s">
        <v>126</v>
      </c>
      <c r="L108" s="218" t="s">
        <v>569</v>
      </c>
    </row>
    <row r="109" spans="1:12" s="223" customFormat="1" x14ac:dyDescent="0.25">
      <c r="A109" s="221">
        <v>105</v>
      </c>
      <c r="B109" s="221">
        <v>1</v>
      </c>
      <c r="C109" s="228" t="s">
        <v>415</v>
      </c>
      <c r="D109" s="221" t="s">
        <v>18</v>
      </c>
      <c r="E109" s="212">
        <v>45844</v>
      </c>
      <c r="F109" s="212">
        <v>45853</v>
      </c>
      <c r="G109" s="213" t="s">
        <v>579</v>
      </c>
      <c r="H109" s="214">
        <v>45.697022000000004</v>
      </c>
      <c r="I109" s="215">
        <v>4.2575184245048003</v>
      </c>
      <c r="J109" s="213" t="s">
        <v>578</v>
      </c>
      <c r="K109" s="217" t="s">
        <v>126</v>
      </c>
      <c r="L109" s="222"/>
    </row>
    <row r="110" spans="1:12" s="223" customFormat="1" x14ac:dyDescent="0.25">
      <c r="A110" s="221">
        <v>106</v>
      </c>
      <c r="B110" s="221">
        <v>2</v>
      </c>
      <c r="C110" s="228" t="s">
        <v>35</v>
      </c>
      <c r="D110" s="221" t="s">
        <v>48</v>
      </c>
      <c r="E110" s="212">
        <v>45843</v>
      </c>
      <c r="F110" s="212">
        <v>45855</v>
      </c>
      <c r="G110" s="213" t="s">
        <v>580</v>
      </c>
      <c r="H110" s="214">
        <v>43.804423999999997</v>
      </c>
      <c r="I110" s="229">
        <v>4.0811880970015997</v>
      </c>
      <c r="J110" s="213" t="s">
        <v>558</v>
      </c>
      <c r="K110" s="217" t="s">
        <v>126</v>
      </c>
      <c r="L110" s="222"/>
    </row>
    <row r="111" spans="1:12" s="223" customFormat="1" x14ac:dyDescent="0.25">
      <c r="A111" s="221">
        <f t="shared" ref="A111:A128" si="2">A110+1</f>
        <v>107</v>
      </c>
      <c r="B111" s="221">
        <v>3</v>
      </c>
      <c r="C111" s="228" t="s">
        <v>242</v>
      </c>
      <c r="D111" s="221" t="s">
        <v>18</v>
      </c>
      <c r="E111" s="212">
        <v>45847</v>
      </c>
      <c r="F111" s="212">
        <v>45859</v>
      </c>
      <c r="G111" s="213" t="s">
        <v>581</v>
      </c>
      <c r="H111" s="214">
        <v>45.697022000000004</v>
      </c>
      <c r="I111" s="229">
        <v>4.2575184245048003</v>
      </c>
      <c r="J111" s="213" t="s">
        <v>562</v>
      </c>
      <c r="K111" s="217" t="s">
        <v>126</v>
      </c>
      <c r="L111" s="222"/>
    </row>
    <row r="112" spans="1:12" s="223" customFormat="1" x14ac:dyDescent="0.25">
      <c r="A112" s="221">
        <f t="shared" si="2"/>
        <v>108</v>
      </c>
      <c r="B112" s="221">
        <v>4</v>
      </c>
      <c r="C112" s="228" t="s">
        <v>414</v>
      </c>
      <c r="D112" s="221" t="s">
        <v>18</v>
      </c>
      <c r="E112" s="212">
        <v>45854</v>
      </c>
      <c r="F112" s="212">
        <v>45863</v>
      </c>
      <c r="G112" s="213" t="s">
        <v>579</v>
      </c>
      <c r="H112" s="214">
        <v>45.697022000000004</v>
      </c>
      <c r="I112" s="229">
        <v>4.2575184245048003</v>
      </c>
      <c r="J112" s="213" t="s">
        <v>578</v>
      </c>
      <c r="K112" s="217" t="s">
        <v>126</v>
      </c>
      <c r="L112" s="222"/>
    </row>
    <row r="113" spans="1:12" s="223" customFormat="1" x14ac:dyDescent="0.25">
      <c r="A113" s="221">
        <f t="shared" si="2"/>
        <v>109</v>
      </c>
      <c r="B113" s="221">
        <v>5</v>
      </c>
      <c r="C113" s="228" t="s">
        <v>130</v>
      </c>
      <c r="D113" s="221" t="s">
        <v>18</v>
      </c>
      <c r="E113" s="212">
        <v>45854</v>
      </c>
      <c r="F113" s="212">
        <v>45864</v>
      </c>
      <c r="G113" s="232" t="s">
        <v>582</v>
      </c>
      <c r="H113" s="214">
        <v>45.697022000000004</v>
      </c>
      <c r="I113" s="229">
        <v>4.2575184245048003</v>
      </c>
      <c r="J113" s="213" t="s">
        <v>583</v>
      </c>
      <c r="K113" s="230" t="s">
        <v>126</v>
      </c>
      <c r="L113" s="222"/>
    </row>
    <row r="114" spans="1:12" s="223" customFormat="1" x14ac:dyDescent="0.25">
      <c r="A114" s="221">
        <f t="shared" si="2"/>
        <v>110</v>
      </c>
      <c r="B114" s="221">
        <v>6</v>
      </c>
      <c r="C114" s="228" t="s">
        <v>66</v>
      </c>
      <c r="D114" s="221" t="s">
        <v>18</v>
      </c>
      <c r="E114" s="212">
        <v>45856</v>
      </c>
      <c r="F114" s="212">
        <v>45864</v>
      </c>
      <c r="G114" s="213" t="s">
        <v>580</v>
      </c>
      <c r="H114" s="214">
        <v>45.697022000000004</v>
      </c>
      <c r="I114" s="229">
        <v>4.2575184245048003</v>
      </c>
      <c r="J114" s="213" t="s">
        <v>584</v>
      </c>
      <c r="K114" s="230" t="s">
        <v>126</v>
      </c>
      <c r="L114" s="222"/>
    </row>
    <row r="115" spans="1:12" s="219" customFormat="1" x14ac:dyDescent="0.25">
      <c r="A115" s="221">
        <f t="shared" si="2"/>
        <v>111</v>
      </c>
      <c r="B115" s="221">
        <v>7</v>
      </c>
      <c r="C115" s="228" t="s">
        <v>132</v>
      </c>
      <c r="D115" s="221" t="s">
        <v>85</v>
      </c>
      <c r="E115" s="212">
        <v>45860</v>
      </c>
      <c r="F115" s="212">
        <v>45869</v>
      </c>
      <c r="G115" s="213" t="s">
        <v>581</v>
      </c>
      <c r="H115" s="214">
        <v>59.500627999999999</v>
      </c>
      <c r="I115" s="229">
        <v>5.5435783097551994</v>
      </c>
      <c r="J115" s="213" t="s">
        <v>562</v>
      </c>
      <c r="K115" s="230" t="s">
        <v>126</v>
      </c>
      <c r="L115" s="222"/>
    </row>
    <row r="116" spans="1:12" s="219" customFormat="1" x14ac:dyDescent="0.25">
      <c r="A116" s="221">
        <f t="shared" si="2"/>
        <v>112</v>
      </c>
      <c r="B116" s="221">
        <v>8</v>
      </c>
      <c r="C116" s="228" t="s">
        <v>416</v>
      </c>
      <c r="D116" s="221" t="s">
        <v>2</v>
      </c>
      <c r="E116" s="212">
        <v>45864</v>
      </c>
      <c r="F116" s="212">
        <v>45869</v>
      </c>
      <c r="G116" s="213" t="s">
        <v>579</v>
      </c>
      <c r="H116" s="214">
        <v>37.931087999999995</v>
      </c>
      <c r="I116" s="229">
        <v>3.5339787792191997</v>
      </c>
      <c r="J116" s="213" t="s">
        <v>578</v>
      </c>
      <c r="K116" s="230" t="s">
        <v>126</v>
      </c>
      <c r="L116" s="222"/>
    </row>
    <row r="117" spans="1:12" s="237" customFormat="1" x14ac:dyDescent="0.25">
      <c r="A117" s="221">
        <f t="shared" si="2"/>
        <v>113</v>
      </c>
      <c r="B117" s="233">
        <v>1</v>
      </c>
      <c r="C117" s="228" t="s">
        <v>9</v>
      </c>
      <c r="D117" s="221" t="s">
        <v>98</v>
      </c>
      <c r="E117" s="234">
        <v>45854</v>
      </c>
      <c r="F117" s="234">
        <v>45870</v>
      </c>
      <c r="G117" s="232" t="s">
        <v>585</v>
      </c>
      <c r="H117" s="214">
        <v>55.450851000000007</v>
      </c>
      <c r="I117" s="229">
        <v>5.1662670663084009</v>
      </c>
      <c r="J117" s="213" t="s">
        <v>566</v>
      </c>
      <c r="K117" s="235" t="s">
        <v>126</v>
      </c>
      <c r="L117" s="236"/>
    </row>
    <row r="118" spans="1:12" s="237" customFormat="1" x14ac:dyDescent="0.25">
      <c r="A118" s="221">
        <f t="shared" si="2"/>
        <v>114</v>
      </c>
      <c r="B118" s="233">
        <v>2</v>
      </c>
      <c r="C118" s="228" t="s">
        <v>46</v>
      </c>
      <c r="D118" s="221" t="s">
        <v>85</v>
      </c>
      <c r="E118" s="234">
        <v>45859</v>
      </c>
      <c r="F118" s="234">
        <v>45871</v>
      </c>
      <c r="G118" s="232" t="s">
        <v>586</v>
      </c>
      <c r="H118" s="214">
        <v>59.500627999999999</v>
      </c>
      <c r="I118" s="229">
        <v>5.5435783097551994</v>
      </c>
      <c r="J118" s="213" t="s">
        <v>587</v>
      </c>
      <c r="K118" s="235" t="s">
        <v>126</v>
      </c>
      <c r="L118" s="236"/>
    </row>
    <row r="119" spans="1:12" s="237" customFormat="1" x14ac:dyDescent="0.25">
      <c r="A119" s="221">
        <f t="shared" si="2"/>
        <v>115</v>
      </c>
      <c r="B119" s="233">
        <v>3</v>
      </c>
      <c r="C119" s="228" t="s">
        <v>170</v>
      </c>
      <c r="D119" s="221" t="s">
        <v>18</v>
      </c>
      <c r="E119" s="234">
        <v>45853</v>
      </c>
      <c r="F119" s="234">
        <v>45872</v>
      </c>
      <c r="G119" s="232" t="s">
        <v>582</v>
      </c>
      <c r="H119" s="214">
        <v>45.697022000000004</v>
      </c>
      <c r="I119" s="229">
        <v>4.2575184245048003</v>
      </c>
      <c r="J119" s="213" t="s">
        <v>588</v>
      </c>
      <c r="K119" s="235" t="s">
        <v>126</v>
      </c>
      <c r="L119" s="236"/>
    </row>
    <row r="120" spans="1:12" s="237" customFormat="1" x14ac:dyDescent="0.25">
      <c r="A120" s="221">
        <f t="shared" si="2"/>
        <v>116</v>
      </c>
      <c r="B120" s="233">
        <v>4</v>
      </c>
      <c r="C120" s="228" t="s">
        <v>212</v>
      </c>
      <c r="D120" s="221" t="s">
        <v>2</v>
      </c>
      <c r="E120" s="234">
        <v>45856</v>
      </c>
      <c r="F120" s="234">
        <v>45872</v>
      </c>
      <c r="G120" s="232" t="s">
        <v>589</v>
      </c>
      <c r="H120" s="214">
        <v>37.931087999999995</v>
      </c>
      <c r="I120" s="229">
        <v>3.5339787792191997</v>
      </c>
      <c r="J120" s="213" t="s">
        <v>566</v>
      </c>
      <c r="K120" s="235" t="s">
        <v>126</v>
      </c>
      <c r="L120" s="236"/>
    </row>
    <row r="121" spans="1:12" s="237" customFormat="1" x14ac:dyDescent="0.25">
      <c r="A121" s="221">
        <f t="shared" si="2"/>
        <v>117</v>
      </c>
      <c r="B121" s="233">
        <v>5</v>
      </c>
      <c r="C121" s="228" t="s">
        <v>412</v>
      </c>
      <c r="D121" s="221" t="s">
        <v>48</v>
      </c>
      <c r="E121" s="234">
        <v>45865</v>
      </c>
      <c r="F121" s="234">
        <v>45874</v>
      </c>
      <c r="G121" s="232" t="s">
        <v>580</v>
      </c>
      <c r="H121" s="214">
        <v>43.804423999999997</v>
      </c>
      <c r="I121" s="229">
        <v>4.0811880970015997</v>
      </c>
      <c r="J121" s="213" t="s">
        <v>584</v>
      </c>
      <c r="K121" s="235" t="s">
        <v>126</v>
      </c>
      <c r="L121" s="236"/>
    </row>
    <row r="122" spans="1:12" x14ac:dyDescent="0.25">
      <c r="A122" s="221">
        <f t="shared" si="2"/>
        <v>118</v>
      </c>
      <c r="B122" s="233">
        <v>6</v>
      </c>
      <c r="C122" s="228" t="s">
        <v>72</v>
      </c>
      <c r="D122" s="221" t="s">
        <v>2</v>
      </c>
      <c r="E122" s="234">
        <v>45871</v>
      </c>
      <c r="F122" s="234">
        <v>45875</v>
      </c>
      <c r="G122" s="232" t="s">
        <v>586</v>
      </c>
      <c r="H122" s="214">
        <v>37.931087999999995</v>
      </c>
      <c r="I122" s="229">
        <v>3.5339787792191997</v>
      </c>
      <c r="J122" s="213" t="s">
        <v>587</v>
      </c>
      <c r="K122" s="235" t="s">
        <v>126</v>
      </c>
      <c r="L122" s="236"/>
    </row>
    <row r="123" spans="1:12" s="237" customFormat="1" x14ac:dyDescent="0.25">
      <c r="A123" s="221">
        <f t="shared" si="2"/>
        <v>119</v>
      </c>
      <c r="B123" s="233">
        <v>7</v>
      </c>
      <c r="C123" s="228" t="s">
        <v>105</v>
      </c>
      <c r="D123" s="221" t="s">
        <v>18</v>
      </c>
      <c r="E123" s="234">
        <v>45844</v>
      </c>
      <c r="F123" s="234">
        <v>45876</v>
      </c>
      <c r="G123" s="232" t="s">
        <v>590</v>
      </c>
      <c r="H123" s="214">
        <v>45.697022000000004</v>
      </c>
      <c r="I123" s="229">
        <v>4.2575184245048003</v>
      </c>
      <c r="J123" s="213" t="s">
        <v>591</v>
      </c>
      <c r="K123" s="235" t="s">
        <v>126</v>
      </c>
      <c r="L123" s="236"/>
    </row>
    <row r="124" spans="1:12" x14ac:dyDescent="0.25">
      <c r="A124" s="221">
        <f t="shared" si="2"/>
        <v>120</v>
      </c>
      <c r="B124" s="233">
        <v>8</v>
      </c>
      <c r="C124" s="228" t="s">
        <v>131</v>
      </c>
      <c r="D124" s="221" t="s">
        <v>48</v>
      </c>
      <c r="E124" s="234">
        <v>45873</v>
      </c>
      <c r="F124" s="234">
        <v>45877</v>
      </c>
      <c r="G124" s="232" t="s">
        <v>582</v>
      </c>
      <c r="H124" s="214">
        <v>43.804423999999997</v>
      </c>
      <c r="I124" s="229">
        <v>4.0811880970015997</v>
      </c>
      <c r="J124" s="213" t="s">
        <v>562</v>
      </c>
      <c r="K124" s="235" t="s">
        <v>126</v>
      </c>
      <c r="L124" s="236"/>
    </row>
    <row r="125" spans="1:12" x14ac:dyDescent="0.25">
      <c r="A125" s="221">
        <f t="shared" si="2"/>
        <v>121</v>
      </c>
      <c r="B125" s="233">
        <v>9</v>
      </c>
      <c r="C125" s="228" t="s">
        <v>401</v>
      </c>
      <c r="D125" s="221" t="s">
        <v>108</v>
      </c>
      <c r="E125" s="234">
        <v>45870</v>
      </c>
      <c r="F125" s="234">
        <v>45878</v>
      </c>
      <c r="G125" s="232" t="s">
        <v>579</v>
      </c>
      <c r="H125" s="214">
        <v>66.780901</v>
      </c>
      <c r="I125" s="229">
        <v>6.2218696967283993</v>
      </c>
      <c r="J125" s="213" t="s">
        <v>555</v>
      </c>
      <c r="K125" s="235" t="s">
        <v>126</v>
      </c>
      <c r="L125" s="236"/>
    </row>
    <row r="126" spans="1:12" x14ac:dyDescent="0.25">
      <c r="A126" s="221">
        <f t="shared" si="2"/>
        <v>122</v>
      </c>
      <c r="B126" s="233">
        <v>10</v>
      </c>
      <c r="C126" s="228" t="s">
        <v>325</v>
      </c>
      <c r="D126" s="221" t="s">
        <v>48</v>
      </c>
      <c r="E126" s="234">
        <v>45870</v>
      </c>
      <c r="F126" s="234">
        <v>45878</v>
      </c>
      <c r="G126" s="232" t="s">
        <v>592</v>
      </c>
      <c r="H126" s="214">
        <v>43.804423999999997</v>
      </c>
      <c r="I126" s="229">
        <v>4.0811880970015997</v>
      </c>
      <c r="J126" s="213" t="s">
        <v>588</v>
      </c>
      <c r="K126" s="235" t="s">
        <v>126</v>
      </c>
      <c r="L126" s="236"/>
    </row>
    <row r="127" spans="1:12" x14ac:dyDescent="0.25">
      <c r="A127" s="221">
        <f t="shared" si="2"/>
        <v>123</v>
      </c>
      <c r="B127" s="233">
        <v>11</v>
      </c>
      <c r="C127" s="228" t="s">
        <v>250</v>
      </c>
      <c r="D127" s="221" t="s">
        <v>71</v>
      </c>
      <c r="E127" s="234">
        <v>45870</v>
      </c>
      <c r="F127" s="234">
        <v>45878</v>
      </c>
      <c r="G127" s="232" t="s">
        <v>593</v>
      </c>
      <c r="H127" s="214">
        <v>37.138323999999997</v>
      </c>
      <c r="I127" s="229">
        <v>3.4601182257615997</v>
      </c>
      <c r="J127" s="213" t="s">
        <v>562</v>
      </c>
      <c r="K127" s="235" t="s">
        <v>126</v>
      </c>
      <c r="L127" s="236"/>
    </row>
    <row r="128" spans="1:12" s="237" customFormat="1" x14ac:dyDescent="0.25">
      <c r="A128" s="221">
        <f t="shared" si="2"/>
        <v>124</v>
      </c>
      <c r="B128" s="233">
        <v>12</v>
      </c>
      <c r="C128" s="228" t="s">
        <v>50</v>
      </c>
      <c r="D128" s="221" t="s">
        <v>2</v>
      </c>
      <c r="E128" s="234">
        <v>45871</v>
      </c>
      <c r="F128" s="234">
        <v>45879</v>
      </c>
      <c r="G128" s="232" t="s">
        <v>585</v>
      </c>
      <c r="H128" s="214">
        <v>37.931087999999995</v>
      </c>
      <c r="I128" s="229">
        <v>3.5339787792191997</v>
      </c>
      <c r="J128" s="213" t="s">
        <v>566</v>
      </c>
      <c r="K128" s="235" t="s">
        <v>126</v>
      </c>
      <c r="L128" s="236"/>
    </row>
    <row r="129" spans="1:12" s="219" customFormat="1" x14ac:dyDescent="0.25">
      <c r="A129" s="221">
        <f>A128+1</f>
        <v>125</v>
      </c>
      <c r="B129" s="221">
        <v>13</v>
      </c>
      <c r="C129" s="228" t="s">
        <v>64</v>
      </c>
      <c r="D129" s="221" t="s">
        <v>71</v>
      </c>
      <c r="E129" s="212">
        <v>45873</v>
      </c>
      <c r="F129" s="212">
        <v>45880</v>
      </c>
      <c r="G129" s="213" t="s">
        <v>589</v>
      </c>
      <c r="H129" s="214">
        <v>37.138323999999997</v>
      </c>
      <c r="I129" s="229">
        <v>3.4601182257615997</v>
      </c>
      <c r="J129" s="213" t="s">
        <v>566</v>
      </c>
      <c r="K129" s="230" t="s">
        <v>126</v>
      </c>
      <c r="L129" s="222"/>
    </row>
    <row r="130" spans="1:12" x14ac:dyDescent="0.25">
      <c r="A130" s="221">
        <f>A129+1</f>
        <v>126</v>
      </c>
      <c r="B130" s="233">
        <v>14</v>
      </c>
      <c r="C130" s="228" t="s">
        <v>73</v>
      </c>
      <c r="D130" s="221" t="s">
        <v>18</v>
      </c>
      <c r="E130" s="234">
        <v>45876</v>
      </c>
      <c r="F130" s="234">
        <v>45880</v>
      </c>
      <c r="G130" s="232" t="s">
        <v>586</v>
      </c>
      <c r="H130" s="214">
        <v>45.697022000000004</v>
      </c>
      <c r="I130" s="229">
        <v>4.2575184245048003</v>
      </c>
      <c r="J130" s="213" t="s">
        <v>587</v>
      </c>
      <c r="K130" s="235" t="s">
        <v>126</v>
      </c>
      <c r="L130" s="236"/>
    </row>
    <row r="131" spans="1:12" s="237" customFormat="1" x14ac:dyDescent="0.25">
      <c r="A131" s="221">
        <f t="shared" ref="A131:A194" si="3">A130+1</f>
        <v>127</v>
      </c>
      <c r="B131" s="233">
        <v>15</v>
      </c>
      <c r="C131" s="228" t="s">
        <v>370</v>
      </c>
      <c r="D131" s="221" t="s">
        <v>18</v>
      </c>
      <c r="E131" s="234">
        <v>45870</v>
      </c>
      <c r="F131" s="234">
        <v>45882</v>
      </c>
      <c r="G131" s="232" t="s">
        <v>594</v>
      </c>
      <c r="H131" s="214">
        <v>45.697022000000004</v>
      </c>
      <c r="I131" s="229">
        <v>4.2575184245048003</v>
      </c>
      <c r="J131" s="213" t="s">
        <v>587</v>
      </c>
      <c r="K131" s="235" t="s">
        <v>126</v>
      </c>
      <c r="L131" s="236"/>
    </row>
    <row r="132" spans="1:12" s="237" customFormat="1" x14ac:dyDescent="0.25">
      <c r="A132" s="221">
        <f t="shared" si="3"/>
        <v>128</v>
      </c>
      <c r="B132" s="233">
        <v>16</v>
      </c>
      <c r="C132" s="228" t="s">
        <v>233</v>
      </c>
      <c r="D132" s="221" t="s">
        <v>18</v>
      </c>
      <c r="E132" s="234">
        <v>45871</v>
      </c>
      <c r="F132" s="234">
        <v>45882</v>
      </c>
      <c r="G132" s="232" t="s">
        <v>595</v>
      </c>
      <c r="H132" s="214">
        <v>45.697022000000004</v>
      </c>
      <c r="I132" s="229">
        <v>4.2575184245048003</v>
      </c>
      <c r="J132" s="213" t="s">
        <v>562</v>
      </c>
      <c r="K132" s="235" t="s">
        <v>126</v>
      </c>
      <c r="L132" s="236"/>
    </row>
    <row r="133" spans="1:12" s="237" customFormat="1" x14ac:dyDescent="0.25">
      <c r="A133" s="221">
        <f t="shared" si="3"/>
        <v>129</v>
      </c>
      <c r="B133" s="233">
        <v>17</v>
      </c>
      <c r="C133" s="228" t="s">
        <v>413</v>
      </c>
      <c r="D133" s="221" t="s">
        <v>18</v>
      </c>
      <c r="E133" s="234">
        <v>45876</v>
      </c>
      <c r="F133" s="234">
        <v>45883</v>
      </c>
      <c r="G133" s="232" t="s">
        <v>580</v>
      </c>
      <c r="H133" s="214">
        <v>45.697022000000004</v>
      </c>
      <c r="I133" s="229">
        <v>4.2575184245048003</v>
      </c>
      <c r="J133" s="213" t="s">
        <v>584</v>
      </c>
      <c r="K133" s="235" t="s">
        <v>126</v>
      </c>
      <c r="L133" s="236"/>
    </row>
    <row r="134" spans="1:12" s="237" customFormat="1" x14ac:dyDescent="0.25">
      <c r="A134" s="221">
        <f t="shared" si="3"/>
        <v>130</v>
      </c>
      <c r="B134" s="233">
        <v>18</v>
      </c>
      <c r="C134" s="228" t="s">
        <v>231</v>
      </c>
      <c r="D134" s="221" t="s">
        <v>2</v>
      </c>
      <c r="E134" s="234">
        <v>45877</v>
      </c>
      <c r="F134" s="234">
        <v>45883</v>
      </c>
      <c r="G134" s="232" t="s">
        <v>582</v>
      </c>
      <c r="H134" s="214">
        <v>37.931087999999995</v>
      </c>
      <c r="I134" s="229">
        <v>3.5339787792191997</v>
      </c>
      <c r="J134" s="213" t="s">
        <v>562</v>
      </c>
      <c r="K134" s="235" t="s">
        <v>126</v>
      </c>
      <c r="L134" s="236" t="s">
        <v>596</v>
      </c>
    </row>
    <row r="135" spans="1:12" s="237" customFormat="1" x14ac:dyDescent="0.25">
      <c r="A135" s="221">
        <f t="shared" si="3"/>
        <v>131</v>
      </c>
      <c r="B135" s="233">
        <v>19</v>
      </c>
      <c r="C135" s="228" t="s">
        <v>246</v>
      </c>
      <c r="D135" s="221" t="s">
        <v>171</v>
      </c>
      <c r="E135" s="234">
        <v>45876</v>
      </c>
      <c r="F135" s="234">
        <v>45883</v>
      </c>
      <c r="G135" s="232" t="s">
        <v>597</v>
      </c>
      <c r="H135" s="214">
        <v>70.788264999999996</v>
      </c>
      <c r="I135" s="229">
        <v>6.5952293888259996</v>
      </c>
      <c r="J135" s="213" t="s">
        <v>562</v>
      </c>
      <c r="K135" s="235" t="s">
        <v>126</v>
      </c>
      <c r="L135" s="236" t="s">
        <v>568</v>
      </c>
    </row>
    <row r="136" spans="1:12" s="223" customFormat="1" x14ac:dyDescent="0.25">
      <c r="A136" s="221">
        <f t="shared" si="3"/>
        <v>132</v>
      </c>
      <c r="B136" s="221">
        <v>20</v>
      </c>
      <c r="C136" s="228" t="s">
        <v>38</v>
      </c>
      <c r="D136" s="221" t="s">
        <v>18</v>
      </c>
      <c r="E136" s="212">
        <v>45878</v>
      </c>
      <c r="F136" s="212">
        <v>45886</v>
      </c>
      <c r="G136" s="213" t="s">
        <v>598</v>
      </c>
      <c r="H136" s="214">
        <v>45.697022000000004</v>
      </c>
      <c r="I136" s="229">
        <v>4.2575184245048003</v>
      </c>
      <c r="J136" s="213" t="s">
        <v>555</v>
      </c>
      <c r="K136" s="235" t="s">
        <v>126</v>
      </c>
      <c r="L136" s="222"/>
    </row>
    <row r="137" spans="1:12" s="223" customFormat="1" x14ac:dyDescent="0.25">
      <c r="A137" s="221">
        <f t="shared" si="3"/>
        <v>133</v>
      </c>
      <c r="B137" s="240">
        <v>21</v>
      </c>
      <c r="C137" s="241" t="s">
        <v>238</v>
      </c>
      <c r="D137" s="240" t="s">
        <v>71</v>
      </c>
      <c r="E137" s="242">
        <v>45878</v>
      </c>
      <c r="F137" s="242">
        <v>45887</v>
      </c>
      <c r="G137" s="225" t="s">
        <v>593</v>
      </c>
      <c r="H137" s="243">
        <v>37.138323999999997</v>
      </c>
      <c r="I137" s="244">
        <v>3.4601182257615997</v>
      </c>
      <c r="J137" s="225" t="s">
        <v>562</v>
      </c>
      <c r="K137" s="235" t="s">
        <v>126</v>
      </c>
      <c r="L137" s="245"/>
    </row>
    <row r="138" spans="1:12" s="237" customFormat="1" x14ac:dyDescent="0.25">
      <c r="A138" s="221">
        <f t="shared" si="3"/>
        <v>134</v>
      </c>
      <c r="B138" s="233">
        <v>22</v>
      </c>
      <c r="C138" s="228" t="s">
        <v>154</v>
      </c>
      <c r="D138" s="221" t="s">
        <v>2</v>
      </c>
      <c r="E138" s="234">
        <v>45884</v>
      </c>
      <c r="F138" s="234">
        <v>45888</v>
      </c>
      <c r="G138" s="232" t="s">
        <v>597</v>
      </c>
      <c r="H138" s="214">
        <v>37.931087999999995</v>
      </c>
      <c r="I138" s="229">
        <v>3.5339787792191997</v>
      </c>
      <c r="J138" s="213" t="s">
        <v>599</v>
      </c>
      <c r="K138" s="235" t="s">
        <v>126</v>
      </c>
      <c r="L138" s="236"/>
    </row>
    <row r="139" spans="1:12" s="223" customFormat="1" x14ac:dyDescent="0.25">
      <c r="A139" s="221">
        <f t="shared" si="3"/>
        <v>135</v>
      </c>
      <c r="B139" s="240">
        <v>23</v>
      </c>
      <c r="C139" s="241" t="s">
        <v>70</v>
      </c>
      <c r="D139" s="240" t="s">
        <v>108</v>
      </c>
      <c r="E139" s="242">
        <v>45881</v>
      </c>
      <c r="F139" s="234">
        <v>45888</v>
      </c>
      <c r="G139" s="225" t="s">
        <v>586</v>
      </c>
      <c r="H139" s="243">
        <v>66.780901</v>
      </c>
      <c r="I139" s="244">
        <v>6.2218696967283993</v>
      </c>
      <c r="J139" s="225" t="s">
        <v>587</v>
      </c>
      <c r="K139" s="235" t="s">
        <v>126</v>
      </c>
      <c r="L139" s="245"/>
    </row>
    <row r="140" spans="1:12" s="223" customFormat="1" x14ac:dyDescent="0.25">
      <c r="A140" s="221">
        <f t="shared" si="3"/>
        <v>136</v>
      </c>
      <c r="B140" s="221">
        <v>24</v>
      </c>
      <c r="C140" s="228" t="s">
        <v>226</v>
      </c>
      <c r="D140" s="221" t="s">
        <v>2</v>
      </c>
      <c r="E140" s="212">
        <v>45877</v>
      </c>
      <c r="F140" s="212">
        <v>45889</v>
      </c>
      <c r="G140" s="213" t="s">
        <v>600</v>
      </c>
      <c r="H140" s="214">
        <v>37.931087999999995</v>
      </c>
      <c r="I140" s="229">
        <v>3.5339787792191997</v>
      </c>
      <c r="J140" s="213" t="s">
        <v>601</v>
      </c>
      <c r="K140" s="235" t="s">
        <v>126</v>
      </c>
      <c r="L140" s="222" t="s">
        <v>596</v>
      </c>
    </row>
    <row r="141" spans="1:12" s="223" customFormat="1" x14ac:dyDescent="0.25">
      <c r="A141" s="221">
        <f t="shared" si="3"/>
        <v>137</v>
      </c>
      <c r="B141" s="221">
        <v>25</v>
      </c>
      <c r="C141" s="228" t="s">
        <v>368</v>
      </c>
      <c r="D141" s="221" t="s">
        <v>2</v>
      </c>
      <c r="E141" s="212">
        <v>45883</v>
      </c>
      <c r="F141" s="212">
        <v>45889</v>
      </c>
      <c r="G141" s="213" t="s">
        <v>594</v>
      </c>
      <c r="H141" s="214">
        <v>37.931087999999995</v>
      </c>
      <c r="I141" s="229">
        <v>3.5339787792191997</v>
      </c>
      <c r="J141" s="213" t="s">
        <v>591</v>
      </c>
      <c r="K141" s="235" t="s">
        <v>126</v>
      </c>
      <c r="L141" s="222"/>
    </row>
    <row r="142" spans="1:12" x14ac:dyDescent="0.25">
      <c r="A142" s="221">
        <f t="shared" si="3"/>
        <v>138</v>
      </c>
      <c r="B142" s="233">
        <v>26</v>
      </c>
      <c r="C142" s="228" t="s">
        <v>139</v>
      </c>
      <c r="D142" s="221" t="s">
        <v>89</v>
      </c>
      <c r="E142" s="234">
        <v>45876</v>
      </c>
      <c r="F142" s="234">
        <v>45890</v>
      </c>
      <c r="G142" s="232" t="s">
        <v>602</v>
      </c>
      <c r="H142" s="214">
        <v>83.133526000000003</v>
      </c>
      <c r="I142" s="229">
        <v>7.7454176037784004</v>
      </c>
      <c r="J142" s="213" t="s">
        <v>603</v>
      </c>
      <c r="K142" s="235" t="s">
        <v>126</v>
      </c>
      <c r="L142" s="236" t="s">
        <v>604</v>
      </c>
    </row>
    <row r="143" spans="1:12" s="223" customFormat="1" x14ac:dyDescent="0.25">
      <c r="A143" s="221">
        <f t="shared" si="3"/>
        <v>139</v>
      </c>
      <c r="B143" s="221">
        <v>27</v>
      </c>
      <c r="C143" s="228" t="s">
        <v>129</v>
      </c>
      <c r="D143" s="221" t="s">
        <v>108</v>
      </c>
      <c r="E143" s="212">
        <v>45882</v>
      </c>
      <c r="F143" s="234">
        <v>45890</v>
      </c>
      <c r="G143" s="213" t="s">
        <v>592</v>
      </c>
      <c r="H143" s="214">
        <v>66.780901</v>
      </c>
      <c r="I143" s="229">
        <v>6.2218696967283993</v>
      </c>
      <c r="J143" s="213" t="s">
        <v>588</v>
      </c>
      <c r="K143" s="235" t="s">
        <v>126</v>
      </c>
      <c r="L143" s="222"/>
    </row>
    <row r="144" spans="1:12" s="237" customFormat="1" x14ac:dyDescent="0.25">
      <c r="A144" s="221">
        <f t="shared" si="3"/>
        <v>140</v>
      </c>
      <c r="B144" s="233">
        <v>28</v>
      </c>
      <c r="C144" s="228" t="s">
        <v>234</v>
      </c>
      <c r="D144" s="221" t="s">
        <v>4</v>
      </c>
      <c r="E144" s="234">
        <v>45883</v>
      </c>
      <c r="F144" s="234">
        <v>45890</v>
      </c>
      <c r="G144" s="232" t="s">
        <v>595</v>
      </c>
      <c r="H144" s="214">
        <v>34.789810000000003</v>
      </c>
      <c r="I144" s="229">
        <v>3.2413109340040003</v>
      </c>
      <c r="J144" s="213" t="s">
        <v>605</v>
      </c>
      <c r="K144" s="235" t="s">
        <v>126</v>
      </c>
      <c r="L144" s="236"/>
    </row>
    <row r="145" spans="1:12" s="237" customFormat="1" x14ac:dyDescent="0.25">
      <c r="A145" s="221">
        <f t="shared" si="3"/>
        <v>141</v>
      </c>
      <c r="B145" s="233">
        <v>29</v>
      </c>
      <c r="C145" s="228" t="s">
        <v>232</v>
      </c>
      <c r="D145" s="221" t="s">
        <v>18</v>
      </c>
      <c r="E145" s="234">
        <v>45884</v>
      </c>
      <c r="F145" s="234">
        <v>45890</v>
      </c>
      <c r="G145" s="232" t="s">
        <v>582</v>
      </c>
      <c r="H145" s="214">
        <v>45.697022000000004</v>
      </c>
      <c r="I145" s="229">
        <v>4.2575184245048003</v>
      </c>
      <c r="J145" s="213"/>
      <c r="K145" s="235" t="s">
        <v>126</v>
      </c>
      <c r="L145" s="236"/>
    </row>
    <row r="146" spans="1:12" s="237" customFormat="1" x14ac:dyDescent="0.25">
      <c r="A146" s="221">
        <f t="shared" si="3"/>
        <v>142</v>
      </c>
      <c r="B146" s="233">
        <v>30</v>
      </c>
      <c r="C146" s="228" t="s">
        <v>211</v>
      </c>
      <c r="D146" s="221" t="s">
        <v>4</v>
      </c>
      <c r="E146" s="234">
        <v>45881</v>
      </c>
      <c r="F146" s="234">
        <v>45890</v>
      </c>
      <c r="G146" s="232" t="s">
        <v>589</v>
      </c>
      <c r="H146" s="214">
        <v>34.789810000000003</v>
      </c>
      <c r="I146" s="229">
        <v>3.2413109340040003</v>
      </c>
      <c r="J146" s="213" t="s">
        <v>566</v>
      </c>
      <c r="K146" s="235" t="s">
        <v>126</v>
      </c>
      <c r="L146" s="236"/>
    </row>
    <row r="147" spans="1:12" s="223" customFormat="1" x14ac:dyDescent="0.25">
      <c r="A147" s="221">
        <f t="shared" si="3"/>
        <v>143</v>
      </c>
      <c r="B147" s="221">
        <v>31</v>
      </c>
      <c r="C147" s="228" t="s">
        <v>65</v>
      </c>
      <c r="D147" s="221" t="s">
        <v>2</v>
      </c>
      <c r="E147" s="212">
        <v>45881</v>
      </c>
      <c r="F147" s="212">
        <v>45891</v>
      </c>
      <c r="G147" s="213" t="s">
        <v>585</v>
      </c>
      <c r="H147" s="214">
        <v>37.931087999999995</v>
      </c>
      <c r="I147" s="229">
        <v>3.5339787792191997</v>
      </c>
      <c r="J147" s="213" t="s">
        <v>606</v>
      </c>
      <c r="K147" s="235" t="s">
        <v>126</v>
      </c>
      <c r="L147" s="222"/>
    </row>
    <row r="148" spans="1:12" s="237" customFormat="1" x14ac:dyDescent="0.25">
      <c r="A148" s="221">
        <f t="shared" si="3"/>
        <v>144</v>
      </c>
      <c r="B148" s="233">
        <v>32</v>
      </c>
      <c r="C148" s="228" t="s">
        <v>309</v>
      </c>
      <c r="D148" s="221" t="s">
        <v>71</v>
      </c>
      <c r="E148" s="234">
        <v>45887</v>
      </c>
      <c r="F148" s="212">
        <v>45891</v>
      </c>
      <c r="G148" s="232" t="s">
        <v>598</v>
      </c>
      <c r="H148" s="214">
        <v>37.138323999999997</v>
      </c>
      <c r="I148" s="229">
        <v>3.4601182257615997</v>
      </c>
      <c r="J148" s="213" t="s">
        <v>555</v>
      </c>
      <c r="K148" s="235" t="s">
        <v>126</v>
      </c>
      <c r="L148" s="236"/>
    </row>
    <row r="149" spans="1:12" s="237" customFormat="1" x14ac:dyDescent="0.25">
      <c r="A149" s="221">
        <f t="shared" si="3"/>
        <v>145</v>
      </c>
      <c r="B149" s="221">
        <v>33</v>
      </c>
      <c r="C149" s="228" t="s">
        <v>239</v>
      </c>
      <c r="D149" s="221" t="s">
        <v>58</v>
      </c>
      <c r="E149" s="234">
        <v>45888</v>
      </c>
      <c r="F149" s="234">
        <v>45894</v>
      </c>
      <c r="G149" s="213" t="s">
        <v>593</v>
      </c>
      <c r="H149" s="214">
        <v>35.601761999999994</v>
      </c>
      <c r="I149" s="229">
        <v>3.3169592027207995</v>
      </c>
      <c r="J149" s="213" t="s">
        <v>562</v>
      </c>
      <c r="K149" s="235" t="s">
        <v>126</v>
      </c>
      <c r="L149" s="236"/>
    </row>
    <row r="150" spans="1:12" s="237" customFormat="1" x14ac:dyDescent="0.25">
      <c r="A150" s="221">
        <f t="shared" si="3"/>
        <v>146</v>
      </c>
      <c r="B150" s="233">
        <v>34</v>
      </c>
      <c r="C150" s="228" t="s">
        <v>155</v>
      </c>
      <c r="D150" s="221" t="s">
        <v>2</v>
      </c>
      <c r="E150" s="234">
        <v>45889</v>
      </c>
      <c r="F150" s="234">
        <v>45894</v>
      </c>
      <c r="G150" s="213" t="s">
        <v>597</v>
      </c>
      <c r="H150" s="214">
        <v>37.931087999999995</v>
      </c>
      <c r="I150" s="229">
        <v>3.5339787792191997</v>
      </c>
      <c r="J150" s="213" t="s">
        <v>599</v>
      </c>
      <c r="K150" s="235" t="s">
        <v>126</v>
      </c>
      <c r="L150" s="236"/>
    </row>
    <row r="151" spans="1:12" s="237" customFormat="1" x14ac:dyDescent="0.25">
      <c r="A151" s="221">
        <f t="shared" si="3"/>
        <v>147</v>
      </c>
      <c r="B151" s="221">
        <v>35</v>
      </c>
      <c r="C151" s="228" t="s">
        <v>379</v>
      </c>
      <c r="D151" s="221" t="s">
        <v>48</v>
      </c>
      <c r="E151" s="234">
        <v>45889</v>
      </c>
      <c r="F151" s="234">
        <v>45894</v>
      </c>
      <c r="G151" s="213" t="s">
        <v>586</v>
      </c>
      <c r="H151" s="214">
        <v>43.804423999999997</v>
      </c>
      <c r="I151" s="229">
        <v>4.0811880970015997</v>
      </c>
      <c r="J151" s="213" t="s">
        <v>587</v>
      </c>
      <c r="K151" s="235" t="s">
        <v>126</v>
      </c>
      <c r="L151" s="236"/>
    </row>
    <row r="152" spans="1:12" s="237" customFormat="1" x14ac:dyDescent="0.25">
      <c r="A152" s="221">
        <f t="shared" si="3"/>
        <v>148</v>
      </c>
      <c r="B152" s="233">
        <v>36</v>
      </c>
      <c r="C152" s="228" t="s">
        <v>219</v>
      </c>
      <c r="D152" s="221" t="s">
        <v>455</v>
      </c>
      <c r="E152" s="234">
        <v>45884</v>
      </c>
      <c r="F152" s="234">
        <v>45894</v>
      </c>
      <c r="G152" s="232" t="s">
        <v>580</v>
      </c>
      <c r="H152" s="214">
        <v>42.921818999999999</v>
      </c>
      <c r="I152" s="229">
        <v>3.9989572013196</v>
      </c>
      <c r="J152" s="213" t="s">
        <v>584</v>
      </c>
      <c r="K152" s="235" t="s">
        <v>126</v>
      </c>
      <c r="L152" s="236"/>
    </row>
    <row r="153" spans="1:12" s="237" customFormat="1" x14ac:dyDescent="0.25">
      <c r="A153" s="221">
        <f t="shared" si="3"/>
        <v>149</v>
      </c>
      <c r="B153" s="233">
        <v>37</v>
      </c>
      <c r="C153" s="228" t="s">
        <v>480</v>
      </c>
      <c r="D153" s="221" t="s">
        <v>3</v>
      </c>
      <c r="E153" s="234">
        <v>45890</v>
      </c>
      <c r="F153" s="234">
        <v>45896</v>
      </c>
      <c r="G153" s="213" t="s">
        <v>602</v>
      </c>
      <c r="H153" s="214">
        <v>36.159755999999994</v>
      </c>
      <c r="I153" s="229">
        <v>3.3689466109103994</v>
      </c>
      <c r="J153" s="213" t="s">
        <v>603</v>
      </c>
      <c r="K153" s="235" t="s">
        <v>126</v>
      </c>
      <c r="L153" s="236"/>
    </row>
    <row r="154" spans="1:12" s="239" customFormat="1" x14ac:dyDescent="0.25">
      <c r="A154" s="221">
        <f t="shared" si="3"/>
        <v>150</v>
      </c>
      <c r="B154" s="221">
        <v>38</v>
      </c>
      <c r="C154" s="228" t="s">
        <v>422</v>
      </c>
      <c r="D154" s="221" t="s">
        <v>48</v>
      </c>
      <c r="E154" s="212">
        <v>45887</v>
      </c>
      <c r="F154" s="212">
        <v>45897</v>
      </c>
      <c r="G154" s="213" t="s">
        <v>607</v>
      </c>
      <c r="H154" s="214">
        <v>43.804423999999997</v>
      </c>
      <c r="I154" s="229">
        <v>4.0811880970015997</v>
      </c>
      <c r="J154" s="213" t="s">
        <v>583</v>
      </c>
      <c r="K154" s="246" t="s">
        <v>126</v>
      </c>
      <c r="L154" s="238"/>
    </row>
    <row r="155" spans="1:12" s="239" customFormat="1" x14ac:dyDescent="0.25">
      <c r="A155" s="221">
        <f t="shared" si="3"/>
        <v>151</v>
      </c>
      <c r="B155" s="221">
        <v>39</v>
      </c>
      <c r="C155" s="228" t="s">
        <v>225</v>
      </c>
      <c r="D155" s="221" t="s">
        <v>48</v>
      </c>
      <c r="E155" s="212">
        <v>45889</v>
      </c>
      <c r="F155" s="212">
        <v>45897</v>
      </c>
      <c r="G155" s="213" t="s">
        <v>600</v>
      </c>
      <c r="H155" s="214">
        <v>43.804423999999997</v>
      </c>
      <c r="I155" s="229">
        <v>4.0811880970015997</v>
      </c>
      <c r="J155" s="213" t="s">
        <v>601</v>
      </c>
      <c r="K155" s="230" t="s">
        <v>126</v>
      </c>
      <c r="L155" s="247" t="s">
        <v>596</v>
      </c>
    </row>
    <row r="156" spans="1:12" s="239" customFormat="1" x14ac:dyDescent="0.25">
      <c r="A156" s="221">
        <f t="shared" si="3"/>
        <v>152</v>
      </c>
      <c r="B156" s="221">
        <v>40</v>
      </c>
      <c r="C156" s="228" t="s">
        <v>235</v>
      </c>
      <c r="D156" s="221" t="s">
        <v>71</v>
      </c>
      <c r="E156" s="212">
        <v>45891</v>
      </c>
      <c r="F156" s="212">
        <v>45897</v>
      </c>
      <c r="G156" s="213" t="s">
        <v>595</v>
      </c>
      <c r="H156" s="214">
        <v>37.138323999999997</v>
      </c>
      <c r="I156" s="229">
        <v>3.4601182257615997</v>
      </c>
      <c r="J156" s="213" t="s">
        <v>605</v>
      </c>
      <c r="K156" s="230" t="s">
        <v>126</v>
      </c>
      <c r="L156" s="238"/>
    </row>
    <row r="157" spans="1:12" s="239" customFormat="1" x14ac:dyDescent="0.25">
      <c r="A157" s="221">
        <f t="shared" si="3"/>
        <v>153</v>
      </c>
      <c r="B157" s="221">
        <v>41</v>
      </c>
      <c r="C157" s="228" t="s">
        <v>230</v>
      </c>
      <c r="D157" s="221" t="s">
        <v>18</v>
      </c>
      <c r="E157" s="212">
        <v>45891</v>
      </c>
      <c r="F157" s="212">
        <v>45897</v>
      </c>
      <c r="G157" s="213" t="s">
        <v>582</v>
      </c>
      <c r="H157" s="214">
        <v>45.697022000000004</v>
      </c>
      <c r="I157" s="229">
        <v>4.2575184245048003</v>
      </c>
      <c r="J157" s="213" t="s">
        <v>583</v>
      </c>
      <c r="K157" s="230" t="s">
        <v>126</v>
      </c>
      <c r="L157" s="238"/>
    </row>
    <row r="158" spans="1:12" s="237" customFormat="1" x14ac:dyDescent="0.25">
      <c r="A158" s="221">
        <f t="shared" si="3"/>
        <v>154</v>
      </c>
      <c r="B158" s="233">
        <v>42</v>
      </c>
      <c r="C158" s="228" t="s">
        <v>175</v>
      </c>
      <c r="D158" s="221" t="s">
        <v>18</v>
      </c>
      <c r="E158" s="234">
        <v>45892</v>
      </c>
      <c r="F158" s="234">
        <v>45898</v>
      </c>
      <c r="G158" s="213" t="s">
        <v>597</v>
      </c>
      <c r="H158" s="214">
        <v>45.697022000000004</v>
      </c>
      <c r="I158" s="229">
        <v>4.2575184245048003</v>
      </c>
      <c r="J158" s="213" t="s">
        <v>599</v>
      </c>
      <c r="K158" s="230" t="s">
        <v>126</v>
      </c>
      <c r="L158" s="236"/>
    </row>
    <row r="159" spans="1:12" s="237" customFormat="1" x14ac:dyDescent="0.25">
      <c r="A159" s="221">
        <f t="shared" si="3"/>
        <v>155</v>
      </c>
      <c r="B159" s="233">
        <v>43</v>
      </c>
      <c r="C159" s="228" t="s">
        <v>307</v>
      </c>
      <c r="D159" s="221" t="s">
        <v>48</v>
      </c>
      <c r="E159" s="234">
        <v>45892</v>
      </c>
      <c r="F159" s="234">
        <v>45899</v>
      </c>
      <c r="G159" s="213" t="s">
        <v>598</v>
      </c>
      <c r="H159" s="214">
        <v>43.804423999999997</v>
      </c>
      <c r="I159" s="229">
        <v>4.0811880970015997</v>
      </c>
      <c r="J159" s="213" t="s">
        <v>555</v>
      </c>
      <c r="K159" s="230" t="s">
        <v>126</v>
      </c>
      <c r="L159" s="236"/>
    </row>
    <row r="160" spans="1:12" s="237" customFormat="1" x14ac:dyDescent="0.25">
      <c r="A160" s="221">
        <f t="shared" si="3"/>
        <v>156</v>
      </c>
      <c r="B160" s="233">
        <v>44</v>
      </c>
      <c r="C160" s="228" t="s">
        <v>213</v>
      </c>
      <c r="D160" s="221" t="s">
        <v>58</v>
      </c>
      <c r="E160" s="234">
        <v>45891</v>
      </c>
      <c r="F160" s="234">
        <v>45900</v>
      </c>
      <c r="G160" s="213" t="s">
        <v>589</v>
      </c>
      <c r="H160" s="214">
        <v>35.601761999999994</v>
      </c>
      <c r="I160" s="229">
        <v>3.3169592027207995</v>
      </c>
      <c r="J160" s="213" t="s">
        <v>566</v>
      </c>
      <c r="K160" s="230" t="s">
        <v>126</v>
      </c>
      <c r="L160" s="236"/>
    </row>
    <row r="161" spans="1:12" s="223" customFormat="1" x14ac:dyDescent="0.25">
      <c r="A161" s="221">
        <f t="shared" si="3"/>
        <v>157</v>
      </c>
      <c r="B161" s="221">
        <v>1</v>
      </c>
      <c r="C161" s="228" t="s">
        <v>393</v>
      </c>
      <c r="D161" s="221" t="s">
        <v>171</v>
      </c>
      <c r="E161" s="212">
        <v>45891</v>
      </c>
      <c r="F161" s="212">
        <v>45901</v>
      </c>
      <c r="G161" s="213" t="s">
        <v>592</v>
      </c>
      <c r="H161" s="214">
        <v>70.788264999999996</v>
      </c>
      <c r="I161" s="229">
        <v>6.5952293888259996</v>
      </c>
      <c r="J161" s="213" t="s">
        <v>588</v>
      </c>
      <c r="K161" s="230" t="s">
        <v>126</v>
      </c>
      <c r="L161" s="222"/>
    </row>
    <row r="162" spans="1:12" s="223" customFormat="1" x14ac:dyDescent="0.25">
      <c r="A162" s="221">
        <f t="shared" si="3"/>
        <v>158</v>
      </c>
      <c r="B162" s="221">
        <v>2</v>
      </c>
      <c r="C162" s="228" t="s">
        <v>402</v>
      </c>
      <c r="D162" s="221" t="s">
        <v>48</v>
      </c>
      <c r="E162" s="212">
        <v>45883</v>
      </c>
      <c r="F162" s="212">
        <v>45902</v>
      </c>
      <c r="G162" s="213" t="s">
        <v>608</v>
      </c>
      <c r="H162" s="214">
        <v>43.804423999999997</v>
      </c>
      <c r="I162" s="229">
        <v>4.0811880970015997</v>
      </c>
      <c r="J162" s="213" t="s">
        <v>558</v>
      </c>
      <c r="K162" s="230" t="s">
        <v>126</v>
      </c>
      <c r="L162" s="222"/>
    </row>
    <row r="163" spans="1:12" s="223" customFormat="1" x14ac:dyDescent="0.25">
      <c r="A163" s="221">
        <f t="shared" si="3"/>
        <v>159</v>
      </c>
      <c r="B163" s="221">
        <v>3</v>
      </c>
      <c r="C163" s="228" t="s">
        <v>237</v>
      </c>
      <c r="D163" s="221" t="s">
        <v>48</v>
      </c>
      <c r="E163" s="212">
        <v>45892</v>
      </c>
      <c r="F163" s="212">
        <v>45902</v>
      </c>
      <c r="G163" s="213" t="s">
        <v>595</v>
      </c>
      <c r="H163" s="214">
        <v>43.804423999999997</v>
      </c>
      <c r="I163" s="229">
        <v>4.0811880970015997</v>
      </c>
      <c r="J163" s="213" t="s">
        <v>562</v>
      </c>
      <c r="K163" s="230" t="s">
        <v>126</v>
      </c>
      <c r="L163" s="222"/>
    </row>
    <row r="164" spans="1:12" s="223" customFormat="1" x14ac:dyDescent="0.25">
      <c r="A164" s="221">
        <f t="shared" si="3"/>
        <v>160</v>
      </c>
      <c r="B164" s="240">
        <v>4</v>
      </c>
      <c r="C164" s="241" t="s">
        <v>481</v>
      </c>
      <c r="D164" s="240" t="s">
        <v>2</v>
      </c>
      <c r="E164" s="242">
        <v>45897</v>
      </c>
      <c r="F164" s="212">
        <v>45902</v>
      </c>
      <c r="G164" s="213" t="s">
        <v>602</v>
      </c>
      <c r="H164" s="243">
        <v>37.931087999999995</v>
      </c>
      <c r="I164" s="244">
        <v>3.5339787792191997</v>
      </c>
      <c r="J164" s="225" t="s">
        <v>603</v>
      </c>
      <c r="K164" s="230" t="s">
        <v>126</v>
      </c>
      <c r="L164" s="245"/>
    </row>
    <row r="165" spans="1:12" s="223" customFormat="1" x14ac:dyDescent="0.25">
      <c r="A165" s="221">
        <f t="shared" si="3"/>
        <v>161</v>
      </c>
      <c r="B165" s="221">
        <v>5</v>
      </c>
      <c r="C165" s="228" t="s">
        <v>380</v>
      </c>
      <c r="D165" s="221" t="s">
        <v>58</v>
      </c>
      <c r="E165" s="212">
        <v>45892</v>
      </c>
      <c r="F165" s="212">
        <v>45902</v>
      </c>
      <c r="G165" s="213" t="s">
        <v>586</v>
      </c>
      <c r="H165" s="214">
        <v>35.601761999999994</v>
      </c>
      <c r="I165" s="229">
        <v>3.3169592027207995</v>
      </c>
      <c r="J165" s="213" t="s">
        <v>587</v>
      </c>
      <c r="K165" s="230" t="s">
        <v>126</v>
      </c>
      <c r="L165" s="222"/>
    </row>
    <row r="166" spans="1:12" s="223" customFormat="1" x14ac:dyDescent="0.25">
      <c r="A166" s="221">
        <f t="shared" si="3"/>
        <v>162</v>
      </c>
      <c r="B166" s="221">
        <v>6</v>
      </c>
      <c r="C166" s="228" t="s">
        <v>214</v>
      </c>
      <c r="D166" s="221" t="s">
        <v>48</v>
      </c>
      <c r="E166" s="212">
        <v>45892</v>
      </c>
      <c r="F166" s="212">
        <v>45903</v>
      </c>
      <c r="G166" s="213" t="s">
        <v>585</v>
      </c>
      <c r="H166" s="214">
        <v>43.804423999999997</v>
      </c>
      <c r="I166" s="229">
        <v>4.0811880970015997</v>
      </c>
      <c r="J166" s="213" t="s">
        <v>606</v>
      </c>
      <c r="K166" s="230" t="s">
        <v>126</v>
      </c>
      <c r="L166" s="222"/>
    </row>
    <row r="167" spans="1:12" s="223" customFormat="1" x14ac:dyDescent="0.25">
      <c r="A167" s="221">
        <f t="shared" si="3"/>
        <v>163</v>
      </c>
      <c r="B167" s="221">
        <v>7</v>
      </c>
      <c r="C167" s="228" t="s">
        <v>218</v>
      </c>
      <c r="D167" s="221" t="s">
        <v>71</v>
      </c>
      <c r="E167" s="212">
        <v>45892</v>
      </c>
      <c r="F167" s="212">
        <v>45903</v>
      </c>
      <c r="G167" s="213" t="s">
        <v>580</v>
      </c>
      <c r="H167" s="214">
        <v>37.138323999999997</v>
      </c>
      <c r="I167" s="229">
        <v>3.4601182257615997</v>
      </c>
      <c r="J167" s="213" t="s">
        <v>584</v>
      </c>
      <c r="K167" s="230" t="s">
        <v>126</v>
      </c>
      <c r="L167" s="222"/>
    </row>
    <row r="168" spans="1:12" s="223" customFormat="1" x14ac:dyDescent="0.25">
      <c r="A168" s="221">
        <f t="shared" si="3"/>
        <v>164</v>
      </c>
      <c r="B168" s="240">
        <v>8</v>
      </c>
      <c r="C168" s="241" t="s">
        <v>469</v>
      </c>
      <c r="D168" s="240" t="s">
        <v>2</v>
      </c>
      <c r="E168" s="242">
        <v>45894</v>
      </c>
      <c r="F168" s="212">
        <v>45903</v>
      </c>
      <c r="G168" s="225" t="s">
        <v>609</v>
      </c>
      <c r="H168" s="243">
        <v>37.931087999999995</v>
      </c>
      <c r="I168" s="244">
        <v>3.5339787792191997</v>
      </c>
      <c r="J168" s="225" t="s">
        <v>591</v>
      </c>
      <c r="K168" s="230" t="s">
        <v>126</v>
      </c>
      <c r="L168" s="245"/>
    </row>
    <row r="169" spans="1:12" s="223" customFormat="1" x14ac:dyDescent="0.25">
      <c r="A169" s="221">
        <f t="shared" si="3"/>
        <v>165</v>
      </c>
      <c r="B169" s="221">
        <v>9</v>
      </c>
      <c r="C169" s="228" t="s">
        <v>39</v>
      </c>
      <c r="D169" s="221" t="s">
        <v>2</v>
      </c>
      <c r="E169" s="212">
        <v>45900</v>
      </c>
      <c r="F169" s="212">
        <v>45904</v>
      </c>
      <c r="G169" s="213" t="s">
        <v>598</v>
      </c>
      <c r="H169" s="214">
        <v>37.931087999999995</v>
      </c>
      <c r="I169" s="229">
        <v>3.5339787792191997</v>
      </c>
      <c r="J169" s="213" t="s">
        <v>555</v>
      </c>
      <c r="K169" s="230" t="s">
        <v>126</v>
      </c>
      <c r="L169" s="222"/>
    </row>
    <row r="170" spans="1:12" s="223" customFormat="1" x14ac:dyDescent="0.25">
      <c r="A170" s="221">
        <f t="shared" si="3"/>
        <v>166</v>
      </c>
      <c r="B170" s="240">
        <v>10</v>
      </c>
      <c r="C170" s="241" t="s">
        <v>229</v>
      </c>
      <c r="D170" s="240" t="s">
        <v>48</v>
      </c>
      <c r="E170" s="242">
        <v>45898</v>
      </c>
      <c r="F170" s="242">
        <v>45905</v>
      </c>
      <c r="G170" s="213" t="s">
        <v>582</v>
      </c>
      <c r="H170" s="243">
        <v>43.804423999999997</v>
      </c>
      <c r="I170" s="244">
        <v>4.0811880970015997</v>
      </c>
      <c r="J170" s="225" t="s">
        <v>605</v>
      </c>
      <c r="K170" s="230" t="s">
        <v>126</v>
      </c>
      <c r="L170" s="245"/>
    </row>
    <row r="171" spans="1:12" s="223" customFormat="1" x14ac:dyDescent="0.25">
      <c r="A171" s="221">
        <f t="shared" si="3"/>
        <v>167</v>
      </c>
      <c r="B171" s="221">
        <v>11</v>
      </c>
      <c r="C171" s="241" t="s">
        <v>236</v>
      </c>
      <c r="D171" s="240" t="s">
        <v>2</v>
      </c>
      <c r="E171" s="242">
        <v>45898</v>
      </c>
      <c r="F171" s="242">
        <v>45906</v>
      </c>
      <c r="G171" s="213" t="s">
        <v>595</v>
      </c>
      <c r="H171" s="243">
        <v>37.931087999999995</v>
      </c>
      <c r="I171" s="244">
        <v>3.5339787792191997</v>
      </c>
      <c r="J171" s="225" t="s">
        <v>583</v>
      </c>
      <c r="K171" s="230" t="s">
        <v>126</v>
      </c>
      <c r="L171" s="245"/>
    </row>
    <row r="172" spans="1:12" s="223" customFormat="1" x14ac:dyDescent="0.25">
      <c r="A172" s="221">
        <f t="shared" si="3"/>
        <v>168</v>
      </c>
      <c r="B172" s="240">
        <v>12</v>
      </c>
      <c r="C172" s="228" t="s">
        <v>134</v>
      </c>
      <c r="D172" s="240" t="s">
        <v>171</v>
      </c>
      <c r="E172" s="242">
        <v>45899</v>
      </c>
      <c r="F172" s="242">
        <v>45906</v>
      </c>
      <c r="G172" s="213" t="s">
        <v>597</v>
      </c>
      <c r="H172" s="243">
        <v>70.788264999999996</v>
      </c>
      <c r="I172" s="244">
        <v>6.5952293888259996</v>
      </c>
      <c r="J172" s="213" t="s">
        <v>599</v>
      </c>
      <c r="K172" s="230" t="s">
        <v>126</v>
      </c>
      <c r="L172" s="222"/>
    </row>
    <row r="173" spans="1:12" s="223" customFormat="1" x14ac:dyDescent="0.25">
      <c r="A173" s="221">
        <f t="shared" si="3"/>
        <v>169</v>
      </c>
      <c r="B173" s="221">
        <v>13</v>
      </c>
      <c r="C173" s="241" t="s">
        <v>421</v>
      </c>
      <c r="D173" s="240" t="s">
        <v>18</v>
      </c>
      <c r="E173" s="242">
        <v>45898</v>
      </c>
      <c r="F173" s="242">
        <v>45906</v>
      </c>
      <c r="G173" s="213" t="s">
        <v>607</v>
      </c>
      <c r="H173" s="243">
        <v>45.697022000000004</v>
      </c>
      <c r="I173" s="244">
        <v>4.2575184245048003</v>
      </c>
      <c r="J173" s="225" t="s">
        <v>583</v>
      </c>
      <c r="K173" s="230" t="s">
        <v>126</v>
      </c>
      <c r="L173" s="245"/>
    </row>
    <row r="174" spans="1:12" s="223" customFormat="1" x14ac:dyDescent="0.25">
      <c r="A174" s="221">
        <f t="shared" si="3"/>
        <v>170</v>
      </c>
      <c r="B174" s="221">
        <v>14</v>
      </c>
      <c r="C174" s="228" t="s">
        <v>381</v>
      </c>
      <c r="D174" s="221" t="s">
        <v>3</v>
      </c>
      <c r="E174" s="212">
        <v>45903</v>
      </c>
      <c r="F174" s="212">
        <v>45907</v>
      </c>
      <c r="G174" s="213" t="s">
        <v>586</v>
      </c>
      <c r="H174" s="214">
        <v>36.159755999999994</v>
      </c>
      <c r="I174" s="229">
        <v>3.3689466109103994</v>
      </c>
      <c r="J174" s="213" t="s">
        <v>587</v>
      </c>
      <c r="K174" s="230" t="s">
        <v>126</v>
      </c>
      <c r="L174" s="222"/>
    </row>
    <row r="175" spans="1:12" s="223" customFormat="1" x14ac:dyDescent="0.25">
      <c r="A175" s="221">
        <f t="shared" si="3"/>
        <v>171</v>
      </c>
      <c r="B175" s="240">
        <v>15</v>
      </c>
      <c r="C175" s="241" t="s">
        <v>224</v>
      </c>
      <c r="D175" s="240" t="s">
        <v>58</v>
      </c>
      <c r="E175" s="242">
        <v>45898</v>
      </c>
      <c r="F175" s="242">
        <v>45908</v>
      </c>
      <c r="G175" s="213" t="s">
        <v>600</v>
      </c>
      <c r="H175" s="243">
        <v>35.601761999999994</v>
      </c>
      <c r="I175" s="244">
        <v>3.3169592027207995</v>
      </c>
      <c r="J175" s="225" t="s">
        <v>601</v>
      </c>
      <c r="K175" s="230" t="s">
        <v>126</v>
      </c>
      <c r="L175" s="245"/>
    </row>
    <row r="176" spans="1:12" s="223" customFormat="1" x14ac:dyDescent="0.25">
      <c r="A176" s="221">
        <f t="shared" si="3"/>
        <v>172</v>
      </c>
      <c r="B176" s="221">
        <v>16</v>
      </c>
      <c r="C176" s="228" t="s">
        <v>482</v>
      </c>
      <c r="D176" s="221" t="s">
        <v>2</v>
      </c>
      <c r="E176" s="212">
        <v>45903</v>
      </c>
      <c r="F176" s="242">
        <v>45908</v>
      </c>
      <c r="G176" s="213" t="s">
        <v>602</v>
      </c>
      <c r="H176" s="214">
        <v>37.931087999999995</v>
      </c>
      <c r="I176" s="229">
        <v>3.5339787792191997</v>
      </c>
      <c r="J176" s="213" t="s">
        <v>603</v>
      </c>
      <c r="K176" s="230" t="s">
        <v>126</v>
      </c>
      <c r="L176" s="222"/>
    </row>
    <row r="177" spans="1:12" s="223" customFormat="1" x14ac:dyDescent="0.25">
      <c r="A177" s="221">
        <f t="shared" si="3"/>
        <v>173</v>
      </c>
      <c r="B177" s="240">
        <v>17</v>
      </c>
      <c r="C177" s="241" t="s">
        <v>423</v>
      </c>
      <c r="D177" s="240" t="s">
        <v>18</v>
      </c>
      <c r="E177" s="242">
        <v>45894</v>
      </c>
      <c r="F177" s="242">
        <v>45908</v>
      </c>
      <c r="G177" s="213" t="s">
        <v>610</v>
      </c>
      <c r="H177" s="243">
        <v>45.697022000000004</v>
      </c>
      <c r="I177" s="244">
        <v>4.2575184245048003</v>
      </c>
      <c r="J177" s="225" t="s">
        <v>583</v>
      </c>
      <c r="K177" s="230" t="s">
        <v>126</v>
      </c>
      <c r="L177" s="245"/>
    </row>
    <row r="178" spans="1:12" s="223" customFormat="1" x14ac:dyDescent="0.25">
      <c r="A178" s="221">
        <f t="shared" si="3"/>
        <v>174</v>
      </c>
      <c r="B178" s="221">
        <v>18</v>
      </c>
      <c r="C178" s="228" t="s">
        <v>208</v>
      </c>
      <c r="D178" s="240" t="s">
        <v>48</v>
      </c>
      <c r="E178" s="242">
        <v>45898</v>
      </c>
      <c r="F178" s="242">
        <v>45908</v>
      </c>
      <c r="G178" s="213" t="s">
        <v>611</v>
      </c>
      <c r="H178" s="243">
        <v>43.804423999999997</v>
      </c>
      <c r="I178" s="244">
        <v>4.0811880970015997</v>
      </c>
      <c r="J178" s="213" t="s">
        <v>612</v>
      </c>
      <c r="K178" s="230" t="s">
        <v>126</v>
      </c>
      <c r="L178" s="222"/>
    </row>
    <row r="179" spans="1:12" s="223" customFormat="1" x14ac:dyDescent="0.25">
      <c r="A179" s="221">
        <f t="shared" si="3"/>
        <v>175</v>
      </c>
      <c r="B179" s="221">
        <v>19</v>
      </c>
      <c r="C179" s="228" t="s">
        <v>227</v>
      </c>
      <c r="D179" s="221" t="s">
        <v>18</v>
      </c>
      <c r="E179" s="212">
        <v>45902</v>
      </c>
      <c r="F179" s="212">
        <v>45909</v>
      </c>
      <c r="G179" s="213" t="s">
        <v>592</v>
      </c>
      <c r="H179" s="214">
        <v>45.697022000000004</v>
      </c>
      <c r="I179" s="229">
        <v>4.2575184245048003</v>
      </c>
      <c r="J179" s="213" t="s">
        <v>588</v>
      </c>
      <c r="K179" s="230" t="s">
        <v>126</v>
      </c>
      <c r="L179" s="222"/>
    </row>
    <row r="180" spans="1:12" s="223" customFormat="1" x14ac:dyDescent="0.25">
      <c r="A180" s="221">
        <f t="shared" si="3"/>
        <v>176</v>
      </c>
      <c r="B180" s="221">
        <v>20</v>
      </c>
      <c r="C180" s="248" t="s">
        <v>470</v>
      </c>
      <c r="D180" s="221" t="s">
        <v>2</v>
      </c>
      <c r="E180" s="212">
        <v>45904</v>
      </c>
      <c r="F180" s="212">
        <v>45909</v>
      </c>
      <c r="G180" s="213" t="s">
        <v>609</v>
      </c>
      <c r="H180" s="214">
        <v>37.931087999999995</v>
      </c>
      <c r="I180" s="229">
        <v>3.5339787792191997</v>
      </c>
      <c r="J180" s="213" t="s">
        <v>591</v>
      </c>
      <c r="K180" s="230" t="s">
        <v>126</v>
      </c>
      <c r="L180" s="222"/>
    </row>
    <row r="181" spans="1:12" s="223" customFormat="1" x14ac:dyDescent="0.25">
      <c r="A181" s="221">
        <f t="shared" si="3"/>
        <v>177</v>
      </c>
      <c r="B181" s="221">
        <v>21</v>
      </c>
      <c r="C181" s="228" t="s">
        <v>88</v>
      </c>
      <c r="D181" s="221" t="s">
        <v>2</v>
      </c>
      <c r="E181" s="212">
        <v>45905</v>
      </c>
      <c r="F181" s="212">
        <v>45909</v>
      </c>
      <c r="G181" s="213" t="s">
        <v>598</v>
      </c>
      <c r="H181" s="214">
        <v>37.931087999999995</v>
      </c>
      <c r="I181" s="229">
        <v>3.5339787792191997</v>
      </c>
      <c r="J181" s="213" t="s">
        <v>555</v>
      </c>
      <c r="K181" s="230" t="s">
        <v>126</v>
      </c>
      <c r="L181" s="222"/>
    </row>
    <row r="182" spans="1:12" s="223" customFormat="1" x14ac:dyDescent="0.25">
      <c r="A182" s="221">
        <f t="shared" si="3"/>
        <v>178</v>
      </c>
      <c r="B182" s="221">
        <v>22</v>
      </c>
      <c r="C182" s="228" t="s">
        <v>37</v>
      </c>
      <c r="D182" s="221" t="s">
        <v>18</v>
      </c>
      <c r="E182" s="242">
        <v>45894</v>
      </c>
      <c r="F182" s="212">
        <v>45910</v>
      </c>
      <c r="G182" s="213" t="s">
        <v>613</v>
      </c>
      <c r="H182" s="214">
        <v>45.697022000000004</v>
      </c>
      <c r="I182" s="229">
        <v>4.2575184245048003</v>
      </c>
      <c r="J182" s="225" t="s">
        <v>614</v>
      </c>
      <c r="K182" s="230" t="s">
        <v>126</v>
      </c>
      <c r="L182" s="222"/>
    </row>
    <row r="183" spans="1:12" s="223" customFormat="1" x14ac:dyDescent="0.25">
      <c r="A183" s="221">
        <f t="shared" si="3"/>
        <v>179</v>
      </c>
      <c r="B183" s="221">
        <v>23</v>
      </c>
      <c r="C183" s="228" t="s">
        <v>487</v>
      </c>
      <c r="D183" s="221" t="s">
        <v>2</v>
      </c>
      <c r="E183" s="212">
        <v>45903</v>
      </c>
      <c r="F183" s="212">
        <v>45911</v>
      </c>
      <c r="G183" s="213" t="s">
        <v>593</v>
      </c>
      <c r="H183" s="214">
        <v>37.931087999999995</v>
      </c>
      <c r="I183" s="229">
        <v>3.5339787792191997</v>
      </c>
      <c r="J183" s="213" t="s">
        <v>562</v>
      </c>
      <c r="K183" s="230" t="s">
        <v>126</v>
      </c>
      <c r="L183" s="222"/>
    </row>
    <row r="184" spans="1:12" s="223" customFormat="1" x14ac:dyDescent="0.25">
      <c r="A184" s="221">
        <f t="shared" si="3"/>
        <v>180</v>
      </c>
      <c r="B184" s="221">
        <v>24</v>
      </c>
      <c r="C184" s="228" t="s">
        <v>383</v>
      </c>
      <c r="D184" s="221" t="s">
        <v>2</v>
      </c>
      <c r="E184" s="212">
        <v>45908</v>
      </c>
      <c r="F184" s="212">
        <v>45911</v>
      </c>
      <c r="G184" s="213" t="s">
        <v>586</v>
      </c>
      <c r="H184" s="214">
        <v>37.931087999999995</v>
      </c>
      <c r="I184" s="229">
        <v>3.5339787792191997</v>
      </c>
      <c r="J184" s="213" t="s">
        <v>591</v>
      </c>
      <c r="K184" s="230" t="s">
        <v>126</v>
      </c>
      <c r="L184" s="222"/>
    </row>
    <row r="185" spans="1:12" s="223" customFormat="1" x14ac:dyDescent="0.25">
      <c r="A185" s="221">
        <f t="shared" si="3"/>
        <v>181</v>
      </c>
      <c r="B185" s="221">
        <v>25</v>
      </c>
      <c r="C185" s="228" t="s">
        <v>220</v>
      </c>
      <c r="D185" s="221" t="s">
        <v>48</v>
      </c>
      <c r="E185" s="212">
        <v>45906</v>
      </c>
      <c r="F185" s="212">
        <v>45912</v>
      </c>
      <c r="G185" s="213" t="s">
        <v>582</v>
      </c>
      <c r="H185" s="214">
        <v>43.804423999999997</v>
      </c>
      <c r="I185" s="229">
        <v>4.0811880970015997</v>
      </c>
      <c r="J185" s="213" t="s">
        <v>615</v>
      </c>
      <c r="K185" s="230" t="s">
        <v>126</v>
      </c>
      <c r="L185" s="222"/>
    </row>
    <row r="186" spans="1:12" s="223" customFormat="1" x14ac:dyDescent="0.25">
      <c r="A186" s="221">
        <f t="shared" si="3"/>
        <v>182</v>
      </c>
      <c r="B186" s="221">
        <v>26</v>
      </c>
      <c r="C186" s="228" t="s">
        <v>209</v>
      </c>
      <c r="D186" s="221" t="s">
        <v>4</v>
      </c>
      <c r="E186" s="212">
        <v>45909</v>
      </c>
      <c r="F186" s="212">
        <v>45913</v>
      </c>
      <c r="G186" s="213" t="s">
        <v>611</v>
      </c>
      <c r="H186" s="214">
        <v>34.789810000000003</v>
      </c>
      <c r="I186" s="229">
        <v>3.2413109340040003</v>
      </c>
      <c r="J186" s="213" t="s">
        <v>616</v>
      </c>
      <c r="K186" s="230" t="s">
        <v>126</v>
      </c>
      <c r="L186" s="222"/>
    </row>
    <row r="187" spans="1:12" s="223" customFormat="1" x14ac:dyDescent="0.25">
      <c r="A187" s="221">
        <f t="shared" si="3"/>
        <v>183</v>
      </c>
      <c r="B187" s="221">
        <v>27</v>
      </c>
      <c r="C187" s="228" t="s">
        <v>10</v>
      </c>
      <c r="D187" s="221" t="s">
        <v>85</v>
      </c>
      <c r="E187" s="212">
        <v>45904</v>
      </c>
      <c r="F187" s="212">
        <v>45914</v>
      </c>
      <c r="G187" s="213" t="s">
        <v>580</v>
      </c>
      <c r="H187" s="214">
        <v>59.500627999999999</v>
      </c>
      <c r="I187" s="229">
        <v>5.5435783097551994</v>
      </c>
      <c r="J187" s="213" t="s">
        <v>584</v>
      </c>
      <c r="K187" s="230" t="s">
        <v>126</v>
      </c>
      <c r="L187" s="222"/>
    </row>
    <row r="188" spans="1:12" s="223" customFormat="1" x14ac:dyDescent="0.25">
      <c r="A188" s="221">
        <f t="shared" si="3"/>
        <v>184</v>
      </c>
      <c r="B188" s="221">
        <v>28</v>
      </c>
      <c r="C188" s="228" t="s">
        <v>206</v>
      </c>
      <c r="D188" s="221" t="s">
        <v>18</v>
      </c>
      <c r="E188" s="212">
        <v>45909</v>
      </c>
      <c r="F188" s="212">
        <v>45915</v>
      </c>
      <c r="G188" s="213" t="s">
        <v>617</v>
      </c>
      <c r="H188" s="214">
        <v>45.697022000000004</v>
      </c>
      <c r="I188" s="229">
        <v>4.2575184245048003</v>
      </c>
      <c r="J188" s="213" t="s">
        <v>618</v>
      </c>
      <c r="K188" s="230" t="s">
        <v>126</v>
      </c>
      <c r="L188" s="222"/>
    </row>
    <row r="189" spans="1:12" s="223" customFormat="1" x14ac:dyDescent="0.25">
      <c r="A189" s="221">
        <f t="shared" si="3"/>
        <v>185</v>
      </c>
      <c r="B189" s="221">
        <v>29</v>
      </c>
      <c r="C189" s="228" t="s">
        <v>20</v>
      </c>
      <c r="D189" s="221" t="s">
        <v>116</v>
      </c>
      <c r="E189" s="212">
        <v>45907</v>
      </c>
      <c r="F189" s="212">
        <v>45915</v>
      </c>
      <c r="G189" s="213" t="s">
        <v>597</v>
      </c>
      <c r="H189" s="214">
        <v>69.376000000000005</v>
      </c>
      <c r="I189" s="229">
        <v>6.4636509183999999</v>
      </c>
      <c r="J189" s="213" t="s">
        <v>615</v>
      </c>
      <c r="K189" s="230" t="s">
        <v>126</v>
      </c>
      <c r="L189" s="222"/>
    </row>
    <row r="190" spans="1:12" s="223" customFormat="1" x14ac:dyDescent="0.25">
      <c r="A190" s="221">
        <f t="shared" si="3"/>
        <v>186</v>
      </c>
      <c r="B190" s="221">
        <v>30</v>
      </c>
      <c r="C190" s="228" t="s">
        <v>483</v>
      </c>
      <c r="D190" s="221" t="s">
        <v>2</v>
      </c>
      <c r="E190" s="212">
        <v>45909</v>
      </c>
      <c r="F190" s="212">
        <v>45915</v>
      </c>
      <c r="G190" s="213" t="s">
        <v>602</v>
      </c>
      <c r="H190" s="214">
        <v>37.931087999999995</v>
      </c>
      <c r="I190" s="229">
        <v>3.5339787792191997</v>
      </c>
      <c r="J190" s="213" t="s">
        <v>603</v>
      </c>
      <c r="K190" s="230" t="s">
        <v>126</v>
      </c>
      <c r="L190" s="222"/>
    </row>
    <row r="191" spans="1:12" s="223" customFormat="1" x14ac:dyDescent="0.25">
      <c r="A191" s="221">
        <f t="shared" si="3"/>
        <v>187</v>
      </c>
      <c r="B191" s="221">
        <v>31</v>
      </c>
      <c r="C191" s="228" t="s">
        <v>228</v>
      </c>
      <c r="D191" s="221" t="s">
        <v>48</v>
      </c>
      <c r="E191" s="212">
        <v>45910</v>
      </c>
      <c r="F191" s="212">
        <v>45915</v>
      </c>
      <c r="G191" s="213" t="s">
        <v>592</v>
      </c>
      <c r="H191" s="214">
        <v>43.804423999999997</v>
      </c>
      <c r="I191" s="229">
        <v>4.0811880970015997</v>
      </c>
      <c r="J191" s="213" t="s">
        <v>588</v>
      </c>
      <c r="K191" s="230" t="s">
        <v>126</v>
      </c>
      <c r="L191" s="222"/>
    </row>
    <row r="192" spans="1:12" s="223" customFormat="1" x14ac:dyDescent="0.25">
      <c r="A192" s="221">
        <f t="shared" si="3"/>
        <v>188</v>
      </c>
      <c r="B192" s="221">
        <v>32</v>
      </c>
      <c r="C192" s="228" t="s">
        <v>471</v>
      </c>
      <c r="D192" s="221" t="s">
        <v>2</v>
      </c>
      <c r="E192" s="212">
        <v>45910</v>
      </c>
      <c r="F192" s="212">
        <v>45915</v>
      </c>
      <c r="G192" s="213" t="s">
        <v>609</v>
      </c>
      <c r="H192" s="214">
        <v>37.931087999999995</v>
      </c>
      <c r="I192" s="229">
        <v>3.5339787792191997</v>
      </c>
      <c r="J192" s="213" t="s">
        <v>606</v>
      </c>
      <c r="K192" s="230" t="s">
        <v>126</v>
      </c>
      <c r="L192" s="222"/>
    </row>
    <row r="193" spans="1:12" s="223" customFormat="1" x14ac:dyDescent="0.25">
      <c r="A193" s="221">
        <f t="shared" si="3"/>
        <v>189</v>
      </c>
      <c r="B193" s="221">
        <v>33</v>
      </c>
      <c r="C193" s="228" t="s">
        <v>491</v>
      </c>
      <c r="D193" s="221" t="s">
        <v>2</v>
      </c>
      <c r="E193" s="212">
        <v>45907</v>
      </c>
      <c r="F193" s="212">
        <v>45915</v>
      </c>
      <c r="G193" s="213" t="s">
        <v>595</v>
      </c>
      <c r="H193" s="214">
        <v>37.931087999999995</v>
      </c>
      <c r="I193" s="229">
        <v>3.5339787792191997</v>
      </c>
      <c r="J193" s="213" t="s">
        <v>619</v>
      </c>
      <c r="K193" s="230" t="s">
        <v>126</v>
      </c>
      <c r="L193" s="222"/>
    </row>
    <row r="194" spans="1:12" s="223" customFormat="1" x14ac:dyDescent="0.25">
      <c r="A194" s="221">
        <f t="shared" si="3"/>
        <v>190</v>
      </c>
      <c r="B194" s="221">
        <v>34</v>
      </c>
      <c r="C194" s="228" t="s">
        <v>420</v>
      </c>
      <c r="D194" s="221" t="s">
        <v>48</v>
      </c>
      <c r="E194" s="212">
        <v>45907</v>
      </c>
      <c r="F194" s="212">
        <v>45916</v>
      </c>
      <c r="G194" s="213" t="s">
        <v>607</v>
      </c>
      <c r="H194" s="214">
        <v>43.804423999999997</v>
      </c>
      <c r="I194" s="229">
        <v>4.0811880970015997</v>
      </c>
      <c r="J194" s="213" t="s">
        <v>583</v>
      </c>
      <c r="K194" s="230" t="s">
        <v>126</v>
      </c>
      <c r="L194" s="222"/>
    </row>
    <row r="195" spans="1:12" s="223" customFormat="1" x14ac:dyDescent="0.25">
      <c r="A195" s="221">
        <f t="shared" ref="A195:A244" si="4">A194+1</f>
        <v>191</v>
      </c>
      <c r="B195" s="221">
        <v>35</v>
      </c>
      <c r="C195" s="228" t="s">
        <v>216</v>
      </c>
      <c r="D195" s="221" t="s">
        <v>3</v>
      </c>
      <c r="E195" s="212">
        <v>45910</v>
      </c>
      <c r="F195" s="212">
        <v>45916</v>
      </c>
      <c r="G195" s="213" t="s">
        <v>598</v>
      </c>
      <c r="H195" s="214">
        <v>36.159755999999994</v>
      </c>
      <c r="I195" s="229">
        <v>3.3689466109103994</v>
      </c>
      <c r="J195" s="213" t="s">
        <v>555</v>
      </c>
      <c r="K195" s="230" t="s">
        <v>126</v>
      </c>
      <c r="L195" s="222"/>
    </row>
    <row r="196" spans="1:12" s="223" customFormat="1" x14ac:dyDescent="0.25">
      <c r="A196" s="221">
        <f t="shared" si="4"/>
        <v>192</v>
      </c>
      <c r="B196" s="221">
        <v>36</v>
      </c>
      <c r="C196" s="228" t="s">
        <v>215</v>
      </c>
      <c r="D196" s="221" t="s">
        <v>18</v>
      </c>
      <c r="E196" s="212">
        <v>45904</v>
      </c>
      <c r="F196" s="212">
        <v>45918</v>
      </c>
      <c r="G196" s="213" t="s">
        <v>585</v>
      </c>
      <c r="H196" s="214">
        <v>45.697022000000004</v>
      </c>
      <c r="I196" s="229">
        <v>4.2575184245048003</v>
      </c>
      <c r="J196" s="213" t="s">
        <v>566</v>
      </c>
      <c r="K196" s="230" t="s">
        <v>126</v>
      </c>
      <c r="L196" s="222"/>
    </row>
    <row r="197" spans="1:12" s="223" customFormat="1" x14ac:dyDescent="0.25">
      <c r="A197" s="221">
        <f t="shared" si="4"/>
        <v>193</v>
      </c>
      <c r="B197" s="221">
        <v>37</v>
      </c>
      <c r="C197" s="228" t="s">
        <v>424</v>
      </c>
      <c r="D197" s="221" t="s">
        <v>18</v>
      </c>
      <c r="E197" s="212">
        <v>45909</v>
      </c>
      <c r="F197" s="212">
        <v>45918</v>
      </c>
      <c r="G197" s="213" t="s">
        <v>610</v>
      </c>
      <c r="H197" s="214">
        <v>45.697022000000004</v>
      </c>
      <c r="I197" s="229">
        <v>4.2575184245048003</v>
      </c>
      <c r="J197" s="213" t="s">
        <v>583</v>
      </c>
      <c r="K197" s="230" t="s">
        <v>126</v>
      </c>
      <c r="L197" s="222"/>
    </row>
    <row r="198" spans="1:12" s="223" customFormat="1" x14ac:dyDescent="0.25">
      <c r="A198" s="221">
        <f t="shared" si="4"/>
        <v>194</v>
      </c>
      <c r="B198" s="221">
        <v>38</v>
      </c>
      <c r="C198" s="228" t="s">
        <v>385</v>
      </c>
      <c r="D198" s="221" t="s">
        <v>18</v>
      </c>
      <c r="E198" s="212">
        <v>45914</v>
      </c>
      <c r="F198" s="212">
        <v>45919</v>
      </c>
      <c r="G198" s="213" t="s">
        <v>586</v>
      </c>
      <c r="H198" s="214">
        <v>45.697022000000004</v>
      </c>
      <c r="I198" s="229">
        <v>4.2575184245048003</v>
      </c>
      <c r="J198" s="213" t="s">
        <v>606</v>
      </c>
      <c r="K198" s="230" t="s">
        <v>126</v>
      </c>
      <c r="L198" s="222"/>
    </row>
    <row r="199" spans="1:12" s="223" customFormat="1" x14ac:dyDescent="0.25">
      <c r="A199" s="221">
        <f t="shared" si="4"/>
        <v>195</v>
      </c>
      <c r="B199" s="221">
        <v>39</v>
      </c>
      <c r="C199" s="228" t="s">
        <v>472</v>
      </c>
      <c r="D199" s="221" t="s">
        <v>3</v>
      </c>
      <c r="E199" s="212">
        <v>45916</v>
      </c>
      <c r="F199" s="212">
        <v>45919</v>
      </c>
      <c r="G199" s="213" t="s">
        <v>609</v>
      </c>
      <c r="H199" s="214">
        <v>36.159755999999994</v>
      </c>
      <c r="I199" s="229">
        <v>3.3689466109103994</v>
      </c>
      <c r="J199" s="213" t="s">
        <v>606</v>
      </c>
      <c r="K199" s="230" t="s">
        <v>126</v>
      </c>
      <c r="L199" s="222"/>
    </row>
    <row r="200" spans="1:12" s="223" customFormat="1" x14ac:dyDescent="0.25">
      <c r="A200" s="221">
        <f t="shared" si="4"/>
        <v>196</v>
      </c>
      <c r="B200" s="221">
        <v>40</v>
      </c>
      <c r="C200" s="228" t="s">
        <v>488</v>
      </c>
      <c r="D200" s="221" t="s">
        <v>2</v>
      </c>
      <c r="E200" s="212">
        <v>45912</v>
      </c>
      <c r="F200" s="212">
        <v>45919</v>
      </c>
      <c r="G200" s="213" t="s">
        <v>593</v>
      </c>
      <c r="H200" s="214">
        <v>37.931087999999995</v>
      </c>
      <c r="I200" s="229">
        <v>3.5339787792191997</v>
      </c>
      <c r="J200" s="213" t="s">
        <v>562</v>
      </c>
      <c r="K200" s="230" t="s">
        <v>126</v>
      </c>
      <c r="L200" s="222"/>
    </row>
    <row r="201" spans="1:12" s="223" customFormat="1" x14ac:dyDescent="0.25">
      <c r="A201" s="221">
        <f t="shared" si="4"/>
        <v>197</v>
      </c>
      <c r="B201" s="221">
        <v>41</v>
      </c>
      <c r="C201" s="228" t="s">
        <v>374</v>
      </c>
      <c r="D201" s="221" t="s">
        <v>108</v>
      </c>
      <c r="E201" s="212">
        <v>45904</v>
      </c>
      <c r="F201" s="212">
        <v>45920</v>
      </c>
      <c r="G201" s="213" t="s">
        <v>620</v>
      </c>
      <c r="H201" s="214">
        <v>66.780901</v>
      </c>
      <c r="I201" s="229">
        <v>6.2218696967283993</v>
      </c>
      <c r="J201" s="213" t="s">
        <v>591</v>
      </c>
      <c r="K201" s="230" t="s">
        <v>126</v>
      </c>
      <c r="L201" s="222"/>
    </row>
    <row r="202" spans="1:12" s="223" customFormat="1" x14ac:dyDescent="0.25">
      <c r="A202" s="221">
        <f t="shared" si="4"/>
        <v>198</v>
      </c>
      <c r="B202" s="221">
        <v>42</v>
      </c>
      <c r="C202" s="228" t="s">
        <v>36</v>
      </c>
      <c r="D202" s="221" t="s">
        <v>108</v>
      </c>
      <c r="E202" s="212">
        <v>45903</v>
      </c>
      <c r="F202" s="212">
        <v>45920</v>
      </c>
      <c r="G202" s="213" t="s">
        <v>608</v>
      </c>
      <c r="H202" s="214">
        <v>66.780901</v>
      </c>
      <c r="I202" s="229">
        <v>6.2218696967283993</v>
      </c>
      <c r="J202" s="213" t="s">
        <v>558</v>
      </c>
      <c r="K202" s="230" t="s">
        <v>126</v>
      </c>
      <c r="L202" s="222"/>
    </row>
    <row r="203" spans="1:12" s="223" customFormat="1" x14ac:dyDescent="0.25">
      <c r="A203" s="221">
        <f t="shared" si="4"/>
        <v>199</v>
      </c>
      <c r="B203" s="221">
        <v>43</v>
      </c>
      <c r="C203" s="228" t="s">
        <v>93</v>
      </c>
      <c r="D203" s="221" t="s">
        <v>2</v>
      </c>
      <c r="E203" s="212">
        <v>45916</v>
      </c>
      <c r="F203" s="212">
        <v>45920</v>
      </c>
      <c r="G203" s="213" t="s">
        <v>597</v>
      </c>
      <c r="H203" s="214">
        <v>37.931087999999995</v>
      </c>
      <c r="I203" s="229">
        <v>3.5339787792191997</v>
      </c>
      <c r="J203" s="213" t="s">
        <v>615</v>
      </c>
      <c r="K203" s="230" t="s">
        <v>126</v>
      </c>
      <c r="L203" s="222"/>
    </row>
    <row r="204" spans="1:12" s="223" customFormat="1" x14ac:dyDescent="0.25">
      <c r="A204" s="221">
        <f t="shared" si="4"/>
        <v>200</v>
      </c>
      <c r="B204" s="221">
        <v>44</v>
      </c>
      <c r="C204" s="228" t="s">
        <v>217</v>
      </c>
      <c r="D204" s="221" t="s">
        <v>3</v>
      </c>
      <c r="E204" s="212">
        <v>45915</v>
      </c>
      <c r="F204" s="212">
        <v>45921</v>
      </c>
      <c r="G204" s="213" t="s">
        <v>580</v>
      </c>
      <c r="H204" s="214">
        <v>36.159755999999994</v>
      </c>
      <c r="I204" s="229">
        <v>3.3689466109103994</v>
      </c>
      <c r="J204" s="213" t="s">
        <v>584</v>
      </c>
      <c r="K204" s="230" t="s">
        <v>126</v>
      </c>
      <c r="L204" s="222"/>
    </row>
    <row r="205" spans="1:12" s="223" customFormat="1" x14ac:dyDescent="0.25">
      <c r="A205" s="221">
        <f t="shared" si="4"/>
        <v>201</v>
      </c>
      <c r="B205" s="221">
        <v>45</v>
      </c>
      <c r="C205" s="228" t="s">
        <v>210</v>
      </c>
      <c r="D205" s="221" t="s">
        <v>2</v>
      </c>
      <c r="E205" s="212">
        <v>45914</v>
      </c>
      <c r="F205" s="212">
        <v>45922</v>
      </c>
      <c r="G205" s="213" t="s">
        <v>611</v>
      </c>
      <c r="H205" s="214">
        <v>37.931087999999995</v>
      </c>
      <c r="I205" s="229">
        <v>3.5339787792191997</v>
      </c>
      <c r="J205" s="213" t="s">
        <v>621</v>
      </c>
      <c r="K205" s="230" t="s">
        <v>126</v>
      </c>
      <c r="L205" s="222"/>
    </row>
    <row r="206" spans="1:12" s="223" customFormat="1" x14ac:dyDescent="0.25">
      <c r="A206" s="221">
        <f t="shared" si="4"/>
        <v>202</v>
      </c>
      <c r="B206" s="221">
        <v>46</v>
      </c>
      <c r="C206" s="228" t="s">
        <v>484</v>
      </c>
      <c r="D206" s="221" t="s">
        <v>2</v>
      </c>
      <c r="E206" s="212">
        <v>45916</v>
      </c>
      <c r="F206" s="212">
        <v>45923</v>
      </c>
      <c r="G206" s="213" t="s">
        <v>602</v>
      </c>
      <c r="H206" s="214">
        <v>37.931087999999995</v>
      </c>
      <c r="I206" s="229">
        <v>3.5339787792191997</v>
      </c>
      <c r="J206" s="249" t="s">
        <v>603</v>
      </c>
      <c r="K206" s="230" t="s">
        <v>126</v>
      </c>
      <c r="L206" s="222"/>
    </row>
    <row r="207" spans="1:12" s="223" customFormat="1" x14ac:dyDescent="0.25">
      <c r="A207" s="221">
        <f t="shared" si="4"/>
        <v>203</v>
      </c>
      <c r="B207" s="221">
        <v>47</v>
      </c>
      <c r="C207" s="228" t="s">
        <v>473</v>
      </c>
      <c r="D207" s="221" t="s">
        <v>3</v>
      </c>
      <c r="E207" s="212">
        <v>45920</v>
      </c>
      <c r="F207" s="212">
        <v>45923</v>
      </c>
      <c r="G207" s="213" t="s">
        <v>609</v>
      </c>
      <c r="H207" s="214">
        <v>36.159755999999994</v>
      </c>
      <c r="I207" s="229">
        <v>3.3689466109103994</v>
      </c>
      <c r="J207" s="249" t="s">
        <v>606</v>
      </c>
      <c r="K207" s="230" t="s">
        <v>126</v>
      </c>
      <c r="L207" s="222"/>
    </row>
    <row r="208" spans="1:12" s="223" customFormat="1" x14ac:dyDescent="0.25">
      <c r="A208" s="221">
        <f t="shared" si="4"/>
        <v>204</v>
      </c>
      <c r="B208" s="221">
        <v>48</v>
      </c>
      <c r="C208" s="228" t="s">
        <v>492</v>
      </c>
      <c r="D208" s="221" t="s">
        <v>3</v>
      </c>
      <c r="E208" s="212">
        <v>45916</v>
      </c>
      <c r="F208" s="212">
        <v>45924</v>
      </c>
      <c r="G208" s="213" t="s">
        <v>595</v>
      </c>
      <c r="H208" s="214">
        <v>36.159755999999994</v>
      </c>
      <c r="I208" s="229">
        <v>3.3689466109103994</v>
      </c>
      <c r="J208" s="250" t="s">
        <v>619</v>
      </c>
      <c r="K208" s="230" t="s">
        <v>126</v>
      </c>
      <c r="L208" s="222"/>
    </row>
    <row r="209" spans="1:12" s="223" customFormat="1" x14ac:dyDescent="0.25">
      <c r="A209" s="221">
        <f t="shared" si="4"/>
        <v>205</v>
      </c>
      <c r="B209" s="221">
        <v>49</v>
      </c>
      <c r="C209" s="228" t="s">
        <v>418</v>
      </c>
      <c r="D209" s="221" t="s">
        <v>113</v>
      </c>
      <c r="E209" s="212">
        <v>45913</v>
      </c>
      <c r="F209" s="212">
        <v>45924</v>
      </c>
      <c r="G209" s="213" t="s">
        <v>582</v>
      </c>
      <c r="H209" s="214">
        <v>57.963171000000003</v>
      </c>
      <c r="I209" s="229">
        <v>5.4003359009964012</v>
      </c>
      <c r="J209" s="250" t="s">
        <v>615</v>
      </c>
      <c r="K209" s="230" t="s">
        <v>126</v>
      </c>
      <c r="L209" s="222"/>
    </row>
    <row r="210" spans="1:12" s="253" customFormat="1" x14ac:dyDescent="0.25">
      <c r="A210" s="221">
        <f t="shared" si="4"/>
        <v>206</v>
      </c>
      <c r="B210" s="251">
        <v>50</v>
      </c>
      <c r="C210" s="228" t="s">
        <v>34</v>
      </c>
      <c r="D210" s="221" t="s">
        <v>98</v>
      </c>
      <c r="E210" s="212">
        <v>45911</v>
      </c>
      <c r="F210" s="212">
        <v>45925</v>
      </c>
      <c r="G210" s="213" t="s">
        <v>617</v>
      </c>
      <c r="H210" s="214">
        <v>55.450851000000007</v>
      </c>
      <c r="I210" s="229">
        <v>5.1662670663084009</v>
      </c>
      <c r="J210" s="250" t="s">
        <v>578</v>
      </c>
      <c r="K210" s="230" t="s">
        <v>126</v>
      </c>
      <c r="L210" s="252" t="s">
        <v>576</v>
      </c>
    </row>
    <row r="211" spans="1:12" s="223" customFormat="1" x14ac:dyDescent="0.25">
      <c r="A211" s="251">
        <f t="shared" si="4"/>
        <v>207</v>
      </c>
      <c r="B211" s="221">
        <v>51</v>
      </c>
      <c r="C211" s="228" t="s">
        <v>221</v>
      </c>
      <c r="D211" s="221" t="s">
        <v>48</v>
      </c>
      <c r="E211" s="212">
        <v>45913</v>
      </c>
      <c r="F211" s="212">
        <v>45925</v>
      </c>
      <c r="G211" s="213" t="s">
        <v>592</v>
      </c>
      <c r="H211" s="214">
        <v>43.804423999999997</v>
      </c>
      <c r="I211" s="229">
        <v>4.0811880970015997</v>
      </c>
      <c r="J211" s="250" t="s">
        <v>588</v>
      </c>
      <c r="K211" s="230" t="s">
        <v>126</v>
      </c>
      <c r="L211" s="222"/>
    </row>
    <row r="212" spans="1:12" s="223" customFormat="1" x14ac:dyDescent="0.25">
      <c r="A212" s="251">
        <f t="shared" si="4"/>
        <v>208</v>
      </c>
      <c r="B212" s="221">
        <v>52</v>
      </c>
      <c r="C212" s="228" t="s">
        <v>419</v>
      </c>
      <c r="D212" s="221" t="s">
        <v>48</v>
      </c>
      <c r="E212" s="212">
        <v>45918</v>
      </c>
      <c r="F212" s="212">
        <v>45925</v>
      </c>
      <c r="G212" s="213" t="s">
        <v>607</v>
      </c>
      <c r="H212" s="214">
        <v>43.804423999999997</v>
      </c>
      <c r="I212" s="229">
        <v>4.0811880970015997</v>
      </c>
      <c r="J212" s="250" t="s">
        <v>622</v>
      </c>
      <c r="K212" s="230" t="s">
        <v>126</v>
      </c>
      <c r="L212" s="222"/>
    </row>
    <row r="213" spans="1:12" s="239" customFormat="1" x14ac:dyDescent="0.25">
      <c r="A213" s="221">
        <f t="shared" si="4"/>
        <v>209</v>
      </c>
      <c r="B213" s="221">
        <v>53</v>
      </c>
      <c r="C213" s="228" t="s">
        <v>75</v>
      </c>
      <c r="D213" s="221" t="s">
        <v>4</v>
      </c>
      <c r="E213" s="212">
        <v>45919</v>
      </c>
      <c r="F213" s="212">
        <v>45925</v>
      </c>
      <c r="G213" s="213" t="s">
        <v>598</v>
      </c>
      <c r="H213" s="214">
        <v>34.789810000000003</v>
      </c>
      <c r="I213" s="229">
        <v>3.2413109340040003</v>
      </c>
      <c r="J213" s="250" t="s">
        <v>555</v>
      </c>
      <c r="K213" s="230" t="s">
        <v>126</v>
      </c>
      <c r="L213" s="238"/>
    </row>
    <row r="214" spans="1:12" s="239" customFormat="1" x14ac:dyDescent="0.25">
      <c r="A214" s="221">
        <f t="shared" si="4"/>
        <v>210</v>
      </c>
      <c r="B214" s="221">
        <v>54</v>
      </c>
      <c r="C214" s="228" t="s">
        <v>94</v>
      </c>
      <c r="D214" s="221" t="s">
        <v>71</v>
      </c>
      <c r="E214" s="212">
        <v>45921</v>
      </c>
      <c r="F214" s="212">
        <v>45925</v>
      </c>
      <c r="G214" s="213" t="s">
        <v>597</v>
      </c>
      <c r="H214" s="214">
        <v>37.138323999999997</v>
      </c>
      <c r="I214" s="229">
        <v>3.4601182257615997</v>
      </c>
      <c r="J214" s="250" t="s">
        <v>599</v>
      </c>
      <c r="K214" s="230" t="s">
        <v>126</v>
      </c>
      <c r="L214" s="238"/>
    </row>
    <row r="215" spans="1:12" s="223" customFormat="1" x14ac:dyDescent="0.25">
      <c r="A215" s="221">
        <f t="shared" si="4"/>
        <v>211</v>
      </c>
      <c r="B215" s="221">
        <v>55</v>
      </c>
      <c r="C215" s="228" t="s">
        <v>137</v>
      </c>
      <c r="D215" s="221" t="s">
        <v>108</v>
      </c>
      <c r="E215" s="212">
        <v>45911</v>
      </c>
      <c r="F215" s="212">
        <v>45926</v>
      </c>
      <c r="G215" s="213" t="s">
        <v>613</v>
      </c>
      <c r="H215" s="214">
        <v>66.780901</v>
      </c>
      <c r="I215" s="229">
        <v>6.2218696967283993</v>
      </c>
      <c r="J215" s="250" t="s">
        <v>614</v>
      </c>
      <c r="K215" s="230" t="s">
        <v>126</v>
      </c>
      <c r="L215" s="222"/>
    </row>
    <row r="216" spans="1:12" s="223" customFormat="1" x14ac:dyDescent="0.25">
      <c r="A216" s="250">
        <f t="shared" si="4"/>
        <v>212</v>
      </c>
      <c r="B216" s="221">
        <v>56</v>
      </c>
      <c r="C216" s="228" t="s">
        <v>489</v>
      </c>
      <c r="D216" s="221" t="s">
        <v>3</v>
      </c>
      <c r="E216" s="212">
        <v>45920</v>
      </c>
      <c r="F216" s="212">
        <v>45927</v>
      </c>
      <c r="G216" s="213" t="s">
        <v>593</v>
      </c>
      <c r="H216" s="214">
        <v>36.159755999999994</v>
      </c>
      <c r="I216" s="229">
        <v>3.3689466109103994</v>
      </c>
      <c r="J216" s="250" t="s">
        <v>562</v>
      </c>
      <c r="K216" s="230" t="s">
        <v>126</v>
      </c>
      <c r="L216" s="247" t="s">
        <v>623</v>
      </c>
    </row>
    <row r="217" spans="1:12" s="223" customFormat="1" x14ac:dyDescent="0.25">
      <c r="A217" s="221">
        <f t="shared" si="4"/>
        <v>213</v>
      </c>
      <c r="B217" s="221">
        <v>57</v>
      </c>
      <c r="C217" s="228" t="s">
        <v>384</v>
      </c>
      <c r="D217" s="221" t="s">
        <v>3</v>
      </c>
      <c r="E217" s="212">
        <v>45924</v>
      </c>
      <c r="F217" s="212">
        <v>45928</v>
      </c>
      <c r="G217" s="213" t="s">
        <v>609</v>
      </c>
      <c r="H217" s="214">
        <v>36.159755999999994</v>
      </c>
      <c r="I217" s="229">
        <v>3.3689466109103994</v>
      </c>
      <c r="J217" s="250" t="s">
        <v>606</v>
      </c>
      <c r="K217" s="230" t="s">
        <v>126</v>
      </c>
      <c r="L217" s="222"/>
    </row>
    <row r="218" spans="1:12" s="223" customFormat="1" x14ac:dyDescent="0.25">
      <c r="A218" s="221">
        <f t="shared" si="4"/>
        <v>214</v>
      </c>
      <c r="B218" s="221">
        <v>58</v>
      </c>
      <c r="C218" s="228" t="s">
        <v>7</v>
      </c>
      <c r="D218" s="221" t="s">
        <v>114</v>
      </c>
      <c r="E218" s="212">
        <v>45920</v>
      </c>
      <c r="F218" s="212">
        <v>45929</v>
      </c>
      <c r="G218" s="213" t="s">
        <v>586</v>
      </c>
      <c r="H218" s="214">
        <v>65.027778999999995</v>
      </c>
      <c r="I218" s="229">
        <v>6.0585341249835993</v>
      </c>
      <c r="J218" s="250" t="s">
        <v>624</v>
      </c>
      <c r="K218" s="230" t="s">
        <v>126</v>
      </c>
      <c r="L218" s="222"/>
    </row>
    <row r="219" spans="1:12" s="223" customFormat="1" x14ac:dyDescent="0.25">
      <c r="A219" s="221">
        <f t="shared" si="4"/>
        <v>215</v>
      </c>
      <c r="B219" s="221">
        <v>59</v>
      </c>
      <c r="C219" s="228" t="s">
        <v>372</v>
      </c>
      <c r="D219" s="221" t="s">
        <v>18</v>
      </c>
      <c r="E219" s="212">
        <v>45921</v>
      </c>
      <c r="F219" s="212">
        <v>45929</v>
      </c>
      <c r="G219" s="213" t="s">
        <v>620</v>
      </c>
      <c r="H219" s="214">
        <v>45.697022000000004</v>
      </c>
      <c r="I219" s="229">
        <v>4.2575184245048003</v>
      </c>
      <c r="J219" s="250" t="s">
        <v>591</v>
      </c>
      <c r="K219" s="230" t="s">
        <v>126</v>
      </c>
      <c r="L219" s="222"/>
    </row>
    <row r="220" spans="1:12" s="223" customFormat="1" x14ac:dyDescent="0.25">
      <c r="A220" s="221">
        <f t="shared" si="4"/>
        <v>216</v>
      </c>
      <c r="B220" s="221">
        <v>60</v>
      </c>
      <c r="C220" s="228" t="s">
        <v>128</v>
      </c>
      <c r="D220" s="221" t="s">
        <v>114</v>
      </c>
      <c r="E220" s="212">
        <v>45919</v>
      </c>
      <c r="F220" s="212">
        <v>45930</v>
      </c>
      <c r="G220" s="213" t="s">
        <v>610</v>
      </c>
      <c r="H220" s="214">
        <v>65.027778999999995</v>
      </c>
      <c r="I220" s="229">
        <v>6.0585341249835993</v>
      </c>
      <c r="J220" s="250" t="s">
        <v>583</v>
      </c>
      <c r="K220" s="230" t="s">
        <v>126</v>
      </c>
      <c r="L220" s="222"/>
    </row>
    <row r="221" spans="1:12" s="223" customFormat="1" x14ac:dyDescent="0.25">
      <c r="A221" s="221">
        <f t="shared" si="4"/>
        <v>217</v>
      </c>
      <c r="B221" s="221">
        <v>61</v>
      </c>
      <c r="C221" s="228" t="s">
        <v>76</v>
      </c>
      <c r="D221" s="221" t="s">
        <v>4</v>
      </c>
      <c r="E221" s="212">
        <v>45926</v>
      </c>
      <c r="F221" s="212">
        <v>45930</v>
      </c>
      <c r="G221" s="213" t="s">
        <v>598</v>
      </c>
      <c r="H221" s="214">
        <v>34.789810000000003</v>
      </c>
      <c r="I221" s="229">
        <v>3.2413109340040003</v>
      </c>
      <c r="J221" s="213" t="s">
        <v>622</v>
      </c>
      <c r="K221" s="230" t="s">
        <v>126</v>
      </c>
      <c r="L221" s="222"/>
    </row>
    <row r="222" spans="1:12" s="223" customFormat="1" x14ac:dyDescent="0.25">
      <c r="A222" s="221">
        <f t="shared" si="4"/>
        <v>218</v>
      </c>
      <c r="B222" s="221">
        <v>62</v>
      </c>
      <c r="C222" s="228" t="s">
        <v>125</v>
      </c>
      <c r="D222" s="221" t="s">
        <v>48</v>
      </c>
      <c r="E222" s="212">
        <v>45926</v>
      </c>
      <c r="F222" s="212">
        <v>45930</v>
      </c>
      <c r="G222" s="213" t="s">
        <v>597</v>
      </c>
      <c r="H222" s="214">
        <v>43.804423999999997</v>
      </c>
      <c r="I222" s="229">
        <v>4.0811880970015997</v>
      </c>
      <c r="J222" s="213" t="s">
        <v>625</v>
      </c>
      <c r="K222" s="230" t="s">
        <v>126</v>
      </c>
      <c r="L222" s="238"/>
    </row>
    <row r="223" spans="1:12" s="223" customFormat="1" x14ac:dyDescent="0.25">
      <c r="A223" s="221">
        <f t="shared" si="4"/>
        <v>219</v>
      </c>
      <c r="B223" s="221">
        <v>63</v>
      </c>
      <c r="C223" s="228" t="s">
        <v>485</v>
      </c>
      <c r="D223" s="221" t="s">
        <v>48</v>
      </c>
      <c r="E223" s="212">
        <v>45924</v>
      </c>
      <c r="F223" s="212">
        <v>45930</v>
      </c>
      <c r="G223" s="213" t="s">
        <v>602</v>
      </c>
      <c r="H223" s="214">
        <v>43.804423999999997</v>
      </c>
      <c r="I223" s="229">
        <v>4.0811880970015997</v>
      </c>
      <c r="J223" s="250" t="s">
        <v>599</v>
      </c>
      <c r="K223" s="230" t="s">
        <v>126</v>
      </c>
      <c r="L223" s="222"/>
    </row>
    <row r="224" spans="1:12" s="223" customFormat="1" x14ac:dyDescent="0.25">
      <c r="A224" s="221">
        <f t="shared" si="4"/>
        <v>220</v>
      </c>
      <c r="B224" s="221">
        <v>64</v>
      </c>
      <c r="C224" s="228" t="s">
        <v>223</v>
      </c>
      <c r="D224" s="221" t="s">
        <v>18</v>
      </c>
      <c r="E224" s="212">
        <v>45909</v>
      </c>
      <c r="F224" s="212">
        <v>45930</v>
      </c>
      <c r="G224" s="213" t="s">
        <v>600</v>
      </c>
      <c r="H224" s="214">
        <v>45.697022000000004</v>
      </c>
      <c r="I224" s="229">
        <v>4.2575184245048003</v>
      </c>
      <c r="J224" s="250" t="s">
        <v>562</v>
      </c>
      <c r="K224" s="230" t="s">
        <v>126</v>
      </c>
      <c r="L224" s="222"/>
    </row>
    <row r="225" spans="1:12" s="223" customFormat="1" x14ac:dyDescent="0.25">
      <c r="A225" s="221">
        <f t="shared" si="4"/>
        <v>221</v>
      </c>
      <c r="B225" s="221">
        <v>65</v>
      </c>
      <c r="C225" s="228" t="s">
        <v>222</v>
      </c>
      <c r="D225" s="221" t="s">
        <v>18</v>
      </c>
      <c r="E225" s="212">
        <v>45926</v>
      </c>
      <c r="F225" s="212">
        <v>45930</v>
      </c>
      <c r="G225" s="213" t="s">
        <v>592</v>
      </c>
      <c r="H225" s="214">
        <v>45.697022000000004</v>
      </c>
      <c r="I225" s="229">
        <v>4.2575184245048003</v>
      </c>
      <c r="J225" s="213" t="s">
        <v>588</v>
      </c>
      <c r="K225" s="230" t="s">
        <v>126</v>
      </c>
      <c r="L225" s="254"/>
    </row>
    <row r="226" spans="1:12" s="223" customFormat="1" x14ac:dyDescent="0.25">
      <c r="A226" s="221">
        <f t="shared" si="4"/>
        <v>222</v>
      </c>
      <c r="B226" s="221">
        <v>1</v>
      </c>
      <c r="C226" s="228" t="s">
        <v>204</v>
      </c>
      <c r="D226" s="221" t="s">
        <v>18</v>
      </c>
      <c r="E226" s="212">
        <v>45924</v>
      </c>
      <c r="F226" s="212">
        <v>45934</v>
      </c>
      <c r="G226" s="213" t="s">
        <v>585</v>
      </c>
      <c r="H226" s="214">
        <v>45.697022000000004</v>
      </c>
      <c r="I226" s="229">
        <v>4.2575184245048003</v>
      </c>
      <c r="J226" s="250" t="s">
        <v>566</v>
      </c>
      <c r="K226" s="230" t="s">
        <v>126</v>
      </c>
      <c r="L226" s="222"/>
    </row>
    <row r="227" spans="1:12" s="223" customFormat="1" x14ac:dyDescent="0.25">
      <c r="A227" s="221">
        <f t="shared" si="4"/>
        <v>223</v>
      </c>
      <c r="B227" s="221">
        <v>2</v>
      </c>
      <c r="C227" s="228" t="s">
        <v>45</v>
      </c>
      <c r="D227" s="221" t="s">
        <v>18</v>
      </c>
      <c r="E227" s="212">
        <v>45924</v>
      </c>
      <c r="F227" s="212">
        <v>45934</v>
      </c>
      <c r="G227" s="213" t="s">
        <v>608</v>
      </c>
      <c r="H227" s="214">
        <v>45.697022000000004</v>
      </c>
      <c r="I227" s="229">
        <v>4.2575184245048003</v>
      </c>
      <c r="J227" s="213" t="s">
        <v>584</v>
      </c>
      <c r="K227" s="230" t="s">
        <v>126</v>
      </c>
      <c r="L227" s="255"/>
    </row>
    <row r="228" spans="1:12" s="223" customFormat="1" x14ac:dyDescent="0.25">
      <c r="A228" s="221">
        <f t="shared" si="4"/>
        <v>224</v>
      </c>
      <c r="B228" s="221">
        <v>3</v>
      </c>
      <c r="C228" s="228" t="s">
        <v>431</v>
      </c>
      <c r="D228" s="221" t="s">
        <v>48</v>
      </c>
      <c r="E228" s="212">
        <v>45926</v>
      </c>
      <c r="F228" s="212">
        <v>45934</v>
      </c>
      <c r="G228" s="213" t="s">
        <v>617</v>
      </c>
      <c r="H228" s="214">
        <v>43.804423999999997</v>
      </c>
      <c r="I228" s="229">
        <v>4.0811880970015997</v>
      </c>
      <c r="J228" s="213" t="s">
        <v>578</v>
      </c>
      <c r="K228" s="230" t="s">
        <v>126</v>
      </c>
      <c r="L228" s="255"/>
    </row>
    <row r="229" spans="1:12" s="223" customFormat="1" x14ac:dyDescent="0.25">
      <c r="A229" s="221">
        <f t="shared" si="4"/>
        <v>225</v>
      </c>
      <c r="B229" s="221">
        <v>4</v>
      </c>
      <c r="C229" s="228" t="s">
        <v>188</v>
      </c>
      <c r="D229" s="221" t="s">
        <v>71</v>
      </c>
      <c r="E229" s="212">
        <v>45927</v>
      </c>
      <c r="F229" s="212">
        <v>45934</v>
      </c>
      <c r="G229" s="213" t="s">
        <v>613</v>
      </c>
      <c r="H229" s="214">
        <v>37.138323999999997</v>
      </c>
      <c r="I229" s="229">
        <v>3.4601182257615997</v>
      </c>
      <c r="J229" s="213" t="s">
        <v>614</v>
      </c>
      <c r="K229" s="230" t="s">
        <v>126</v>
      </c>
      <c r="L229" s="255"/>
    </row>
    <row r="230" spans="1:12" s="223" customFormat="1" x14ac:dyDescent="0.25">
      <c r="A230" s="221">
        <f t="shared" si="4"/>
        <v>226</v>
      </c>
      <c r="B230" s="221">
        <v>5</v>
      </c>
      <c r="C230" s="228" t="s">
        <v>124</v>
      </c>
      <c r="D230" s="221" t="s">
        <v>4</v>
      </c>
      <c r="E230" s="212">
        <v>45931</v>
      </c>
      <c r="F230" s="212">
        <v>45936</v>
      </c>
      <c r="G230" s="213" t="s">
        <v>597</v>
      </c>
      <c r="H230" s="214">
        <v>34.789810000000003</v>
      </c>
      <c r="I230" s="229">
        <v>3.2413109340040003</v>
      </c>
      <c r="J230" s="213" t="s">
        <v>625</v>
      </c>
      <c r="K230" s="230" t="s">
        <v>126</v>
      </c>
      <c r="L230" s="254"/>
    </row>
    <row r="231" spans="1:12" s="223" customFormat="1" x14ac:dyDescent="0.25">
      <c r="A231" s="221">
        <f t="shared" si="4"/>
        <v>227</v>
      </c>
      <c r="B231" s="221">
        <v>6</v>
      </c>
      <c r="C231" s="228" t="s">
        <v>495</v>
      </c>
      <c r="D231" s="221" t="s">
        <v>18</v>
      </c>
      <c r="E231" s="212">
        <v>45926</v>
      </c>
      <c r="F231" s="212">
        <v>45937</v>
      </c>
      <c r="G231" s="213" t="s">
        <v>607</v>
      </c>
      <c r="H231" s="214">
        <v>45.697022000000004</v>
      </c>
      <c r="I231" s="229">
        <v>4.2575184245048003</v>
      </c>
      <c r="J231" s="213" t="s">
        <v>583</v>
      </c>
      <c r="K231" s="230" t="s">
        <v>126</v>
      </c>
      <c r="L231" s="255" t="s">
        <v>626</v>
      </c>
    </row>
    <row r="232" spans="1:12" s="239" customFormat="1" x14ac:dyDescent="0.25">
      <c r="A232" s="221">
        <f t="shared" si="4"/>
        <v>228</v>
      </c>
      <c r="B232" s="221">
        <v>7</v>
      </c>
      <c r="C232" s="228" t="s">
        <v>474</v>
      </c>
      <c r="D232" s="221" t="s">
        <v>108</v>
      </c>
      <c r="E232" s="212">
        <v>45928</v>
      </c>
      <c r="F232" s="212">
        <v>45939</v>
      </c>
      <c r="G232" s="213" t="s">
        <v>609</v>
      </c>
      <c r="H232" s="214">
        <v>66.780901</v>
      </c>
      <c r="I232" s="229">
        <v>6.2218696967283993</v>
      </c>
      <c r="J232" s="213" t="s">
        <v>606</v>
      </c>
      <c r="K232" s="230" t="s">
        <v>126</v>
      </c>
      <c r="L232" s="254"/>
    </row>
    <row r="233" spans="1:12" s="239" customFormat="1" x14ac:dyDescent="0.25">
      <c r="A233" s="221">
        <f t="shared" si="4"/>
        <v>229</v>
      </c>
      <c r="B233" s="221">
        <v>8</v>
      </c>
      <c r="C233" s="228" t="s">
        <v>371</v>
      </c>
      <c r="D233" s="221" t="s">
        <v>2</v>
      </c>
      <c r="E233" s="212">
        <v>45930</v>
      </c>
      <c r="F233" s="212">
        <v>45939</v>
      </c>
      <c r="G233" s="213" t="s">
        <v>620</v>
      </c>
      <c r="H233" s="214">
        <v>37.931087999999995</v>
      </c>
      <c r="I233" s="229">
        <v>3.5339787792191997</v>
      </c>
      <c r="J233" s="213" t="s">
        <v>591</v>
      </c>
      <c r="K233" s="230" t="s">
        <v>126</v>
      </c>
      <c r="L233" s="254"/>
    </row>
    <row r="234" spans="1:12" s="223" customFormat="1" x14ac:dyDescent="0.25">
      <c r="A234" s="221">
        <f t="shared" si="4"/>
        <v>230</v>
      </c>
      <c r="B234" s="221">
        <v>9</v>
      </c>
      <c r="C234" s="228" t="s">
        <v>430</v>
      </c>
      <c r="D234" s="221" t="s">
        <v>2</v>
      </c>
      <c r="E234" s="212">
        <v>45935</v>
      </c>
      <c r="F234" s="212">
        <v>45940</v>
      </c>
      <c r="G234" s="213" t="s">
        <v>617</v>
      </c>
      <c r="H234" s="214">
        <v>37.931087999999995</v>
      </c>
      <c r="I234" s="229">
        <v>3.5339787792191997</v>
      </c>
      <c r="J234" s="213" t="s">
        <v>578</v>
      </c>
      <c r="K234" s="230" t="s">
        <v>126</v>
      </c>
      <c r="L234" s="255" t="s">
        <v>576</v>
      </c>
    </row>
    <row r="235" spans="1:12" s="223" customFormat="1" x14ac:dyDescent="0.25">
      <c r="A235" s="221">
        <f t="shared" si="4"/>
        <v>231</v>
      </c>
      <c r="B235" s="221">
        <v>10</v>
      </c>
      <c r="C235" s="228" t="s">
        <v>490</v>
      </c>
      <c r="D235" s="221" t="s">
        <v>3</v>
      </c>
      <c r="E235" s="212">
        <v>45931</v>
      </c>
      <c r="F235" s="212">
        <v>45940</v>
      </c>
      <c r="G235" s="213" t="s">
        <v>602</v>
      </c>
      <c r="H235" s="214">
        <v>36.159755999999994</v>
      </c>
      <c r="I235" s="229">
        <v>3.3689466109103994</v>
      </c>
      <c r="J235" s="213" t="s">
        <v>627</v>
      </c>
      <c r="K235" s="230" t="s">
        <v>126</v>
      </c>
      <c r="L235" s="255" t="s">
        <v>604</v>
      </c>
    </row>
    <row r="236" spans="1:12" s="223" customFormat="1" x14ac:dyDescent="0.25">
      <c r="A236" s="221">
        <f t="shared" si="4"/>
        <v>232</v>
      </c>
      <c r="B236" s="221">
        <v>11</v>
      </c>
      <c r="C236" s="228" t="s">
        <v>123</v>
      </c>
      <c r="D236" s="221" t="s">
        <v>3</v>
      </c>
      <c r="E236" s="212">
        <v>45937</v>
      </c>
      <c r="F236" s="212">
        <v>45940</v>
      </c>
      <c r="G236" s="213" t="s">
        <v>597</v>
      </c>
      <c r="H236" s="214">
        <v>36.159755999999994</v>
      </c>
      <c r="I236" s="229">
        <v>3.3689466109103994</v>
      </c>
      <c r="J236" s="213" t="s">
        <v>625</v>
      </c>
      <c r="K236" s="230" t="s">
        <v>126</v>
      </c>
      <c r="L236" s="255" t="s">
        <v>568</v>
      </c>
    </row>
    <row r="237" spans="1:12" s="223" customFormat="1" x14ac:dyDescent="0.25">
      <c r="A237" s="221">
        <f t="shared" si="4"/>
        <v>233</v>
      </c>
      <c r="B237" s="221">
        <v>12</v>
      </c>
      <c r="C237" s="228" t="s">
        <v>493</v>
      </c>
      <c r="D237" s="221" t="str">
        <f>IFERROR(VLOOKUP(C237,[80]Foundation!$C$5:$D$551,2,0),"")</f>
        <v>DB1+9</v>
      </c>
      <c r="E237" s="212">
        <v>45925</v>
      </c>
      <c r="F237" s="212">
        <v>45942</v>
      </c>
      <c r="G237" s="213" t="s">
        <v>595</v>
      </c>
      <c r="H237" s="214">
        <v>66.780901</v>
      </c>
      <c r="I237" s="229">
        <v>6.2218696967283993</v>
      </c>
      <c r="J237" s="213" t="s">
        <v>619</v>
      </c>
      <c r="K237" s="230" t="s">
        <v>126</v>
      </c>
      <c r="L237" s="255" t="s">
        <v>628</v>
      </c>
    </row>
    <row r="238" spans="1:12" s="223" customFormat="1" x14ac:dyDescent="0.25">
      <c r="A238" s="221">
        <f t="shared" si="4"/>
        <v>234</v>
      </c>
      <c r="B238" s="221">
        <v>13</v>
      </c>
      <c r="C238" s="228" t="s">
        <v>127</v>
      </c>
      <c r="D238" s="221" t="str">
        <f>IFERROR(VLOOKUP(C238,[80]Foundation!$C$5:$D$551,2,0),"")</f>
        <v>DB2+9</v>
      </c>
      <c r="E238" s="212">
        <v>45925</v>
      </c>
      <c r="F238" s="212">
        <v>45942</v>
      </c>
      <c r="G238" s="213" t="s">
        <v>582</v>
      </c>
      <c r="H238" s="214">
        <v>72.155540000000002</v>
      </c>
      <c r="I238" s="229">
        <v>6.7226162129360008</v>
      </c>
      <c r="J238" s="213" t="s">
        <v>615</v>
      </c>
      <c r="K238" s="230" t="s">
        <v>126</v>
      </c>
      <c r="L238" s="255" t="s">
        <v>572</v>
      </c>
    </row>
    <row r="239" spans="1:12" s="223" customFormat="1" x14ac:dyDescent="0.25">
      <c r="A239" s="221">
        <f t="shared" si="4"/>
        <v>235</v>
      </c>
      <c r="B239" s="221">
        <v>14</v>
      </c>
      <c r="C239" s="228" t="s">
        <v>475</v>
      </c>
      <c r="D239" s="221" t="str">
        <f>IFERROR(VLOOKUP(C239,[80]Foundation!$C$5:$D$551,2,0),"")</f>
        <v>DB1+12</v>
      </c>
      <c r="E239" s="212">
        <v>45930</v>
      </c>
      <c r="F239" s="212">
        <v>45942</v>
      </c>
      <c r="G239" s="213" t="s">
        <v>586</v>
      </c>
      <c r="H239" s="214">
        <v>70.788264999999996</v>
      </c>
      <c r="I239" s="229">
        <v>6.5952293888259996</v>
      </c>
      <c r="J239" s="213" t="s">
        <v>624</v>
      </c>
      <c r="K239" s="230" t="s">
        <v>126</v>
      </c>
      <c r="L239" s="255"/>
    </row>
    <row r="240" spans="1:12" s="223" customFormat="1" x14ac:dyDescent="0.25">
      <c r="A240" s="221">
        <f t="shared" si="4"/>
        <v>236</v>
      </c>
      <c r="B240" s="221">
        <v>15</v>
      </c>
      <c r="C240" s="228" t="s">
        <v>199</v>
      </c>
      <c r="D240" s="221" t="str">
        <f>IFERROR(VLOOKUP(C240,[80]Foundation!$C$5:$D$551,2,0),"")</f>
        <v>DA+6</v>
      </c>
      <c r="E240" s="212">
        <v>45937</v>
      </c>
      <c r="F240" s="212">
        <v>45942</v>
      </c>
      <c r="G240" s="213" t="s">
        <v>592</v>
      </c>
      <c r="H240" s="214">
        <v>43.804423999999997</v>
      </c>
      <c r="I240" s="229">
        <v>4.0811880970015997</v>
      </c>
      <c r="J240" s="213" t="s">
        <v>558</v>
      </c>
      <c r="K240" s="230" t="s">
        <v>126</v>
      </c>
      <c r="L240" s="255" t="s">
        <v>631</v>
      </c>
    </row>
    <row r="241" spans="1:12" s="223" customFormat="1" x14ac:dyDescent="0.25">
      <c r="A241" s="221">
        <f t="shared" si="4"/>
        <v>237</v>
      </c>
      <c r="B241" s="221">
        <v>16</v>
      </c>
      <c r="C241" s="228" t="s">
        <v>122</v>
      </c>
      <c r="D241" s="221" t="str">
        <f>IFERROR(VLOOKUP(C241,[80]Foundation!$C$5:$D$551,2,0),"")</f>
        <v>DA+9</v>
      </c>
      <c r="E241" s="212">
        <v>45941</v>
      </c>
      <c r="F241" s="212">
        <v>45945</v>
      </c>
      <c r="G241" s="213" t="s">
        <v>597</v>
      </c>
      <c r="H241" s="214">
        <v>45.697022000000004</v>
      </c>
      <c r="I241" s="229">
        <v>4.2575184245048003</v>
      </c>
      <c r="J241" s="213" t="s">
        <v>625</v>
      </c>
      <c r="K241" s="230" t="s">
        <v>126</v>
      </c>
      <c r="L241" s="255" t="s">
        <v>568</v>
      </c>
    </row>
    <row r="242" spans="1:12" s="223" customFormat="1" x14ac:dyDescent="0.25">
      <c r="A242" s="221">
        <f t="shared" si="4"/>
        <v>238</v>
      </c>
      <c r="B242" s="221">
        <v>17</v>
      </c>
      <c r="C242" s="228" t="s">
        <v>22</v>
      </c>
      <c r="D242" s="221" t="str">
        <f>IFERROR(VLOOKUP(C242,[80]Foundation!$C$5:$D$551,2,0),"")</f>
        <v>DD60+3</v>
      </c>
      <c r="E242" s="212">
        <v>45931</v>
      </c>
      <c r="F242" s="212">
        <v>45945</v>
      </c>
      <c r="G242" s="213" t="s">
        <v>598</v>
      </c>
      <c r="H242" s="214">
        <v>87.021340000000009</v>
      </c>
      <c r="I242" s="229">
        <v>8.1076390136560015</v>
      </c>
      <c r="J242" s="213" t="s">
        <v>622</v>
      </c>
      <c r="K242" s="230" t="s">
        <v>126</v>
      </c>
      <c r="L242" s="255" t="s">
        <v>569</v>
      </c>
    </row>
    <row r="243" spans="1:12" s="223" customFormat="1" x14ac:dyDescent="0.25">
      <c r="A243" s="221">
        <f t="shared" si="4"/>
        <v>239</v>
      </c>
      <c r="B243" s="221">
        <v>18</v>
      </c>
      <c r="C243" s="228" t="s">
        <v>494</v>
      </c>
      <c r="D243" s="221" t="str">
        <f>IFERROR(VLOOKUP(C243,[80]Foundation!$C$5:$D$551,2,0),"")</f>
        <v>DA+3</v>
      </c>
      <c r="E243" s="212">
        <v>45939</v>
      </c>
      <c r="F243" s="212">
        <v>45946</v>
      </c>
      <c r="G243" s="213" t="s">
        <v>607</v>
      </c>
      <c r="H243" s="214">
        <v>37.931087999999995</v>
      </c>
      <c r="I243" s="229">
        <v>3.5339787792191997</v>
      </c>
      <c r="J243" s="213" t="s">
        <v>634</v>
      </c>
      <c r="K243" s="230" t="s">
        <v>126</v>
      </c>
      <c r="L243" s="255" t="s">
        <v>626</v>
      </c>
    </row>
    <row r="244" spans="1:12" s="223" customFormat="1" x14ac:dyDescent="0.25">
      <c r="A244" s="221">
        <f t="shared" si="4"/>
        <v>240</v>
      </c>
      <c r="B244" s="221">
        <v>19</v>
      </c>
      <c r="C244" s="228" t="s">
        <v>135</v>
      </c>
      <c r="D244" s="221" t="str">
        <f>IFERROR(VLOOKUP(C244,[80]Foundation!$C$5:$D$551,2,0),"")</f>
        <v>DB1+6</v>
      </c>
      <c r="E244" s="212">
        <v>45932</v>
      </c>
      <c r="F244" s="212">
        <v>45947</v>
      </c>
      <c r="G244" s="213" t="s">
        <v>593</v>
      </c>
      <c r="H244" s="214">
        <v>65.027778999999995</v>
      </c>
      <c r="I244" s="229">
        <v>6.0585341249835993</v>
      </c>
      <c r="J244" s="213" t="s">
        <v>562</v>
      </c>
      <c r="K244" s="230" t="s">
        <v>126</v>
      </c>
      <c r="L244" s="255" t="s">
        <v>623</v>
      </c>
    </row>
    <row r="245" spans="1:12" s="223" customFormat="1" x14ac:dyDescent="0.25">
      <c r="A245" s="221">
        <v>241</v>
      </c>
      <c r="B245" s="221">
        <v>20</v>
      </c>
      <c r="C245" s="228" t="s">
        <v>369</v>
      </c>
      <c r="D245" s="221" t="s">
        <v>58</v>
      </c>
      <c r="E245" s="212">
        <v>45940</v>
      </c>
      <c r="F245" s="212">
        <v>45949</v>
      </c>
      <c r="G245" s="213" t="s">
        <v>620</v>
      </c>
      <c r="H245" s="214">
        <v>35.601761999999994</v>
      </c>
      <c r="I245" s="229">
        <v>3.3169592027207995</v>
      </c>
      <c r="J245" s="213" t="s">
        <v>591</v>
      </c>
      <c r="K245" s="230" t="s">
        <v>126</v>
      </c>
      <c r="L245" s="255"/>
    </row>
    <row r="246" spans="1:12" s="223" customFormat="1" x14ac:dyDescent="0.25">
      <c r="A246" s="221">
        <v>242</v>
      </c>
      <c r="B246" s="221">
        <v>21</v>
      </c>
      <c r="C246" s="228" t="s">
        <v>44</v>
      </c>
      <c r="D246" s="221" t="s">
        <v>108</v>
      </c>
      <c r="E246" s="212">
        <v>45935</v>
      </c>
      <c r="F246" s="212">
        <v>45952</v>
      </c>
      <c r="G246" s="213" t="s">
        <v>608</v>
      </c>
      <c r="H246" s="214">
        <v>66.780901</v>
      </c>
      <c r="I246" s="229">
        <v>6.2218696967283993</v>
      </c>
      <c r="J246" s="213" t="s">
        <v>584</v>
      </c>
      <c r="K246" s="230" t="s">
        <v>126</v>
      </c>
      <c r="L246" s="255" t="s">
        <v>633</v>
      </c>
    </row>
    <row r="247" spans="1:12" s="223" customFormat="1" x14ac:dyDescent="0.25">
      <c r="A247" s="221">
        <v>243</v>
      </c>
      <c r="B247" s="221">
        <v>22</v>
      </c>
      <c r="C247" s="228" t="s">
        <v>426</v>
      </c>
      <c r="D247" s="221" t="s">
        <v>98</v>
      </c>
      <c r="E247" s="212">
        <v>45936</v>
      </c>
      <c r="F247" s="212">
        <v>45952</v>
      </c>
      <c r="G247" s="213" t="s">
        <v>585</v>
      </c>
      <c r="H247" s="214">
        <v>55.450851000000007</v>
      </c>
      <c r="I247" s="229">
        <v>5.1662670663084009</v>
      </c>
      <c r="J247" s="213" t="s">
        <v>566</v>
      </c>
      <c r="K247" s="230" t="s">
        <v>126</v>
      </c>
      <c r="L247" s="255" t="s">
        <v>632</v>
      </c>
    </row>
    <row r="248" spans="1:12" s="223" customFormat="1" x14ac:dyDescent="0.25">
      <c r="A248" s="221">
        <v>244</v>
      </c>
      <c r="B248" s="221">
        <v>23</v>
      </c>
      <c r="C248" s="228" t="s">
        <v>205</v>
      </c>
      <c r="D248" s="221" t="s">
        <v>2</v>
      </c>
      <c r="E248" s="212">
        <v>45942</v>
      </c>
      <c r="F248" s="212">
        <v>45952</v>
      </c>
      <c r="G248" s="213" t="s">
        <v>592</v>
      </c>
      <c r="H248" s="214">
        <v>37.931087999999995</v>
      </c>
      <c r="I248" s="229">
        <v>3.5339787792191997</v>
      </c>
      <c r="J248" s="213" t="s">
        <v>558</v>
      </c>
      <c r="K248" s="230" t="s">
        <v>126</v>
      </c>
      <c r="L248" s="255" t="s">
        <v>631</v>
      </c>
    </row>
    <row r="249" spans="1:12" s="223" customFormat="1" x14ac:dyDescent="0.25">
      <c r="A249" s="221">
        <v>245</v>
      </c>
      <c r="B249" s="221">
        <v>24</v>
      </c>
      <c r="C249" s="228" t="s">
        <v>193</v>
      </c>
      <c r="D249" s="221" t="s">
        <v>71</v>
      </c>
      <c r="E249" s="212">
        <v>45946</v>
      </c>
      <c r="F249" s="212">
        <v>45952</v>
      </c>
      <c r="G249" s="213" t="s">
        <v>597</v>
      </c>
      <c r="H249" s="214">
        <v>37.138323999999997</v>
      </c>
      <c r="I249" s="229">
        <v>3.4601182257615997</v>
      </c>
      <c r="J249" s="213" t="s">
        <v>625</v>
      </c>
      <c r="K249" s="230" t="s">
        <v>126</v>
      </c>
      <c r="L249" s="255" t="s">
        <v>568</v>
      </c>
    </row>
    <row r="250" spans="1:12" s="223" customFormat="1" x14ac:dyDescent="0.25">
      <c r="A250" s="221">
        <v>246</v>
      </c>
      <c r="B250" s="221">
        <v>25</v>
      </c>
      <c r="C250" s="228" t="s">
        <v>195</v>
      </c>
      <c r="D250" s="221" t="s">
        <v>4</v>
      </c>
      <c r="E250" s="212">
        <v>45947</v>
      </c>
      <c r="F250" s="212">
        <v>45953</v>
      </c>
      <c r="G250" s="213" t="s">
        <v>607</v>
      </c>
      <c r="H250" s="214">
        <v>34.789810000000003</v>
      </c>
      <c r="I250" s="229">
        <v>3.2413109340040003</v>
      </c>
      <c r="J250" s="213" t="s">
        <v>634</v>
      </c>
      <c r="K250" s="230" t="s">
        <v>126</v>
      </c>
      <c r="L250" s="255" t="s">
        <v>626</v>
      </c>
    </row>
    <row r="251" spans="1:12" s="223" customFormat="1" x14ac:dyDescent="0.25">
      <c r="A251" s="221">
        <v>247</v>
      </c>
      <c r="B251" s="221">
        <v>26</v>
      </c>
      <c r="C251" s="228" t="s">
        <v>33</v>
      </c>
      <c r="D251" s="221" t="s">
        <v>86</v>
      </c>
      <c r="E251" s="212">
        <v>45938</v>
      </c>
      <c r="F251" s="212">
        <v>45955</v>
      </c>
      <c r="G251" s="213" t="s">
        <v>600</v>
      </c>
      <c r="H251" s="214">
        <v>62.443705999999999</v>
      </c>
      <c r="I251" s="229">
        <v>5.8177801780904002</v>
      </c>
      <c r="J251" s="213" t="s">
        <v>558</v>
      </c>
      <c r="K251" s="230" t="s">
        <v>126</v>
      </c>
      <c r="L251" s="255" t="s">
        <v>630</v>
      </c>
    </row>
    <row r="252" spans="1:12" s="223" customFormat="1" x14ac:dyDescent="0.25">
      <c r="A252" s="221">
        <v>248</v>
      </c>
      <c r="B252" s="221">
        <v>27</v>
      </c>
      <c r="C252" s="228" t="s">
        <v>486</v>
      </c>
      <c r="D252" s="221" t="s">
        <v>84</v>
      </c>
      <c r="E252" s="212">
        <v>45941</v>
      </c>
      <c r="F252" s="212">
        <v>45956</v>
      </c>
      <c r="G252" s="213" t="s">
        <v>602</v>
      </c>
      <c r="H252" s="214">
        <v>77.076931999999999</v>
      </c>
      <c r="I252" s="229">
        <v>7.1811344313488004</v>
      </c>
      <c r="J252" s="213" t="s">
        <v>627</v>
      </c>
      <c r="K252" s="230" t="s">
        <v>126</v>
      </c>
      <c r="L252" s="255" t="s">
        <v>604</v>
      </c>
    </row>
    <row r="253" spans="1:12" s="223" customFormat="1" x14ac:dyDescent="0.25">
      <c r="A253" s="221">
        <v>249</v>
      </c>
      <c r="B253" s="221">
        <v>28</v>
      </c>
      <c r="C253" s="228" t="s">
        <v>25</v>
      </c>
      <c r="D253" s="221" t="s">
        <v>110</v>
      </c>
      <c r="E253" s="212">
        <v>45942</v>
      </c>
      <c r="F253" s="212">
        <v>45957</v>
      </c>
      <c r="G253" s="213" t="s">
        <v>613</v>
      </c>
      <c r="H253" s="214">
        <v>72.155540000000002</v>
      </c>
      <c r="I253" s="229">
        <v>6.7226162129360008</v>
      </c>
      <c r="J253" s="213" t="s">
        <v>672</v>
      </c>
      <c r="K253" s="230" t="s">
        <v>126</v>
      </c>
      <c r="L253" s="255"/>
    </row>
    <row r="254" spans="1:12" s="223" customFormat="1" x14ac:dyDescent="0.25">
      <c r="A254" s="221">
        <v>250</v>
      </c>
      <c r="B254" s="221">
        <v>29</v>
      </c>
      <c r="C254" s="228" t="s">
        <v>21</v>
      </c>
      <c r="D254" s="221" t="s">
        <v>109</v>
      </c>
      <c r="E254" s="212">
        <v>45946</v>
      </c>
      <c r="F254" s="212">
        <v>45957</v>
      </c>
      <c r="G254" s="213" t="s">
        <v>598</v>
      </c>
      <c r="H254" s="214">
        <v>87.021340000000009</v>
      </c>
      <c r="I254" s="229">
        <v>8.1076390136560015</v>
      </c>
      <c r="J254" s="213" t="s">
        <v>624</v>
      </c>
      <c r="K254" s="230" t="s">
        <v>126</v>
      </c>
      <c r="L254" s="255" t="s">
        <v>569</v>
      </c>
    </row>
    <row r="255" spans="1:12" s="223" customFormat="1" x14ac:dyDescent="0.25">
      <c r="A255" s="221">
        <v>251</v>
      </c>
      <c r="B255" s="221">
        <v>30</v>
      </c>
      <c r="C255" s="228" t="s">
        <v>179</v>
      </c>
      <c r="D255" s="221" t="s">
        <v>2</v>
      </c>
      <c r="E255" s="212">
        <v>45948</v>
      </c>
      <c r="F255" s="212">
        <v>45958</v>
      </c>
      <c r="G255" s="213" t="s">
        <v>593</v>
      </c>
      <c r="H255" s="214">
        <v>37.931087999999995</v>
      </c>
      <c r="I255" s="229">
        <v>3.5339787792191997</v>
      </c>
      <c r="J255" s="213" t="s">
        <v>673</v>
      </c>
      <c r="K255" s="230" t="s">
        <v>126</v>
      </c>
      <c r="L255" s="255" t="s">
        <v>623</v>
      </c>
    </row>
    <row r="256" spans="1:12" s="223" customFormat="1" x14ac:dyDescent="0.25">
      <c r="A256" s="221">
        <v>252</v>
      </c>
      <c r="B256" s="221">
        <v>31</v>
      </c>
      <c r="C256" s="228" t="s">
        <v>23</v>
      </c>
      <c r="D256" s="221" t="s">
        <v>98</v>
      </c>
      <c r="E256" s="212">
        <v>45950</v>
      </c>
      <c r="F256" s="212">
        <v>45959</v>
      </c>
      <c r="G256" s="213" t="s">
        <v>620</v>
      </c>
      <c r="H256" s="214">
        <v>55.450851000000007</v>
      </c>
      <c r="I256" s="229">
        <v>5.1662670663084009</v>
      </c>
      <c r="J256" s="213" t="s">
        <v>640</v>
      </c>
      <c r="K256" s="230" t="s">
        <v>126</v>
      </c>
      <c r="L256" s="255"/>
    </row>
    <row r="257" spans="1:12" s="223" customFormat="1" x14ac:dyDescent="0.25">
      <c r="A257" s="221">
        <v>253</v>
      </c>
      <c r="B257" s="221">
        <v>32</v>
      </c>
      <c r="C257" s="228" t="s">
        <v>80</v>
      </c>
      <c r="D257" s="221" t="str">
        <f>IFERROR(VLOOKUP(C257,[81]Foundation!$C$5:$D$551,2,0),"")</f>
        <v>DA+0</v>
      </c>
      <c r="E257" s="212">
        <v>45954</v>
      </c>
      <c r="F257" s="212">
        <v>45959</v>
      </c>
      <c r="G257" s="213" t="s">
        <v>607</v>
      </c>
      <c r="H257" s="214">
        <v>36.159755999999994</v>
      </c>
      <c r="I257" s="229">
        <v>3.3689466109103994</v>
      </c>
      <c r="J257" s="213" t="s">
        <v>634</v>
      </c>
      <c r="K257" s="230" t="s">
        <v>126</v>
      </c>
      <c r="L257" s="255" t="s">
        <v>626</v>
      </c>
    </row>
    <row r="258" spans="1:12" s="223" customFormat="1" x14ac:dyDescent="0.25">
      <c r="A258" s="221">
        <f>A257+1</f>
        <v>254</v>
      </c>
      <c r="B258" s="221">
        <v>33</v>
      </c>
      <c r="C258" s="228" t="s">
        <v>68</v>
      </c>
      <c r="D258" s="221" t="s">
        <v>112</v>
      </c>
      <c r="E258" s="212">
        <v>45935</v>
      </c>
      <c r="F258" s="212">
        <v>45960</v>
      </c>
      <c r="G258" s="213" t="s">
        <v>610</v>
      </c>
      <c r="H258" s="214">
        <v>137.04611199999999</v>
      </c>
      <c r="I258" s="229">
        <v>12.768366981260799</v>
      </c>
      <c r="J258" s="213" t="s">
        <v>583</v>
      </c>
      <c r="K258" s="230" t="s">
        <v>126</v>
      </c>
      <c r="L258" s="255" t="s">
        <v>629</v>
      </c>
    </row>
    <row r="259" spans="1:12" s="223" customFormat="1" x14ac:dyDescent="0.25">
      <c r="A259" s="221">
        <f t="shared" ref="A259:A288" si="5">A258+1</f>
        <v>255</v>
      </c>
      <c r="B259" s="221">
        <v>34</v>
      </c>
      <c r="C259" s="228" t="s">
        <v>60</v>
      </c>
      <c r="D259" s="221" t="s">
        <v>58</v>
      </c>
      <c r="E259" s="212">
        <v>45953</v>
      </c>
      <c r="F259" s="212">
        <v>45960</v>
      </c>
      <c r="G259" s="213" t="s">
        <v>592</v>
      </c>
      <c r="H259" s="214">
        <v>35.601761999999994</v>
      </c>
      <c r="I259" s="229">
        <v>3.3169592027207995</v>
      </c>
      <c r="J259" s="213" t="s">
        <v>566</v>
      </c>
      <c r="K259" s="230" t="s">
        <v>126</v>
      </c>
      <c r="L259" s="255" t="s">
        <v>631</v>
      </c>
    </row>
    <row r="260" spans="1:12" s="223" customFormat="1" x14ac:dyDescent="0.25">
      <c r="A260" s="221">
        <f t="shared" si="5"/>
        <v>256</v>
      </c>
      <c r="B260" s="221">
        <v>35</v>
      </c>
      <c r="C260" s="228" t="s">
        <v>180</v>
      </c>
      <c r="D260" s="221" t="s">
        <v>2</v>
      </c>
      <c r="E260" s="212">
        <v>45942</v>
      </c>
      <c r="F260" s="212">
        <v>45961</v>
      </c>
      <c r="G260" s="213" t="s">
        <v>582</v>
      </c>
      <c r="H260" s="214">
        <v>37.931087999999995</v>
      </c>
      <c r="I260" s="229">
        <v>3.5339787792191997</v>
      </c>
      <c r="J260" s="213" t="s">
        <v>615</v>
      </c>
      <c r="K260" s="230" t="s">
        <v>126</v>
      </c>
      <c r="L260" s="255" t="s">
        <v>572</v>
      </c>
    </row>
    <row r="261" spans="1:12" s="223" customFormat="1" x14ac:dyDescent="0.25">
      <c r="A261" s="221">
        <f t="shared" si="5"/>
        <v>257</v>
      </c>
      <c r="B261" s="221">
        <v>36</v>
      </c>
      <c r="C261" s="228" t="s">
        <v>194</v>
      </c>
      <c r="D261" s="221" t="str">
        <f>IFERROR(VLOOKUP(C261,[81]Foundation!$C$5:$D$551,2,0),"")</f>
        <v>DA+0</v>
      </c>
      <c r="E261" s="212">
        <v>45958</v>
      </c>
      <c r="F261" s="212">
        <v>45961</v>
      </c>
      <c r="G261" s="213" t="s">
        <v>598</v>
      </c>
      <c r="H261" s="214">
        <v>36.159755999999994</v>
      </c>
      <c r="I261" s="229">
        <v>3.3689466109103994</v>
      </c>
      <c r="J261" s="213" t="s">
        <v>624</v>
      </c>
      <c r="K261" s="230" t="s">
        <v>126</v>
      </c>
      <c r="L261" s="255" t="s">
        <v>569</v>
      </c>
    </row>
    <row r="262" spans="1:12" s="223" customFormat="1" x14ac:dyDescent="0.25">
      <c r="A262" s="221">
        <f t="shared" si="5"/>
        <v>258</v>
      </c>
      <c r="B262" s="221">
        <v>1</v>
      </c>
      <c r="C262" s="228" t="s">
        <v>77</v>
      </c>
      <c r="D262" s="221" t="str">
        <f>IFERROR(VLOOKUP(C262,[81]Foundation!$C$5:$D$551,2,0),"")</f>
        <v>DA+1.5</v>
      </c>
      <c r="E262" s="212">
        <v>45960</v>
      </c>
      <c r="F262" s="212">
        <v>45966</v>
      </c>
      <c r="G262" s="213" t="s">
        <v>607</v>
      </c>
      <c r="H262" s="214">
        <v>37.138323999999997</v>
      </c>
      <c r="I262" s="229">
        <v>3.4601182257615997</v>
      </c>
      <c r="J262" s="213" t="s">
        <v>634</v>
      </c>
      <c r="K262" s="230" t="s">
        <v>126</v>
      </c>
      <c r="L262" s="222" t="s">
        <v>626</v>
      </c>
    </row>
    <row r="263" spans="1:12" s="237" customFormat="1" x14ac:dyDescent="0.25">
      <c r="A263" s="221">
        <f t="shared" si="5"/>
        <v>259</v>
      </c>
      <c r="B263" s="233">
        <v>2</v>
      </c>
      <c r="C263" s="309" t="s">
        <v>178</v>
      </c>
      <c r="D263" s="221" t="str">
        <f>IFERROR(VLOOKUP(C263,[81]Foundation!$C$5:$D$551,2,0),"")</f>
        <v>DA+3</v>
      </c>
      <c r="E263" s="212">
        <v>45961</v>
      </c>
      <c r="F263" s="212">
        <v>45966</v>
      </c>
      <c r="G263" s="232" t="s">
        <v>610</v>
      </c>
      <c r="H263" s="214">
        <v>37.931087999999995</v>
      </c>
      <c r="I263" s="229">
        <v>3.5339787792191997</v>
      </c>
      <c r="J263" s="213" t="s">
        <v>583</v>
      </c>
      <c r="K263" s="230" t="s">
        <v>126</v>
      </c>
      <c r="L263" s="222" t="s">
        <v>629</v>
      </c>
    </row>
    <row r="264" spans="1:12" x14ac:dyDescent="0.25">
      <c r="A264" s="221">
        <f t="shared" si="5"/>
        <v>260</v>
      </c>
      <c r="B264" s="233">
        <v>3</v>
      </c>
      <c r="C264" s="309" t="s">
        <v>78</v>
      </c>
      <c r="D264" s="221" t="str">
        <f>IFERROR(VLOOKUP(C264,[81]Foundation!$C$5:$D$551,2,0),"")</f>
        <v>DA+3</v>
      </c>
      <c r="E264" s="212">
        <v>45931</v>
      </c>
      <c r="F264" s="212">
        <v>45967</v>
      </c>
      <c r="G264" s="232" t="s">
        <v>598</v>
      </c>
      <c r="H264" s="214">
        <v>37.931087999999995</v>
      </c>
      <c r="I264" s="229">
        <v>3.5339787792191997</v>
      </c>
      <c r="J264" s="310" t="s">
        <v>624</v>
      </c>
      <c r="K264" s="233" t="s">
        <v>126</v>
      </c>
      <c r="L264" s="236" t="s">
        <v>569</v>
      </c>
    </row>
    <row r="265" spans="1:12" s="223" customFormat="1" x14ac:dyDescent="0.25">
      <c r="A265" s="221">
        <f t="shared" si="5"/>
        <v>261</v>
      </c>
      <c r="B265" s="221">
        <v>4</v>
      </c>
      <c r="C265" s="228" t="s">
        <v>28</v>
      </c>
      <c r="D265" s="221" t="s">
        <v>198</v>
      </c>
      <c r="E265" s="212">
        <v>45940</v>
      </c>
      <c r="F265" s="212">
        <v>45968</v>
      </c>
      <c r="G265" s="213" t="s">
        <v>609</v>
      </c>
      <c r="H265" s="214">
        <v>173.560912</v>
      </c>
      <c r="I265" s="229">
        <v>16.170392473580801</v>
      </c>
      <c r="J265" s="213" t="s">
        <v>606</v>
      </c>
      <c r="K265" s="233" t="s">
        <v>126</v>
      </c>
      <c r="L265" s="222"/>
    </row>
    <row r="266" spans="1:12" s="237" customFormat="1" x14ac:dyDescent="0.25">
      <c r="A266" s="221">
        <f t="shared" si="5"/>
        <v>262</v>
      </c>
      <c r="B266" s="233">
        <v>5</v>
      </c>
      <c r="C266" s="309" t="s">
        <v>181</v>
      </c>
      <c r="D266" s="221" t="str">
        <f>IFERROR(VLOOKUP(C266,[81]Foundation!$C$5:$D$551,2,0),"")</f>
        <v>DA+3</v>
      </c>
      <c r="E266" s="212">
        <v>45931</v>
      </c>
      <c r="F266" s="212">
        <v>45968</v>
      </c>
      <c r="G266" s="232" t="s">
        <v>582</v>
      </c>
      <c r="H266" s="214">
        <v>37.931087999999995</v>
      </c>
      <c r="I266" s="229">
        <v>3.5339787792191997</v>
      </c>
      <c r="J266" s="310" t="s">
        <v>615</v>
      </c>
      <c r="K266" s="233" t="s">
        <v>126</v>
      </c>
      <c r="L266" s="236" t="s">
        <v>572</v>
      </c>
    </row>
    <row r="267" spans="1:12" s="223" customFormat="1" x14ac:dyDescent="0.25">
      <c r="A267" s="221">
        <f t="shared" si="5"/>
        <v>263</v>
      </c>
      <c r="B267" s="221">
        <v>6</v>
      </c>
      <c r="C267" s="228" t="s">
        <v>496</v>
      </c>
      <c r="D267" s="221" t="s">
        <v>48</v>
      </c>
      <c r="E267" s="212">
        <v>45942</v>
      </c>
      <c r="F267" s="212">
        <v>45968</v>
      </c>
      <c r="G267" s="213" t="s">
        <v>595</v>
      </c>
      <c r="H267" s="214">
        <v>43.804423999999997</v>
      </c>
      <c r="I267" s="229">
        <v>4.0811880970015997</v>
      </c>
      <c r="J267" s="213" t="s">
        <v>627</v>
      </c>
      <c r="K267" s="233" t="s">
        <v>126</v>
      </c>
      <c r="L267" s="222" t="s">
        <v>628</v>
      </c>
    </row>
    <row r="268" spans="1:12" s="223" customFormat="1" x14ac:dyDescent="0.25">
      <c r="A268" s="221">
        <f t="shared" si="5"/>
        <v>264</v>
      </c>
      <c r="B268" s="221">
        <v>7</v>
      </c>
      <c r="C268" s="228" t="s">
        <v>177</v>
      </c>
      <c r="D268" s="221" t="str">
        <f>IFERROR(VLOOKUP(C268,[81]Foundation!$C$5:$D$551,2,0),"")</f>
        <v>DA+0</v>
      </c>
      <c r="E268" s="212">
        <v>45967</v>
      </c>
      <c r="F268" s="212">
        <v>45973</v>
      </c>
      <c r="G268" s="213" t="s">
        <v>610</v>
      </c>
      <c r="H268" s="214">
        <v>37.931087999999995</v>
      </c>
      <c r="I268" s="229">
        <v>3.5339787792191997</v>
      </c>
      <c r="J268" s="213" t="s">
        <v>583</v>
      </c>
      <c r="K268" s="230" t="s">
        <v>126</v>
      </c>
      <c r="L268" s="222" t="s">
        <v>629</v>
      </c>
    </row>
    <row r="269" spans="1:12" s="223" customFormat="1" x14ac:dyDescent="0.25">
      <c r="A269" s="221">
        <f t="shared" si="5"/>
        <v>265</v>
      </c>
      <c r="B269" s="221">
        <v>8</v>
      </c>
      <c r="C269" s="228" t="s">
        <v>196</v>
      </c>
      <c r="D269" s="221" t="str">
        <f>IFERROR(VLOOKUP(C269,[81]Foundation!$C$5:$D$551,2,0),"")</f>
        <v>DA+0</v>
      </c>
      <c r="E269" s="212">
        <v>45968</v>
      </c>
      <c r="F269" s="212">
        <v>45973</v>
      </c>
      <c r="G269" s="213" t="s">
        <v>598</v>
      </c>
      <c r="H269" s="214">
        <v>37.931087999999995</v>
      </c>
      <c r="I269" s="229">
        <v>3.5339787792191997</v>
      </c>
      <c r="J269" s="213" t="s">
        <v>624</v>
      </c>
      <c r="K269" s="230" t="s">
        <v>126</v>
      </c>
      <c r="L269" s="222" t="s">
        <v>569</v>
      </c>
    </row>
    <row r="270" spans="1:12" s="237" customFormat="1" x14ac:dyDescent="0.25">
      <c r="A270" s="221">
        <f t="shared" si="5"/>
        <v>266</v>
      </c>
      <c r="B270" s="233">
        <v>9</v>
      </c>
      <c r="C270" s="309" t="s">
        <v>32</v>
      </c>
      <c r="D270" s="221" t="str">
        <f>IFERROR(VLOOKUP(C270,[81]Foundation!$C$5:$D$551,2,0),"")</f>
        <v>DC2-3</v>
      </c>
      <c r="E270" s="212">
        <v>45961</v>
      </c>
      <c r="F270" s="212">
        <v>45973</v>
      </c>
      <c r="G270" s="232" t="s">
        <v>592</v>
      </c>
      <c r="H270" s="345">
        <v>64.884298000000001</v>
      </c>
      <c r="I270" s="345">
        <v>6.0451662297831996</v>
      </c>
      <c r="J270" s="213" t="s">
        <v>566</v>
      </c>
      <c r="K270" s="233" t="s">
        <v>126</v>
      </c>
      <c r="L270" s="222" t="s">
        <v>631</v>
      </c>
    </row>
    <row r="271" spans="1:12" s="237" customFormat="1" x14ac:dyDescent="0.25">
      <c r="A271" s="221">
        <f t="shared" si="5"/>
        <v>267</v>
      </c>
      <c r="B271" s="233">
        <v>10</v>
      </c>
      <c r="C271" s="309" t="s">
        <v>81</v>
      </c>
      <c r="D271" s="221" t="str">
        <f>IFERROR(VLOOKUP(C271,[81]Foundation!$C$5:$D$551,2,0),"")</f>
        <v>DA+6</v>
      </c>
      <c r="E271" s="212">
        <v>45967</v>
      </c>
      <c r="F271" s="366">
        <v>45974</v>
      </c>
      <c r="G271" s="232" t="s">
        <v>607</v>
      </c>
      <c r="H271" s="214">
        <v>43.804423999999997</v>
      </c>
      <c r="I271" s="229">
        <v>4.0811880970015997</v>
      </c>
      <c r="J271" s="310" t="s">
        <v>634</v>
      </c>
      <c r="K271" s="233" t="s">
        <v>126</v>
      </c>
      <c r="L271" s="236" t="s">
        <v>626</v>
      </c>
    </row>
    <row r="272" spans="1:12" s="223" customFormat="1" x14ac:dyDescent="0.25">
      <c r="A272" s="221">
        <f t="shared" si="5"/>
        <v>268</v>
      </c>
      <c r="B272" s="221">
        <v>11</v>
      </c>
      <c r="C272" s="228" t="s">
        <v>24</v>
      </c>
      <c r="D272" s="221" t="str">
        <f>IFERROR(VLOOKUP(C272,[81]Foundation!$C$5:$D$551,2,0),"")</f>
        <v>DC2+15</v>
      </c>
      <c r="E272" s="212">
        <v>45958</v>
      </c>
      <c r="F272" s="366">
        <v>45974</v>
      </c>
      <c r="G272" s="213" t="s">
        <v>613</v>
      </c>
      <c r="H272" s="214">
        <v>96.879900000000006</v>
      </c>
      <c r="I272" s="229">
        <v>9.0261452751600011</v>
      </c>
      <c r="J272" s="213" t="s">
        <v>672</v>
      </c>
      <c r="K272" s="230" t="s">
        <v>126</v>
      </c>
      <c r="L272" s="222"/>
    </row>
    <row r="273" spans="1:12" s="223" customFormat="1" x14ac:dyDescent="0.25">
      <c r="A273" s="221">
        <f t="shared" si="5"/>
        <v>269</v>
      </c>
      <c r="B273" s="221">
        <v>12</v>
      </c>
      <c r="C273" s="228" t="s">
        <v>187</v>
      </c>
      <c r="D273" s="221" t="str">
        <f>IFERROR(VLOOKUP(C273,[81]Foundation!$C$5:$D$551,2,0),"")</f>
        <v>DA+0</v>
      </c>
      <c r="E273" s="212">
        <v>45971</v>
      </c>
      <c r="F273" s="212">
        <v>45976</v>
      </c>
      <c r="G273" s="213" t="s">
        <v>582</v>
      </c>
      <c r="H273" s="214">
        <v>37.931087999999995</v>
      </c>
      <c r="I273" s="229">
        <v>3.5339787792191997</v>
      </c>
      <c r="J273" s="213" t="s">
        <v>615</v>
      </c>
      <c r="K273" s="230" t="s">
        <v>126</v>
      </c>
      <c r="L273" s="222" t="s">
        <v>572</v>
      </c>
    </row>
    <row r="274" spans="1:12" s="223" customFormat="1" x14ac:dyDescent="0.25">
      <c r="A274" s="221">
        <f t="shared" si="5"/>
        <v>270</v>
      </c>
      <c r="B274" s="221">
        <v>13</v>
      </c>
      <c r="C274" s="228" t="s">
        <v>59</v>
      </c>
      <c r="D274" s="221" t="str">
        <f>IFERROR(VLOOKUP(C274,[81]Foundation!$C$5:$D$551,2,0),"")</f>
        <v>DA+1.5</v>
      </c>
      <c r="E274" s="212">
        <v>45957</v>
      </c>
      <c r="F274" s="212">
        <v>45976</v>
      </c>
      <c r="G274" s="213" t="s">
        <v>600</v>
      </c>
      <c r="H274" s="214">
        <v>37.138323999999997</v>
      </c>
      <c r="I274" s="229">
        <v>3.4601182257615997</v>
      </c>
      <c r="J274" s="213" t="s">
        <v>642</v>
      </c>
      <c r="K274" s="230" t="s">
        <v>126</v>
      </c>
      <c r="L274" s="222"/>
    </row>
    <row r="275" spans="1:12" s="223" customFormat="1" x14ac:dyDescent="0.25">
      <c r="A275" s="221">
        <f t="shared" si="5"/>
        <v>271</v>
      </c>
      <c r="B275" s="221">
        <v>14</v>
      </c>
      <c r="C275" s="228" t="s">
        <v>83</v>
      </c>
      <c r="D275" s="221" t="str">
        <f>IFERROR(VLOOKUP(C275,[81]Foundation!$C$5:$D$551,2,0),"")</f>
        <v>DA+0</v>
      </c>
      <c r="E275" s="212">
        <v>45960</v>
      </c>
      <c r="F275" s="212">
        <v>45981</v>
      </c>
      <c r="G275" s="213" t="s">
        <v>598</v>
      </c>
      <c r="H275" s="214">
        <v>36.159755999999994</v>
      </c>
      <c r="I275" s="229">
        <v>3.3689466109103994</v>
      </c>
      <c r="J275" s="213" t="s">
        <v>640</v>
      </c>
      <c r="K275" s="230" t="s">
        <v>126</v>
      </c>
      <c r="L275" s="222"/>
    </row>
    <row r="276" spans="1:12" s="237" customFormat="1" x14ac:dyDescent="0.25">
      <c r="A276" s="221">
        <f t="shared" si="5"/>
        <v>272</v>
      </c>
      <c r="B276" s="233">
        <v>15</v>
      </c>
      <c r="C276" s="309" t="s">
        <v>63</v>
      </c>
      <c r="D276" s="221" t="str">
        <f>IFERROR(VLOOKUP(C276,[81]Foundation!$C$5:$D$551,2,0),"")</f>
        <v>DA-3</v>
      </c>
      <c r="E276" s="212">
        <v>45974</v>
      </c>
      <c r="F276" s="212">
        <v>45981</v>
      </c>
      <c r="G276" s="232" t="s">
        <v>592</v>
      </c>
      <c r="H276" s="345">
        <v>34.789810000000003</v>
      </c>
      <c r="I276" s="372">
        <v>3.2413109340040003</v>
      </c>
      <c r="J276" s="232" t="s">
        <v>566</v>
      </c>
      <c r="K276" s="230" t="s">
        <v>126</v>
      </c>
      <c r="L276" s="236" t="s">
        <v>631</v>
      </c>
    </row>
    <row r="277" spans="1:12" s="237" customFormat="1" x14ac:dyDescent="0.25">
      <c r="A277" s="221">
        <f t="shared" si="5"/>
        <v>273</v>
      </c>
      <c r="B277" s="233">
        <v>16</v>
      </c>
      <c r="C277" s="309" t="s">
        <v>190</v>
      </c>
      <c r="D277" s="221" t="str">
        <f>IFERROR(VLOOKUP(C277,[81]Foundation!$C$5:$D$551,2,0),"")</f>
        <v>DA-1.5</v>
      </c>
      <c r="E277" s="212">
        <v>45977</v>
      </c>
      <c r="F277" s="366">
        <v>45982</v>
      </c>
      <c r="G277" s="232" t="s">
        <v>582</v>
      </c>
      <c r="H277" s="345">
        <v>35.601761999999994</v>
      </c>
      <c r="I277" s="372">
        <v>3.3169592027207995</v>
      </c>
      <c r="J277" s="232" t="s">
        <v>738</v>
      </c>
      <c r="K277" s="230" t="s">
        <v>126</v>
      </c>
      <c r="L277" s="236"/>
    </row>
    <row r="278" spans="1:12" s="223" customFormat="1" x14ac:dyDescent="0.25">
      <c r="A278" s="256">
        <f t="shared" si="5"/>
        <v>274</v>
      </c>
      <c r="B278" s="256"/>
      <c r="C278" s="257" t="s">
        <v>26</v>
      </c>
      <c r="D278" s="256" t="s">
        <v>87</v>
      </c>
      <c r="E278" s="258">
        <v>45942</v>
      </c>
      <c r="F278" s="258"/>
      <c r="G278" s="259" t="s">
        <v>586</v>
      </c>
      <c r="H278" s="260">
        <v>124.94995199999998</v>
      </c>
      <c r="I278" s="261">
        <v>11.641387107916797</v>
      </c>
      <c r="J278" s="259" t="s">
        <v>606</v>
      </c>
      <c r="K278" s="262" t="s">
        <v>151</v>
      </c>
      <c r="L278" s="308"/>
    </row>
    <row r="279" spans="1:12" x14ac:dyDescent="0.25">
      <c r="A279" s="256">
        <f t="shared" si="5"/>
        <v>275</v>
      </c>
      <c r="B279" s="266"/>
      <c r="C279" s="267" t="s">
        <v>395</v>
      </c>
      <c r="D279" s="256" t="str">
        <f>IFERROR(VLOOKUP(C279,[81]Foundation!$C$5:$D$551,2,0),"")</f>
        <v>DB1+9</v>
      </c>
      <c r="E279" s="360">
        <v>45975</v>
      </c>
      <c r="F279" s="266"/>
      <c r="G279" s="259" t="s">
        <v>607</v>
      </c>
      <c r="H279" s="269">
        <v>66.780901</v>
      </c>
      <c r="I279" s="364">
        <v>6.2218696967283993</v>
      </c>
      <c r="J279" s="268" t="s">
        <v>622</v>
      </c>
      <c r="K279" s="262" t="s">
        <v>151</v>
      </c>
      <c r="L279" s="306"/>
    </row>
    <row r="280" spans="1:12" s="223" customFormat="1" x14ac:dyDescent="0.25">
      <c r="A280" s="256">
        <f t="shared" si="5"/>
        <v>276</v>
      </c>
      <c r="B280" s="256"/>
      <c r="C280" s="257" t="s">
        <v>429</v>
      </c>
      <c r="D280" s="256" t="s">
        <v>48</v>
      </c>
      <c r="E280" s="258">
        <v>45953</v>
      </c>
      <c r="F280" s="258"/>
      <c r="G280" s="259" t="s">
        <v>585</v>
      </c>
      <c r="H280" s="260">
        <v>43.804423999999997</v>
      </c>
      <c r="I280" s="261">
        <v>4.0811880970015997</v>
      </c>
      <c r="J280" s="259"/>
      <c r="K280" s="262" t="s">
        <v>509</v>
      </c>
      <c r="L280" s="308" t="s">
        <v>632</v>
      </c>
    </row>
    <row r="281" spans="1:12" s="223" customFormat="1" x14ac:dyDescent="0.25">
      <c r="A281" s="256">
        <f t="shared" si="5"/>
        <v>277</v>
      </c>
      <c r="B281" s="256"/>
      <c r="C281" s="257" t="s">
        <v>29</v>
      </c>
      <c r="D281" s="256" t="str">
        <f>IFERROR(VLOOKUP(C281,[81]Foundation!$C$5:$D$551,2,0),"")</f>
        <v>DD60+35</v>
      </c>
      <c r="E281" s="258">
        <v>45969</v>
      </c>
      <c r="F281" s="258"/>
      <c r="G281" s="259" t="s">
        <v>609</v>
      </c>
      <c r="H281" s="260">
        <v>173.560912</v>
      </c>
      <c r="I281" s="261">
        <v>16.170392473580801</v>
      </c>
      <c r="J281" s="259" t="s">
        <v>591</v>
      </c>
      <c r="K281" s="262" t="s">
        <v>151</v>
      </c>
      <c r="L281" s="308"/>
    </row>
    <row r="282" spans="1:12" s="223" customFormat="1" x14ac:dyDescent="0.25">
      <c r="A282" s="256">
        <f t="shared" si="5"/>
        <v>278</v>
      </c>
      <c r="B282" s="256"/>
      <c r="C282" s="257" t="s">
        <v>27</v>
      </c>
      <c r="D282" s="256" t="str">
        <f>IFERROR(VLOOKUP(C282,[81]Foundation!$C$5:$D$551,2,0),"")</f>
        <v>DD60+18</v>
      </c>
      <c r="E282" s="258">
        <v>45973</v>
      </c>
      <c r="F282" s="258"/>
      <c r="G282" s="259" t="s">
        <v>595</v>
      </c>
      <c r="H282" s="260">
        <v>43.804423999999997</v>
      </c>
      <c r="I282" s="261">
        <v>4.0811880970015997</v>
      </c>
      <c r="J282" s="259" t="s">
        <v>566</v>
      </c>
      <c r="K282" s="262" t="s">
        <v>151</v>
      </c>
      <c r="L282" s="308" t="s">
        <v>628</v>
      </c>
    </row>
    <row r="283" spans="1:12" x14ac:dyDescent="0.25">
      <c r="A283" s="256">
        <f t="shared" si="5"/>
        <v>279</v>
      </c>
      <c r="B283" s="266"/>
      <c r="C283" s="267" t="s">
        <v>136</v>
      </c>
      <c r="D283" s="256" t="str">
        <f>IFERROR(VLOOKUP(C283,[81]Foundation!$C$5:$D$551,2,0),"")</f>
        <v>DD45+0</v>
      </c>
      <c r="E283" s="258">
        <v>45974</v>
      </c>
      <c r="F283" s="266"/>
      <c r="G283" s="268" t="s">
        <v>610</v>
      </c>
      <c r="H283" s="269">
        <v>73.244547999999995</v>
      </c>
      <c r="I283" s="364">
        <v>6.8240773458832003</v>
      </c>
      <c r="J283" s="268" t="s">
        <v>599</v>
      </c>
      <c r="K283" s="262" t="s">
        <v>151</v>
      </c>
      <c r="L283" s="306" t="s">
        <v>629</v>
      </c>
    </row>
    <row r="284" spans="1:12" x14ac:dyDescent="0.25">
      <c r="A284" s="256">
        <f t="shared" si="5"/>
        <v>280</v>
      </c>
      <c r="B284" s="266"/>
      <c r="C284" s="267" t="s">
        <v>13</v>
      </c>
      <c r="D284" s="256" t="str">
        <f>IFERROR(VLOOKUP(C284,[81]Foundation!$C$5:$D$551,2,0),"")</f>
        <v>DC1+3</v>
      </c>
      <c r="E284" s="258">
        <v>45977</v>
      </c>
      <c r="F284" s="266"/>
      <c r="G284" s="268" t="s">
        <v>600</v>
      </c>
      <c r="H284" s="269">
        <v>37.138323999999997</v>
      </c>
      <c r="I284" s="364">
        <v>3.4601182257615997</v>
      </c>
      <c r="J284" s="268" t="s">
        <v>635</v>
      </c>
      <c r="K284" s="262" t="s">
        <v>151</v>
      </c>
      <c r="L284" s="306"/>
    </row>
    <row r="285" spans="1:12" x14ac:dyDescent="0.25">
      <c r="A285" s="256">
        <f t="shared" si="5"/>
        <v>281</v>
      </c>
      <c r="B285" s="266"/>
      <c r="C285" s="267" t="s">
        <v>82</v>
      </c>
      <c r="D285" s="256" t="str">
        <f>IFERROR(VLOOKUP(C285,[81]Foundation!$C$5:$D$551,2,0),"")</f>
        <v>DA+6</v>
      </c>
      <c r="E285" s="258">
        <v>45982</v>
      </c>
      <c r="F285" s="266"/>
      <c r="G285" s="268" t="s">
        <v>598</v>
      </c>
      <c r="H285" s="269">
        <v>43.804423999999997</v>
      </c>
      <c r="I285" s="364">
        <v>4.0811880970015997</v>
      </c>
      <c r="J285" s="268" t="s">
        <v>624</v>
      </c>
      <c r="K285" s="262" t="s">
        <v>151</v>
      </c>
      <c r="L285" s="306"/>
    </row>
    <row r="286" spans="1:12" x14ac:dyDescent="0.25">
      <c r="A286" s="256">
        <f t="shared" si="5"/>
        <v>282</v>
      </c>
      <c r="B286" s="266"/>
      <c r="C286" s="267" t="s">
        <v>31</v>
      </c>
      <c r="D286" s="256" t="str">
        <f>IFERROR(VLOOKUP(C286,[81]Foundation!$C$5:$D$551,2,0),"")</f>
        <v>DA-1.5</v>
      </c>
      <c r="E286" s="258">
        <v>45982</v>
      </c>
      <c r="F286" s="266"/>
      <c r="G286" s="268" t="s">
        <v>592</v>
      </c>
      <c r="H286" s="269">
        <v>35.601761999999994</v>
      </c>
      <c r="I286" s="364">
        <v>3.3169592027207995</v>
      </c>
      <c r="J286" s="268" t="s">
        <v>578</v>
      </c>
      <c r="K286" s="262" t="s">
        <v>151</v>
      </c>
      <c r="L286" s="306"/>
    </row>
    <row r="287" spans="1:12" x14ac:dyDescent="0.25">
      <c r="A287" s="256">
        <f t="shared" si="5"/>
        <v>283</v>
      </c>
      <c r="B287" s="266"/>
      <c r="C287" s="267" t="s">
        <v>189</v>
      </c>
      <c r="D287" s="256" t="str">
        <f>IFERROR(VLOOKUP(C287,[81]Foundation!$C$5:$D$551,2,0),"")</f>
        <v>DA+0</v>
      </c>
      <c r="E287" s="258">
        <v>45982</v>
      </c>
      <c r="F287" s="266"/>
      <c r="G287" s="268" t="s">
        <v>582</v>
      </c>
      <c r="H287" s="269">
        <v>36.159755999999994</v>
      </c>
      <c r="I287" s="364">
        <v>3.3689466109103994</v>
      </c>
      <c r="J287" s="268" t="s">
        <v>739</v>
      </c>
      <c r="K287" s="262" t="s">
        <v>509</v>
      </c>
      <c r="L287" s="306"/>
    </row>
    <row r="288" spans="1:12" x14ac:dyDescent="0.25">
      <c r="A288" s="256">
        <f t="shared" si="5"/>
        <v>284</v>
      </c>
      <c r="B288" s="266"/>
      <c r="C288" s="267" t="s">
        <v>148</v>
      </c>
      <c r="D288" s="256" t="str">
        <f>IFERROR(VLOOKUP(C288,[81]Foundation!$C$5:$D$551,2,0),"")</f>
        <v>DA+6</v>
      </c>
      <c r="E288" s="266"/>
      <c r="F288" s="266"/>
      <c r="G288" s="266"/>
      <c r="H288" s="266"/>
      <c r="I288" s="266"/>
      <c r="J288" s="266"/>
      <c r="K288" s="266"/>
      <c r="L288" s="306"/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75 C280:C282 C278">
    <cfRule type="duplicateValues" dxfId="32" priority="1356"/>
  </conditionalFormatting>
  <conditionalFormatting sqref="C278 C280 C267 C245:C256 C258:C260 C265">
    <cfRule type="duplicateValues" dxfId="31" priority="1346"/>
  </conditionalFormatting>
  <conditionalFormatting sqref="C281:C282 C272:C275 C261:C262 C257 C268:C269">
    <cfRule type="duplicateValues" dxfId="30" priority="1345"/>
  </conditionalFormatting>
  <conditionalFormatting sqref="C283:C1048576 C279 C276:C277 C270:C271 C266 C263:C264 C1:C236">
    <cfRule type="duplicateValues" dxfId="29" priority="1300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selection activeCell="Q13" sqref="Q13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3" customWidth="1"/>
    <col min="9" max="9" width="15.140625" style="343" bestFit="1" customWidth="1"/>
    <col min="10" max="10" width="13.42578125" bestFit="1" customWidth="1"/>
    <col min="11" max="11" width="14.140625" bestFit="1" customWidth="1"/>
    <col min="12" max="12" width="16.7109375" style="343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51.7109375" customWidth="1"/>
  </cols>
  <sheetData>
    <row r="1" spans="1:17" ht="15.75" x14ac:dyDescent="0.25">
      <c r="A1" s="358" t="s">
        <v>677</v>
      </c>
      <c r="B1" s="358"/>
      <c r="C1" s="358"/>
      <c r="D1" s="358">
        <v>37</v>
      </c>
      <c r="E1" s="313"/>
      <c r="F1" s="313"/>
      <c r="G1" s="313"/>
      <c r="H1" s="313"/>
      <c r="I1" s="313"/>
      <c r="J1" s="313"/>
      <c r="K1" s="313"/>
      <c r="L1" s="313"/>
      <c r="M1" s="315"/>
    </row>
    <row r="2" spans="1:17" ht="16.5" thickBot="1" x14ac:dyDescent="0.3">
      <c r="A2" s="359" t="s">
        <v>730</v>
      </c>
      <c r="B2" s="359"/>
      <c r="C2" s="359"/>
      <c r="D2" s="358">
        <v>23</v>
      </c>
      <c r="E2" s="314"/>
      <c r="F2" s="314"/>
      <c r="G2" s="316"/>
      <c r="H2" s="317"/>
      <c r="I2" s="317"/>
      <c r="J2" s="316"/>
      <c r="K2" s="314"/>
      <c r="L2" s="317"/>
      <c r="M2" s="316"/>
    </row>
    <row r="3" spans="1:17" ht="45.75" customHeight="1" thickBot="1" x14ac:dyDescent="0.3">
      <c r="A3" s="318" t="s">
        <v>678</v>
      </c>
      <c r="B3" s="319" t="s">
        <v>679</v>
      </c>
      <c r="C3" s="319" t="s">
        <v>680</v>
      </c>
      <c r="D3" s="319" t="s">
        <v>681</v>
      </c>
      <c r="E3" s="320" t="s">
        <v>682</v>
      </c>
      <c r="F3" s="320" t="s">
        <v>732</v>
      </c>
      <c r="G3" s="321" t="s">
        <v>683</v>
      </c>
      <c r="H3" s="320" t="s">
        <v>684</v>
      </c>
      <c r="I3" s="320" t="s">
        <v>685</v>
      </c>
      <c r="J3" s="319" t="s">
        <v>686</v>
      </c>
      <c r="K3" s="320" t="s">
        <v>687</v>
      </c>
      <c r="L3" s="320" t="s">
        <v>688</v>
      </c>
      <c r="M3" s="319" t="s">
        <v>689</v>
      </c>
      <c r="N3" s="319" t="s">
        <v>552</v>
      </c>
      <c r="O3" s="319" t="s">
        <v>690</v>
      </c>
      <c r="P3" s="319" t="s">
        <v>691</v>
      </c>
      <c r="Q3" s="322" t="s">
        <v>1</v>
      </c>
    </row>
    <row r="4" spans="1:17" x14ac:dyDescent="0.25">
      <c r="A4" s="323">
        <v>1</v>
      </c>
      <c r="B4" s="323" t="s">
        <v>67</v>
      </c>
      <c r="C4" s="324" t="s">
        <v>40</v>
      </c>
      <c r="D4" s="351">
        <v>4898.5879999999997</v>
      </c>
      <c r="E4" s="347" t="s">
        <v>694</v>
      </c>
      <c r="F4" s="362">
        <v>13</v>
      </c>
      <c r="G4" s="326" t="s">
        <v>693</v>
      </c>
      <c r="H4" s="327">
        <v>45709</v>
      </c>
      <c r="I4" s="327">
        <v>45714</v>
      </c>
      <c r="J4" s="325">
        <f t="shared" ref="J4:J38" si="0">D4</f>
        <v>4898.5879999999997</v>
      </c>
      <c r="K4" s="327">
        <f>I4+1</f>
        <v>45715</v>
      </c>
      <c r="L4" s="327">
        <v>45720</v>
      </c>
      <c r="M4" s="328">
        <f t="shared" ref="M4:M11" si="1">D4</f>
        <v>4898.5879999999997</v>
      </c>
      <c r="N4" s="329" t="s">
        <v>126</v>
      </c>
      <c r="O4" s="344" t="s">
        <v>696</v>
      </c>
      <c r="P4" s="323"/>
      <c r="Q4" s="323"/>
    </row>
    <row r="5" spans="1:17" x14ac:dyDescent="0.25">
      <c r="A5" s="330">
        <f>A4+1</f>
        <v>2</v>
      </c>
      <c r="B5" s="330" t="s">
        <v>403</v>
      </c>
      <c r="C5" s="233" t="s">
        <v>41</v>
      </c>
      <c r="D5" s="345">
        <v>2583.5889999999999</v>
      </c>
      <c r="E5" s="323" t="s">
        <v>694</v>
      </c>
      <c r="F5" s="323">
        <v>7</v>
      </c>
      <c r="G5" s="332" t="s">
        <v>693</v>
      </c>
      <c r="H5" s="333">
        <v>45733</v>
      </c>
      <c r="I5" s="333">
        <v>45736</v>
      </c>
      <c r="J5" s="331">
        <f t="shared" si="0"/>
        <v>2583.5889999999999</v>
      </c>
      <c r="K5" s="327">
        <f t="shared" ref="K5:K11" si="2">I5+1</f>
        <v>45737</v>
      </c>
      <c r="L5" s="333">
        <v>45763</v>
      </c>
      <c r="M5" s="334">
        <f t="shared" si="1"/>
        <v>2583.5889999999999</v>
      </c>
      <c r="N5" s="335" t="s">
        <v>126</v>
      </c>
      <c r="O5" s="330" t="s">
        <v>696</v>
      </c>
      <c r="P5" s="330"/>
      <c r="Q5" s="330"/>
    </row>
    <row r="6" spans="1:17" x14ac:dyDescent="0.25">
      <c r="A6" s="330">
        <f t="shared" ref="A6:A63" si="3">A5+1</f>
        <v>3</v>
      </c>
      <c r="B6" s="330" t="s">
        <v>41</v>
      </c>
      <c r="C6" s="233" t="s">
        <v>42</v>
      </c>
      <c r="D6" s="345">
        <v>4163.6769999999997</v>
      </c>
      <c r="E6" s="323" t="s">
        <v>694</v>
      </c>
      <c r="F6" s="323">
        <v>11</v>
      </c>
      <c r="G6" s="332" t="s">
        <v>693</v>
      </c>
      <c r="H6" s="333">
        <v>45745</v>
      </c>
      <c r="I6" s="333">
        <v>45752</v>
      </c>
      <c r="J6" s="331">
        <f t="shared" si="0"/>
        <v>4163.6769999999997</v>
      </c>
      <c r="K6" s="327">
        <f t="shared" si="2"/>
        <v>45753</v>
      </c>
      <c r="L6" s="333">
        <v>45763</v>
      </c>
      <c r="M6" s="334">
        <f t="shared" si="1"/>
        <v>4163.6769999999997</v>
      </c>
      <c r="N6" s="335" t="s">
        <v>126</v>
      </c>
      <c r="O6" s="233" t="s">
        <v>696</v>
      </c>
      <c r="P6" s="330"/>
      <c r="Q6" s="330"/>
    </row>
    <row r="7" spans="1:17" x14ac:dyDescent="0.25">
      <c r="A7" s="330">
        <f t="shared" si="3"/>
        <v>4</v>
      </c>
      <c r="B7" s="330" t="str">
        <f>C6</f>
        <v>39/0</v>
      </c>
      <c r="C7" s="233" t="s">
        <v>43</v>
      </c>
      <c r="D7" s="345">
        <v>4716.8109999999997</v>
      </c>
      <c r="E7" s="323" t="s">
        <v>694</v>
      </c>
      <c r="F7" s="323">
        <v>12</v>
      </c>
      <c r="G7" s="332" t="s">
        <v>693</v>
      </c>
      <c r="H7" s="333">
        <v>45772</v>
      </c>
      <c r="I7" s="333">
        <v>45776</v>
      </c>
      <c r="J7" s="331">
        <f t="shared" si="0"/>
        <v>4716.8109999999997</v>
      </c>
      <c r="K7" s="327">
        <f t="shared" si="2"/>
        <v>45777</v>
      </c>
      <c r="L7" s="333">
        <v>45777</v>
      </c>
      <c r="M7" s="334">
        <f t="shared" si="1"/>
        <v>4716.8109999999997</v>
      </c>
      <c r="N7" s="335" t="s">
        <v>126</v>
      </c>
      <c r="O7" s="330" t="s">
        <v>696</v>
      </c>
      <c r="P7" s="330"/>
      <c r="Q7" s="330"/>
    </row>
    <row r="8" spans="1:17" x14ac:dyDescent="0.25">
      <c r="A8" s="330">
        <f t="shared" si="3"/>
        <v>5</v>
      </c>
      <c r="B8" s="330" t="s">
        <v>132</v>
      </c>
      <c r="C8" s="233" t="s">
        <v>251</v>
      </c>
      <c r="D8" s="345">
        <v>2699.2840000000001</v>
      </c>
      <c r="E8" s="323" t="s">
        <v>694</v>
      </c>
      <c r="F8" s="323">
        <v>7</v>
      </c>
      <c r="G8" s="332" t="s">
        <v>693</v>
      </c>
      <c r="H8" s="333">
        <v>45896</v>
      </c>
      <c r="I8" s="333">
        <v>45904</v>
      </c>
      <c r="J8" s="331">
        <f t="shared" si="0"/>
        <v>2699.2840000000001</v>
      </c>
      <c r="K8" s="327">
        <f t="shared" si="2"/>
        <v>45905</v>
      </c>
      <c r="L8" s="333">
        <v>45918</v>
      </c>
      <c r="M8" s="334">
        <f t="shared" si="1"/>
        <v>2699.2840000000001</v>
      </c>
      <c r="N8" s="335" t="s">
        <v>126</v>
      </c>
      <c r="O8" s="233" t="s">
        <v>697</v>
      </c>
      <c r="P8" s="330"/>
      <c r="Q8" s="330"/>
    </row>
    <row r="9" spans="1:17" x14ac:dyDescent="0.25">
      <c r="A9" s="330">
        <f t="shared" si="3"/>
        <v>6</v>
      </c>
      <c r="B9" s="330" t="str">
        <f>C8</f>
        <v>7A/0</v>
      </c>
      <c r="C9" s="233" t="s">
        <v>133</v>
      </c>
      <c r="D9" s="346">
        <v>2434.77</v>
      </c>
      <c r="E9" s="323" t="s">
        <v>694</v>
      </c>
      <c r="F9" s="323">
        <v>6</v>
      </c>
      <c r="G9" s="332" t="s">
        <v>693</v>
      </c>
      <c r="H9" s="333">
        <v>45912</v>
      </c>
      <c r="I9" s="333">
        <v>45916</v>
      </c>
      <c r="J9" s="331">
        <f t="shared" si="0"/>
        <v>2434.77</v>
      </c>
      <c r="K9" s="327">
        <f t="shared" si="2"/>
        <v>45917</v>
      </c>
      <c r="L9" s="333">
        <v>45925</v>
      </c>
      <c r="M9" s="334">
        <f t="shared" si="1"/>
        <v>2434.77</v>
      </c>
      <c r="N9" s="335" t="s">
        <v>126</v>
      </c>
      <c r="O9" s="233" t="s">
        <v>697</v>
      </c>
      <c r="P9" s="330"/>
      <c r="Q9" s="330"/>
    </row>
    <row r="10" spans="1:17" x14ac:dyDescent="0.25">
      <c r="A10" s="330">
        <f t="shared" si="3"/>
        <v>7</v>
      </c>
      <c r="B10" s="330" t="str">
        <f>C9</f>
        <v>8/0</v>
      </c>
      <c r="C10" s="233" t="s">
        <v>246</v>
      </c>
      <c r="D10" s="346">
        <v>4455</v>
      </c>
      <c r="E10" s="323" t="s">
        <v>694</v>
      </c>
      <c r="F10" s="323">
        <v>12</v>
      </c>
      <c r="G10" s="332" t="s">
        <v>693</v>
      </c>
      <c r="H10" s="333">
        <v>45935</v>
      </c>
      <c r="I10" s="333">
        <v>45945</v>
      </c>
      <c r="J10" s="331">
        <f t="shared" si="0"/>
        <v>4455</v>
      </c>
      <c r="K10" s="327">
        <f t="shared" si="2"/>
        <v>45946</v>
      </c>
      <c r="L10" s="333">
        <v>45952</v>
      </c>
      <c r="M10" s="334">
        <f t="shared" si="1"/>
        <v>4455</v>
      </c>
      <c r="N10" s="335" t="s">
        <v>126</v>
      </c>
      <c r="O10" s="233" t="s">
        <v>697</v>
      </c>
      <c r="P10" s="330"/>
      <c r="Q10" s="330"/>
    </row>
    <row r="11" spans="1:17" x14ac:dyDescent="0.25">
      <c r="A11" s="330">
        <f t="shared" si="3"/>
        <v>8</v>
      </c>
      <c r="B11" s="330" t="str">
        <f>C10</f>
        <v>8A/0</v>
      </c>
      <c r="C11" s="233" t="s">
        <v>134</v>
      </c>
      <c r="D11" s="346">
        <v>466.62900000000002</v>
      </c>
      <c r="E11" s="323" t="s">
        <v>692</v>
      </c>
      <c r="F11" s="323">
        <v>1</v>
      </c>
      <c r="G11" s="332" t="s">
        <v>693</v>
      </c>
      <c r="H11" s="333">
        <v>45933</v>
      </c>
      <c r="I11" s="333">
        <v>45935</v>
      </c>
      <c r="J11" s="331">
        <f t="shared" si="0"/>
        <v>466.62900000000002</v>
      </c>
      <c r="K11" s="327">
        <f t="shared" si="2"/>
        <v>45936</v>
      </c>
      <c r="L11" s="333">
        <v>45957</v>
      </c>
      <c r="M11" s="334">
        <f t="shared" si="1"/>
        <v>466.62900000000002</v>
      </c>
      <c r="N11" s="335" t="s">
        <v>126</v>
      </c>
      <c r="O11" s="233" t="s">
        <v>697</v>
      </c>
      <c r="P11" s="330"/>
      <c r="Q11" s="330"/>
    </row>
    <row r="12" spans="1:17" x14ac:dyDescent="0.25">
      <c r="A12" s="266">
        <f t="shared" si="3"/>
        <v>9</v>
      </c>
      <c r="B12" s="266" t="s">
        <v>128</v>
      </c>
      <c r="C12" s="266" t="s">
        <v>393</v>
      </c>
      <c r="D12" s="269">
        <v>4418.3890000000001</v>
      </c>
      <c r="E12" s="266" t="s">
        <v>694</v>
      </c>
      <c r="F12" s="266">
        <v>11</v>
      </c>
      <c r="G12" s="332" t="s">
        <v>693</v>
      </c>
      <c r="H12" s="360"/>
      <c r="I12" s="360"/>
      <c r="J12" s="269">
        <f>D12</f>
        <v>4418.3890000000001</v>
      </c>
      <c r="K12" s="360"/>
      <c r="L12" s="360"/>
      <c r="M12" s="269"/>
      <c r="N12" s="266" t="s">
        <v>151</v>
      </c>
      <c r="O12" s="268"/>
      <c r="P12" s="266"/>
      <c r="Q12" s="268" t="s">
        <v>742</v>
      </c>
    </row>
    <row r="13" spans="1:17" x14ac:dyDescent="0.25">
      <c r="A13" s="266">
        <f t="shared" si="3"/>
        <v>10</v>
      </c>
      <c r="B13" s="266" t="s">
        <v>393</v>
      </c>
      <c r="C13" s="266" t="s">
        <v>129</v>
      </c>
      <c r="D13" s="269">
        <v>419.48</v>
      </c>
      <c r="E13" s="266" t="s">
        <v>692</v>
      </c>
      <c r="F13" s="266">
        <v>1</v>
      </c>
      <c r="G13" s="332" t="s">
        <v>693</v>
      </c>
      <c r="H13" s="363">
        <v>45966</v>
      </c>
      <c r="I13" s="363">
        <v>45970</v>
      </c>
      <c r="J13" s="269">
        <f>D13</f>
        <v>419.48</v>
      </c>
      <c r="K13" s="360"/>
      <c r="L13" s="360"/>
      <c r="M13" s="269"/>
      <c r="N13" s="266" t="s">
        <v>151</v>
      </c>
      <c r="O13" s="266" t="s">
        <v>697</v>
      </c>
      <c r="P13" s="266"/>
      <c r="Q13" s="268" t="s">
        <v>733</v>
      </c>
    </row>
    <row r="14" spans="1:17" x14ac:dyDescent="0.25">
      <c r="A14" s="266">
        <f t="shared" si="3"/>
        <v>11</v>
      </c>
      <c r="B14" s="266" t="s">
        <v>129</v>
      </c>
      <c r="C14" s="266" t="s">
        <v>132</v>
      </c>
      <c r="D14" s="269">
        <v>4901.2360000000008</v>
      </c>
      <c r="E14" s="266" t="s">
        <v>694</v>
      </c>
      <c r="F14" s="266">
        <v>13</v>
      </c>
      <c r="G14" s="332" t="s">
        <v>693</v>
      </c>
      <c r="H14" s="363">
        <v>45980</v>
      </c>
      <c r="I14" s="360">
        <v>45984</v>
      </c>
      <c r="J14" s="269">
        <f>D14</f>
        <v>4901.2360000000008</v>
      </c>
      <c r="K14" s="360">
        <v>45985</v>
      </c>
      <c r="L14" s="360"/>
      <c r="M14" s="269"/>
      <c r="N14" s="266" t="s">
        <v>151</v>
      </c>
      <c r="O14" s="266" t="s">
        <v>697</v>
      </c>
      <c r="P14" s="266"/>
      <c r="Q14" s="268" t="s">
        <v>741</v>
      </c>
    </row>
    <row r="15" spans="1:17" x14ac:dyDescent="0.25">
      <c r="A15" s="266">
        <f t="shared" si="3"/>
        <v>12</v>
      </c>
      <c r="B15" s="266" t="s">
        <v>10</v>
      </c>
      <c r="C15" s="266" t="s">
        <v>401</v>
      </c>
      <c r="D15" s="348">
        <v>3283.51</v>
      </c>
      <c r="E15" s="266" t="s">
        <v>694</v>
      </c>
      <c r="F15" s="266">
        <v>8</v>
      </c>
      <c r="G15" s="332" t="s">
        <v>693</v>
      </c>
      <c r="H15" s="360"/>
      <c r="I15" s="360"/>
      <c r="J15" s="269">
        <f>D15</f>
        <v>3283.51</v>
      </c>
      <c r="K15" s="360"/>
      <c r="L15" s="360"/>
      <c r="M15" s="269"/>
      <c r="N15" s="266" t="s">
        <v>151</v>
      </c>
      <c r="O15" s="266" t="s">
        <v>731</v>
      </c>
      <c r="P15" s="266"/>
      <c r="Q15" s="268" t="s">
        <v>737</v>
      </c>
    </row>
    <row r="16" spans="1:17" x14ac:dyDescent="0.25">
      <c r="A16" s="266">
        <f t="shared" si="3"/>
        <v>13</v>
      </c>
      <c r="B16" s="266" t="s">
        <v>401</v>
      </c>
      <c r="C16" s="266" t="s">
        <v>720</v>
      </c>
      <c r="D16" s="348">
        <v>840.43900000000008</v>
      </c>
      <c r="E16" s="266" t="s">
        <v>694</v>
      </c>
      <c r="F16" s="266">
        <v>2</v>
      </c>
      <c r="G16" s="332" t="s">
        <v>693</v>
      </c>
      <c r="H16" s="360"/>
      <c r="I16" s="360"/>
      <c r="J16" s="269">
        <f>D16</f>
        <v>840.43900000000008</v>
      </c>
      <c r="K16" s="360"/>
      <c r="L16" s="360"/>
      <c r="M16" s="269"/>
      <c r="N16" s="266" t="s">
        <v>151</v>
      </c>
      <c r="O16" s="266" t="s">
        <v>731</v>
      </c>
      <c r="P16" s="266"/>
      <c r="Q16" s="268" t="s">
        <v>735</v>
      </c>
    </row>
    <row r="17" spans="1:17" x14ac:dyDescent="0.25">
      <c r="A17" s="266">
        <f t="shared" si="3"/>
        <v>14</v>
      </c>
      <c r="B17" s="266" t="s">
        <v>36</v>
      </c>
      <c r="C17" s="266" t="s">
        <v>721</v>
      </c>
      <c r="D17" s="348">
        <v>4049.7639999999997</v>
      </c>
      <c r="E17" s="266" t="s">
        <v>694</v>
      </c>
      <c r="F17" s="266">
        <v>10</v>
      </c>
      <c r="G17" s="332" t="s">
        <v>693</v>
      </c>
      <c r="H17" s="361"/>
      <c r="I17" s="361"/>
      <c r="J17" s="269">
        <f>D17</f>
        <v>4049.7639999999997</v>
      </c>
      <c r="K17" s="361"/>
      <c r="L17" s="361"/>
      <c r="M17" s="269"/>
      <c r="N17" s="266" t="s">
        <v>151</v>
      </c>
      <c r="O17" s="266" t="s">
        <v>731</v>
      </c>
      <c r="P17" s="266"/>
      <c r="Q17" s="268" t="s">
        <v>734</v>
      </c>
    </row>
    <row r="18" spans="1:17" x14ac:dyDescent="0.25">
      <c r="A18" s="330">
        <f t="shared" si="3"/>
        <v>15</v>
      </c>
      <c r="B18" s="330" t="s">
        <v>729</v>
      </c>
      <c r="C18" s="233" t="s">
        <v>139</v>
      </c>
      <c r="D18" s="346">
        <v>150.01400000000001</v>
      </c>
      <c r="E18" s="323" t="s">
        <v>692</v>
      </c>
      <c r="F18" s="323">
        <v>1</v>
      </c>
      <c r="G18" s="342" t="s">
        <v>695</v>
      </c>
      <c r="H18" s="333"/>
      <c r="I18" s="333"/>
      <c r="J18" s="331">
        <f t="shared" si="0"/>
        <v>150.01400000000001</v>
      </c>
      <c r="K18" s="327"/>
      <c r="L18" s="333"/>
      <c r="M18" s="334"/>
      <c r="N18" s="335"/>
      <c r="O18" s="233"/>
      <c r="P18" s="330"/>
      <c r="Q18" s="330"/>
    </row>
    <row r="19" spans="1:17" x14ac:dyDescent="0.25">
      <c r="A19" s="330">
        <f t="shared" si="3"/>
        <v>16</v>
      </c>
      <c r="B19" s="330" t="s">
        <v>139</v>
      </c>
      <c r="C19" s="233" t="s">
        <v>478</v>
      </c>
      <c r="D19" s="345">
        <v>290.20999999999998</v>
      </c>
      <c r="E19" s="233" t="s">
        <v>692</v>
      </c>
      <c r="F19" s="233">
        <v>1</v>
      </c>
      <c r="G19" s="342" t="s">
        <v>695</v>
      </c>
      <c r="H19" s="333"/>
      <c r="I19" s="333"/>
      <c r="J19" s="331">
        <f t="shared" si="0"/>
        <v>290.20999999999998</v>
      </c>
      <c r="K19" s="333"/>
      <c r="L19" s="333"/>
      <c r="M19" s="334"/>
      <c r="N19" s="335"/>
      <c r="O19" s="336"/>
      <c r="P19" s="330"/>
      <c r="Q19" s="330"/>
    </row>
    <row r="20" spans="1:17" x14ac:dyDescent="0.25">
      <c r="A20" s="330">
        <f t="shared" si="3"/>
        <v>17</v>
      </c>
      <c r="B20" s="330" t="s">
        <v>698</v>
      </c>
      <c r="C20" s="330" t="s">
        <v>486</v>
      </c>
      <c r="D20" s="345">
        <v>2836.9920000000002</v>
      </c>
      <c r="E20" s="233" t="s">
        <v>694</v>
      </c>
      <c r="F20" s="233">
        <v>7</v>
      </c>
      <c r="G20" s="332" t="s">
        <v>693</v>
      </c>
      <c r="H20" s="333"/>
      <c r="I20" s="333"/>
      <c r="J20" s="331">
        <f t="shared" si="0"/>
        <v>2836.9920000000002</v>
      </c>
      <c r="K20" s="333"/>
      <c r="L20" s="333"/>
      <c r="M20" s="334"/>
      <c r="N20" s="335"/>
      <c r="O20" s="336"/>
      <c r="P20" s="330"/>
      <c r="Q20" s="330"/>
    </row>
    <row r="21" spans="1:17" x14ac:dyDescent="0.25">
      <c r="A21" s="330">
        <f t="shared" si="3"/>
        <v>18</v>
      </c>
      <c r="B21" s="330" t="s">
        <v>486</v>
      </c>
      <c r="C21" s="330" t="s">
        <v>493</v>
      </c>
      <c r="D21" s="345">
        <v>2691.4670000000001</v>
      </c>
      <c r="E21" s="233" t="s">
        <v>694</v>
      </c>
      <c r="F21" s="233">
        <v>7</v>
      </c>
      <c r="G21" s="332" t="s">
        <v>693</v>
      </c>
      <c r="H21" s="333"/>
      <c r="I21" s="333"/>
      <c r="J21" s="331">
        <f t="shared" si="0"/>
        <v>2691.4670000000001</v>
      </c>
      <c r="K21" s="333"/>
      <c r="L21" s="333"/>
      <c r="M21" s="334"/>
      <c r="N21" s="335"/>
      <c r="O21" s="336"/>
      <c r="P21" s="330"/>
      <c r="Q21" s="330"/>
    </row>
    <row r="22" spans="1:17" x14ac:dyDescent="0.25">
      <c r="A22" s="330">
        <f t="shared" si="3"/>
        <v>19</v>
      </c>
      <c r="B22" s="330" t="s">
        <v>493</v>
      </c>
      <c r="C22" s="330" t="s">
        <v>127</v>
      </c>
      <c r="D22" s="345">
        <v>1627.07</v>
      </c>
      <c r="E22" s="233" t="s">
        <v>694</v>
      </c>
      <c r="F22" s="233">
        <v>4</v>
      </c>
      <c r="G22" s="332" t="s">
        <v>693</v>
      </c>
      <c r="H22" s="333"/>
      <c r="I22" s="333"/>
      <c r="J22" s="331">
        <f t="shared" si="0"/>
        <v>1627.07</v>
      </c>
      <c r="K22" s="333"/>
      <c r="L22" s="333"/>
      <c r="M22" s="334"/>
      <c r="N22" s="335"/>
      <c r="O22" s="336"/>
      <c r="P22" s="330"/>
      <c r="Q22" s="330"/>
    </row>
    <row r="23" spans="1:17" x14ac:dyDescent="0.25">
      <c r="A23" s="330">
        <f t="shared" si="3"/>
        <v>20</v>
      </c>
      <c r="B23" s="330" t="s">
        <v>127</v>
      </c>
      <c r="C23" s="330" t="s">
        <v>418</v>
      </c>
      <c r="D23" s="345">
        <v>709.16300000000001</v>
      </c>
      <c r="E23" s="233" t="s">
        <v>694</v>
      </c>
      <c r="F23" s="233">
        <v>2</v>
      </c>
      <c r="G23" s="332" t="s">
        <v>693</v>
      </c>
      <c r="H23" s="333"/>
      <c r="I23" s="333"/>
      <c r="J23" s="331">
        <f t="shared" si="0"/>
        <v>709.16300000000001</v>
      </c>
      <c r="K23" s="333"/>
      <c r="L23" s="333"/>
      <c r="M23" s="334"/>
      <c r="N23" s="335"/>
      <c r="O23" s="336"/>
      <c r="P23" s="330"/>
      <c r="Q23" s="330"/>
    </row>
    <row r="24" spans="1:17" x14ac:dyDescent="0.25">
      <c r="A24" s="330">
        <f t="shared" si="3"/>
        <v>21</v>
      </c>
      <c r="B24" s="330" t="s">
        <v>418</v>
      </c>
      <c r="C24" s="330" t="s">
        <v>128</v>
      </c>
      <c r="D24" s="345">
        <v>2681.6109999999999</v>
      </c>
      <c r="E24" s="233" t="s">
        <v>694</v>
      </c>
      <c r="F24" s="233">
        <v>7</v>
      </c>
      <c r="G24" s="332" t="s">
        <v>693</v>
      </c>
      <c r="H24" s="333"/>
      <c r="I24" s="333"/>
      <c r="J24" s="331">
        <f t="shared" si="0"/>
        <v>2681.6109999999999</v>
      </c>
      <c r="K24" s="333"/>
      <c r="L24" s="333"/>
      <c r="M24" s="334"/>
      <c r="N24" s="335"/>
      <c r="O24" s="336"/>
      <c r="P24" s="330"/>
      <c r="Q24" s="330"/>
    </row>
    <row r="25" spans="1:17" x14ac:dyDescent="0.25">
      <c r="A25" s="330">
        <f t="shared" si="3"/>
        <v>22</v>
      </c>
      <c r="B25" s="330" t="s">
        <v>134</v>
      </c>
      <c r="C25" s="330" t="s">
        <v>135</v>
      </c>
      <c r="D25" s="346">
        <v>4964.92</v>
      </c>
      <c r="E25" s="233" t="s">
        <v>694</v>
      </c>
      <c r="F25" s="233">
        <v>12</v>
      </c>
      <c r="G25" s="342" t="s">
        <v>695</v>
      </c>
      <c r="H25" s="333"/>
      <c r="I25" s="333"/>
      <c r="J25" s="331">
        <f t="shared" si="0"/>
        <v>4964.92</v>
      </c>
      <c r="K25" s="333"/>
      <c r="L25" s="333"/>
      <c r="M25" s="334"/>
      <c r="N25" s="335"/>
      <c r="O25" s="336"/>
      <c r="P25" s="330"/>
      <c r="Q25" s="330"/>
    </row>
    <row r="26" spans="1:17" x14ac:dyDescent="0.25">
      <c r="A26" s="330">
        <f t="shared" si="3"/>
        <v>23</v>
      </c>
      <c r="B26" s="330" t="s">
        <v>135</v>
      </c>
      <c r="C26" s="330" t="s">
        <v>136</v>
      </c>
      <c r="D26" s="346">
        <v>1004.183</v>
      </c>
      <c r="E26" s="233" t="s">
        <v>694</v>
      </c>
      <c r="F26" s="233">
        <v>3</v>
      </c>
      <c r="G26" s="342" t="s">
        <v>695</v>
      </c>
      <c r="H26" s="333"/>
      <c r="I26" s="333"/>
      <c r="J26" s="331">
        <f t="shared" si="0"/>
        <v>1004.183</v>
      </c>
      <c r="K26" s="333"/>
      <c r="L26" s="333"/>
      <c r="M26" s="334"/>
      <c r="N26" s="335"/>
      <c r="O26" s="336"/>
      <c r="P26" s="330"/>
      <c r="Q26" s="330"/>
    </row>
    <row r="27" spans="1:17" x14ac:dyDescent="0.25">
      <c r="A27" s="330">
        <f t="shared" si="3"/>
        <v>24</v>
      </c>
      <c r="B27" s="330" t="s">
        <v>136</v>
      </c>
      <c r="C27" s="330" t="s">
        <v>699</v>
      </c>
      <c r="D27" s="346">
        <v>242.893</v>
      </c>
      <c r="E27" s="233" t="s">
        <v>692</v>
      </c>
      <c r="F27" s="233">
        <v>1</v>
      </c>
      <c r="G27" s="342" t="s">
        <v>695</v>
      </c>
      <c r="H27" s="333"/>
      <c r="I27" s="333"/>
      <c r="J27" s="331">
        <f t="shared" si="0"/>
        <v>242.893</v>
      </c>
      <c r="K27" s="333"/>
      <c r="L27" s="333"/>
      <c r="M27" s="334"/>
      <c r="N27" s="335"/>
      <c r="O27" s="336"/>
      <c r="P27" s="330"/>
      <c r="Q27" s="330"/>
    </row>
    <row r="28" spans="1:17" x14ac:dyDescent="0.25">
      <c r="A28" s="330">
        <f t="shared" si="3"/>
        <v>25</v>
      </c>
      <c r="B28" s="330" t="s">
        <v>137</v>
      </c>
      <c r="C28" s="330" t="s">
        <v>700</v>
      </c>
      <c r="D28" s="346">
        <v>329.72800000000001</v>
      </c>
      <c r="E28" s="233" t="s">
        <v>692</v>
      </c>
      <c r="F28" s="233">
        <v>1</v>
      </c>
      <c r="G28" s="342" t="s">
        <v>695</v>
      </c>
      <c r="H28" s="333"/>
      <c r="I28" s="333"/>
      <c r="J28" s="331">
        <f t="shared" si="0"/>
        <v>329.72800000000001</v>
      </c>
      <c r="K28" s="333"/>
      <c r="L28" s="333"/>
      <c r="M28" s="334"/>
      <c r="N28" s="335"/>
      <c r="O28" s="336"/>
      <c r="P28" s="330"/>
      <c r="Q28" s="330"/>
    </row>
    <row r="29" spans="1:17" x14ac:dyDescent="0.25">
      <c r="A29" s="330">
        <f t="shared" si="3"/>
        <v>26</v>
      </c>
      <c r="B29" s="330" t="s">
        <v>138</v>
      </c>
      <c r="C29" s="330" t="s">
        <v>247</v>
      </c>
      <c r="D29" s="346">
        <v>416.87799999999999</v>
      </c>
      <c r="E29" s="233" t="s">
        <v>692</v>
      </c>
      <c r="F29" s="233">
        <v>1</v>
      </c>
      <c r="G29" s="342" t="s">
        <v>695</v>
      </c>
      <c r="H29" s="333"/>
      <c r="I29" s="333"/>
      <c r="J29" s="331">
        <f t="shared" si="0"/>
        <v>416.87799999999999</v>
      </c>
      <c r="K29" s="333"/>
      <c r="L29" s="333"/>
      <c r="M29" s="334"/>
      <c r="N29" s="335"/>
      <c r="O29" s="336"/>
      <c r="P29" s="330"/>
      <c r="Q29" s="330"/>
    </row>
    <row r="30" spans="1:17" x14ac:dyDescent="0.25">
      <c r="A30" s="330">
        <f t="shared" si="3"/>
        <v>27</v>
      </c>
      <c r="B30" s="330" t="s">
        <v>247</v>
      </c>
      <c r="C30" s="330" t="s">
        <v>701</v>
      </c>
      <c r="D30" s="346">
        <v>480.26900000000001</v>
      </c>
      <c r="E30" s="233" t="s">
        <v>692</v>
      </c>
      <c r="F30" s="233">
        <v>1</v>
      </c>
      <c r="G30" s="342" t="s">
        <v>695</v>
      </c>
      <c r="H30" s="333"/>
      <c r="I30" s="333"/>
      <c r="J30" s="331">
        <f t="shared" si="0"/>
        <v>480.26900000000001</v>
      </c>
      <c r="K30" s="333"/>
      <c r="L30" s="333"/>
      <c r="M30" s="334"/>
      <c r="N30" s="335"/>
      <c r="O30" s="336"/>
      <c r="P30" s="330"/>
      <c r="Q30" s="330"/>
    </row>
    <row r="31" spans="1:17" x14ac:dyDescent="0.25">
      <c r="A31" s="330">
        <f t="shared" si="3"/>
        <v>28</v>
      </c>
      <c r="B31" s="330" t="s">
        <v>11</v>
      </c>
      <c r="C31" s="330" t="s">
        <v>702</v>
      </c>
      <c r="D31" s="346">
        <v>223.816</v>
      </c>
      <c r="E31" s="233" t="s">
        <v>692</v>
      </c>
      <c r="F31" s="233">
        <v>1</v>
      </c>
      <c r="G31" s="342" t="s">
        <v>695</v>
      </c>
      <c r="H31" s="333"/>
      <c r="I31" s="333"/>
      <c r="J31" s="331">
        <f t="shared" si="0"/>
        <v>223.816</v>
      </c>
      <c r="K31" s="333"/>
      <c r="L31" s="333"/>
      <c r="M31" s="334"/>
      <c r="N31" s="335"/>
      <c r="O31" s="336"/>
      <c r="P31" s="330"/>
      <c r="Q31" s="330"/>
    </row>
    <row r="32" spans="1:17" x14ac:dyDescent="0.25">
      <c r="A32" s="330">
        <f t="shared" si="3"/>
        <v>29</v>
      </c>
      <c r="B32" s="330" t="s">
        <v>68</v>
      </c>
      <c r="C32" s="330" t="s">
        <v>703</v>
      </c>
      <c r="D32" s="346">
        <v>5019.34</v>
      </c>
      <c r="E32" s="233" t="s">
        <v>694</v>
      </c>
      <c r="F32" s="233">
        <v>13</v>
      </c>
      <c r="G32" s="342" t="s">
        <v>695</v>
      </c>
      <c r="H32" s="333"/>
      <c r="I32" s="333"/>
      <c r="J32" s="331">
        <f t="shared" si="0"/>
        <v>5019.34</v>
      </c>
      <c r="K32" s="333"/>
      <c r="L32" s="333"/>
      <c r="M32" s="334"/>
      <c r="N32" s="335"/>
      <c r="O32" s="336"/>
      <c r="P32" s="330"/>
      <c r="Q32" s="330"/>
    </row>
    <row r="33" spans="1:17" x14ac:dyDescent="0.25">
      <c r="A33" s="330">
        <f t="shared" si="3"/>
        <v>30</v>
      </c>
      <c r="B33" s="330" t="s">
        <v>12</v>
      </c>
      <c r="C33" s="330" t="s">
        <v>704</v>
      </c>
      <c r="D33" s="346">
        <v>392.69400000000002</v>
      </c>
      <c r="E33" s="233" t="s">
        <v>692</v>
      </c>
      <c r="F33" s="233">
        <v>1</v>
      </c>
      <c r="G33" s="342" t="s">
        <v>695</v>
      </c>
      <c r="H33" s="333"/>
      <c r="I33" s="333"/>
      <c r="J33" s="331">
        <f t="shared" si="0"/>
        <v>392.69400000000002</v>
      </c>
      <c r="K33" s="333"/>
      <c r="L33" s="333"/>
      <c r="M33" s="334"/>
      <c r="N33" s="335"/>
      <c r="O33" s="336"/>
      <c r="P33" s="337"/>
      <c r="Q33" s="330"/>
    </row>
    <row r="34" spans="1:17" x14ac:dyDescent="0.25">
      <c r="A34" s="330">
        <f t="shared" si="3"/>
        <v>31</v>
      </c>
      <c r="B34" s="330" t="s">
        <v>13</v>
      </c>
      <c r="C34" s="330" t="s">
        <v>705</v>
      </c>
      <c r="D34" s="346">
        <v>398.404</v>
      </c>
      <c r="E34" s="233" t="s">
        <v>692</v>
      </c>
      <c r="F34" s="233">
        <v>1</v>
      </c>
      <c r="G34" s="342" t="s">
        <v>695</v>
      </c>
      <c r="H34" s="333"/>
      <c r="I34" s="333"/>
      <c r="J34" s="331">
        <f t="shared" si="0"/>
        <v>398.404</v>
      </c>
      <c r="K34" s="333"/>
      <c r="L34" s="333"/>
      <c r="M34" s="334"/>
      <c r="N34" s="335"/>
      <c r="O34" s="336"/>
      <c r="P34" s="330"/>
      <c r="Q34" s="330"/>
    </row>
    <row r="35" spans="1:17" x14ac:dyDescent="0.25">
      <c r="A35" s="330">
        <f t="shared" si="3"/>
        <v>32</v>
      </c>
      <c r="B35" s="330" t="s">
        <v>20</v>
      </c>
      <c r="C35" s="330" t="s">
        <v>706</v>
      </c>
      <c r="D35" s="346">
        <v>3030.0290000000005</v>
      </c>
      <c r="E35" s="233" t="s">
        <v>694</v>
      </c>
      <c r="F35" s="233">
        <v>8</v>
      </c>
      <c r="G35" s="332" t="s">
        <v>693</v>
      </c>
      <c r="H35" s="333"/>
      <c r="I35" s="333"/>
      <c r="J35" s="331">
        <f t="shared" si="0"/>
        <v>3030.0290000000005</v>
      </c>
      <c r="K35" s="333"/>
      <c r="L35" s="333"/>
      <c r="M35" s="334"/>
      <c r="N35" s="335"/>
      <c r="O35" s="336"/>
      <c r="P35" s="337"/>
      <c r="Q35" s="330"/>
    </row>
    <row r="36" spans="1:17" x14ac:dyDescent="0.25">
      <c r="A36" s="330">
        <f t="shared" si="3"/>
        <v>33</v>
      </c>
      <c r="B36" s="330" t="s">
        <v>21</v>
      </c>
      <c r="C36" s="330" t="s">
        <v>707</v>
      </c>
      <c r="D36" s="346">
        <v>279.36</v>
      </c>
      <c r="E36" s="233" t="s">
        <v>692</v>
      </c>
      <c r="F36" s="233">
        <v>1</v>
      </c>
      <c r="G36" s="332" t="s">
        <v>693</v>
      </c>
      <c r="H36" s="333"/>
      <c r="I36" s="333"/>
      <c r="J36" s="331">
        <f t="shared" si="0"/>
        <v>279.36</v>
      </c>
      <c r="K36" s="333"/>
      <c r="L36" s="333"/>
      <c r="M36" s="334"/>
      <c r="N36" s="335"/>
      <c r="O36" s="336"/>
      <c r="P36" s="337"/>
      <c r="Q36" s="330"/>
    </row>
    <row r="37" spans="1:17" x14ac:dyDescent="0.25">
      <c r="A37" s="330">
        <f t="shared" si="3"/>
        <v>34</v>
      </c>
      <c r="B37" s="330" t="s">
        <v>22</v>
      </c>
      <c r="C37" s="330" t="s">
        <v>708</v>
      </c>
      <c r="D37" s="346">
        <v>2550.1669999999999</v>
      </c>
      <c r="E37" s="233" t="s">
        <v>694</v>
      </c>
      <c r="F37" s="233">
        <v>7</v>
      </c>
      <c r="G37" s="342" t="s">
        <v>695</v>
      </c>
      <c r="H37" s="338"/>
      <c r="I37" s="338"/>
      <c r="J37" s="331">
        <f t="shared" si="0"/>
        <v>2550.1669999999999</v>
      </c>
      <c r="K37" s="338"/>
      <c r="L37" s="338"/>
      <c r="M37" s="334"/>
      <c r="N37" s="335"/>
      <c r="O37" s="339"/>
      <c r="P37" s="330"/>
      <c r="Q37" s="330"/>
    </row>
    <row r="38" spans="1:17" x14ac:dyDescent="0.25">
      <c r="A38" s="330">
        <f t="shared" si="3"/>
        <v>35</v>
      </c>
      <c r="B38" s="330" t="s">
        <v>23</v>
      </c>
      <c r="C38" s="330" t="s">
        <v>709</v>
      </c>
      <c r="D38" s="346">
        <v>2283.5349999999999</v>
      </c>
      <c r="E38" s="233" t="s">
        <v>694</v>
      </c>
      <c r="F38" s="233">
        <v>6</v>
      </c>
      <c r="G38" s="342" t="s">
        <v>695</v>
      </c>
      <c r="H38" s="338"/>
      <c r="I38" s="338"/>
      <c r="J38" s="331">
        <f t="shared" si="0"/>
        <v>2283.5349999999999</v>
      </c>
      <c r="K38" s="338"/>
      <c r="L38" s="338"/>
      <c r="M38" s="334"/>
      <c r="N38" s="335"/>
      <c r="O38" s="340"/>
      <c r="P38" s="330"/>
      <c r="Q38" s="330"/>
    </row>
    <row r="39" spans="1:17" x14ac:dyDescent="0.25">
      <c r="A39" s="330">
        <f t="shared" si="3"/>
        <v>36</v>
      </c>
      <c r="B39" s="330" t="s">
        <v>24</v>
      </c>
      <c r="C39" s="330" t="s">
        <v>710</v>
      </c>
      <c r="D39" s="346">
        <v>259.048</v>
      </c>
      <c r="E39" s="233" t="s">
        <v>692</v>
      </c>
      <c r="F39" s="233">
        <v>1</v>
      </c>
      <c r="G39" s="332" t="s">
        <v>693</v>
      </c>
      <c r="H39" s="333"/>
      <c r="I39" s="333"/>
      <c r="J39" s="331">
        <f t="shared" ref="J39:J63" si="4">D39</f>
        <v>259.048</v>
      </c>
      <c r="K39" s="333"/>
      <c r="L39" s="333"/>
      <c r="M39" s="334"/>
      <c r="N39" s="335"/>
      <c r="O39" s="336"/>
      <c r="P39" s="330"/>
      <c r="Q39" s="330"/>
    </row>
    <row r="40" spans="1:17" x14ac:dyDescent="0.25">
      <c r="A40" s="330">
        <f t="shared" si="3"/>
        <v>37</v>
      </c>
      <c r="B40" s="330" t="s">
        <v>25</v>
      </c>
      <c r="C40" s="330" t="s">
        <v>395</v>
      </c>
      <c r="D40" s="346">
        <v>440.45499999999998</v>
      </c>
      <c r="E40" s="233" t="s">
        <v>692</v>
      </c>
      <c r="F40" s="233">
        <v>1</v>
      </c>
      <c r="G40" s="342" t="s">
        <v>695</v>
      </c>
      <c r="H40" s="333"/>
      <c r="I40" s="333"/>
      <c r="J40" s="331">
        <f t="shared" si="4"/>
        <v>440.45499999999998</v>
      </c>
      <c r="K40" s="333"/>
      <c r="L40" s="333"/>
      <c r="M40" s="334"/>
      <c r="N40" s="335"/>
      <c r="O40" s="336"/>
      <c r="P40" s="337"/>
      <c r="Q40" s="330"/>
    </row>
    <row r="41" spans="1:17" x14ac:dyDescent="0.25">
      <c r="A41" s="330">
        <f t="shared" si="3"/>
        <v>38</v>
      </c>
      <c r="B41" s="330" t="s">
        <v>395</v>
      </c>
      <c r="C41" s="330" t="s">
        <v>711</v>
      </c>
      <c r="D41" s="346">
        <v>496.685</v>
      </c>
      <c r="E41" s="233" t="s">
        <v>692</v>
      </c>
      <c r="F41" s="233">
        <v>1</v>
      </c>
      <c r="G41" s="342" t="s">
        <v>695</v>
      </c>
      <c r="H41" s="333"/>
      <c r="I41" s="333"/>
      <c r="J41" s="331">
        <f t="shared" si="4"/>
        <v>496.685</v>
      </c>
      <c r="K41" s="333"/>
      <c r="L41" s="333"/>
      <c r="M41" s="334"/>
      <c r="N41" s="335"/>
      <c r="O41" s="336"/>
      <c r="P41" s="330"/>
      <c r="Q41" s="330"/>
    </row>
    <row r="42" spans="1:17" x14ac:dyDescent="0.25">
      <c r="A42" s="330">
        <f t="shared" si="3"/>
        <v>39</v>
      </c>
      <c r="B42" s="330" t="s">
        <v>26</v>
      </c>
      <c r="C42" s="330" t="s">
        <v>712</v>
      </c>
      <c r="D42" s="346">
        <v>244.029</v>
      </c>
      <c r="E42" s="233" t="s">
        <v>692</v>
      </c>
      <c r="F42" s="233">
        <v>1</v>
      </c>
      <c r="G42" s="342" t="s">
        <v>695</v>
      </c>
      <c r="H42" s="333"/>
      <c r="I42" s="333"/>
      <c r="J42" s="331">
        <f t="shared" si="4"/>
        <v>244.029</v>
      </c>
      <c r="K42" s="333"/>
      <c r="L42" s="333"/>
      <c r="M42" s="334"/>
      <c r="N42" s="335"/>
      <c r="O42" s="336"/>
      <c r="P42" s="330"/>
      <c r="Q42" s="330"/>
    </row>
    <row r="43" spans="1:17" x14ac:dyDescent="0.25">
      <c r="A43" s="330">
        <f t="shared" si="3"/>
        <v>40</v>
      </c>
      <c r="B43" s="330" t="s">
        <v>27</v>
      </c>
      <c r="C43" s="330" t="s">
        <v>713</v>
      </c>
      <c r="D43" s="346">
        <v>237.428</v>
      </c>
      <c r="E43" s="233" t="s">
        <v>692</v>
      </c>
      <c r="F43" s="233">
        <v>1</v>
      </c>
      <c r="G43" s="342" t="s">
        <v>695</v>
      </c>
      <c r="H43" s="333"/>
      <c r="I43" s="333"/>
      <c r="J43" s="331">
        <f t="shared" si="4"/>
        <v>237.428</v>
      </c>
      <c r="K43" s="333"/>
      <c r="L43" s="333"/>
      <c r="M43" s="334"/>
      <c r="N43" s="335"/>
      <c r="O43" s="336"/>
      <c r="P43" s="330"/>
      <c r="Q43" s="330"/>
    </row>
    <row r="44" spans="1:17" x14ac:dyDescent="0.25">
      <c r="A44" s="330">
        <f t="shared" si="3"/>
        <v>41</v>
      </c>
      <c r="B44" s="330" t="s">
        <v>28</v>
      </c>
      <c r="C44" s="330" t="s">
        <v>714</v>
      </c>
      <c r="D44" s="346">
        <v>203.47900000000001</v>
      </c>
      <c r="E44" s="233" t="s">
        <v>692</v>
      </c>
      <c r="F44" s="233">
        <v>1</v>
      </c>
      <c r="G44" s="342" t="s">
        <v>695</v>
      </c>
      <c r="H44" s="333"/>
      <c r="I44" s="333"/>
      <c r="J44" s="331">
        <f t="shared" si="4"/>
        <v>203.47900000000001</v>
      </c>
      <c r="K44" s="333"/>
      <c r="L44" s="333"/>
      <c r="M44" s="334"/>
      <c r="N44" s="335"/>
      <c r="O44" s="336"/>
      <c r="P44" s="330"/>
      <c r="Q44" s="330"/>
    </row>
    <row r="45" spans="1:17" x14ac:dyDescent="0.25">
      <c r="A45" s="330">
        <f t="shared" si="3"/>
        <v>42</v>
      </c>
      <c r="B45" s="330" t="s">
        <v>29</v>
      </c>
      <c r="C45" s="330" t="s">
        <v>715</v>
      </c>
      <c r="D45" s="346">
        <v>2548.2750000000001</v>
      </c>
      <c r="E45" s="233" t="s">
        <v>694</v>
      </c>
      <c r="F45" s="233">
        <v>7</v>
      </c>
      <c r="G45" s="342" t="s">
        <v>695</v>
      </c>
      <c r="H45" s="333"/>
      <c r="I45" s="333"/>
      <c r="J45" s="331">
        <f t="shared" si="4"/>
        <v>2548.2750000000001</v>
      </c>
      <c r="K45" s="333"/>
      <c r="L45" s="333"/>
      <c r="M45" s="334"/>
      <c r="N45" s="335"/>
      <c r="O45" s="336"/>
      <c r="P45" s="330"/>
      <c r="Q45" s="330"/>
    </row>
    <row r="46" spans="1:17" x14ac:dyDescent="0.25">
      <c r="A46" s="330">
        <f t="shared" si="3"/>
        <v>43</v>
      </c>
      <c r="B46" s="330" t="s">
        <v>32</v>
      </c>
      <c r="C46" s="330" t="s">
        <v>716</v>
      </c>
      <c r="D46" s="346">
        <v>211.209</v>
      </c>
      <c r="E46" s="233" t="s">
        <v>692</v>
      </c>
      <c r="F46" s="233">
        <v>1</v>
      </c>
      <c r="G46" s="342" t="s">
        <v>695</v>
      </c>
      <c r="H46" s="333"/>
      <c r="I46" s="333"/>
      <c r="J46" s="331">
        <f t="shared" si="4"/>
        <v>211.209</v>
      </c>
      <c r="K46" s="333"/>
      <c r="L46" s="333"/>
      <c r="M46" s="334"/>
      <c r="N46" s="335"/>
      <c r="O46" s="336"/>
      <c r="P46" s="337"/>
      <c r="Q46" s="330"/>
    </row>
    <row r="47" spans="1:17" x14ac:dyDescent="0.25">
      <c r="A47" s="330">
        <f t="shared" si="3"/>
        <v>44</v>
      </c>
      <c r="B47" s="330" t="s">
        <v>33</v>
      </c>
      <c r="C47" s="330" t="s">
        <v>426</v>
      </c>
      <c r="D47" s="346">
        <v>2379.2039999999997</v>
      </c>
      <c r="E47" s="233" t="s">
        <v>694</v>
      </c>
      <c r="F47" s="233">
        <v>6</v>
      </c>
      <c r="G47" s="342" t="s">
        <v>695</v>
      </c>
      <c r="H47" s="333"/>
      <c r="I47" s="333"/>
      <c r="J47" s="331">
        <f t="shared" si="4"/>
        <v>2379.2039999999997</v>
      </c>
      <c r="K47" s="333"/>
      <c r="L47" s="333"/>
      <c r="M47" s="334"/>
      <c r="N47" s="335"/>
      <c r="O47" s="336"/>
      <c r="P47" s="330"/>
      <c r="Q47" s="330"/>
    </row>
    <row r="48" spans="1:17" x14ac:dyDescent="0.25">
      <c r="A48" s="330">
        <f t="shared" si="3"/>
        <v>45</v>
      </c>
      <c r="B48" s="330" t="s">
        <v>426</v>
      </c>
      <c r="C48" s="330" t="s">
        <v>717</v>
      </c>
      <c r="D48" s="346">
        <v>2669.0070000000001</v>
      </c>
      <c r="E48" s="233" t="s">
        <v>694</v>
      </c>
      <c r="F48" s="233">
        <v>7</v>
      </c>
      <c r="G48" s="342" t="s">
        <v>695</v>
      </c>
      <c r="H48" s="333"/>
      <c r="I48" s="333"/>
      <c r="J48" s="331">
        <f t="shared" si="4"/>
        <v>2669.0070000000001</v>
      </c>
      <c r="K48" s="333"/>
      <c r="L48" s="333"/>
      <c r="M48" s="334"/>
      <c r="N48" s="335"/>
      <c r="O48" s="336"/>
      <c r="P48" s="330"/>
      <c r="Q48" s="330"/>
    </row>
    <row r="49" spans="1:17" x14ac:dyDescent="0.25">
      <c r="A49" s="330">
        <f t="shared" si="3"/>
        <v>46</v>
      </c>
      <c r="B49" s="330" t="s">
        <v>34</v>
      </c>
      <c r="C49" s="330" t="s">
        <v>718</v>
      </c>
      <c r="D49" s="346">
        <v>4124.232</v>
      </c>
      <c r="E49" s="233" t="s">
        <v>694</v>
      </c>
      <c r="F49" s="233">
        <v>11</v>
      </c>
      <c r="G49" s="342" t="s">
        <v>695</v>
      </c>
      <c r="H49" s="333"/>
      <c r="I49" s="333"/>
      <c r="J49" s="331">
        <f t="shared" si="4"/>
        <v>4124.232</v>
      </c>
      <c r="K49" s="333"/>
      <c r="L49" s="333"/>
      <c r="M49" s="334"/>
      <c r="N49" s="335"/>
      <c r="O49" s="336"/>
      <c r="P49" s="330"/>
      <c r="Q49" s="330"/>
    </row>
    <row r="50" spans="1:17" x14ac:dyDescent="0.25">
      <c r="A50" s="330">
        <f t="shared" si="3"/>
        <v>47</v>
      </c>
      <c r="B50" s="330" t="s">
        <v>9</v>
      </c>
      <c r="C50" s="330" t="s">
        <v>719</v>
      </c>
      <c r="D50" s="346">
        <v>4333.3689999999997</v>
      </c>
      <c r="E50" s="233" t="s">
        <v>694</v>
      </c>
      <c r="F50" s="233">
        <v>11</v>
      </c>
      <c r="G50" s="332" t="s">
        <v>693</v>
      </c>
      <c r="H50" s="333"/>
      <c r="I50" s="333"/>
      <c r="J50" s="331">
        <f t="shared" si="4"/>
        <v>4333.3689999999997</v>
      </c>
      <c r="K50" s="333"/>
      <c r="L50" s="333"/>
      <c r="M50" s="334"/>
      <c r="N50" s="335"/>
      <c r="O50" s="336"/>
      <c r="P50" s="330"/>
      <c r="Q50" s="330"/>
    </row>
    <row r="51" spans="1:17" x14ac:dyDescent="0.25">
      <c r="A51" s="330">
        <f t="shared" si="3"/>
        <v>48</v>
      </c>
      <c r="B51" s="330" t="s">
        <v>40</v>
      </c>
      <c r="C51" s="330" t="s">
        <v>722</v>
      </c>
      <c r="D51" s="346">
        <v>4916.2929999999997</v>
      </c>
      <c r="E51" s="233" t="s">
        <v>694</v>
      </c>
      <c r="F51" s="233">
        <v>12</v>
      </c>
      <c r="G51" s="342" t="s">
        <v>695</v>
      </c>
      <c r="H51" s="333"/>
      <c r="I51" s="333"/>
      <c r="J51" s="331">
        <f t="shared" si="4"/>
        <v>4916.2929999999997</v>
      </c>
      <c r="K51" s="333"/>
      <c r="L51" s="333"/>
      <c r="M51" s="334"/>
      <c r="N51" s="335"/>
      <c r="O51" s="336"/>
      <c r="P51" s="330"/>
      <c r="Q51" s="330"/>
    </row>
    <row r="52" spans="1:17" x14ac:dyDescent="0.25">
      <c r="A52" s="330">
        <f t="shared" si="3"/>
        <v>49</v>
      </c>
      <c r="B52" s="330" t="s">
        <v>8</v>
      </c>
      <c r="C52" s="330" t="s">
        <v>457</v>
      </c>
      <c r="D52" s="346">
        <v>453.99900000000002</v>
      </c>
      <c r="E52" s="233" t="s">
        <v>692</v>
      </c>
      <c r="F52" s="233">
        <v>1</v>
      </c>
      <c r="G52" s="342" t="s">
        <v>695</v>
      </c>
      <c r="H52" s="333"/>
      <c r="I52" s="333"/>
      <c r="J52" s="331">
        <f t="shared" si="4"/>
        <v>453.99900000000002</v>
      </c>
      <c r="K52" s="333"/>
      <c r="L52" s="333"/>
      <c r="M52" s="334"/>
      <c r="N52" s="335"/>
      <c r="O52" s="336"/>
      <c r="P52" s="330"/>
      <c r="Q52" s="330"/>
    </row>
    <row r="53" spans="1:17" x14ac:dyDescent="0.25">
      <c r="A53" s="330">
        <f t="shared" si="3"/>
        <v>50</v>
      </c>
      <c r="B53" s="330" t="s">
        <v>457</v>
      </c>
      <c r="C53" s="330" t="s">
        <v>723</v>
      </c>
      <c r="D53" s="346">
        <v>1291.5230000000001</v>
      </c>
      <c r="E53" s="233" t="s">
        <v>694</v>
      </c>
      <c r="F53" s="233">
        <v>3</v>
      </c>
      <c r="G53" s="342" t="s">
        <v>695</v>
      </c>
      <c r="H53" s="341"/>
      <c r="I53" s="341"/>
      <c r="J53" s="331">
        <f t="shared" si="4"/>
        <v>1291.5230000000001</v>
      </c>
      <c r="K53" s="341"/>
      <c r="L53" s="341"/>
      <c r="M53" s="334"/>
      <c r="N53" s="335"/>
      <c r="O53" s="339"/>
      <c r="P53" s="330"/>
      <c r="Q53" s="330"/>
    </row>
    <row r="54" spans="1:17" x14ac:dyDescent="0.25">
      <c r="A54" s="330">
        <f t="shared" si="3"/>
        <v>51</v>
      </c>
      <c r="B54" s="330" t="s">
        <v>69</v>
      </c>
      <c r="C54" s="330" t="s">
        <v>403</v>
      </c>
      <c r="D54" s="346">
        <v>2496.3940000000002</v>
      </c>
      <c r="E54" s="233" t="s">
        <v>694</v>
      </c>
      <c r="F54" s="233">
        <v>6</v>
      </c>
      <c r="G54" s="342" t="s">
        <v>695</v>
      </c>
      <c r="H54" s="333"/>
      <c r="I54" s="333"/>
      <c r="J54" s="331">
        <f t="shared" si="4"/>
        <v>2496.3940000000002</v>
      </c>
      <c r="K54" s="333"/>
      <c r="L54" s="333"/>
      <c r="M54" s="334"/>
      <c r="N54" s="335"/>
      <c r="O54" s="336"/>
      <c r="P54" s="330"/>
      <c r="Q54" s="330"/>
    </row>
    <row r="55" spans="1:17" x14ac:dyDescent="0.25">
      <c r="A55" s="330">
        <f t="shared" si="3"/>
        <v>52</v>
      </c>
      <c r="B55" s="330" t="s">
        <v>43</v>
      </c>
      <c r="C55" s="330" t="s">
        <v>374</v>
      </c>
      <c r="D55" s="346">
        <v>4665.9179999999997</v>
      </c>
      <c r="E55" s="233" t="s">
        <v>694</v>
      </c>
      <c r="F55" s="233">
        <v>12</v>
      </c>
      <c r="G55" s="332" t="s">
        <v>693</v>
      </c>
      <c r="H55" s="333"/>
      <c r="I55" s="333"/>
      <c r="J55" s="331">
        <f t="shared" si="4"/>
        <v>4665.9179999999997</v>
      </c>
      <c r="K55" s="333"/>
      <c r="L55" s="333"/>
      <c r="M55" s="334"/>
      <c r="N55" s="335"/>
      <c r="O55" s="336"/>
      <c r="P55" s="330"/>
      <c r="Q55" s="330"/>
    </row>
    <row r="56" spans="1:17" x14ac:dyDescent="0.25">
      <c r="A56" s="330">
        <f t="shared" si="3"/>
        <v>53</v>
      </c>
      <c r="B56" s="330" t="s">
        <v>374</v>
      </c>
      <c r="C56" s="330" t="s">
        <v>724</v>
      </c>
      <c r="D56" s="346">
        <v>410.60700000000003</v>
      </c>
      <c r="E56" s="233" t="s">
        <v>692</v>
      </c>
      <c r="F56" s="233">
        <v>1</v>
      </c>
      <c r="G56" s="332" t="s">
        <v>693</v>
      </c>
      <c r="H56" s="333"/>
      <c r="I56" s="333"/>
      <c r="J56" s="331">
        <f t="shared" si="4"/>
        <v>410.60700000000003</v>
      </c>
      <c r="K56" s="333"/>
      <c r="L56" s="333"/>
      <c r="M56" s="334"/>
      <c r="N56" s="335"/>
      <c r="O56" s="336"/>
      <c r="P56" s="330"/>
      <c r="Q56" s="330"/>
    </row>
    <row r="57" spans="1:17" x14ac:dyDescent="0.25">
      <c r="A57" s="330">
        <f t="shared" si="3"/>
        <v>54</v>
      </c>
      <c r="B57" s="330" t="s">
        <v>44</v>
      </c>
      <c r="C57" s="330" t="s">
        <v>725</v>
      </c>
      <c r="D57" s="346">
        <v>823.78199999999993</v>
      </c>
      <c r="E57" s="233" t="s">
        <v>694</v>
      </c>
      <c r="F57" s="233">
        <v>2</v>
      </c>
      <c r="G57" s="332" t="s">
        <v>693</v>
      </c>
      <c r="H57" s="333"/>
      <c r="I57" s="333"/>
      <c r="J57" s="331">
        <f t="shared" si="4"/>
        <v>823.78199999999993</v>
      </c>
      <c r="K57" s="333"/>
      <c r="L57" s="333"/>
      <c r="M57" s="334"/>
      <c r="N57" s="335"/>
      <c r="O57" s="336"/>
      <c r="P57" s="330"/>
      <c r="Q57" s="330"/>
    </row>
    <row r="58" spans="1:17" x14ac:dyDescent="0.25">
      <c r="A58" s="330">
        <f t="shared" si="3"/>
        <v>55</v>
      </c>
      <c r="B58" s="330" t="s">
        <v>46</v>
      </c>
      <c r="C58" s="330" t="s">
        <v>726</v>
      </c>
      <c r="D58" s="346">
        <v>1258.998</v>
      </c>
      <c r="E58" s="233" t="s">
        <v>694</v>
      </c>
      <c r="F58" s="233">
        <v>3</v>
      </c>
      <c r="G58" s="332" t="s">
        <v>693</v>
      </c>
      <c r="H58" s="341"/>
      <c r="I58" s="341"/>
      <c r="J58" s="331">
        <f t="shared" si="4"/>
        <v>1258.998</v>
      </c>
      <c r="K58" s="341"/>
      <c r="L58" s="341"/>
      <c r="M58" s="334"/>
      <c r="N58" s="335"/>
      <c r="O58" s="339"/>
      <c r="P58" s="330"/>
      <c r="Q58" s="330"/>
    </row>
    <row r="59" spans="1:17" x14ac:dyDescent="0.25">
      <c r="A59" s="330">
        <f t="shared" si="3"/>
        <v>56</v>
      </c>
      <c r="B59" s="330" t="str">
        <f>C58</f>
        <v xml:space="preserve"> 42/3</v>
      </c>
      <c r="C59" s="330" t="s">
        <v>727</v>
      </c>
      <c r="D59" s="346">
        <v>424.89100000000002</v>
      </c>
      <c r="E59" s="233" t="s">
        <v>692</v>
      </c>
      <c r="F59" s="233">
        <v>1</v>
      </c>
      <c r="G59" s="342" t="s">
        <v>695</v>
      </c>
      <c r="H59" s="333"/>
      <c r="I59" s="333"/>
      <c r="J59" s="331">
        <f t="shared" si="4"/>
        <v>424.89100000000002</v>
      </c>
      <c r="K59" s="333"/>
      <c r="L59" s="333"/>
      <c r="M59" s="334"/>
      <c r="N59" s="335"/>
      <c r="O59" s="336"/>
      <c r="P59" s="330"/>
      <c r="Q59" s="330"/>
    </row>
    <row r="60" spans="1:17" x14ac:dyDescent="0.25">
      <c r="A60" s="330">
        <f t="shared" si="3"/>
        <v>57</v>
      </c>
      <c r="B60" s="330" t="str">
        <f>C59</f>
        <v xml:space="preserve"> 43/0</v>
      </c>
      <c r="C60" s="330" t="s">
        <v>728</v>
      </c>
      <c r="D60" s="346">
        <v>1851.866</v>
      </c>
      <c r="E60" s="233" t="s">
        <v>694</v>
      </c>
      <c r="F60" s="233">
        <v>5</v>
      </c>
      <c r="G60" s="342" t="s">
        <v>695</v>
      </c>
      <c r="H60" s="341"/>
      <c r="I60" s="341"/>
      <c r="J60" s="331">
        <f t="shared" si="4"/>
        <v>1851.866</v>
      </c>
      <c r="K60" s="341"/>
      <c r="L60" s="341"/>
      <c r="M60" s="334"/>
      <c r="N60" s="335"/>
      <c r="O60" s="339"/>
      <c r="P60" s="330"/>
      <c r="Q60" s="330"/>
    </row>
    <row r="61" spans="1:17" x14ac:dyDescent="0.25">
      <c r="A61" s="330">
        <f t="shared" si="3"/>
        <v>58</v>
      </c>
      <c r="B61" s="330" t="str">
        <f>C60</f>
        <v xml:space="preserve"> 43/5</v>
      </c>
      <c r="C61" s="330" t="s">
        <v>7</v>
      </c>
      <c r="D61" s="346">
        <v>1584.546</v>
      </c>
      <c r="E61" s="233" t="s">
        <v>694</v>
      </c>
      <c r="F61" s="233">
        <v>4</v>
      </c>
      <c r="G61" s="342" t="s">
        <v>695</v>
      </c>
      <c r="H61" s="341"/>
      <c r="I61" s="341"/>
      <c r="J61" s="331">
        <f t="shared" si="4"/>
        <v>1584.546</v>
      </c>
      <c r="K61" s="341"/>
      <c r="L61" s="341"/>
      <c r="M61" s="334"/>
      <c r="N61" s="335"/>
      <c r="O61" s="339"/>
      <c r="P61" s="330"/>
      <c r="Q61" s="330"/>
    </row>
    <row r="62" spans="1:17" x14ac:dyDescent="0.25">
      <c r="A62" s="330">
        <f t="shared" si="3"/>
        <v>59</v>
      </c>
      <c r="B62" s="330" t="str">
        <f>C61</f>
        <v>44/0</v>
      </c>
      <c r="C62" s="330" t="s">
        <v>474</v>
      </c>
      <c r="D62" s="346">
        <v>2383.1549999999997</v>
      </c>
      <c r="E62" s="233" t="s">
        <v>694</v>
      </c>
      <c r="F62" s="233">
        <v>6</v>
      </c>
      <c r="G62" s="332" t="s">
        <v>693</v>
      </c>
      <c r="H62" s="330"/>
      <c r="I62" s="330"/>
      <c r="J62" s="331">
        <f t="shared" si="4"/>
        <v>2383.1549999999997</v>
      </c>
      <c r="K62" s="330"/>
      <c r="L62" s="330"/>
      <c r="M62" s="334"/>
      <c r="N62" s="335"/>
      <c r="O62" s="336"/>
      <c r="P62" s="330"/>
      <c r="Q62" s="330"/>
    </row>
    <row r="63" spans="1:17" s="354" customFormat="1" x14ac:dyDescent="0.25">
      <c r="A63" s="330">
        <f t="shared" si="3"/>
        <v>60</v>
      </c>
      <c r="B63" s="350" t="str">
        <f>C62</f>
        <v>45/0</v>
      </c>
      <c r="C63" s="350" t="s">
        <v>475</v>
      </c>
      <c r="D63" s="351">
        <v>208.53</v>
      </c>
      <c r="E63" s="233" t="s">
        <v>692</v>
      </c>
      <c r="F63" s="233">
        <v>1</v>
      </c>
      <c r="G63" s="332" t="s">
        <v>693</v>
      </c>
      <c r="H63" s="352"/>
      <c r="I63" s="352"/>
      <c r="J63" s="331">
        <f t="shared" si="4"/>
        <v>208.53</v>
      </c>
      <c r="K63" s="352"/>
      <c r="L63" s="352"/>
      <c r="M63" s="334"/>
      <c r="N63" s="357"/>
      <c r="O63" s="353"/>
      <c r="P63" s="352"/>
      <c r="Q63" s="352"/>
    </row>
    <row r="64" spans="1:17" x14ac:dyDescent="0.25">
      <c r="A64" s="306"/>
      <c r="B64" s="306"/>
      <c r="C64" s="306"/>
      <c r="D64" s="356">
        <f>SUM(D4:D63)</f>
        <v>117850.83100000001</v>
      </c>
      <c r="E64" s="355"/>
      <c r="F64" s="356">
        <f>SUM(F4:F63)</f>
        <v>306</v>
      </c>
      <c r="G64" s="306"/>
      <c r="H64" s="349"/>
      <c r="I64" s="349"/>
      <c r="J64" s="306"/>
      <c r="K64" s="306"/>
      <c r="L64" s="349"/>
      <c r="M64" s="306"/>
      <c r="N64" s="306"/>
      <c r="O64" s="306"/>
      <c r="P64" s="306"/>
      <c r="Q64" s="306"/>
    </row>
  </sheetData>
  <conditionalFormatting sqref="B3:B61">
    <cfRule type="duplicateValues" dxfId="28" priority="1284"/>
  </conditionalFormatting>
  <conditionalFormatting sqref="B37">
    <cfRule type="duplicateValues" dxfId="27" priority="26"/>
  </conditionalFormatting>
  <conditionalFormatting sqref="B44">
    <cfRule type="duplicateValues" dxfId="26" priority="27"/>
  </conditionalFormatting>
  <conditionalFormatting sqref="B62:B63">
    <cfRule type="duplicateValues" dxfId="25" priority="31"/>
  </conditionalFormatting>
  <conditionalFormatting sqref="C38:C61 C3:C36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H9" sqref="H9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5" t="s">
        <v>671</v>
      </c>
      <c r="B1" s="265" t="s">
        <v>670</v>
      </c>
      <c r="C1" s="265" t="s">
        <v>669</v>
      </c>
      <c r="D1" s="265" t="s">
        <v>668</v>
      </c>
      <c r="E1" s="265" t="s">
        <v>667</v>
      </c>
      <c r="F1" s="265" t="s">
        <v>666</v>
      </c>
      <c r="G1" s="265" t="s">
        <v>665</v>
      </c>
      <c r="H1" s="265" t="s">
        <v>664</v>
      </c>
      <c r="I1" s="265" t="s">
        <v>663</v>
      </c>
      <c r="J1" s="265" t="s">
        <v>662</v>
      </c>
      <c r="K1" s="265" t="s">
        <v>661</v>
      </c>
    </row>
    <row r="2" spans="1:11" x14ac:dyDescent="0.25">
      <c r="A2" s="368" t="s">
        <v>660</v>
      </c>
      <c r="B2" s="370" t="s">
        <v>659</v>
      </c>
      <c r="C2" s="368" t="s">
        <v>658</v>
      </c>
      <c r="D2" s="369">
        <v>45363</v>
      </c>
      <c r="E2" s="369">
        <v>46002</v>
      </c>
      <c r="F2" s="368" t="s">
        <v>657</v>
      </c>
      <c r="G2" s="368" t="s">
        <v>656</v>
      </c>
      <c r="H2" s="368" t="s">
        <v>655</v>
      </c>
      <c r="I2" s="368" t="s">
        <v>654</v>
      </c>
      <c r="J2" s="263" t="s">
        <v>653</v>
      </c>
      <c r="K2" s="263" t="s">
        <v>651</v>
      </c>
    </row>
    <row r="3" spans="1:11" x14ac:dyDescent="0.25">
      <c r="A3" s="263"/>
      <c r="B3" s="263"/>
      <c r="C3" s="263"/>
      <c r="D3" s="263"/>
      <c r="E3" s="264"/>
      <c r="F3" s="263"/>
      <c r="G3" s="263"/>
      <c r="H3" s="263"/>
      <c r="I3" s="263"/>
      <c r="J3" s="263" t="s">
        <v>652</v>
      </c>
      <c r="K3" t="s">
        <v>649</v>
      </c>
    </row>
    <row r="4" spans="1:11" x14ac:dyDescent="0.25">
      <c r="A4" s="263"/>
      <c r="B4" s="263"/>
      <c r="C4" s="263"/>
      <c r="D4" s="263"/>
      <c r="E4" s="263"/>
      <c r="F4" s="263"/>
      <c r="G4" s="263"/>
      <c r="H4" s="263"/>
      <c r="I4" s="263"/>
      <c r="J4" s="263" t="s">
        <v>650</v>
      </c>
      <c r="K4" s="263" t="s">
        <v>578</v>
      </c>
    </row>
    <row r="5" spans="1:11" x14ac:dyDescent="0.25">
      <c r="A5" s="263"/>
      <c r="B5" s="263"/>
      <c r="C5" s="263"/>
      <c r="D5" s="263"/>
      <c r="E5" s="263"/>
      <c r="F5" s="263"/>
      <c r="G5" s="263"/>
      <c r="H5" s="263"/>
      <c r="I5" s="263"/>
      <c r="J5" s="263" t="s">
        <v>648</v>
      </c>
      <c r="K5" s="263" t="s">
        <v>647</v>
      </c>
    </row>
    <row r="6" spans="1:11" x14ac:dyDescent="0.25">
      <c r="A6" s="263"/>
      <c r="B6" s="264"/>
      <c r="C6" s="263"/>
      <c r="D6" s="263"/>
      <c r="E6" s="263"/>
      <c r="F6" s="263"/>
      <c r="G6" s="263"/>
      <c r="H6" s="263"/>
      <c r="I6" s="263"/>
      <c r="J6" s="263"/>
      <c r="K6" s="263" t="s">
        <v>646</v>
      </c>
    </row>
    <row r="7" spans="1:11" x14ac:dyDescent="0.25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 t="s">
        <v>645</v>
      </c>
    </row>
    <row r="8" spans="1:11" x14ac:dyDescent="0.25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 t="s">
        <v>644</v>
      </c>
    </row>
    <row r="9" spans="1:11" x14ac:dyDescent="0.25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 t="s">
        <v>643</v>
      </c>
    </row>
    <row r="10" spans="1:11" x14ac:dyDescent="0.25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 t="s">
        <v>642</v>
      </c>
    </row>
    <row r="11" spans="1:11" x14ac:dyDescent="0.25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 t="s">
        <v>641</v>
      </c>
    </row>
    <row r="12" spans="1:11" x14ac:dyDescent="0.25">
      <c r="K12" s="263" t="s">
        <v>622</v>
      </c>
    </row>
    <row r="13" spans="1:11" x14ac:dyDescent="0.25">
      <c r="K13" s="263" t="s">
        <v>599</v>
      </c>
    </row>
    <row r="14" spans="1:11" x14ac:dyDescent="0.25">
      <c r="K14" s="263" t="s">
        <v>639</v>
      </c>
    </row>
    <row r="15" spans="1:11" x14ac:dyDescent="0.25">
      <c r="K15" s="263" t="s">
        <v>638</v>
      </c>
    </row>
    <row r="16" spans="1:11" x14ac:dyDescent="0.25">
      <c r="K16" s="263" t="s">
        <v>637</v>
      </c>
    </row>
    <row r="17" spans="11:11" x14ac:dyDescent="0.25">
      <c r="K17" s="263" t="s">
        <v>636</v>
      </c>
    </row>
    <row r="18" spans="11:11" x14ac:dyDescent="0.25">
      <c r="K18" s="263" t="s">
        <v>635</v>
      </c>
    </row>
    <row r="20" spans="11:11" x14ac:dyDescent="0.25">
      <c r="K20" s="26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A7" sqref="A7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82" t="s">
        <v>391</v>
      </c>
      <c r="B1" s="483"/>
      <c r="C1" s="483"/>
      <c r="D1" s="484"/>
      <c r="E1" s="484"/>
      <c r="F1" s="484"/>
      <c r="G1" s="484"/>
      <c r="H1" s="484"/>
      <c r="I1" s="484"/>
      <c r="J1" s="483"/>
      <c r="K1" s="483"/>
      <c r="L1" s="483"/>
      <c r="M1" s="483"/>
      <c r="N1" s="483"/>
      <c r="O1" s="483"/>
      <c r="P1" s="485"/>
    </row>
    <row r="2" spans="1:16" s="4" customFormat="1" ht="29.25" customHeight="1" x14ac:dyDescent="0.25">
      <c r="A2" s="486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270</v>
      </c>
      <c r="N2" s="98">
        <f>COUNTIFS(N4:N602,N322)</f>
        <v>107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6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 t="s">
        <v>126</v>
      </c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 t="s">
        <v>126</v>
      </c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 t="s">
        <v>126</v>
      </c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 t="s">
        <v>126</v>
      </c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 t="s">
        <v>126</v>
      </c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7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 t="s">
        <v>126</v>
      </c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 t="s">
        <v>126</v>
      </c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 t="s">
        <v>126</v>
      </c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 t="s">
        <v>126</v>
      </c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 t="s">
        <v>126</v>
      </c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 t="s">
        <v>126</v>
      </c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 t="s">
        <v>126</v>
      </c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2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3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4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3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4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3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4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3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4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3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5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6"/>
    </row>
    <row r="628" spans="3:3" x14ac:dyDescent="0.25">
      <c r="C628" s="196"/>
    </row>
    <row r="629" spans="3:3" x14ac:dyDescent="0.25">
      <c r="C629" s="196"/>
    </row>
    <row r="630" spans="3:3" x14ac:dyDescent="0.25">
      <c r="C630" s="196"/>
    </row>
    <row r="631" spans="3:3" x14ac:dyDescent="0.25">
      <c r="C631" s="196"/>
    </row>
    <row r="632" spans="3:3" x14ac:dyDescent="0.25">
      <c r="C632" s="196"/>
    </row>
    <row r="633" spans="3:3" x14ac:dyDescent="0.25">
      <c r="C633" s="196"/>
    </row>
    <row r="634" spans="3:3" x14ac:dyDescent="0.25">
      <c r="C634" s="196"/>
    </row>
    <row r="635" spans="3:3" x14ac:dyDescent="0.25">
      <c r="C635" s="196"/>
    </row>
    <row r="636" spans="3:3" x14ac:dyDescent="0.25">
      <c r="C636" s="196"/>
    </row>
    <row r="637" spans="3:3" x14ac:dyDescent="0.25">
      <c r="C637" s="196"/>
    </row>
    <row r="638" spans="3:3" x14ac:dyDescent="0.25">
      <c r="C638" s="196"/>
    </row>
    <row r="639" spans="3:3" x14ac:dyDescent="0.25">
      <c r="C639" s="196"/>
    </row>
    <row r="640" spans="3:3" x14ac:dyDescent="0.25">
      <c r="C640" s="196"/>
    </row>
    <row r="641" spans="3:3" x14ac:dyDescent="0.25">
      <c r="C641" s="196"/>
    </row>
    <row r="642" spans="3:3" x14ac:dyDescent="0.25">
      <c r="C642" s="196"/>
    </row>
    <row r="643" spans="3:3" x14ac:dyDescent="0.25">
      <c r="C643" s="196"/>
    </row>
    <row r="644" spans="3:3" x14ac:dyDescent="0.25">
      <c r="C644" s="196"/>
    </row>
    <row r="645" spans="3:3" x14ac:dyDescent="0.25">
      <c r="C645" s="196"/>
    </row>
    <row r="646" spans="3:3" x14ac:dyDescent="0.25">
      <c r="C646" s="196"/>
    </row>
    <row r="647" spans="3:3" x14ac:dyDescent="0.25">
      <c r="C647" s="196"/>
    </row>
    <row r="648" spans="3:3" x14ac:dyDescent="0.25">
      <c r="C648" s="196"/>
    </row>
    <row r="649" spans="3:3" x14ac:dyDescent="0.25">
      <c r="C649" s="196"/>
    </row>
    <row r="650" spans="3:3" x14ac:dyDescent="0.25">
      <c r="C650" s="196"/>
    </row>
    <row r="651" spans="3:3" x14ac:dyDescent="0.25">
      <c r="C651" s="196"/>
    </row>
    <row r="652" spans="3:3" x14ac:dyDescent="0.25">
      <c r="C652" s="196"/>
    </row>
    <row r="653" spans="3:3" x14ac:dyDescent="0.25">
      <c r="C653" s="196"/>
    </row>
    <row r="654" spans="3:3" x14ac:dyDescent="0.25">
      <c r="C654" s="196"/>
    </row>
    <row r="655" spans="3:3" x14ac:dyDescent="0.25">
      <c r="C655" s="196"/>
    </row>
    <row r="656" spans="3:3" x14ac:dyDescent="0.25">
      <c r="C656" s="196"/>
    </row>
    <row r="657" spans="3:3" x14ac:dyDescent="0.25">
      <c r="C657" s="196"/>
    </row>
    <row r="658" spans="3:3" x14ac:dyDescent="0.25">
      <c r="C658" s="196"/>
    </row>
    <row r="659" spans="3:3" x14ac:dyDescent="0.25">
      <c r="C659" s="196"/>
    </row>
    <row r="660" spans="3:3" x14ac:dyDescent="0.25">
      <c r="C660" s="196"/>
    </row>
    <row r="661" spans="3:3" x14ac:dyDescent="0.25">
      <c r="C661" s="196"/>
    </row>
    <row r="662" spans="3:3" x14ac:dyDescent="0.25">
      <c r="C662" s="196"/>
    </row>
    <row r="663" spans="3:3" x14ac:dyDescent="0.25">
      <c r="C663" s="196"/>
    </row>
    <row r="664" spans="3:3" x14ac:dyDescent="0.25">
      <c r="C664" s="196"/>
    </row>
    <row r="665" spans="3:3" x14ac:dyDescent="0.25">
      <c r="C665" s="196"/>
    </row>
    <row r="666" spans="3:3" x14ac:dyDescent="0.25">
      <c r="C666" s="196"/>
    </row>
    <row r="667" spans="3:3" x14ac:dyDescent="0.25">
      <c r="C667" s="196"/>
    </row>
    <row r="668" spans="3:3" x14ac:dyDescent="0.25">
      <c r="C668" s="196"/>
    </row>
    <row r="669" spans="3:3" x14ac:dyDescent="0.25">
      <c r="C669" s="196"/>
    </row>
    <row r="670" spans="3:3" x14ac:dyDescent="0.25">
      <c r="C670" s="196"/>
    </row>
    <row r="671" spans="3:3" x14ac:dyDescent="0.25">
      <c r="C671" s="196"/>
    </row>
    <row r="672" spans="3:3" x14ac:dyDescent="0.25">
      <c r="C672" s="196"/>
    </row>
    <row r="673" spans="3:3" x14ac:dyDescent="0.25">
      <c r="C673" s="196"/>
    </row>
    <row r="674" spans="3:3" x14ac:dyDescent="0.25">
      <c r="C674" s="196"/>
    </row>
    <row r="675" spans="3:3" x14ac:dyDescent="0.25">
      <c r="C675" s="196"/>
    </row>
    <row r="676" spans="3:3" x14ac:dyDescent="0.25">
      <c r="C676" s="196"/>
    </row>
    <row r="677" spans="3:3" x14ac:dyDescent="0.25">
      <c r="C677" s="196"/>
    </row>
    <row r="678" spans="3:3" x14ac:dyDescent="0.25">
      <c r="C678" s="196"/>
    </row>
    <row r="679" spans="3:3" x14ac:dyDescent="0.25">
      <c r="C679" s="196"/>
    </row>
    <row r="680" spans="3:3" x14ac:dyDescent="0.25">
      <c r="C680" s="196"/>
    </row>
    <row r="681" spans="3:3" x14ac:dyDescent="0.25">
      <c r="C681" s="196"/>
    </row>
    <row r="682" spans="3:3" x14ac:dyDescent="0.25">
      <c r="C682" s="196"/>
    </row>
    <row r="683" spans="3:3" x14ac:dyDescent="0.25">
      <c r="C683" s="196"/>
    </row>
    <row r="684" spans="3:3" x14ac:dyDescent="0.25">
      <c r="C684" s="196"/>
    </row>
    <row r="685" spans="3:3" x14ac:dyDescent="0.25">
      <c r="C685" s="196"/>
    </row>
    <row r="686" spans="3:3" x14ac:dyDescent="0.25">
      <c r="C686" s="196"/>
    </row>
    <row r="687" spans="3:3" x14ac:dyDescent="0.25">
      <c r="C687" s="196"/>
    </row>
    <row r="688" spans="3:3" x14ac:dyDescent="0.25">
      <c r="C688" s="196"/>
    </row>
    <row r="689" spans="3:3" x14ac:dyDescent="0.25">
      <c r="C689" s="196"/>
    </row>
    <row r="690" spans="3:3" x14ac:dyDescent="0.25">
      <c r="C690" s="196"/>
    </row>
    <row r="691" spans="3:3" x14ac:dyDescent="0.25">
      <c r="C691" s="196"/>
    </row>
    <row r="692" spans="3:3" x14ac:dyDescent="0.25">
      <c r="C692" s="196"/>
    </row>
    <row r="693" spans="3:3" x14ac:dyDescent="0.25">
      <c r="C693" s="196"/>
    </row>
    <row r="694" spans="3:3" x14ac:dyDescent="0.25">
      <c r="C694" s="196"/>
    </row>
    <row r="695" spans="3:3" x14ac:dyDescent="0.25">
      <c r="C695" s="196"/>
    </row>
    <row r="696" spans="3:3" x14ac:dyDescent="0.25">
      <c r="C696" s="196"/>
    </row>
    <row r="697" spans="3:3" x14ac:dyDescent="0.25">
      <c r="C697" s="196"/>
    </row>
    <row r="698" spans="3:3" x14ac:dyDescent="0.25">
      <c r="C698" s="196"/>
    </row>
    <row r="699" spans="3:3" x14ac:dyDescent="0.25">
      <c r="C699" s="196"/>
    </row>
    <row r="700" spans="3:3" x14ac:dyDescent="0.25">
      <c r="C700" s="196"/>
    </row>
    <row r="701" spans="3:3" x14ac:dyDescent="0.25">
      <c r="C701" s="196"/>
    </row>
    <row r="702" spans="3:3" x14ac:dyDescent="0.25">
      <c r="C702" s="196"/>
    </row>
    <row r="703" spans="3:3" x14ac:dyDescent="0.25">
      <c r="C703" s="196"/>
    </row>
    <row r="704" spans="3:3" x14ac:dyDescent="0.25">
      <c r="C704" s="196"/>
    </row>
    <row r="705" spans="3:3" x14ac:dyDescent="0.25">
      <c r="C705" s="196"/>
    </row>
    <row r="706" spans="3:3" x14ac:dyDescent="0.25">
      <c r="C706" s="196"/>
    </row>
    <row r="707" spans="3:3" x14ac:dyDescent="0.25">
      <c r="C707" s="196"/>
    </row>
    <row r="708" spans="3:3" x14ac:dyDescent="0.25">
      <c r="C708" s="196"/>
    </row>
    <row r="709" spans="3:3" x14ac:dyDescent="0.25">
      <c r="C709" s="196"/>
    </row>
    <row r="710" spans="3:3" x14ac:dyDescent="0.25">
      <c r="C710" s="196"/>
    </row>
    <row r="711" spans="3:3" x14ac:dyDescent="0.25">
      <c r="C711" s="196"/>
    </row>
    <row r="712" spans="3:3" x14ac:dyDescent="0.25">
      <c r="C712" s="196"/>
    </row>
    <row r="713" spans="3:3" x14ac:dyDescent="0.25">
      <c r="C713" s="196"/>
    </row>
    <row r="714" spans="3:3" x14ac:dyDescent="0.25">
      <c r="C714" s="196"/>
    </row>
    <row r="715" spans="3:3" x14ac:dyDescent="0.25">
      <c r="C715" s="196"/>
    </row>
    <row r="716" spans="3:3" x14ac:dyDescent="0.25">
      <c r="C716" s="196"/>
    </row>
    <row r="717" spans="3:3" x14ac:dyDescent="0.25">
      <c r="C717" s="196"/>
    </row>
    <row r="718" spans="3:3" x14ac:dyDescent="0.25">
      <c r="C718" s="196"/>
    </row>
    <row r="719" spans="3:3" x14ac:dyDescent="0.25">
      <c r="C719" s="196"/>
    </row>
    <row r="720" spans="3:3" x14ac:dyDescent="0.25">
      <c r="C720" s="196"/>
    </row>
    <row r="721" spans="3:3" x14ac:dyDescent="0.25">
      <c r="C721" s="196"/>
    </row>
    <row r="722" spans="3:3" x14ac:dyDescent="0.25">
      <c r="C722" s="196"/>
    </row>
    <row r="723" spans="3:3" x14ac:dyDescent="0.25">
      <c r="C723" s="196"/>
    </row>
    <row r="724" spans="3:3" x14ac:dyDescent="0.25">
      <c r="C724" s="196"/>
    </row>
    <row r="725" spans="3:3" x14ac:dyDescent="0.25">
      <c r="C725" s="196"/>
    </row>
    <row r="726" spans="3:3" x14ac:dyDescent="0.25">
      <c r="C726" s="196"/>
    </row>
    <row r="727" spans="3:3" x14ac:dyDescent="0.25">
      <c r="C727" s="196"/>
    </row>
    <row r="728" spans="3:3" x14ac:dyDescent="0.25">
      <c r="C728" s="196"/>
    </row>
    <row r="729" spans="3:3" x14ac:dyDescent="0.25">
      <c r="C729" s="196"/>
    </row>
    <row r="730" spans="3:3" x14ac:dyDescent="0.25">
      <c r="C730" s="196"/>
    </row>
    <row r="731" spans="3:3" x14ac:dyDescent="0.25">
      <c r="C731" s="196"/>
    </row>
    <row r="732" spans="3:3" x14ac:dyDescent="0.25">
      <c r="C732" s="196"/>
    </row>
    <row r="733" spans="3:3" x14ac:dyDescent="0.25">
      <c r="C733" s="196"/>
    </row>
    <row r="734" spans="3:3" x14ac:dyDescent="0.25">
      <c r="C734" s="196"/>
    </row>
    <row r="735" spans="3:3" x14ac:dyDescent="0.25">
      <c r="C735" s="196"/>
    </row>
    <row r="736" spans="3:3" x14ac:dyDescent="0.25">
      <c r="C736" s="196"/>
    </row>
    <row r="737" spans="3:3" x14ac:dyDescent="0.25">
      <c r="C737" s="196"/>
    </row>
    <row r="738" spans="3:3" x14ac:dyDescent="0.25">
      <c r="C738" s="196"/>
    </row>
    <row r="739" spans="3:3" x14ac:dyDescent="0.25">
      <c r="C739" s="196"/>
    </row>
    <row r="740" spans="3:3" x14ac:dyDescent="0.25">
      <c r="C740" s="196"/>
    </row>
    <row r="741" spans="3:3" x14ac:dyDescent="0.25">
      <c r="C741" s="196"/>
    </row>
    <row r="742" spans="3:3" x14ac:dyDescent="0.25">
      <c r="C742" s="196"/>
    </row>
    <row r="743" spans="3:3" x14ac:dyDescent="0.25">
      <c r="C743" s="196"/>
    </row>
    <row r="744" spans="3:3" x14ac:dyDescent="0.25">
      <c r="C744" s="196"/>
    </row>
    <row r="745" spans="3:3" x14ac:dyDescent="0.25">
      <c r="C745" s="196"/>
    </row>
    <row r="746" spans="3:3" x14ac:dyDescent="0.25">
      <c r="C746" s="196"/>
    </row>
    <row r="747" spans="3:3" x14ac:dyDescent="0.25">
      <c r="C747" s="196"/>
    </row>
    <row r="748" spans="3:3" x14ac:dyDescent="0.25">
      <c r="C748" s="196"/>
    </row>
    <row r="749" spans="3:3" x14ac:dyDescent="0.25">
      <c r="C749" s="196"/>
    </row>
    <row r="750" spans="3:3" x14ac:dyDescent="0.25">
      <c r="C750" s="196"/>
    </row>
    <row r="751" spans="3:3" x14ac:dyDescent="0.25">
      <c r="C751" s="196"/>
    </row>
    <row r="752" spans="3:3" x14ac:dyDescent="0.25">
      <c r="C752" s="196"/>
    </row>
    <row r="753" spans="3:3" x14ac:dyDescent="0.25">
      <c r="C753" s="196"/>
    </row>
    <row r="754" spans="3:3" x14ac:dyDescent="0.25">
      <c r="C754" s="196"/>
    </row>
    <row r="755" spans="3:3" x14ac:dyDescent="0.25">
      <c r="C755" s="196"/>
    </row>
    <row r="756" spans="3:3" x14ac:dyDescent="0.25">
      <c r="C756" s="196"/>
    </row>
    <row r="757" spans="3:3" x14ac:dyDescent="0.25">
      <c r="C757" s="196"/>
    </row>
    <row r="758" spans="3:3" x14ac:dyDescent="0.25">
      <c r="C758" s="196"/>
    </row>
    <row r="759" spans="3:3" x14ac:dyDescent="0.25">
      <c r="C759" s="196"/>
    </row>
    <row r="760" spans="3:3" x14ac:dyDescent="0.25">
      <c r="C760" s="196"/>
    </row>
    <row r="761" spans="3:3" x14ac:dyDescent="0.25">
      <c r="C761" s="196"/>
    </row>
    <row r="762" spans="3:3" x14ac:dyDescent="0.25">
      <c r="C762" s="196"/>
    </row>
    <row r="763" spans="3:3" x14ac:dyDescent="0.25">
      <c r="C763" s="196"/>
    </row>
    <row r="764" spans="3:3" x14ac:dyDescent="0.25">
      <c r="C764" s="196"/>
    </row>
    <row r="765" spans="3:3" x14ac:dyDescent="0.25">
      <c r="C765" s="196"/>
    </row>
    <row r="766" spans="3:3" x14ac:dyDescent="0.25">
      <c r="C766" s="196"/>
    </row>
    <row r="767" spans="3:3" x14ac:dyDescent="0.25">
      <c r="C767" s="196"/>
    </row>
    <row r="768" spans="3:3" x14ac:dyDescent="0.25">
      <c r="C768" s="196"/>
    </row>
    <row r="769" spans="3:3" x14ac:dyDescent="0.25">
      <c r="C769" s="196"/>
    </row>
    <row r="770" spans="3:3" x14ac:dyDescent="0.25">
      <c r="C770" s="196"/>
    </row>
    <row r="771" spans="3:3" x14ac:dyDescent="0.25">
      <c r="C771" s="196"/>
    </row>
    <row r="772" spans="3:3" x14ac:dyDescent="0.25">
      <c r="C772" s="196"/>
    </row>
    <row r="773" spans="3:3" x14ac:dyDescent="0.25">
      <c r="C773" s="196"/>
    </row>
    <row r="774" spans="3:3" x14ac:dyDescent="0.25">
      <c r="C774" s="196"/>
    </row>
    <row r="775" spans="3:3" x14ac:dyDescent="0.25">
      <c r="C775" s="196"/>
    </row>
    <row r="776" spans="3:3" x14ac:dyDescent="0.25">
      <c r="C776" s="196"/>
    </row>
    <row r="777" spans="3:3" x14ac:dyDescent="0.25">
      <c r="C777" s="196"/>
    </row>
    <row r="778" spans="3:3" x14ac:dyDescent="0.25">
      <c r="C778" s="196"/>
    </row>
    <row r="779" spans="3:3" x14ac:dyDescent="0.25">
      <c r="C779" s="196"/>
    </row>
    <row r="780" spans="3:3" x14ac:dyDescent="0.25">
      <c r="C780" s="196"/>
    </row>
    <row r="781" spans="3:3" x14ac:dyDescent="0.25">
      <c r="C781" s="196"/>
    </row>
    <row r="782" spans="3:3" x14ac:dyDescent="0.25">
      <c r="C782" s="19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2025-11-24T04:50:13Z</dcterms:modified>
</cp:coreProperties>
</file>